
<file path=[Content_Types].xml><?xml version="1.0" encoding="utf-8"?>
<Types xmlns="http://schemas.openxmlformats.org/package/2006/content-types">
  <Default Extension="bin" ContentType="application/vnd.openxmlformats-officedocument.spreadsheetml.printerSettings"/>
  <Default Extension="doc" ContentType="application/msword"/>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theme/themeOverride1.xml" ContentType="application/vnd.openxmlformats-officedocument.themeOverride+xml"/>
  <Override PartName="/xl/charts/chart23.xml" ContentType="application/vnd.openxmlformats-officedocument.drawingml.chart+xml"/>
  <Override PartName="/xl/theme/themeOverride2.xml" ContentType="application/vnd.openxmlformats-officedocument.themeOverride+xml"/>
  <Override PartName="/xl/charts/chart24.xml" ContentType="application/vnd.openxmlformats-officedocument.drawingml.chart+xml"/>
  <Override PartName="/xl/theme/themeOverride3.xml" ContentType="application/vnd.openxmlformats-officedocument.themeOverride+xml"/>
  <Override PartName="/xl/charts/chart25.xml" ContentType="application/vnd.openxmlformats-officedocument.drawingml.chart+xml"/>
  <Override PartName="/xl/theme/themeOverride4.xml" ContentType="application/vnd.openxmlformats-officedocument.themeOverride+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theme/themeOverride5.xml" ContentType="application/vnd.openxmlformats-officedocument.themeOverride+xml"/>
  <Override PartName="/xl/charts/chart29.xml" ContentType="application/vnd.openxmlformats-officedocument.drawingml.chart+xml"/>
  <Override PartName="/xl/charts/chart30.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mc:AlternateContent xmlns:mc="http://schemas.openxmlformats.org/markup-compatibility/2006">
    <mc:Choice Requires="x15">
      <x15ac:absPath xmlns:x15ac="http://schemas.microsoft.com/office/spreadsheetml/2010/11/ac" url="D:\INVIAS\8. INFORMES\3. INFORME TRIMESTRAL\"/>
    </mc:Choice>
  </mc:AlternateContent>
  <xr:revisionPtr revIDLastSave="0" documentId="13_ncr:40009_{B2736BE0-5E86-45E3-B73B-4303607E2C1B}" xr6:coauthVersionLast="47" xr6:coauthVersionMax="47" xr10:uidLastSave="{00000000-0000-0000-0000-000000000000}"/>
  <bookViews>
    <workbookView xWindow="-120" yWindow="-120" windowWidth="20730" windowHeight="11040" tabRatio="862" firstSheet="34" activeTab="38"/>
  </bookViews>
  <sheets>
    <sheet name="PORTADA" sheetId="33" r:id="rId1"/>
    <sheet name="TABLA DE CONTENIDO" sheetId="2" r:id="rId2"/>
    <sheet name="GENERALIDADES " sheetId="3" r:id="rId3"/>
    <sheet name="CUMPLIMIENTO % " sheetId="6" r:id="rId4"/>
    <sheet name="ESTADO RED VIS" sheetId="27" r:id="rId5"/>
    <sheet name="SEMAFORO VIS" sheetId="11" r:id="rId6"/>
    <sheet name="TORTA EST. VIAS VIS" sheetId="12" r:id="rId7"/>
    <sheet name="ESTADO RED TEC" sheetId="43" r:id="rId8"/>
    <sheet name="SEMAFORO TEC" sheetId="42" r:id="rId9"/>
    <sheet name="TORTA EST. VIAS TEC" sheetId="41" r:id="rId10"/>
    <sheet name="MAPA 1 EST RED" sheetId="10" r:id="rId11"/>
    <sheet name="NECESIDADES PREVENTIVAS VIA" sheetId="7" r:id="rId12"/>
    <sheet name="NECESIDADES CRITICAS VIA" sheetId="28" r:id="rId13"/>
    <sheet name="CANT OBRA" sheetId="13" r:id="rId14"/>
    <sheet name="INF. EMERGENCIAS" sheetId="5" r:id="rId15"/>
    <sheet name="ESTADO PUENTES" sheetId="4" r:id="rId16"/>
    <sheet name="NECESIDADES PTES" sheetId="18" r:id="rId17"/>
    <sheet name="ESTADO PONTONES" sheetId="21" r:id="rId18"/>
    <sheet name="NEC. PONTONES" sheetId="29" r:id="rId19"/>
    <sheet name="ESTADO TUNELES" sheetId="44" r:id="rId20"/>
    <sheet name="NECESIDADES EN TÚNELES" sheetId="45" r:id="rId21"/>
    <sheet name="Señalización Vertical" sheetId="39" r:id="rId22"/>
    <sheet name="Señalización Horizontal" sheetId="40" r:id="rId23"/>
    <sheet name="ACCIDENTALIDAD" sheetId="8" r:id="rId24"/>
    <sheet name="DEFENSA VIAS" sheetId="50" r:id="rId25"/>
    <sheet name="SEGUIMIENTO" sheetId="9" r:id="rId26"/>
    <sheet name="FICHA CUANTI AMV" sheetId="38" r:id="rId27"/>
    <sheet name="FICHA CUALI AMV" sheetId="37" r:id="rId28"/>
    <sheet name="FICHA CUANTI MR" sheetId="36" r:id="rId29"/>
    <sheet name="FICHA CUALI MR" sheetId="35" r:id="rId30"/>
    <sheet name="APOYO SUPERVISIÓN CONTRATOS" sheetId="46" r:id="rId31"/>
    <sheet name="RESEÑA 1-FOTOGRÁFICA" sheetId="15" r:id="rId32"/>
    <sheet name="RESEÑA 1-FOTOGRÁFICA 2" sheetId="52" r:id="rId33"/>
    <sheet name="RESEÑA 1-FOTOGRÁFICA 3" sheetId="57" r:id="rId34"/>
    <sheet name="RESEÑA 1-FOTOGRÁFICA 4" sheetId="54" r:id="rId35"/>
    <sheet name="RESEÑA 2-PRENSA" sheetId="32" r:id="rId36"/>
    <sheet name="COMENTARIOS" sheetId="14" r:id="rId37"/>
    <sheet name="CAPACITACION S.T.M. RUTINARIO 1" sheetId="48" r:id="rId38"/>
    <sheet name="CAPACITACION S.T.M. RUTINAR 2" sheetId="55" r:id="rId39"/>
    <sheet name="CAPACITACION S.T.M. RUTINAR 3" sheetId="56" r:id="rId40"/>
  </sheets>
  <externalReferences>
    <externalReference r:id="rId41"/>
  </externalReferences>
  <definedNames>
    <definedName name="_xlnm.Print_Area" localSheetId="23">ACCIDENTALIDAD!$A$1:$J$72</definedName>
    <definedName name="_xlnm.Print_Area" localSheetId="30">'APOYO SUPERVISIÓN CONTRATOS'!$A$1:$L$24</definedName>
    <definedName name="_xlnm.Print_Area" localSheetId="13">'CANT OBRA'!$A$1:$H$44</definedName>
    <definedName name="_xlnm.Print_Area" localSheetId="38">'CAPACITACION S.T.M. RUTINAR 2'!$A$1:$G$157</definedName>
    <definedName name="_xlnm.Print_Area" localSheetId="39">'CAPACITACION S.T.M. RUTINAR 3'!$A$1:$G$170</definedName>
    <definedName name="_xlnm.Print_Area" localSheetId="37">'CAPACITACION S.T.M. RUTINARIO 1'!$A$1:$G$165</definedName>
    <definedName name="_xlnm.Print_Area" localSheetId="36">COMENTARIOS!$A$1:$G$65</definedName>
    <definedName name="_xlnm.Print_Area" localSheetId="3">'CUMPLIMIENTO % '!$A$1:$I$33</definedName>
    <definedName name="_xlnm.Print_Area" localSheetId="24">'DEFENSA VIAS'!$A$1:$I$74</definedName>
    <definedName name="_xlnm.Print_Area" localSheetId="17">'ESTADO PONTONES'!$A$1:$L$34</definedName>
    <definedName name="_xlnm.Print_Area" localSheetId="15">'ESTADO PUENTES'!$A$1:$N$28</definedName>
    <definedName name="_xlnm.Print_Area" localSheetId="7">'ESTADO RED TEC'!$A$1:$I$197</definedName>
    <definedName name="_xlnm.Print_Area" localSheetId="4">'ESTADO RED VIS'!$A$1:$G$41</definedName>
    <definedName name="_xlnm.Print_Area" localSheetId="19">'ESTADO TUNELES'!$A$1:$T$32</definedName>
    <definedName name="_xlnm.Print_Area" localSheetId="26">'FICHA CUANTI AMV'!$A$1:$K$24</definedName>
    <definedName name="_xlnm.Print_Area" localSheetId="28">'FICHA CUANTI MR'!$A$1:$M$28</definedName>
    <definedName name="_xlnm.Print_Area" localSheetId="2">'GENERALIDADES '!$A$1:$K$36</definedName>
    <definedName name="_xlnm.Print_Area" localSheetId="14">'INF. EMERGENCIAS'!$A$1:$I$31</definedName>
    <definedName name="_xlnm.Print_Area" localSheetId="10">'MAPA 1 EST RED'!$A$1:$H$131</definedName>
    <definedName name="_xlnm.Print_Area" localSheetId="18">'NEC. PONTONES'!$A$1:$G$27</definedName>
    <definedName name="_xlnm.Print_Area" localSheetId="12">'NECESIDADES CRITICAS VIA'!$A$1:$G$32</definedName>
    <definedName name="_xlnm.Print_Area" localSheetId="20">'NECESIDADES EN TÚNELES'!$A$4:$K$31</definedName>
    <definedName name="_xlnm.Print_Area" localSheetId="11">'NECESIDADES PREVENTIVAS VIA'!$A$1:$G$37</definedName>
    <definedName name="_xlnm.Print_Area" localSheetId="16">'NECESIDADES PTES'!$A$1:$O$39</definedName>
    <definedName name="_xlnm.Print_Area" localSheetId="31">'RESEÑA 1-FOTOGRÁFICA'!$A$1:$F$276</definedName>
    <definedName name="_xlnm.Print_Area" localSheetId="32">'RESEÑA 1-FOTOGRÁFICA 2'!$A$1:$F$213</definedName>
    <definedName name="_xlnm.Print_Area" localSheetId="33">'RESEÑA 1-FOTOGRÁFICA 3'!$A$1:$F$186</definedName>
    <definedName name="_xlnm.Print_Area" localSheetId="34">'RESEÑA 1-FOTOGRÁFICA 4'!$A$1:$F$323</definedName>
    <definedName name="_xlnm.Print_Area" localSheetId="35">'RESEÑA 2-PRENSA'!$A$1:$F$96</definedName>
    <definedName name="_xlnm.Print_Area" localSheetId="25">SEGUIMIENTO!$A$1:$AC$38</definedName>
    <definedName name="_xlnm.Print_Area" localSheetId="8">'SEMAFORO TEC'!$A$1:$U$424</definedName>
    <definedName name="_xlnm.Print_Area" localSheetId="5">'SEMAFORO VIS'!$A$1:$U$432</definedName>
    <definedName name="_xlnm.Print_Area" localSheetId="22">'Señalización Horizontal'!$A$1:$Q$128</definedName>
    <definedName name="_xlnm.Print_Area" localSheetId="21">'Señalización Vertical'!$A$1:$AE$100</definedName>
    <definedName name="_xlnm.Print_Area" localSheetId="1">'TABLA DE CONTENIDO'!$A$1:$B$41</definedName>
    <definedName name="_xlnm.Print_Area" localSheetId="9">'TORTA EST. VIAS TEC'!$A$1:$C$101</definedName>
    <definedName name="_xlnm.Print_Area" localSheetId="6">'TORTA EST. VIAS VIS'!$A$1:$C$90</definedName>
    <definedName name="TABLA_DE_CONTENIDO__A1" comment="VOLVER A TABLA DE CONTENIDO">'GENERALIDADES '!$K$33</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7" i="50" l="1"/>
  <c r="A58" i="50"/>
  <c r="A49" i="50"/>
  <c r="A40" i="50"/>
  <c r="A30" i="50"/>
  <c r="A21" i="50"/>
  <c r="H55" i="8"/>
  <c r="H36" i="8"/>
  <c r="G58" i="40"/>
  <c r="G64" i="40"/>
  <c r="F43" i="40"/>
  <c r="F49" i="40"/>
  <c r="D43" i="40"/>
  <c r="C43" i="40"/>
  <c r="E28" i="40"/>
  <c r="E34" i="40" s="1"/>
  <c r="G13" i="40"/>
  <c r="G19" i="40" s="1"/>
  <c r="C13" i="40"/>
  <c r="C19" i="40" s="1"/>
  <c r="F39" i="39"/>
  <c r="C12" i="39"/>
  <c r="C19" i="28"/>
  <c r="G8" i="5"/>
  <c r="F10" i="28"/>
  <c r="J91" i="41"/>
  <c r="J87" i="41"/>
  <c r="J88" i="41"/>
  <c r="J89" i="41"/>
  <c r="J90" i="41"/>
  <c r="J86" i="41"/>
  <c r="K91" i="41"/>
  <c r="J72" i="41"/>
  <c r="J81" i="41"/>
  <c r="J77" i="41"/>
  <c r="J78" i="41"/>
  <c r="J79" i="41"/>
  <c r="J80" i="41"/>
  <c r="J76" i="41"/>
  <c r="K81" i="41"/>
  <c r="J68" i="41"/>
  <c r="J69" i="41"/>
  <c r="J70" i="41"/>
  <c r="J71" i="41"/>
  <c r="J67" i="41"/>
  <c r="K72" i="41"/>
  <c r="J62" i="41"/>
  <c r="J58" i="41"/>
  <c r="J59" i="41"/>
  <c r="J60" i="41"/>
  <c r="J61" i="41"/>
  <c r="J57" i="41"/>
  <c r="K62" i="41"/>
  <c r="J47" i="41"/>
  <c r="J48" i="41"/>
  <c r="J49" i="41"/>
  <c r="J50" i="41"/>
  <c r="J46" i="41"/>
  <c r="K51" i="41"/>
  <c r="J42" i="41"/>
  <c r="J38" i="41"/>
  <c r="J39" i="41"/>
  <c r="J40" i="41"/>
  <c r="J41" i="41"/>
  <c r="J37" i="41"/>
  <c r="K42" i="41"/>
  <c r="J32" i="41"/>
  <c r="J28" i="41"/>
  <c r="J29" i="41"/>
  <c r="J30" i="41"/>
  <c r="J31" i="41"/>
  <c r="J27" i="41"/>
  <c r="K32" i="41"/>
  <c r="K21" i="41"/>
  <c r="J18" i="41" s="1"/>
  <c r="J17" i="41"/>
  <c r="J16" i="41"/>
  <c r="F87" i="41"/>
  <c r="F88" i="41"/>
  <c r="F89" i="41"/>
  <c r="F90" i="41"/>
  <c r="F86" i="41"/>
  <c r="G90" i="41"/>
  <c r="G89" i="41"/>
  <c r="G88" i="41"/>
  <c r="G87" i="41"/>
  <c r="G86" i="41"/>
  <c r="G80" i="41"/>
  <c r="G79" i="41"/>
  <c r="G78" i="41"/>
  <c r="G77" i="41"/>
  <c r="G76" i="41"/>
  <c r="G71" i="41"/>
  <c r="G70" i="41"/>
  <c r="G69" i="41"/>
  <c r="G68" i="41"/>
  <c r="G67" i="41"/>
  <c r="G61" i="41"/>
  <c r="G60" i="41"/>
  <c r="G59" i="41"/>
  <c r="G58" i="41"/>
  <c r="G57" i="41"/>
  <c r="G62" i="41" s="1"/>
  <c r="F59" i="41" s="1"/>
  <c r="G50" i="41"/>
  <c r="G49" i="41"/>
  <c r="G48" i="41"/>
  <c r="G47" i="41"/>
  <c r="G46" i="41"/>
  <c r="G41" i="41"/>
  <c r="G40" i="41"/>
  <c r="G39" i="41"/>
  <c r="G38" i="41"/>
  <c r="G37" i="41"/>
  <c r="B10" i="41"/>
  <c r="S410" i="42"/>
  <c r="R410" i="42"/>
  <c r="N414" i="42"/>
  <c r="U414" i="42"/>
  <c r="M414" i="42"/>
  <c r="A6" i="35"/>
  <c r="B11" i="35"/>
  <c r="G10" i="36"/>
  <c r="I10" i="36"/>
  <c r="G11" i="36"/>
  <c r="G12" i="36"/>
  <c r="C26" i="36"/>
  <c r="D26" i="36"/>
  <c r="E26" i="36"/>
  <c r="F26" i="36"/>
  <c r="G26" i="36"/>
  <c r="H26" i="36"/>
  <c r="I26" i="36"/>
  <c r="J26" i="36"/>
  <c r="D9" i="38"/>
  <c r="C15" i="50"/>
  <c r="D15" i="50"/>
  <c r="E15" i="50"/>
  <c r="F15" i="50"/>
  <c r="G15" i="50"/>
  <c r="H15" i="50"/>
  <c r="I15" i="50"/>
  <c r="C24" i="50"/>
  <c r="D24" i="50"/>
  <c r="E24" i="50"/>
  <c r="F24" i="50"/>
  <c r="G24" i="50"/>
  <c r="H24" i="50"/>
  <c r="I24" i="50"/>
  <c r="C33" i="50"/>
  <c r="D33" i="50"/>
  <c r="E33" i="50"/>
  <c r="F33" i="50"/>
  <c r="G33" i="50"/>
  <c r="H33" i="50"/>
  <c r="I33" i="50"/>
  <c r="C43" i="50"/>
  <c r="D43" i="50"/>
  <c r="E43" i="50"/>
  <c r="F43" i="50"/>
  <c r="G43" i="50"/>
  <c r="H43" i="50"/>
  <c r="I43" i="50"/>
  <c r="C52" i="50"/>
  <c r="D52" i="50"/>
  <c r="E52" i="50"/>
  <c r="F52" i="50"/>
  <c r="G52" i="50"/>
  <c r="H52" i="50"/>
  <c r="I52" i="50"/>
  <c r="C61" i="50"/>
  <c r="D61" i="50"/>
  <c r="E61" i="50"/>
  <c r="F61" i="50"/>
  <c r="G61" i="50"/>
  <c r="H61" i="50"/>
  <c r="I61" i="50"/>
  <c r="C70" i="50"/>
  <c r="D70" i="50"/>
  <c r="E70" i="50"/>
  <c r="F70" i="50"/>
  <c r="G70" i="50"/>
  <c r="H70" i="50"/>
  <c r="I70" i="50"/>
  <c r="D19" i="40"/>
  <c r="E19" i="40"/>
  <c r="F19" i="40"/>
  <c r="H19" i="40"/>
  <c r="I19" i="40"/>
  <c r="J19" i="40"/>
  <c r="K19" i="40"/>
  <c r="L19" i="40"/>
  <c r="M19" i="40"/>
  <c r="N19" i="40"/>
  <c r="O19" i="40"/>
  <c r="P19" i="40"/>
  <c r="Q19" i="40"/>
  <c r="C34" i="40"/>
  <c r="D34" i="40"/>
  <c r="F34" i="40"/>
  <c r="G34" i="40"/>
  <c r="H34" i="40"/>
  <c r="I34" i="40"/>
  <c r="J34" i="40"/>
  <c r="K34" i="40"/>
  <c r="L34" i="40"/>
  <c r="M34" i="40"/>
  <c r="N34" i="40"/>
  <c r="O34" i="40"/>
  <c r="P34" i="40"/>
  <c r="Q34" i="40"/>
  <c r="C49" i="40"/>
  <c r="D49" i="40"/>
  <c r="E49" i="40"/>
  <c r="G49" i="40"/>
  <c r="H49" i="40"/>
  <c r="I49" i="40"/>
  <c r="J49" i="40"/>
  <c r="K49" i="40"/>
  <c r="L49" i="40"/>
  <c r="M49" i="40"/>
  <c r="N49" i="40"/>
  <c r="O49" i="40"/>
  <c r="P49" i="40"/>
  <c r="Q49" i="40"/>
  <c r="C64" i="40"/>
  <c r="D64" i="40"/>
  <c r="E64" i="40"/>
  <c r="F64" i="40"/>
  <c r="H64" i="40"/>
  <c r="I64" i="40"/>
  <c r="J64" i="40"/>
  <c r="K64" i="40"/>
  <c r="L64" i="40"/>
  <c r="M64" i="40"/>
  <c r="N64" i="40"/>
  <c r="O64" i="40"/>
  <c r="P64" i="40"/>
  <c r="Q64" i="40"/>
  <c r="C79" i="40"/>
  <c r="D79" i="40"/>
  <c r="E79" i="40"/>
  <c r="F79" i="40"/>
  <c r="G79" i="40"/>
  <c r="H79" i="40"/>
  <c r="I79" i="40"/>
  <c r="J79" i="40"/>
  <c r="K79" i="40"/>
  <c r="L79" i="40"/>
  <c r="M79" i="40"/>
  <c r="N79" i="40"/>
  <c r="O79" i="40"/>
  <c r="P79" i="40"/>
  <c r="Q79" i="40"/>
  <c r="C94" i="40"/>
  <c r="D94" i="40"/>
  <c r="E94" i="40"/>
  <c r="F94" i="40"/>
  <c r="G94" i="40"/>
  <c r="H94" i="40"/>
  <c r="I94" i="40"/>
  <c r="J94" i="40"/>
  <c r="K94" i="40"/>
  <c r="L94" i="40"/>
  <c r="M94" i="40"/>
  <c r="N94" i="40"/>
  <c r="O94" i="40"/>
  <c r="P94" i="40"/>
  <c r="Q94" i="40"/>
  <c r="C109" i="40"/>
  <c r="D109" i="40"/>
  <c r="E109" i="40"/>
  <c r="F109" i="40"/>
  <c r="G109" i="40"/>
  <c r="H109" i="40"/>
  <c r="I109" i="40"/>
  <c r="J109" i="40"/>
  <c r="K109" i="40"/>
  <c r="L109" i="40"/>
  <c r="M109" i="40"/>
  <c r="N109" i="40"/>
  <c r="O109" i="40"/>
  <c r="P109" i="40"/>
  <c r="Q109" i="40"/>
  <c r="D18" i="39"/>
  <c r="E18" i="39"/>
  <c r="F18" i="39"/>
  <c r="G18" i="39"/>
  <c r="H18" i="39"/>
  <c r="I18" i="39"/>
  <c r="J18" i="39"/>
  <c r="K18" i="39"/>
  <c r="L18" i="39"/>
  <c r="M18" i="39"/>
  <c r="N18" i="39"/>
  <c r="O18" i="39"/>
  <c r="P18" i="39"/>
  <c r="Q18" i="39"/>
  <c r="R18" i="39"/>
  <c r="S18" i="39"/>
  <c r="T18" i="39"/>
  <c r="U18" i="39"/>
  <c r="V18" i="39"/>
  <c r="W18" i="39"/>
  <c r="X18" i="39"/>
  <c r="Y18" i="39"/>
  <c r="Z18" i="39"/>
  <c r="AA18" i="39"/>
  <c r="AB18" i="39"/>
  <c r="AC18" i="39"/>
  <c r="AD18" i="39"/>
  <c r="AE18" i="39"/>
  <c r="D31" i="39"/>
  <c r="E31" i="39"/>
  <c r="F31" i="39"/>
  <c r="G31" i="39"/>
  <c r="H31" i="39"/>
  <c r="I31" i="39"/>
  <c r="J31" i="39"/>
  <c r="K31" i="39"/>
  <c r="L31" i="39"/>
  <c r="M31" i="39"/>
  <c r="N31" i="39"/>
  <c r="O31" i="39"/>
  <c r="P31" i="39"/>
  <c r="Q31" i="39"/>
  <c r="R31" i="39"/>
  <c r="S31" i="39"/>
  <c r="T31" i="39"/>
  <c r="U31" i="39"/>
  <c r="V31" i="39"/>
  <c r="W31" i="39"/>
  <c r="X31" i="39"/>
  <c r="Y31" i="39"/>
  <c r="Z31" i="39"/>
  <c r="AA31" i="39"/>
  <c r="AB31" i="39"/>
  <c r="AC31" i="39"/>
  <c r="AD31" i="39"/>
  <c r="AE31" i="39"/>
  <c r="D43" i="39"/>
  <c r="E43" i="39"/>
  <c r="F43" i="39"/>
  <c r="G43" i="39"/>
  <c r="H43" i="39"/>
  <c r="I43" i="39"/>
  <c r="J43" i="39"/>
  <c r="K43" i="39"/>
  <c r="L43" i="39"/>
  <c r="M43" i="39"/>
  <c r="N43" i="39"/>
  <c r="O43" i="39"/>
  <c r="P43" i="39"/>
  <c r="Q43" i="39"/>
  <c r="R43" i="39"/>
  <c r="S43" i="39"/>
  <c r="T43" i="39"/>
  <c r="U43" i="39"/>
  <c r="V43" i="39"/>
  <c r="W43" i="39"/>
  <c r="X43" i="39"/>
  <c r="Y43" i="39"/>
  <c r="Z43" i="39"/>
  <c r="AA43" i="39"/>
  <c r="AB43" i="39"/>
  <c r="AC43" i="39"/>
  <c r="AD43" i="39"/>
  <c r="AE43" i="39"/>
  <c r="D54" i="39"/>
  <c r="E54" i="39"/>
  <c r="F54" i="39"/>
  <c r="G54" i="39"/>
  <c r="H54" i="39"/>
  <c r="I54" i="39"/>
  <c r="J54" i="39"/>
  <c r="K54" i="39"/>
  <c r="L54" i="39"/>
  <c r="M54" i="39"/>
  <c r="N54" i="39"/>
  <c r="O54" i="39"/>
  <c r="P54" i="39"/>
  <c r="Q54" i="39"/>
  <c r="R54" i="39"/>
  <c r="S54" i="39"/>
  <c r="T54" i="39"/>
  <c r="U54" i="39"/>
  <c r="V54" i="39"/>
  <c r="W54" i="39"/>
  <c r="X54" i="39"/>
  <c r="Y54" i="39"/>
  <c r="Z54" i="39"/>
  <c r="AA54" i="39"/>
  <c r="AB54" i="39"/>
  <c r="AC54" i="39"/>
  <c r="AD54" i="39"/>
  <c r="AE54" i="39"/>
  <c r="D64" i="39"/>
  <c r="E64" i="39"/>
  <c r="F64" i="39"/>
  <c r="G64" i="39"/>
  <c r="H64" i="39"/>
  <c r="I64" i="39"/>
  <c r="J64" i="39"/>
  <c r="K64" i="39"/>
  <c r="L64" i="39"/>
  <c r="M64" i="39"/>
  <c r="N64" i="39"/>
  <c r="O64" i="39"/>
  <c r="P64" i="39"/>
  <c r="Q64" i="39"/>
  <c r="R64" i="39"/>
  <c r="S64" i="39"/>
  <c r="T64" i="39"/>
  <c r="U64" i="39"/>
  <c r="V64" i="39"/>
  <c r="W64" i="39"/>
  <c r="X64" i="39"/>
  <c r="Y64" i="39"/>
  <c r="Z64" i="39"/>
  <c r="AA64" i="39"/>
  <c r="AB64" i="39"/>
  <c r="AC64" i="39"/>
  <c r="AD64" i="39"/>
  <c r="AE64" i="39"/>
  <c r="D75" i="39"/>
  <c r="E75" i="39"/>
  <c r="F75" i="39"/>
  <c r="G75" i="39"/>
  <c r="H75" i="39"/>
  <c r="I75" i="39"/>
  <c r="J75" i="39"/>
  <c r="K75" i="39"/>
  <c r="L75" i="39"/>
  <c r="M75" i="39"/>
  <c r="N75" i="39"/>
  <c r="O75" i="39"/>
  <c r="P75" i="39"/>
  <c r="Q75" i="39"/>
  <c r="R75" i="39"/>
  <c r="S75" i="39"/>
  <c r="T75" i="39"/>
  <c r="U75" i="39"/>
  <c r="V75" i="39"/>
  <c r="W75" i="39"/>
  <c r="X75" i="39"/>
  <c r="Y75" i="39"/>
  <c r="Z75" i="39"/>
  <c r="AA75" i="39"/>
  <c r="AB75" i="39"/>
  <c r="AC75" i="39"/>
  <c r="AD75" i="39"/>
  <c r="AE75" i="39"/>
  <c r="H13" i="18"/>
  <c r="H14" i="18"/>
  <c r="H15" i="18"/>
  <c r="H16" i="18"/>
  <c r="N35" i="18"/>
  <c r="N37" i="18"/>
  <c r="G17" i="41"/>
  <c r="G20" i="41"/>
  <c r="G31" i="41"/>
  <c r="F27" i="41" s="1"/>
  <c r="AA41" i="42"/>
  <c r="S42" i="42"/>
  <c r="W44" i="42"/>
  <c r="R48" i="42"/>
  <c r="S48" i="42"/>
  <c r="Y48" i="42"/>
  <c r="R50" i="42"/>
  <c r="S50" i="42"/>
  <c r="Y50" i="42"/>
  <c r="R52" i="42"/>
  <c r="S52" i="42"/>
  <c r="Y52" i="42"/>
  <c r="P54" i="42"/>
  <c r="Q54" i="42"/>
  <c r="P56" i="42"/>
  <c r="Q56" i="42"/>
  <c r="P58" i="42"/>
  <c r="Q58" i="42"/>
  <c r="I68" i="42"/>
  <c r="AB98" i="42"/>
  <c r="AC98" i="42"/>
  <c r="AE98" i="42"/>
  <c r="AG98" i="42"/>
  <c r="AH98" i="42"/>
  <c r="AA102" i="42"/>
  <c r="Z104" i="42"/>
  <c r="AA104" i="42"/>
  <c r="AA106" i="42"/>
  <c r="AA108" i="42"/>
  <c r="V110" i="42"/>
  <c r="W110" i="42"/>
  <c r="AA110" i="42"/>
  <c r="V112" i="42"/>
  <c r="W112" i="42"/>
  <c r="AA112" i="42"/>
  <c r="V114" i="42"/>
  <c r="W114" i="42"/>
  <c r="AA114" i="42"/>
  <c r="R123" i="42"/>
  <c r="W153" i="42"/>
  <c r="X153" i="42"/>
  <c r="Y153" i="42"/>
  <c r="T159" i="42"/>
  <c r="U159" i="42"/>
  <c r="T161" i="42"/>
  <c r="U161" i="42"/>
  <c r="X163" i="42"/>
  <c r="Y163" i="42"/>
  <c r="R165" i="42"/>
  <c r="S165" i="42"/>
  <c r="R167" i="42"/>
  <c r="S167" i="42"/>
  <c r="R169" i="42"/>
  <c r="S169" i="42"/>
  <c r="S216" i="42"/>
  <c r="T216" i="42"/>
  <c r="R222" i="42"/>
  <c r="Q224" i="42"/>
  <c r="R224" i="42"/>
  <c r="S224" i="42"/>
  <c r="T224" i="42"/>
  <c r="U226" i="42"/>
  <c r="V226" i="42"/>
  <c r="N228" i="42"/>
  <c r="P228" i="42"/>
  <c r="N230" i="42"/>
  <c r="P230" i="42"/>
  <c r="N232" i="42"/>
  <c r="P232" i="42"/>
  <c r="R278" i="42"/>
  <c r="T278" i="42"/>
  <c r="X278" i="42"/>
  <c r="R284" i="42"/>
  <c r="S286" i="42"/>
  <c r="T286" i="42"/>
  <c r="R288" i="42"/>
  <c r="T288" i="42"/>
  <c r="N290" i="42"/>
  <c r="P290" i="42"/>
  <c r="N292" i="42"/>
  <c r="P292" i="42"/>
  <c r="N294" i="42"/>
  <c r="P294" i="42"/>
  <c r="AC339" i="42"/>
  <c r="AD339" i="42"/>
  <c r="AE339" i="42"/>
  <c r="AF339" i="42"/>
  <c r="AD345" i="42"/>
  <c r="AC347" i="42"/>
  <c r="AD347" i="42"/>
  <c r="AF347" i="42"/>
  <c r="AF349" i="42"/>
  <c r="AD351" i="42"/>
  <c r="AJ351" i="42"/>
  <c r="AC353" i="42"/>
  <c r="AD353" i="42"/>
  <c r="AF353" i="42"/>
  <c r="AD355" i="42"/>
  <c r="N400" i="42"/>
  <c r="M406" i="42"/>
  <c r="N406" i="42"/>
  <c r="M408" i="42"/>
  <c r="N408" i="42"/>
  <c r="M412" i="42"/>
  <c r="N412" i="42"/>
  <c r="M416" i="42"/>
  <c r="N416" i="42"/>
  <c r="B15" i="43"/>
  <c r="B17" i="43"/>
  <c r="B19" i="43"/>
  <c r="B21" i="43"/>
  <c r="B23" i="43"/>
  <c r="B25" i="43"/>
  <c r="B27" i="43"/>
  <c r="B31" i="43"/>
  <c r="B33" i="43"/>
  <c r="B35" i="43"/>
  <c r="B37" i="43"/>
  <c r="B39" i="43"/>
  <c r="B41" i="43"/>
  <c r="B43" i="43"/>
  <c r="B45" i="43"/>
  <c r="B47" i="43"/>
  <c r="B51" i="43"/>
  <c r="B53" i="43"/>
  <c r="B55" i="43"/>
  <c r="B57" i="43"/>
  <c r="B59" i="43"/>
  <c r="B71" i="43"/>
  <c r="B75" i="43"/>
  <c r="B81" i="43"/>
  <c r="B83" i="43"/>
  <c r="B85" i="43"/>
  <c r="B87" i="43"/>
  <c r="B89" i="43"/>
  <c r="B91" i="43"/>
  <c r="B93" i="43"/>
  <c r="B95" i="43"/>
  <c r="B97" i="43"/>
  <c r="B99" i="43"/>
  <c r="B101" i="43"/>
  <c r="B103" i="43"/>
  <c r="B105" i="43"/>
  <c r="B107" i="43"/>
  <c r="B109" i="43"/>
  <c r="B111" i="43"/>
  <c r="B113" i="43"/>
  <c r="B115" i="43"/>
  <c r="B119" i="43"/>
  <c r="B121" i="43"/>
  <c r="C123" i="43"/>
  <c r="B127" i="43"/>
  <c r="B129" i="43"/>
  <c r="C135" i="43"/>
  <c r="B165" i="43"/>
  <c r="B167" i="43"/>
  <c r="C167" i="43"/>
  <c r="B169" i="43"/>
  <c r="J17" i="12"/>
  <c r="J18" i="12"/>
  <c r="K20" i="12"/>
  <c r="F27" i="12"/>
  <c r="J27" i="12"/>
  <c r="F28" i="12"/>
  <c r="J28" i="12"/>
  <c r="F29" i="12"/>
  <c r="J29" i="12"/>
  <c r="F30" i="12"/>
  <c r="G30" i="12"/>
  <c r="F38" i="12"/>
  <c r="G38" i="12"/>
  <c r="K38" i="12"/>
  <c r="F39" i="12"/>
  <c r="G39" i="12"/>
  <c r="K39" i="12"/>
  <c r="F40" i="12"/>
  <c r="G40" i="12"/>
  <c r="F41" i="12"/>
  <c r="G41" i="12"/>
  <c r="K41" i="12"/>
  <c r="F47" i="12"/>
  <c r="G47" i="12"/>
  <c r="F48" i="12"/>
  <c r="G48" i="12"/>
  <c r="F49" i="12"/>
  <c r="G49" i="12"/>
  <c r="F50" i="12"/>
  <c r="G50" i="12"/>
  <c r="G60" i="12"/>
  <c r="G68" i="12"/>
  <c r="K68" i="12"/>
  <c r="J68" i="12" s="1"/>
  <c r="F69" i="12"/>
  <c r="J69" i="12"/>
  <c r="K69" i="12"/>
  <c r="K70" i="12"/>
  <c r="G71" i="12"/>
  <c r="F68" i="12" s="1"/>
  <c r="K71" i="12"/>
  <c r="J70" i="12" s="1"/>
  <c r="F77" i="12"/>
  <c r="F78" i="12"/>
  <c r="F79" i="12"/>
  <c r="F80" i="12"/>
  <c r="G80" i="12"/>
  <c r="Y42" i="11"/>
  <c r="Q43" i="11"/>
  <c r="S45" i="11"/>
  <c r="P49" i="11"/>
  <c r="Q49" i="11"/>
  <c r="R49" i="11"/>
  <c r="S49" i="11"/>
  <c r="P51" i="11"/>
  <c r="Q51" i="11"/>
  <c r="U51" i="11"/>
  <c r="R53" i="11"/>
  <c r="S53" i="11"/>
  <c r="U53" i="11"/>
  <c r="P55" i="11"/>
  <c r="R57" i="11"/>
  <c r="P59" i="11"/>
  <c r="Q59" i="11"/>
  <c r="R59" i="11"/>
  <c r="S59" i="11"/>
  <c r="R68" i="11"/>
  <c r="Y98" i="11"/>
  <c r="Z98" i="11"/>
  <c r="AA98" i="11"/>
  <c r="AC98" i="11"/>
  <c r="AD98" i="11"/>
  <c r="AE98" i="11"/>
  <c r="Y102" i="11"/>
  <c r="AA102" i="11"/>
  <c r="Y104" i="11"/>
  <c r="Y106" i="11"/>
  <c r="Z106" i="11"/>
  <c r="AA106" i="11"/>
  <c r="AB108" i="11"/>
  <c r="AC108" i="11"/>
  <c r="AA110" i="11"/>
  <c r="AA112" i="11"/>
  <c r="X114" i="11"/>
  <c r="Y114" i="11"/>
  <c r="R124" i="11"/>
  <c r="S154" i="11"/>
  <c r="T154" i="11"/>
  <c r="U154" i="11"/>
  <c r="R160" i="11"/>
  <c r="S160" i="11"/>
  <c r="S162" i="11"/>
  <c r="U164" i="11"/>
  <c r="P165" i="11"/>
  <c r="Q165" i="11"/>
  <c r="P167" i="11"/>
  <c r="Q167" i="11"/>
  <c r="P169" i="11"/>
  <c r="Q169" i="11"/>
  <c r="R187" i="11"/>
  <c r="N217" i="11"/>
  <c r="Q217" i="11"/>
  <c r="R217" i="11"/>
  <c r="S217" i="11"/>
  <c r="Q223" i="11"/>
  <c r="N225" i="11"/>
  <c r="Q225" i="11"/>
  <c r="R225" i="11"/>
  <c r="S225" i="11"/>
  <c r="Q227" i="11"/>
  <c r="Q229" i="11"/>
  <c r="Q231" i="11"/>
  <c r="Q233" i="11"/>
  <c r="R245" i="11"/>
  <c r="Q279" i="11"/>
  <c r="S279" i="11"/>
  <c r="U279" i="11"/>
  <c r="Q285" i="11"/>
  <c r="R287" i="11"/>
  <c r="S287" i="11"/>
  <c r="S289" i="11"/>
  <c r="Q291" i="11"/>
  <c r="Q293" i="11"/>
  <c r="Q295" i="11"/>
  <c r="R306" i="11"/>
  <c r="AA340" i="11"/>
  <c r="AB340" i="11"/>
  <c r="AC340" i="11"/>
  <c r="AD340" i="11"/>
  <c r="AB346" i="11"/>
  <c r="AD346" i="11"/>
  <c r="AA348" i="11"/>
  <c r="AB348" i="11"/>
  <c r="AD348" i="11"/>
  <c r="AB350" i="11"/>
  <c r="AC350" i="11"/>
  <c r="AD350" i="11"/>
  <c r="AB352" i="11"/>
  <c r="AA354" i="11"/>
  <c r="AB354" i="11"/>
  <c r="AD354" i="11"/>
  <c r="AB356" i="11"/>
  <c r="R367" i="11"/>
  <c r="L401" i="11"/>
  <c r="N401" i="11"/>
  <c r="L407" i="11"/>
  <c r="N407" i="11"/>
  <c r="K409" i="11"/>
  <c r="L409" i="11"/>
  <c r="N411" i="11"/>
  <c r="L413" i="11"/>
  <c r="K415" i="11"/>
  <c r="P415" i="11"/>
  <c r="K417" i="11"/>
  <c r="L417" i="11"/>
  <c r="A13" i="27"/>
  <c r="D13" i="27"/>
  <c r="E13" i="27"/>
  <c r="A15" i="27"/>
  <c r="B15" i="27"/>
  <c r="D15" i="27"/>
  <c r="E15" i="27"/>
  <c r="A17" i="27"/>
  <c r="D17" i="27"/>
  <c r="E17" i="27"/>
  <c r="A19" i="27"/>
  <c r="D19" i="27"/>
  <c r="E19" i="27"/>
  <c r="D21" i="27"/>
  <c r="E21" i="27"/>
  <c r="D23" i="27"/>
  <c r="E23" i="27"/>
  <c r="D25" i="27"/>
  <c r="E25" i="27"/>
  <c r="A27" i="27"/>
  <c r="D27" i="27"/>
  <c r="E27" i="27"/>
  <c r="D29" i="27"/>
  <c r="E29" i="27"/>
  <c r="D22" i="3"/>
  <c r="E22" i="3"/>
  <c r="F22" i="3"/>
  <c r="F23" i="3"/>
  <c r="F24" i="3"/>
  <c r="F25" i="3"/>
  <c r="F26" i="3"/>
  <c r="D27" i="3"/>
  <c r="F27" i="3"/>
  <c r="D28" i="3"/>
  <c r="F28" i="3"/>
  <c r="F29" i="3"/>
  <c r="D30" i="3"/>
  <c r="E30" i="3"/>
  <c r="F30" i="3"/>
  <c r="A1" i="2"/>
  <c r="J20" i="41" l="1"/>
  <c r="J19" i="41"/>
  <c r="J21" i="41" s="1"/>
  <c r="F70" i="12"/>
  <c r="F71" i="12" s="1"/>
  <c r="G61" i="12"/>
  <c r="G21" i="41"/>
  <c r="F18" i="41" s="1"/>
  <c r="G91" i="41"/>
  <c r="F50" i="41"/>
  <c r="F38" i="41"/>
  <c r="G72" i="41"/>
  <c r="F69" i="41" s="1"/>
  <c r="G51" i="41"/>
  <c r="G42" i="41"/>
  <c r="G81" i="41"/>
  <c r="F28" i="41"/>
  <c r="F58" i="41"/>
  <c r="F60" i="41"/>
  <c r="F62" i="41" s="1"/>
  <c r="F29" i="41"/>
  <c r="J51" i="41" l="1"/>
  <c r="F17" i="41"/>
  <c r="F21" i="41" s="1"/>
  <c r="F59" i="12"/>
  <c r="F58" i="12"/>
  <c r="F61" i="12" s="1"/>
  <c r="F20" i="41"/>
  <c r="F60" i="12"/>
  <c r="F71" i="41"/>
  <c r="F70" i="41"/>
  <c r="F80" i="41"/>
  <c r="F79" i="41"/>
  <c r="F78" i="41"/>
  <c r="F68" i="41"/>
  <c r="F40" i="41"/>
  <c r="F39" i="41"/>
  <c r="F37" i="41"/>
  <c r="F76" i="41"/>
  <c r="F67" i="41"/>
  <c r="F72" i="41" s="1"/>
  <c r="F77" i="41"/>
  <c r="F81" i="41" s="1"/>
  <c r="F31" i="41"/>
  <c r="F48" i="41"/>
  <c r="F49" i="41"/>
  <c r="F46" i="41"/>
  <c r="F41" i="41"/>
  <c r="F47" i="41"/>
  <c r="F91" i="41" l="1"/>
  <c r="F51" i="41"/>
  <c r="F42" i="41"/>
</calcChain>
</file>

<file path=xl/sharedStrings.xml><?xml version="1.0" encoding="utf-8"?>
<sst xmlns="http://schemas.openxmlformats.org/spreadsheetml/2006/main" count="4414" uniqueCount="1257">
  <si>
    <t>INSTITUTO NACIONAL DE VIAS</t>
  </si>
  <si>
    <t>TABLA DE CONTENIDO</t>
  </si>
  <si>
    <t>GENERALIDADES</t>
  </si>
  <si>
    <t>OFICINA</t>
  </si>
  <si>
    <t>CELULAR</t>
  </si>
  <si>
    <t>CARRETERAS A CARGO</t>
  </si>
  <si>
    <t>CARRETERA</t>
  </si>
  <si>
    <t>CODIGO</t>
  </si>
  <si>
    <t>LONGITUD (km)</t>
  </si>
  <si>
    <t>PRi</t>
  </si>
  <si>
    <t>PRf</t>
  </si>
  <si>
    <t>No. DE PUENTES</t>
  </si>
  <si>
    <t>MICROEMPRESA</t>
  </si>
  <si>
    <t>OBSERVACIONES</t>
  </si>
  <si>
    <t>P</t>
  </si>
  <si>
    <t>A</t>
  </si>
  <si>
    <t xml:space="preserve">   P: Pavimento</t>
  </si>
  <si>
    <t>A: Afirmado</t>
  </si>
  <si>
    <t>T. Total</t>
  </si>
  <si>
    <t>ESTADO GENERAL DE LOS PUENTES</t>
  </si>
  <si>
    <t>TRANSITO</t>
  </si>
  <si>
    <t>ESTADO GENERAL</t>
  </si>
  <si>
    <t>No.</t>
  </si>
  <si>
    <t>PR</t>
  </si>
  <si>
    <t>Normal</t>
  </si>
  <si>
    <t>Estribos Aletas</t>
  </si>
  <si>
    <t>Vigas Losas</t>
  </si>
  <si>
    <t>Barandas</t>
  </si>
  <si>
    <t>Estado crítico inmediato</t>
  </si>
  <si>
    <t>x</t>
  </si>
  <si>
    <t>En buen estado</t>
  </si>
  <si>
    <t>Se reparó en el presente mes</t>
  </si>
  <si>
    <t>INFORMACION SOBRE EMERGENCIAS</t>
  </si>
  <si>
    <t>FECHA</t>
  </si>
  <si>
    <t>TIPO DE EMERGENCIA</t>
  </si>
  <si>
    <t>SOLUCION</t>
  </si>
  <si>
    <t>INDICADOR</t>
  </si>
  <si>
    <t>%</t>
  </si>
  <si>
    <t>OBSERVACIONES :</t>
  </si>
  <si>
    <t>MANTENIMIENTO PERIODICO</t>
  </si>
  <si>
    <t>DESCRIPCION DE LA NECESIDAD</t>
  </si>
  <si>
    <t>HORA</t>
  </si>
  <si>
    <t>CLASE DE ACCIDENTE</t>
  </si>
  <si>
    <t>TIPO DE VEHICULO</t>
  </si>
  <si>
    <t>CLASE DE ACCIDENTE: Choque,volcamiento, salida de la vía, etc.</t>
  </si>
  <si>
    <t>CUADRO No. 6</t>
  </si>
  <si>
    <t>ACTIVIDAD</t>
  </si>
  <si>
    <t>INSTITUTO  NACIONAL DE VIAS</t>
  </si>
  <si>
    <t>01</t>
  </si>
  <si>
    <t>PR………   A    PR……..</t>
  </si>
  <si>
    <t>02</t>
  </si>
  <si>
    <t>03</t>
  </si>
  <si>
    <t xml:space="preserve">           </t>
  </si>
  <si>
    <t>SECTOR</t>
  </si>
  <si>
    <t>04</t>
  </si>
  <si>
    <t xml:space="preserve">               PR</t>
  </si>
  <si>
    <t xml:space="preserve"> </t>
  </si>
  <si>
    <t xml:space="preserve">    ITEM</t>
  </si>
  <si>
    <t>Pavimento</t>
  </si>
  <si>
    <t>Cunetas</t>
  </si>
  <si>
    <t>Señalización horizontal</t>
  </si>
  <si>
    <t>Rocería</t>
  </si>
  <si>
    <t>Alcantarillas</t>
  </si>
  <si>
    <t>Limpiezas de bermas</t>
  </si>
  <si>
    <t>CUADRO No. 7</t>
  </si>
  <si>
    <t>UND.</t>
  </si>
  <si>
    <t>CANTIDAD</t>
  </si>
  <si>
    <t>VALOR UNITARIO           ( $ )</t>
  </si>
  <si>
    <t>VALOR TOTAL         ( $ )</t>
  </si>
  <si>
    <t>Administrador Vial</t>
  </si>
  <si>
    <t>COMENTARIOS GENERALES</t>
  </si>
  <si>
    <t>RESUMEN DE ACTIVIDADES PARA EL BUEN USO Y DEFENSA DE LAS VIAS</t>
  </si>
  <si>
    <t>PERIODO</t>
  </si>
  <si>
    <t>VALLAS INVENTARIADAS</t>
  </si>
  <si>
    <t>VALLAS RETIRADAS</t>
  </si>
  <si>
    <t>AVISOS INVENTARIADOS</t>
  </si>
  <si>
    <t>AVISOS RETIRADOS</t>
  </si>
  <si>
    <t>CORRIMIENTO CERCAS (ml)</t>
  </si>
  <si>
    <t>EMPRADIZACION (M2)</t>
  </si>
  <si>
    <t>ERRADICACION BASUREROS (No.)</t>
  </si>
  <si>
    <t>ACUMULADO</t>
  </si>
  <si>
    <t>CUADRO No. 5</t>
  </si>
  <si>
    <t>PR inicial</t>
  </si>
  <si>
    <t>PR final</t>
  </si>
  <si>
    <t>DESCRIPCION</t>
  </si>
  <si>
    <t xml:space="preserve">CAUSA: </t>
  </si>
  <si>
    <t>Exceso de velocidad, embriaguez, superficie de la vía, hueco, etc.</t>
  </si>
  <si>
    <t xml:space="preserve">TIPO DE VEHICULO: </t>
  </si>
  <si>
    <t>Motocicleta, automóvil, camión, bus, etc.</t>
  </si>
  <si>
    <t xml:space="preserve">NOTA: </t>
  </si>
  <si>
    <t>CONVENCIONES</t>
  </si>
  <si>
    <t>BUENO</t>
  </si>
  <si>
    <t>REGULAR</t>
  </si>
  <si>
    <t>MALO</t>
  </si>
  <si>
    <t>Afirmado</t>
  </si>
  <si>
    <t>Codigo de la vía:</t>
  </si>
  <si>
    <t>NOMBRE DE LA VIA:</t>
  </si>
  <si>
    <t xml:space="preserve">  Longitud y  Porcentaje</t>
  </si>
  <si>
    <t xml:space="preserve">sobre el total de la vía </t>
  </si>
  <si>
    <t>o del item</t>
  </si>
  <si>
    <t>km</t>
  </si>
  <si>
    <t>ESTADO GENERAL DE LOS PONTONES</t>
  </si>
  <si>
    <t>CUADRO No. 9</t>
  </si>
  <si>
    <t>B</t>
  </si>
  <si>
    <t>R</t>
  </si>
  <si>
    <t>M</t>
  </si>
  <si>
    <t>CUADRO No. 10</t>
  </si>
  <si>
    <t>CODIGO VIA</t>
  </si>
  <si>
    <t>PR INICIAL</t>
  </si>
  <si>
    <t>PR FINAL</t>
  </si>
  <si>
    <t>TIPO DE</t>
  </si>
  <si>
    <t>SUPERFICIE</t>
  </si>
  <si>
    <t>ESTADO</t>
  </si>
  <si>
    <t>0+0000</t>
  </si>
  <si>
    <t>3+0000</t>
  </si>
  <si>
    <t>49+0000</t>
  </si>
  <si>
    <t>CUADRO No. 2</t>
  </si>
  <si>
    <t xml:space="preserve">CARRETERA: </t>
  </si>
  <si>
    <t>NECESIDADES DE LOS PONTONES</t>
  </si>
  <si>
    <t>CUADRO No. 11</t>
  </si>
  <si>
    <t>ARBORIZACION</t>
  </si>
  <si>
    <t>Cuadro No. 1</t>
  </si>
  <si>
    <t>Generalidades</t>
  </si>
  <si>
    <t>Cuadro No. 2</t>
  </si>
  <si>
    <t>Cuadro No. 3</t>
  </si>
  <si>
    <t>Cuadro No. 4</t>
  </si>
  <si>
    <t>Cuadro No. 5</t>
  </si>
  <si>
    <t>Cuadro No. 6</t>
  </si>
  <si>
    <t>Cuadro No. 7</t>
  </si>
  <si>
    <t>Cuadro No. 8</t>
  </si>
  <si>
    <t>Cuadro No. 9</t>
  </si>
  <si>
    <t>Cuadro No. 10</t>
  </si>
  <si>
    <t>Cuadro No. 11</t>
  </si>
  <si>
    <t>Cuadro No. 12</t>
  </si>
  <si>
    <t>Cuadro No. 13</t>
  </si>
  <si>
    <t>Cuadro No. 14</t>
  </si>
  <si>
    <t>Cuadro No. 15</t>
  </si>
  <si>
    <t>Cuadro No. 16</t>
  </si>
  <si>
    <t>Cuadro No. 17</t>
  </si>
  <si>
    <t>ITEM</t>
  </si>
  <si>
    <t>Gráfico No. 1</t>
  </si>
  <si>
    <t>Gráfico No. 2</t>
  </si>
  <si>
    <t>Necesidades preventivas de las vías</t>
  </si>
  <si>
    <t>Necesidades críticas de las vías</t>
  </si>
  <si>
    <t>Cálculo de cantidades y costos estimados para las necesidades de las vías</t>
  </si>
  <si>
    <t>Información sobre emergencias</t>
  </si>
  <si>
    <t>Estado general de los puentes</t>
  </si>
  <si>
    <t>Estado general de los pontones</t>
  </si>
  <si>
    <t>Necesidades de los pontones</t>
  </si>
  <si>
    <t>Informe de accidentalidad</t>
  </si>
  <si>
    <t>Resumen de actividades para el buen uso y defensa de las vías</t>
  </si>
  <si>
    <t>Fotográfica</t>
  </si>
  <si>
    <t>De prensa</t>
  </si>
  <si>
    <t>Comentarios generales</t>
  </si>
  <si>
    <t>INGENIERO RESIDENTE:</t>
  </si>
  <si>
    <t>CUADRO No 3</t>
  </si>
  <si>
    <t>GRAFICO No. 1</t>
  </si>
  <si>
    <t>Kms.</t>
  </si>
  <si>
    <t>GRAFICO No. 2</t>
  </si>
  <si>
    <t>MAPA No. 1</t>
  </si>
  <si>
    <t>NECESIDADES PREVENTIVAS DE LA VIA</t>
  </si>
  <si>
    <t>NECESIDADES CRITICAS DE LAS VIAS</t>
  </si>
  <si>
    <t>Mapa  No.  1</t>
  </si>
  <si>
    <t>NOTA:  CUALQUIER CAMBIO DE DIRECCION, CORREO ELECTRONICO O TELEFONO SE DEBE INFORMAR</t>
  </si>
  <si>
    <t>TOTALES</t>
  </si>
  <si>
    <t>CORREO ELECTRONICO:</t>
  </si>
  <si>
    <t>LIMPIEZA MANUAL CUNETAS</t>
  </si>
  <si>
    <t>LIMPIEZA OBRAS DE ARTE</t>
  </si>
  <si>
    <t>LIMPIEZA SEÑALES Y MOJONES</t>
  </si>
  <si>
    <t>MANTENIMIENTO PUENTES</t>
  </si>
  <si>
    <t>DESPEJE DE DERRUMBES</t>
  </si>
  <si>
    <t>BACHEO CARRETERA PAV.</t>
  </si>
  <si>
    <t>PARCHEO CARRETERA PAV.</t>
  </si>
  <si>
    <t>LIMPIEZA DE LA CALZADA</t>
  </si>
  <si>
    <t>ARBORIZACION (SIEMBRA)</t>
  </si>
  <si>
    <t>PODA, CORTE Y RETIRO DE ARBOLES</t>
  </si>
  <si>
    <t xml:space="preserve">        REGULAR</t>
  </si>
  <si>
    <t xml:space="preserve">    MALO</t>
  </si>
  <si>
    <t xml:space="preserve">    BUENO</t>
  </si>
  <si>
    <t xml:space="preserve">      NO HUBO</t>
  </si>
  <si>
    <t>LIMPIEZA ENCOLES Y DESCOLES</t>
  </si>
  <si>
    <t>VALOR BASICO</t>
  </si>
  <si>
    <t>VALOR TOTAL DE LA OBRA</t>
  </si>
  <si>
    <t xml:space="preserve">        En regular estado</t>
  </si>
  <si>
    <t xml:space="preserve">           En mal estado</t>
  </si>
  <si>
    <r>
      <t>N.E.</t>
    </r>
    <r>
      <rPr>
        <sz val="10"/>
        <rFont val="Arial"/>
      </rPr>
      <t xml:space="preserve"> : No existe</t>
    </r>
  </si>
  <si>
    <t>TOTAL POR TRAMO</t>
  </si>
  <si>
    <t>HERIDOS</t>
  </si>
  <si>
    <t>MUERTOS</t>
  </si>
  <si>
    <t>PASAVIAS</t>
  </si>
  <si>
    <t>SEÑALES TIPO BANDERA</t>
  </si>
  <si>
    <t>SEÑALES SI 05 Y SI 06</t>
  </si>
  <si>
    <t>RUTA</t>
  </si>
  <si>
    <t>TRAMO</t>
  </si>
  <si>
    <t>Km.</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</si>
  <si>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</si>
  <si>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</si>
  <si>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</si>
  <si>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</si>
  <si>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</si>
  <si>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</si>
  <si>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</si>
  <si>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</si>
  <si>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</si>
  <si>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</si>
  <si>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</si>
  <si>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</si>
  <si>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</si>
  <si>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</si>
  <si>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</si>
  <si>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</si>
  <si>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</si>
  <si>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</si>
  <si>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</si>
  <si>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</si>
  <si>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</si>
  <si>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</si>
  <si>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</si>
  <si>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</si>
  <si>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</si>
  <si>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</si>
  <si>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</si>
  <si>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TOTALES:</t>
  </si>
  <si>
    <t>CONVENCIONES Y DESCRIPCION.</t>
  </si>
  <si>
    <t>(3): Longitud del tramo en kilómetros.</t>
  </si>
  <si>
    <t>información al usuario de la vía y que no sean susceptibles de incluir en programas de recuperación y mantenimiento, requiriendo su reposición y remoción.</t>
  </si>
  <si>
    <t>de recuperación y/o mantenimiento.</t>
  </si>
  <si>
    <t>ESTADO DE LA SEÑALIZACION VERTICAL Y SEÑALIZACION VERTICAL FALTANTE.</t>
  </si>
  <si>
    <t>TACHAS REFLECTIVAS</t>
  </si>
  <si>
    <t>de líneas de demarcación o de reflectividad.</t>
  </si>
  <si>
    <t>servicio al usuario ante la falta de definición en la línea de demarcación y en la reflectividad.</t>
  </si>
  <si>
    <t>ESTADO DE LA SEÑALIZACION HORIZONTAL Y SEÑALIZACION HORIZONTAL FALTANTE.</t>
  </si>
  <si>
    <t>Estado de la señalización vertical y señalización vertical faltante</t>
  </si>
  <si>
    <t>Estado de la señalización horizontal y señalización horizontal faltante</t>
  </si>
  <si>
    <t>Señalización Vertical</t>
  </si>
  <si>
    <t xml:space="preserve">Ubicar en el mapa municipios,  PRs de sitios importantes y lugares donde hay </t>
  </si>
  <si>
    <t>CAUSAS APARENTES O PROBABLES</t>
  </si>
  <si>
    <t>Sep</t>
  </si>
  <si>
    <t>Oct</t>
  </si>
  <si>
    <t>Nov</t>
  </si>
  <si>
    <t>Dic</t>
  </si>
  <si>
    <t>ADMINISTRADOR</t>
  </si>
  <si>
    <t>CTO No.</t>
  </si>
  <si>
    <t>Vr. CONTRATO</t>
  </si>
  <si>
    <t xml:space="preserve">FECHA </t>
  </si>
  <si>
    <t>KMS A</t>
  </si>
  <si>
    <t>VEHICULOS</t>
  </si>
  <si>
    <t>VIAL</t>
  </si>
  <si>
    <t>INICIACION</t>
  </si>
  <si>
    <t>TERMINACION</t>
  </si>
  <si>
    <t>ATENDER</t>
  </si>
  <si>
    <t>PLACA</t>
  </si>
  <si>
    <t>CLASE</t>
  </si>
  <si>
    <t>MODELO</t>
  </si>
  <si>
    <t>CUADRO No. 18</t>
  </si>
  <si>
    <t>GRUPO</t>
  </si>
  <si>
    <t>NIT Ó</t>
  </si>
  <si>
    <t>REPRESENTANTE</t>
  </si>
  <si>
    <t>INGENIERO</t>
  </si>
  <si>
    <t>DIRECCION</t>
  </si>
  <si>
    <t>C.C.</t>
  </si>
  <si>
    <t>LEGAL</t>
  </si>
  <si>
    <t>RESIDENTE</t>
  </si>
  <si>
    <t>AUXILIAR</t>
  </si>
  <si>
    <t xml:space="preserve">CORREO </t>
  </si>
  <si>
    <t>TELEFONOS</t>
  </si>
  <si>
    <t>SECTOR A CARGO</t>
  </si>
  <si>
    <t>PR i</t>
  </si>
  <si>
    <t>PR f</t>
  </si>
  <si>
    <t>ELECTRONICO</t>
  </si>
  <si>
    <t>RES</t>
  </si>
  <si>
    <t>OFIC.</t>
  </si>
  <si>
    <t>CUADRO No. 19</t>
  </si>
  <si>
    <t>NOMBRE</t>
  </si>
  <si>
    <t>TIPO DE TERRENO</t>
  </si>
  <si>
    <t xml:space="preserve">TOTAL </t>
  </si>
  <si>
    <t>VALOR TOTAL</t>
  </si>
  <si>
    <t>VIGENCIA CONTRATO</t>
  </si>
  <si>
    <t>I</t>
  </si>
  <si>
    <t>II</t>
  </si>
  <si>
    <t>III</t>
  </si>
  <si>
    <t>IV</t>
  </si>
  <si>
    <t>(KMS)</t>
  </si>
  <si>
    <t>CONTRATO</t>
  </si>
  <si>
    <t>SOCIOS</t>
  </si>
  <si>
    <t xml:space="preserve">INICIO </t>
  </si>
  <si>
    <t>CUADRO No. 20</t>
  </si>
  <si>
    <t xml:space="preserve">REPRESENTANTE </t>
  </si>
  <si>
    <t>TELEFONO</t>
  </si>
  <si>
    <t xml:space="preserve">CODIGO </t>
  </si>
  <si>
    <t>ABSCISA</t>
  </si>
  <si>
    <t xml:space="preserve">ADMINISTRADOR </t>
  </si>
  <si>
    <t>DE LA VIA</t>
  </si>
  <si>
    <t>PR I</t>
  </si>
  <si>
    <t>PR F</t>
  </si>
  <si>
    <t>Cuadro No. 18</t>
  </si>
  <si>
    <t>Cuadro No. 19</t>
  </si>
  <si>
    <t>Cuadro No. 20</t>
  </si>
  <si>
    <t>Ficha cuantitativa Administradores de Mantenimiento Vial</t>
  </si>
  <si>
    <t>Ficha cualitativa Administradores de Mantenimiento Vial</t>
  </si>
  <si>
    <t>NOTA (1): El costo debe incluir AIU e IVA (16% sobre utilidades)</t>
  </si>
  <si>
    <t>No. CTO</t>
  </si>
  <si>
    <t>NIT ó</t>
  </si>
  <si>
    <t>y/ó CELULAR</t>
  </si>
  <si>
    <t>Ppal y adic</t>
  </si>
  <si>
    <t xml:space="preserve">VALOR </t>
  </si>
  <si>
    <t>CONTRATOS</t>
  </si>
  <si>
    <t>NOTA: Relacionar contrato principal y adicionales.</t>
  </si>
  <si>
    <t>TPDS</t>
  </si>
  <si>
    <t>TIPO DAÑO</t>
  </si>
  <si>
    <t>OBRA</t>
  </si>
  <si>
    <t>Valor Interven.</t>
  </si>
  <si>
    <t>PRIORIZACION  PUENTES QUE REQUIEREN ATENCION - REHABILITACION Y CONSERVACION</t>
  </si>
  <si>
    <t>PERIODO EVALUADO:</t>
  </si>
  <si>
    <t>TRIMESTRE  EVALUADO</t>
  </si>
  <si>
    <t xml:space="preserve"> Vo.Bo.  DirectorTerritorial</t>
  </si>
  <si>
    <r>
      <t>4</t>
    </r>
    <r>
      <rPr>
        <b/>
        <sz val="14"/>
        <rFont val="Arial"/>
        <family val="2"/>
      </rPr>
      <t>*</t>
    </r>
  </si>
  <si>
    <t>Nota: La información contenida es un ejemplo sobre la forma de diligenciar este cuadro.Debe presentarse a color.</t>
  </si>
  <si>
    <t>CALCULO DE CANTIDADES Y COSTOS ESTIMADOS DE  NECESIDADES</t>
  </si>
  <si>
    <t>SECTOR:</t>
  </si>
  <si>
    <r>
      <t>2. Descripción de la actividad</t>
    </r>
    <r>
      <rPr>
        <sz val="9"/>
        <rFont val="Arial"/>
        <family val="2"/>
      </rPr>
      <t xml:space="preserve"> (Ejemplo):   Reparación del talud superior del PR 59+400</t>
    </r>
  </si>
  <si>
    <r>
      <t xml:space="preserve">1. Descripción de la actividad  </t>
    </r>
    <r>
      <rPr>
        <sz val="9"/>
        <rFont val="Arial"/>
        <family val="2"/>
      </rPr>
      <t xml:space="preserve"> ( Ejemplo): Fresado y adición de base granular entre los PR 20 y PR 35</t>
    </r>
  </si>
  <si>
    <t>NOTA: Se deben diligenciar todas las casillas.</t>
  </si>
  <si>
    <t xml:space="preserve">       En regular estado</t>
  </si>
  <si>
    <t xml:space="preserve">                 Se deben diligenciar todas las casillas.</t>
  </si>
  <si>
    <t>SEÑALES SP, SR Y SI</t>
  </si>
  <si>
    <t>POSTES DE REFERENCIACIÓN</t>
  </si>
  <si>
    <t>DEFENSAS METÁLICAS</t>
  </si>
  <si>
    <t>F</t>
  </si>
  <si>
    <t>(28)</t>
  </si>
  <si>
    <t>(29)</t>
  </si>
  <si>
    <t>(30)</t>
  </si>
  <si>
    <t>(1): Identificación de la Ruta de acuerdo con la nomenclatura vial vigente.</t>
  </si>
  <si>
    <t>(2): Identificación del tramo de acuerdo con la nomenclatura vial vigente.</t>
  </si>
  <si>
    <r>
      <t xml:space="preserve">(4), (8), (12), (16), (20): B= Número de señales instaladas en el tramo que se encuentran en </t>
    </r>
    <r>
      <rPr>
        <b/>
        <sz val="8"/>
        <rFont val="Arial"/>
        <family val="2"/>
      </rPr>
      <t>buen estado</t>
    </r>
    <r>
      <rPr>
        <sz val="8"/>
        <rFont val="Arial"/>
        <family val="2"/>
      </rPr>
      <t xml:space="preserve">. Se deben incluir las señales que se encuentren en perfecto estado en cuanto a </t>
    </r>
  </si>
  <si>
    <t>legibilidad, reflectividad, pintura de postes y de parales, pintura posterior y cimientos.</t>
  </si>
  <si>
    <r>
      <t xml:space="preserve">(5), (9), (13), (17), (21): R = Número de señales instaladas en el tramo que se encuentran en </t>
    </r>
    <r>
      <rPr>
        <b/>
        <sz val="8"/>
        <rFont val="Arial"/>
        <family val="2"/>
      </rPr>
      <t>regular estado</t>
    </r>
    <r>
      <rPr>
        <sz val="8"/>
        <rFont val="Arial"/>
        <family val="2"/>
      </rPr>
      <t>. Se deben incluir las señales que se encuentren en regular estado en cuanto a</t>
    </r>
  </si>
  <si>
    <t>legibilidad, reflectividad, pintura de postes y de parales, pintura posterior y cimientos, pero que por su nivel de deterioro sean susceptibles de incluir en programas de recuperación y/o mantenimiento.</t>
  </si>
  <si>
    <r>
      <t xml:space="preserve">(6), (10), (14), (18), (22): M = Número de señales instaladas en el tramo que se encuentran en </t>
    </r>
    <r>
      <rPr>
        <b/>
        <sz val="8"/>
        <rFont val="Arial"/>
        <family val="2"/>
      </rPr>
      <t>mal estado</t>
    </r>
    <r>
      <rPr>
        <sz val="8"/>
        <rFont val="Arial"/>
        <family val="2"/>
      </rPr>
      <t>. Se deben incluir las señales que por su estado de deterioro no brindan ninguna</t>
    </r>
  </si>
  <si>
    <r>
      <t xml:space="preserve">(7), (11), (15), (19), (23): F = Número de señales </t>
    </r>
    <r>
      <rPr>
        <b/>
        <sz val="8"/>
        <rFont val="Arial"/>
        <family val="2"/>
      </rPr>
      <t xml:space="preserve">faltantes </t>
    </r>
    <r>
      <rPr>
        <sz val="8"/>
        <rFont val="Arial"/>
        <family val="2"/>
      </rPr>
      <t>que se requieren y no han sido instaladas (sin incluir las que se encuentran en regular y en mal estado).</t>
    </r>
  </si>
  <si>
    <r>
      <t xml:space="preserve">(24): B= Número de postes de referenciación que se encuentran en </t>
    </r>
    <r>
      <rPr>
        <b/>
        <sz val="8"/>
        <rFont val="Arial"/>
        <family val="2"/>
      </rPr>
      <t xml:space="preserve">buen estado </t>
    </r>
    <r>
      <rPr>
        <sz val="8"/>
        <rFont val="Arial"/>
        <family val="2"/>
      </rPr>
      <t>en cuanto a pintura y a su estructura en concreto</t>
    </r>
    <r>
      <rPr>
        <b/>
        <sz val="8"/>
        <rFont val="Arial"/>
        <family val="2"/>
      </rPr>
      <t>.</t>
    </r>
  </si>
  <si>
    <r>
      <t xml:space="preserve">(25): R= Número de postes de referenciación que se encuentran en </t>
    </r>
    <r>
      <rPr>
        <b/>
        <sz val="8"/>
        <rFont val="Arial"/>
        <family val="2"/>
      </rPr>
      <t xml:space="preserve">regular estado </t>
    </r>
    <r>
      <rPr>
        <sz val="8"/>
        <rFont val="Arial"/>
        <family val="2"/>
      </rPr>
      <t>en cuanto a pintura y a su estructura en concreto</t>
    </r>
    <r>
      <rPr>
        <b/>
        <sz val="8"/>
        <rFont val="Arial"/>
        <family val="2"/>
      </rPr>
      <t>.</t>
    </r>
  </si>
  <si>
    <r>
      <t xml:space="preserve">(26): M= Número de postes de referenciación que se encuentran en </t>
    </r>
    <r>
      <rPr>
        <b/>
        <sz val="8"/>
        <rFont val="Arial"/>
        <family val="2"/>
      </rPr>
      <t xml:space="preserve">mal estado </t>
    </r>
    <r>
      <rPr>
        <sz val="8"/>
        <rFont val="Arial"/>
        <family val="2"/>
      </rPr>
      <t>en cuanto a pintura y a su estructura en concreto, por lo cual requieren su reposición y remoción.</t>
    </r>
  </si>
  <si>
    <r>
      <t xml:space="preserve">(27): F= Número de postes de referenciación </t>
    </r>
    <r>
      <rPr>
        <b/>
        <sz val="8"/>
        <rFont val="Arial"/>
        <family val="2"/>
      </rPr>
      <t xml:space="preserve">faltantes </t>
    </r>
    <r>
      <rPr>
        <sz val="8"/>
        <rFont val="Arial"/>
        <family val="2"/>
      </rPr>
      <t>(sin incluir los que se encuentran en regular y en mal estado).</t>
    </r>
  </si>
  <si>
    <r>
      <t xml:space="preserve">(28): Metros lineales de defensa metálica que se encuentran en </t>
    </r>
    <r>
      <rPr>
        <b/>
        <sz val="8"/>
        <rFont val="Arial"/>
        <family val="2"/>
      </rPr>
      <t xml:space="preserve">buen estado. </t>
    </r>
  </si>
  <si>
    <r>
      <t xml:space="preserve">(29): Metros lineales de defensa metálica que se encuentran en </t>
    </r>
    <r>
      <rPr>
        <b/>
        <sz val="8"/>
        <rFont val="Arial"/>
        <family val="2"/>
      </rPr>
      <t xml:space="preserve">regular estado. </t>
    </r>
    <r>
      <rPr>
        <sz val="8"/>
        <rFont val="Arial"/>
        <family val="2"/>
      </rPr>
      <t>Se deben incluir aquellos que por su estado sean susceptibles de incluir en programas de recuperación y/o mantenimiento.</t>
    </r>
  </si>
  <si>
    <r>
      <t xml:space="preserve">(30): Metros lineales de defensa metálica que se encuentran en </t>
    </r>
    <r>
      <rPr>
        <b/>
        <sz val="8"/>
        <rFont val="Arial"/>
        <family val="2"/>
      </rPr>
      <t xml:space="preserve">mal estado, </t>
    </r>
    <r>
      <rPr>
        <sz val="8"/>
        <rFont val="Arial"/>
        <family val="2"/>
      </rPr>
      <t>que no presten ningún tipo de seguridad al usuario y que por su estado no sean</t>
    </r>
    <r>
      <rPr>
        <b/>
        <sz val="8"/>
        <rFont val="Arial"/>
        <family val="2"/>
      </rPr>
      <t xml:space="preserve"> </t>
    </r>
    <r>
      <rPr>
        <sz val="8"/>
        <rFont val="Arial"/>
        <family val="2"/>
      </rPr>
      <t xml:space="preserve">susceptibles de incluir en programas </t>
    </r>
  </si>
  <si>
    <r>
      <t xml:space="preserve">(31): Metros lineales de defensas metálica </t>
    </r>
    <r>
      <rPr>
        <b/>
        <sz val="8"/>
        <rFont val="Arial"/>
        <family val="2"/>
      </rPr>
      <t xml:space="preserve">faltantes </t>
    </r>
    <r>
      <rPr>
        <sz val="8"/>
        <rFont val="Arial"/>
        <family val="2"/>
      </rPr>
      <t>que se requieren y que no han sido instalados (sin incluir los que se encuentran en regular y en mal estado).</t>
    </r>
  </si>
  <si>
    <t>DELINEADORES  DE CURVA</t>
  </si>
  <si>
    <t>Und</t>
  </si>
  <si>
    <t>ml</t>
  </si>
  <si>
    <t>(31)</t>
  </si>
  <si>
    <t>LINEAS DE DEMARCACIÓN CON PINTURA ACRÍLICA</t>
  </si>
  <si>
    <t>LINEAS DE DEMARCACIÓN CON RESINAS TERMOPLÁSTICAS</t>
  </si>
  <si>
    <t>MARCAS VIALES</t>
  </si>
  <si>
    <r>
      <t xml:space="preserve">(5), (9): R= Metros lineales pintura acrílica o termoplástica que se encuentran en </t>
    </r>
    <r>
      <rPr>
        <b/>
        <sz val="10"/>
        <rFont val="Arial"/>
      </rPr>
      <t xml:space="preserve">regular estado por no presentar buena </t>
    </r>
    <r>
      <rPr>
        <sz val="10"/>
        <rFont val="Arial"/>
      </rPr>
      <t>definición</t>
    </r>
  </si>
  <si>
    <t>(7), (11): F= Metros lineales de pintura acrílica y termoplástica faltante.</t>
  </si>
  <si>
    <r>
      <t xml:space="preserve">(12): B= Metros cuadrados de marcas viales que se encuentran en </t>
    </r>
    <r>
      <rPr>
        <b/>
        <sz val="10"/>
        <rFont val="Arial"/>
      </rPr>
      <t xml:space="preserve">buen estado </t>
    </r>
    <r>
      <rPr>
        <sz val="10"/>
        <rFont val="Arial"/>
      </rPr>
      <t>en cuanto a definición y reflectividad.</t>
    </r>
  </si>
  <si>
    <r>
      <t xml:space="preserve">(13): R= Metros cuadrados de marcas viales que se encuentran en </t>
    </r>
    <r>
      <rPr>
        <b/>
        <sz val="10"/>
        <rFont val="Arial"/>
      </rPr>
      <t xml:space="preserve">regular estado </t>
    </r>
    <r>
      <rPr>
        <sz val="10"/>
        <rFont val="Arial"/>
      </rPr>
      <t>en cuanto a definición y reflectividad.</t>
    </r>
  </si>
  <si>
    <r>
      <t xml:space="preserve">(14): M= Metros cuadrados de marcas viales que se encuentran en </t>
    </r>
    <r>
      <rPr>
        <b/>
        <sz val="10"/>
        <rFont val="Arial"/>
      </rPr>
      <t xml:space="preserve">mal estado </t>
    </r>
    <r>
      <rPr>
        <sz val="10"/>
        <rFont val="Arial"/>
      </rPr>
      <t>en cuanto a definición y reflectividad.</t>
    </r>
  </si>
  <si>
    <t>(15): F= Metros cuadrados de marcas viales faltantes.</t>
  </si>
  <si>
    <t>(16): Número de Tachas reflectivas instaladas.</t>
  </si>
  <si>
    <t>(17): Número de Tachas reflectivas faltantes.</t>
  </si>
  <si>
    <t>m2</t>
  </si>
  <si>
    <t>m3</t>
  </si>
  <si>
    <t>m4</t>
  </si>
  <si>
    <t>m5</t>
  </si>
  <si>
    <t>und</t>
  </si>
  <si>
    <t>INST</t>
  </si>
  <si>
    <r>
      <t xml:space="preserve">(6), (10): M= Metros lineales de pintura acrílica o termoplástica que se encuentran en </t>
    </r>
    <r>
      <rPr>
        <b/>
        <sz val="10"/>
        <rFont val="Arial"/>
      </rPr>
      <t xml:space="preserve">mal estado </t>
    </r>
    <r>
      <rPr>
        <sz val="10"/>
        <rFont val="Arial"/>
        <family val="2"/>
      </rPr>
      <t>por no brindar ningún tipo de</t>
    </r>
  </si>
  <si>
    <r>
      <t xml:space="preserve">(4), (8): B= ml. de pintura acrílica o termoplástica que se encuentran en </t>
    </r>
    <r>
      <rPr>
        <b/>
        <sz val="10"/>
        <rFont val="Arial"/>
      </rPr>
      <t xml:space="preserve">buen estado </t>
    </r>
    <r>
      <rPr>
        <sz val="10"/>
        <rFont val="Arial"/>
      </rPr>
      <t>en cuanto a definición de líneas de demarcación y reflectividad</t>
    </r>
  </si>
  <si>
    <t>Jun</t>
  </si>
  <si>
    <t>Jul</t>
  </si>
  <si>
    <t>Ago</t>
  </si>
  <si>
    <t>Priorización de puentes que requieren atención - rehabilitación y conservación</t>
  </si>
  <si>
    <t>CUADRO No 4</t>
  </si>
  <si>
    <t>MB</t>
  </si>
  <si>
    <t>MM</t>
  </si>
  <si>
    <t>MUY BUENO</t>
  </si>
  <si>
    <t>MUY MALO</t>
  </si>
  <si>
    <t>GRAFICO No. 3</t>
  </si>
  <si>
    <t>GRAFICO No. 4</t>
  </si>
  <si>
    <t>ESTADO DE LA RED CRITERIO TECNICO</t>
  </si>
  <si>
    <t>CUADRO No.8</t>
  </si>
  <si>
    <t>CUADRO No. 12</t>
  </si>
  <si>
    <t>CUADRO No. 21</t>
  </si>
  <si>
    <t>Gráfico No. 3</t>
  </si>
  <si>
    <t>Gráfico No. 4</t>
  </si>
  <si>
    <t>Cuadro No. 21</t>
  </si>
  <si>
    <t>TERRITORIAL</t>
  </si>
  <si>
    <t>MINISTERIO DE TRANSPORTE</t>
  </si>
  <si>
    <t>CARRETERAS:</t>
  </si>
  <si>
    <t>En caso de no cumplir totalmente con el indicador, informar la razón.</t>
  </si>
  <si>
    <t>TRIMESTRE ANTERIOR</t>
  </si>
  <si>
    <t>ESTADO DE LA RED Y SITIOS CRITICOS DE INESTABILIDAD</t>
  </si>
  <si>
    <t>Estado de la red y sitios críticos de inestabilidad</t>
  </si>
  <si>
    <t>cambios en el estado de la red y sitios criticos de inestabilidad.</t>
  </si>
  <si>
    <t>ITEM DE PAGO</t>
  </si>
  <si>
    <t>ESPECIFICACIONES</t>
  </si>
  <si>
    <t>ATENCION DE EMERGENCIAS</t>
  </si>
  <si>
    <t>Alertar oportunamente al INVÍAS sobre la necesidad de diseñar y construir   obras especiales para la mitigación de la inestabilidad en sitios críticos</t>
  </si>
  <si>
    <t>Actualizar  los costos de mantenimiento vial (Análisis de Precios Unitarios – APU) y suministrar la información requerida para los sistemas de administración de carreteras que utiliza  INVÍAS</t>
  </si>
  <si>
    <t>Inspeccionar los puentes de manera rutinaria, dirigir y verificar su mantenimiento rutinario y periódico</t>
  </si>
  <si>
    <t>Participar en las reuniones de coordinación con la Dirección Territorial, evaluaciones y programas de transferencia de tecnología  que INVÍAS programe para los ingenieros de la administración vial, en diferentes sitios del país</t>
  </si>
  <si>
    <t>Evaluar con criterio de transitabilidad (visual) el estado de la  red vial a su cargo con la metodología suministrada por el INVIAS</t>
  </si>
  <si>
    <t>Recolección, digitación y reporte de la información relacionada con la accidentalidad ocurrida en los tramos de carreteras, así como la realización de  estudios y presentación de recomendaciones técnicas encaminadas al mejoramiento  de la seguridad vial</t>
  </si>
  <si>
    <t>Proporcionar datos para el cálculo del patrimonio de las vías objeto del contrato</t>
  </si>
  <si>
    <t>Velar por el cumplimiento de la reglamentación referente al buen uso y defensa de las vías y gestionar acciones que brinden servicios a los usuarios de las carreteras en coordinación con las Territoriales y las autoridades locales competentes</t>
  </si>
  <si>
    <t>Supervisar la elaboración de los conteos manuales de tránsito, revisar la información de campo que se enviará a planta central para su procesamiento y verificar los operativos de control de carga</t>
  </si>
  <si>
    <t xml:space="preserve">Llevar a efecto la toma de información y/ó ajustes de la vía a su cargo con un equipo de GPS </t>
  </si>
  <si>
    <t>Realizar estimativos sobre la vida residual de los pavimentos de los sectores a su cargo</t>
  </si>
  <si>
    <t>Evaluar con criterio técnico el estado de la red vial semestralmente con la metodología suministrada por el INVIAS</t>
  </si>
  <si>
    <t>Efectuar estudios tendientes a solucionar problemas de inestabilidad en las vías a su cargo, cuando se lo requiera el INVIAS y su costo se encuentre dentro del presupuesto de su propuesta</t>
  </si>
  <si>
    <t xml:space="preserve">Anticipadamente se informará la fecha de realización de esta actividad. </t>
  </si>
  <si>
    <t xml:space="preserve">Establecer las necesidades de las vías y puentes en materia de señalización  vertical y horizontal, llevar un inventario de necesidades de señalización </t>
  </si>
  <si>
    <t>Participar activamente en la prevención de riesgos y atención de las emergencias que se presenten en las vías-Elaborar directorio de emergencias</t>
  </si>
  <si>
    <t>TRIMESTRE EVALUADO:</t>
  </si>
  <si>
    <t>CELULARES:</t>
  </si>
  <si>
    <t>SECTOR ADMINISTRADO:</t>
  </si>
  <si>
    <t>DIRECCION OFICINA:</t>
  </si>
  <si>
    <t>que le corresponda.</t>
  </si>
  <si>
    <t>CUANDO SE REALICEN PARCHEOS SE TOMARAN FOTOS DEL ANTES Y DEL DESPUES</t>
  </si>
  <si>
    <t>NOTA: Todos los artículos deben estar identificados, idicando la fecha de la publicación y medio periodístico</t>
  </si>
  <si>
    <t>DESCRIPCION DEL PROBLEMA</t>
  </si>
  <si>
    <t>RELACION SITIOS CRITICOS DE INESTABILIDAD</t>
  </si>
  <si>
    <t>NOMBRE TUNEL</t>
  </si>
  <si>
    <t>LOCALIZACIÓN</t>
  </si>
  <si>
    <t xml:space="preserve">TIPO TUNEL </t>
  </si>
  <si>
    <t>ILUMINACIÓN</t>
  </si>
  <si>
    <t>VENTILACIÓN</t>
  </si>
  <si>
    <t>SEÑALIZACIÓN</t>
  </si>
  <si>
    <t>SISTEMA DE DRENAJE</t>
  </si>
  <si>
    <t>PUESTOS DE EMERGENCIA</t>
  </si>
  <si>
    <t>PROTECCIÓN CONTRA INCENDIOS</t>
  </si>
  <si>
    <t>HORIZONTAL</t>
  </si>
  <si>
    <t>VERTICAL</t>
  </si>
  <si>
    <t>No. SEÑALES FALTANTES</t>
  </si>
  <si>
    <t>UNIDIRECCIONAL</t>
  </si>
  <si>
    <t>BIDIRECCIONAL</t>
  </si>
  <si>
    <t>DESCRIPCIÓN DE LOS TRABAJOS</t>
  </si>
  <si>
    <t>ESTADO GENERAL DE LOS TUNELES</t>
  </si>
  <si>
    <t>Cuadro No. 22</t>
  </si>
  <si>
    <t>Cuadro No. 23</t>
  </si>
  <si>
    <t>VOLVER A TABLA DE CONTENIDO</t>
  </si>
  <si>
    <t>VOLVER A LA TABLA DE CONTENIDO</t>
  </si>
  <si>
    <t>Estado General de los Túneles</t>
  </si>
  <si>
    <t>Necesidades en los Túneles</t>
  </si>
  <si>
    <t>CUADRO No. 13</t>
  </si>
  <si>
    <t>CUADRO No. 14</t>
  </si>
  <si>
    <t>NECESIDADES DE LOS TUNELES</t>
  </si>
  <si>
    <t>CUADRO No.15</t>
  </si>
  <si>
    <t>CUADRO No.16</t>
  </si>
  <si>
    <t>( ! )</t>
  </si>
  <si>
    <t>CUADRO No. 22</t>
  </si>
  <si>
    <t>CUADRO No. 23</t>
  </si>
  <si>
    <t>Reseña 1</t>
  </si>
  <si>
    <t>Reseña 2</t>
  </si>
  <si>
    <t>RESEÑA 1 -  FOTOGRAFICA</t>
  </si>
  <si>
    <t>RESEÑA 2 - DE PRENSA</t>
  </si>
  <si>
    <t>Comentarios</t>
  </si>
  <si>
    <t>NOMBRE DEL PUENTE</t>
  </si>
  <si>
    <t>Longitud  (m)</t>
  </si>
  <si>
    <t>CODIGO DE LA VIA</t>
  </si>
  <si>
    <t>Restringido</t>
  </si>
  <si>
    <t>CALIFICACION</t>
  </si>
  <si>
    <t>LONG.    (m)</t>
  </si>
  <si>
    <t>CODIGO DEL PUENTE (Sipucol)</t>
  </si>
  <si>
    <t>DESCRIPCION DE LOS TRABAJOS</t>
  </si>
  <si>
    <t>ESTUDIOS</t>
  </si>
  <si>
    <t>LONG. TOTAL (m)</t>
  </si>
  <si>
    <t>TIPO TUNEL:</t>
  </si>
  <si>
    <t>HASTIAL IZQUIERDO</t>
  </si>
  <si>
    <t>HASTIAL DERECHO</t>
  </si>
  <si>
    <t>En regular estado</t>
  </si>
  <si>
    <t>En mal estado</t>
  </si>
  <si>
    <t>BOVEDA</t>
  </si>
  <si>
    <t>CONVENCIONES:</t>
  </si>
  <si>
    <t>OBJETO</t>
  </si>
  <si>
    <t>CONTRATISTA</t>
  </si>
  <si>
    <t>PLAZO</t>
  </si>
  <si>
    <t>FECHA INICIO</t>
  </si>
  <si>
    <t>FECHA FINALIZACIÓN</t>
  </si>
  <si>
    <t>INICIAL</t>
  </si>
  <si>
    <t>ADICIONAL</t>
  </si>
  <si>
    <t>FINAL</t>
  </si>
  <si>
    <t>BASICO</t>
  </si>
  <si>
    <t>IVA</t>
  </si>
  <si>
    <t>TOTAL</t>
  </si>
  <si>
    <t>CUADRO No. 24</t>
  </si>
  <si>
    <t>VALOR CONTRATO $</t>
  </si>
  <si>
    <t>Cuadro No. 24</t>
  </si>
  <si>
    <t>Información de interventorías a contratos de obra</t>
  </si>
  <si>
    <t>CUADRO No. 1</t>
  </si>
  <si>
    <t>NOMBRE DEL TUNEL</t>
  </si>
  <si>
    <t>CUADRO No. 17</t>
  </si>
  <si>
    <t>Informar  oportunamente al INVIAS sobre la necesidad de  diseñar obras y adelantar acciones en relación con el entorno de la vía, encaminadas a su ornato, a la preservación del medio ambiente y a la contaminación visual</t>
  </si>
  <si>
    <t>Apoyar la GESTION de la Territorial en los contratos que ejecute el INVÍAS en sectores de carreteras a su cargo</t>
  </si>
  <si>
    <t>No. CONTRATO PRINCIPAL</t>
  </si>
  <si>
    <t>RASANTE</t>
  </si>
  <si>
    <t>GENERAL</t>
  </si>
  <si>
    <t>PARTICULAR</t>
  </si>
  <si>
    <t>DE LAS VIAS (PREVENTIVAS Ó CRITICAS Ó PUENTES Ó PONTONES)</t>
  </si>
  <si>
    <t>COSTO ESTIMADO ($)</t>
  </si>
  <si>
    <t xml:space="preserve">    $</t>
  </si>
  <si>
    <t>COSTO APROXIMADO</t>
  </si>
  <si>
    <t>COSTO APROXIMADO ( $ )</t>
  </si>
  <si>
    <t>Participar activamente en la etapa de transición e implementación del Sistema de Información Vial - HERMES, realizando de manera permanente el cargue, actualización, mantenimiento y demás actividades derivadas de la información del inventario vial, eventos de emergencias, accidentalidad y estado de la superficie (criterio técnico), dispuesta a través del Sistema de Información Vial - HERMES, con usuario y contraseña asignado por la administración del Sistema</t>
  </si>
  <si>
    <t xml:space="preserve">Esta informacion se deberá presentar cada seis meses en un informe especifico en CD e incorporarlo en el trimestral </t>
  </si>
  <si>
    <t>ESTADO DE LAS VIAS EN TORTA-CRITERIO DE TRANSITABILIDAD (VISUAL)</t>
  </si>
  <si>
    <t>ESTADO DE LAS VIAS CRITERIO DE TRANSITABILIDAD (VISUAL)</t>
  </si>
  <si>
    <t>Relación estado de la red criterio de transitabilidad (visual)</t>
  </si>
  <si>
    <t>RELACION ESTADO DE LA RED CRITERIO DE TRANSITABILIDAD (VISUAL)</t>
  </si>
  <si>
    <t>ESTADO DE LA RED EN TORTA - CRITERIO TECNICO</t>
  </si>
  <si>
    <t>RELACION ESTADO DE LA RED CRITERIO TECNICO</t>
  </si>
  <si>
    <t>Valor Necesidades</t>
  </si>
  <si>
    <r>
      <rPr>
        <b/>
        <sz val="9"/>
        <rFont val="Arial"/>
        <family val="2"/>
      </rPr>
      <t xml:space="preserve">NOTA : </t>
    </r>
    <r>
      <rPr>
        <sz val="9"/>
        <rFont val="Arial"/>
        <family val="2"/>
      </rPr>
      <t>Se deben presentar cuadros No. 7 del cálculo de cantidades y costos cantidades por separado para necesidades preventivas, para necesidades criticas, para necesidades de puentes, para necesidades de pontones, siendo los soportes de cada uno de estos cuadros. Las necesidades de señalización se deben indicar sólo en los cuadros No.15 y 16. Los precios unitarios deben coincidir con los del programa de APU. En caso de encontrar precios no reportados o de requerirse actualización, se debe enviar el respectivo análisis de precios unitarios.</t>
    </r>
  </si>
  <si>
    <t>LOS VALORES REGISTRADOS EN LA COLUMNA COSTO ESTIMADO, DEBEN ESTAR ENLAZADOS CON EL HIPERVINCULO DEL CUADRO No. 7 "CALCULO DE CANTIDADES Y COSTOS ESTIMADOS DE NECESIDADES DE LAS VIAS", RESPECTIVO.</t>
  </si>
  <si>
    <t>INFORME TRIMESTRAL</t>
  </si>
  <si>
    <t>Mantener actualizado el sistema de referenciación vial, con base en la información que le suministre  INVÍAS y reponer los postes de referencia que hagan falta en las vías a su cargo y realizar visitas técnicas de auscultación para el diagnóstico del estado general de las obras ejecutadas mediante contratos y que tienen  póliza de estabilidad vigente, según relación de contratos y programación que les será entregada por INVIAS</t>
  </si>
  <si>
    <t>Capacitar cada mes a los trabajadores de mantenimiento rutinario a  su  cargo,   en  los  temas  relacionados  con  el  mantenimiento rutinario de carreteras,  de puentes,  aspectos administrativos y de economía solidaria</t>
  </si>
  <si>
    <t>Colaborar en la toma de la georreferenciación desarrollada por el INVIAS para la actualización del mapa digital de la red vial y mantener al día la información del inventario vial, a través del Sistema de Información Geográfico - HERMES - del  INVIAS</t>
  </si>
  <si>
    <t>Hacer montaje del mapa de la red vial sobre cartografía o mapas aerofotogramétricos</t>
  </si>
  <si>
    <t>VALOR IVA (19% SOBRE UTILIDADES)</t>
  </si>
  <si>
    <t>Ejecutar obras menores preventivas y de mantenimiento rutinario, con mano de obra de los trabajadores de mantenimiento rutinario, aprobadas por la Dirección Territorial, quien suministrará los recursos necesarios y disponibles</t>
  </si>
  <si>
    <t>CONTRATISTA MR</t>
  </si>
  <si>
    <t>FICHA CUALITATIVA DE LOS ADMINISTRADORES VIALES</t>
  </si>
  <si>
    <t>FICHA CUANTITATIVA  DE LOS ADMINISTRADORES VIALES</t>
  </si>
  <si>
    <t>Ene</t>
  </si>
  <si>
    <t>Feb</t>
  </si>
  <si>
    <t>Mar</t>
  </si>
  <si>
    <t>Abr</t>
  </si>
  <si>
    <t>May</t>
  </si>
  <si>
    <t>NOMBRE DEL INGENIERO AUXILIAR I:</t>
  </si>
  <si>
    <t>NOMBRE DEL INGENIERO AUXILIAR II:</t>
  </si>
  <si>
    <t>NOMBRE DEL (DE LOS) INGENIERO(S) RESIDENTE(S):</t>
  </si>
  <si>
    <t xml:space="preserve">Ingeniero(s) Residente(s): </t>
  </si>
  <si>
    <t>Ingeniero Auxiliar I:</t>
  </si>
  <si>
    <t>Ingeniero Auxiliar II:</t>
  </si>
  <si>
    <t>TELEFONO OFICINA :</t>
  </si>
  <si>
    <r>
      <t xml:space="preserve">Nota: La información contenida es un ejemplo sobre la forma de diligenciar este cuadro.Debe presentarse a color </t>
    </r>
    <r>
      <rPr>
        <b/>
        <sz val="9"/>
        <rFont val="Arial"/>
        <family val="2"/>
      </rPr>
      <t>SIN CAMBIAR ESTOS TIPOS DE COLORES.</t>
    </r>
  </si>
  <si>
    <t>NO CAMBIAR ESTOS TIPOS DE COLORES</t>
  </si>
  <si>
    <t>INGENIERO(S) RESIDENTE(S):</t>
  </si>
  <si>
    <t>Planear, organizar, dirigir, coordinar, evaluar  y controlar las actividades de los trabajadores de mantenimiento rutinario encargados del mantenimiento rutinario de las carreteras que se le asignen y ejercer su supervisión</t>
  </si>
  <si>
    <t>Realizar las acciones y actividades necesarias para implementar la política de embellecimiento y ornato</t>
  </si>
  <si>
    <t xml:space="preserve">Prestar apoyo al programa de gestión de infraestructura que adelante el INVIAS. En coordinación con la Subdirección Planificación de Infraestructura (SPI) y y la Dirección Territorial, el Administrador Vial deberá apoyar todas las labores que correspondan a los contratos y convenios que ejecute INVIAS, para el desarrollo del programa de gestión de infraestructura en las vías a su cargo, e igualmente apoyará en el levantamiento de la información respectiva de acuerdo a la metodología suministrada por INVIAS </t>
  </si>
  <si>
    <t>Apoyar la validación de alertas emitidas por los dispositivos ITS, y reportarlas a los Directores Territoriales correspondientes.</t>
  </si>
  <si>
    <t>Supervisar la elaboración de los conteos manuales y/o automatizados (DISPOSITIVOS ITS) de tránsito, revisar la información de campo que se enviará a planta central para su procesamiento y verificar los operativos de control de carga.</t>
  </si>
  <si>
    <t>Efectuar los tapahuecos con mano de obra de los trabajadores de mantenimiento rutinario.</t>
  </si>
  <si>
    <t>Recolección, digitación y reporte de la información relacionada con el atropellamiento de fauna (aplicativo SUKUBUN) ocurrida en los tramos de carreteras, así como la realización de estudios preliminares y presentación de recomendaciones técnicas encaminadas al establecimiento de pasos de fauna, de acuerdo con la metodología planteada por el INVIAS</t>
  </si>
  <si>
    <t>SEGUIMIENTO DE FUNCIONES TECNICAS  Y ADMINISTRATIVAS 2024-2026</t>
  </si>
  <si>
    <t>INFORMACIÓN DE APOYO A LA SUPERVISIÓN A CONTRATOS DE OBRA</t>
  </si>
  <si>
    <t>NOTA: Todas las fotografías deben estar identificadas arriba o abajo, indicando la vía, el sector, el PR,   la fecha impresa con el fechador de la cámara y la descripción de lo que se quiere resaltar.</t>
  </si>
  <si>
    <t>NOTA: Reportar la información de los contratos de obra a los cuales presta apoyo a la Dirección Territorial en la supervisión de contratos de obra.</t>
  </si>
  <si>
    <t>RELACIONAR  SOLO AQUELLOS ARTICULOS  QUE TRATEN DE LAS CARRETERAS A SU CARGO</t>
  </si>
  <si>
    <t>ROCERIA Y DESMONTE MANUAL</t>
  </si>
  <si>
    <t xml:space="preserve">                       CONTRATISTA DE M.R.</t>
  </si>
  <si>
    <t xml:space="preserve">PINTURA, RENOVACIÓN DE INDICACIONES EN LAS SEÑALES DE Pr </t>
  </si>
  <si>
    <r>
      <t>*</t>
    </r>
    <r>
      <rPr>
        <sz val="9"/>
        <rFont val="Arial"/>
        <family val="2"/>
      </rPr>
      <t xml:space="preserve">  Indicar nombre de cada contratista de Mantenimiento Rutinario (M.R.) al que se le aplica el indicador. Resolución N°</t>
    </r>
  </si>
  <si>
    <t>CUMPLIMIENTO INDICADORES  DE SERVICIO DE MANTENIMIENTO RUTINARIO (M.R.)</t>
  </si>
  <si>
    <t>CONTRATISTA DE SERVICIO DE M.R.</t>
  </si>
  <si>
    <t>Cumplimiento indicadores de servicio de mantenimiento rutinario (M.R.)</t>
  </si>
  <si>
    <t>NOTA: Indicar en el mapa los PRs y nombre de cada uno de los sitios importantes</t>
  </si>
  <si>
    <t>Estado de las vías criterio de transitabilidad - visual (Semáforo)</t>
  </si>
  <si>
    <t>Estado de las vías en Torta-CRITERIO DE TRANSITABILIDAD (VISUAL)</t>
  </si>
  <si>
    <t>Relación estado de la red CRITERIO TÉCNICO</t>
  </si>
  <si>
    <t>Estado de la red CRITERIO TÉCNICO</t>
  </si>
  <si>
    <t>Estado de la Red en Torta - CRITERIO TECNICO</t>
  </si>
  <si>
    <t>NOTA: Indicar en el mapa los PRs y nombres de cada uno de los sitios importantes</t>
  </si>
  <si>
    <t>Debe relacionarse todo lo inventariado en cada trimestre del contrato y por cada via a cargo.</t>
  </si>
  <si>
    <t xml:space="preserve">NOTAS: </t>
  </si>
  <si>
    <t>Seguimiento de funciones técnicas y administrativas 2024 - 2026</t>
  </si>
  <si>
    <t>Ficha cuantitativa Contratista Servicio de Mantenimeinto Rutinario</t>
  </si>
  <si>
    <t>Ficha cualitativa Contratista Servicio de Mantenimeinto Rutinario</t>
  </si>
  <si>
    <t>FICHA CUANTITATIVA CONTRATISTA SERVICIO DE MANTENIMIENTO RUTINARIO</t>
  </si>
  <si>
    <t>FICHA CUALITATIVA CONTRATISTA SERVICIO DE MANTENIMIENTO RUTINARIO</t>
  </si>
  <si>
    <t>CAPACITACION TRABAJADORES DE SERVICIO DE MANTENIMIENTO RUTINARIO</t>
  </si>
  <si>
    <t>Capacitación Trabajadores Servicio M.R.</t>
  </si>
  <si>
    <t>Capacitación Trabajadores Servicio de Mantenimiento Rutinario</t>
  </si>
  <si>
    <t>SUBDIRECCION GESTIÓN INTEGRAL DE CARRETERAS NACIONALES</t>
  </si>
  <si>
    <t>Indicar el Porcentaje de cumplimiento mensual para cada CONTRATISTA DE SERVICIO DE MANTENIMIENTO RUTINARIO</t>
  </si>
  <si>
    <t>DEL ADMINISTRADOR VIAL GRUPO No.2</t>
  </si>
  <si>
    <t>CONSORCIO ADMON 143</t>
  </si>
  <si>
    <t>TERRITORIAL RISARALDA</t>
  </si>
  <si>
    <t>2507 CERRITOS - CAUYA PR37+0180 AL PR55+0430</t>
  </si>
  <si>
    <t>25RSA PASO NACIONAL POR LA VIRGINIA PR0+0000 AL PR4+0455</t>
  </si>
  <si>
    <t>29RSA SOLUCIÓN VIAL PEREIRA - DOSQUEBRADAS PR0+0000 AL PR5+0700</t>
  </si>
  <si>
    <t>29RSB VARIANTE GALICIA PR0+0000 AL PR1+0710</t>
  </si>
  <si>
    <t>5003 SANTA CECILIA - ASIA, PR72+0000 AL PR78+0550</t>
  </si>
  <si>
    <t>50RS01 APIA - LA VIRGINIA, PR13+0000 AL PR32+0443</t>
  </si>
  <si>
    <t>2902 PEREIRA-CHINCHINA - PR0+0000 AL PR5+0800</t>
  </si>
  <si>
    <t>DIRECCION TERRITORIAL RISARALDA</t>
  </si>
  <si>
    <t>JAEL DEL CARMEN MORIANO CORTES</t>
  </si>
  <si>
    <t>KELLY JOHANA CUERVO RAMIREZ</t>
  </si>
  <si>
    <t>Territorial Risaralda Grupo 2</t>
  </si>
  <si>
    <t>Calle 13 bis #38-48, Barrio Guadalupe, Dosquebradas.</t>
  </si>
  <si>
    <t>SANTA CECILIA - ASIA</t>
  </si>
  <si>
    <t>CERRITOS - CAUYA</t>
  </si>
  <si>
    <t>37+0180</t>
  </si>
  <si>
    <t>COMUNEROS</t>
  </si>
  <si>
    <t>VARIANTE GALICIA</t>
  </si>
  <si>
    <t>29RSB</t>
  </si>
  <si>
    <t>PEREIRA CHINCHINÁ</t>
  </si>
  <si>
    <t>SOLUCIÓN VIAL PEREIRA - DOSQUEBRADAS</t>
  </si>
  <si>
    <t>29RSA</t>
  </si>
  <si>
    <t>5+0700</t>
  </si>
  <si>
    <t>ALTAGRACIA</t>
  </si>
  <si>
    <t>Puente de 600 m de luz, con puentes y vías de acceso.</t>
  </si>
  <si>
    <t>A partir del PR0+0986 es vía de doble calzada</t>
  </si>
  <si>
    <t>APIA - LA VIRGINIA</t>
  </si>
  <si>
    <t>PASO NAL. POR LA VIRGINIA</t>
  </si>
  <si>
    <t>30+0290</t>
  </si>
  <si>
    <t>30+0630</t>
  </si>
  <si>
    <t>32+0443</t>
  </si>
  <si>
    <t>50RS01</t>
  </si>
  <si>
    <t>25RSA</t>
  </si>
  <si>
    <t xml:space="preserve">CENTRO </t>
  </si>
  <si>
    <t>El  sector comprendido del PR31+0639 al PR32+0448 es doble calzada</t>
  </si>
  <si>
    <t>CENTRO</t>
  </si>
  <si>
    <t>78+550</t>
  </si>
  <si>
    <t>73+163</t>
  </si>
  <si>
    <t>72+000</t>
  </si>
  <si>
    <t>55+541</t>
  </si>
  <si>
    <t>25RS01</t>
  </si>
  <si>
    <t>0+000</t>
  </si>
  <si>
    <t>37+180</t>
  </si>
  <si>
    <t>1+710</t>
  </si>
  <si>
    <t>13+000</t>
  </si>
  <si>
    <t>30+290</t>
  </si>
  <si>
    <t>30+630</t>
  </si>
  <si>
    <t>4+455</t>
  </si>
  <si>
    <t>5+700</t>
  </si>
  <si>
    <t xml:space="preserve">SANTA CECILIA - ASIA </t>
  </si>
  <si>
    <t>PR78+550   A    PR73+163</t>
  </si>
  <si>
    <t>PR73+163   A    PR72+000</t>
  </si>
  <si>
    <t xml:space="preserve">Puentes (Son:     1       ) </t>
  </si>
  <si>
    <t xml:space="preserve">Puentes (Son:    5       ) </t>
  </si>
  <si>
    <t xml:space="preserve">Puentes (Son:    0       ) </t>
  </si>
  <si>
    <t>PR0+000   A    PR1+720</t>
  </si>
  <si>
    <t>SOLUCION VIAL PEREIRA - DOS QUEBRADAS</t>
  </si>
  <si>
    <t>1</t>
  </si>
  <si>
    <t>2</t>
  </si>
  <si>
    <t>6</t>
  </si>
  <si>
    <t xml:space="preserve">Puentes (Son:    1       ) </t>
  </si>
  <si>
    <t>INGENIERO RESIDENTE: JAEL DEL CARMEN MORIANO CORTES</t>
  </si>
  <si>
    <t>13+0000</t>
  </si>
  <si>
    <t>14+0000</t>
  </si>
  <si>
    <t>15+0000</t>
  </si>
  <si>
    <t>16+0000</t>
  </si>
  <si>
    <t>17+0000</t>
  </si>
  <si>
    <t>18+0000</t>
  </si>
  <si>
    <t>19+0000</t>
  </si>
  <si>
    <t>20+0000</t>
  </si>
  <si>
    <t>21+0000</t>
  </si>
  <si>
    <t>22+0000</t>
  </si>
  <si>
    <t>23+0000</t>
  </si>
  <si>
    <t>24+0000</t>
  </si>
  <si>
    <t>25+0000</t>
  </si>
  <si>
    <t>26+0000</t>
  </si>
  <si>
    <t>27+0000</t>
  </si>
  <si>
    <t>28+0000</t>
  </si>
  <si>
    <t>29+0000</t>
  </si>
  <si>
    <t>30+0000</t>
  </si>
  <si>
    <t>31+0000</t>
  </si>
  <si>
    <t>31+0750</t>
  </si>
  <si>
    <t>32+0000</t>
  </si>
  <si>
    <t>1+0000</t>
  </si>
  <si>
    <t>1+0480</t>
  </si>
  <si>
    <t>2+0060</t>
  </si>
  <si>
    <t>4+0000</t>
  </si>
  <si>
    <t>4+0218</t>
  </si>
  <si>
    <t>4+0455</t>
  </si>
  <si>
    <t>PASO NACIONAL POR LA VIRGINIA</t>
  </si>
  <si>
    <t>PASO NACIONAL POR LA VIRGINIA - DOBLE CALZADA</t>
  </si>
  <si>
    <t>2+0000</t>
  </si>
  <si>
    <t>38+0000</t>
  </si>
  <si>
    <t>39+0000</t>
  </si>
  <si>
    <t>40+0000</t>
  </si>
  <si>
    <t>41+0000</t>
  </si>
  <si>
    <t>42+0000</t>
  </si>
  <si>
    <t>43+0000</t>
  </si>
  <si>
    <t>44+0000</t>
  </si>
  <si>
    <t>45+0000</t>
  </si>
  <si>
    <t>46+0000</t>
  </si>
  <si>
    <t>47+0000</t>
  </si>
  <si>
    <t>48+0000</t>
  </si>
  <si>
    <t>50+0000</t>
  </si>
  <si>
    <t>51+0000</t>
  </si>
  <si>
    <t>52+0000</t>
  </si>
  <si>
    <t>53+0000</t>
  </si>
  <si>
    <t>54+0000</t>
  </si>
  <si>
    <t>55+0000</t>
  </si>
  <si>
    <t>55+430</t>
  </si>
  <si>
    <t>72+0000</t>
  </si>
  <si>
    <t>73+0000</t>
  </si>
  <si>
    <t>73+0235</t>
  </si>
  <si>
    <t>74+0000</t>
  </si>
  <si>
    <t>74+0512</t>
  </si>
  <si>
    <t>75+0000</t>
  </si>
  <si>
    <t>76+0000</t>
  </si>
  <si>
    <t>77+0000</t>
  </si>
  <si>
    <t>78+0000</t>
  </si>
  <si>
    <t>78+0550</t>
  </si>
  <si>
    <t>1+0710</t>
  </si>
  <si>
    <t>0+0958</t>
  </si>
  <si>
    <t>SOLUCION VIAL PEREIRA - DOSQUEBRADAS</t>
  </si>
  <si>
    <t>0+0967</t>
  </si>
  <si>
    <t>0,+0627</t>
  </si>
  <si>
    <t>0+0700</t>
  </si>
  <si>
    <t>0,+0859</t>
  </si>
  <si>
    <t>0+1040</t>
  </si>
  <si>
    <t>0+0135</t>
  </si>
  <si>
    <t>0+0280</t>
  </si>
  <si>
    <t>0+0631</t>
  </si>
  <si>
    <t>0+0873</t>
  </si>
  <si>
    <t>0+0769</t>
  </si>
  <si>
    <t>0+1053</t>
  </si>
  <si>
    <t>0+0655</t>
  </si>
  <si>
    <t>0+0814</t>
  </si>
  <si>
    <t>0+0360</t>
  </si>
  <si>
    <t>0+0682</t>
  </si>
  <si>
    <t>0+0696</t>
  </si>
  <si>
    <t>0+0855</t>
  </si>
  <si>
    <t>0+0505</t>
  </si>
  <si>
    <t>0+0870</t>
  </si>
  <si>
    <t xml:space="preserve">PEREIRA - CHICHINA </t>
  </si>
  <si>
    <t>0+0945</t>
  </si>
  <si>
    <t>5+0000</t>
  </si>
  <si>
    <t>5+0800</t>
  </si>
  <si>
    <t>PEREIRA - CHICHINA 
DOBLE CALZADA</t>
  </si>
  <si>
    <t>DIRECCION TERRITORIAL RISARTALDA</t>
  </si>
  <si>
    <t>DIRECCION TERRITORIAL-RISARALDA</t>
  </si>
  <si>
    <t>INGENIERO(S) RESIDENTE(S): JAEL DEL CARMEN MORIANO CORTES</t>
  </si>
  <si>
    <t>Suministro e instalación de rejillas en concreto PR31+0900 vía 50RS01  Apia - La Virginia</t>
  </si>
  <si>
    <t xml:space="preserve">Mantenimiento sector:  Viterbo - Asia PR 74+0900 AL PR 78+0550, Puente Peatonal Viterbo </t>
  </si>
  <si>
    <t>Pavimentación del tramo 72+000 al 73+163</t>
  </si>
  <si>
    <t xml:space="preserve">Se debe incluir estudios y diseños </t>
  </si>
  <si>
    <t>73+0163</t>
  </si>
  <si>
    <t>77+0100</t>
  </si>
  <si>
    <t>42+280</t>
  </si>
  <si>
    <t>42+300</t>
  </si>
  <si>
    <t>Construcción obras de protección y encausamiento Rio Risaralda</t>
  </si>
  <si>
    <t>42+985</t>
  </si>
  <si>
    <t>43+000</t>
  </si>
  <si>
    <t>Reposición  de Muro en gaviones y obras complementarias para  encausamiento de la Quebrada Lázaro  en el PR 45+000 de la vía 2507</t>
  </si>
  <si>
    <t>48+065</t>
  </si>
  <si>
    <t>Recuperación de la banca mediante la reposicion de tubos para alcantarilla de 36"</t>
  </si>
  <si>
    <t>48+0100</t>
  </si>
  <si>
    <t>Construcción de muro previo estudio en el PR 48+0100 de la vía 2507</t>
  </si>
  <si>
    <t>51+0950</t>
  </si>
  <si>
    <t>Reposición de tubería de salida y construcción de Cabezote en alcantarilla en el PR 51+950</t>
  </si>
  <si>
    <t>55+0355</t>
  </si>
  <si>
    <t>Construcción de baranda de protección en el PR 55+340 al PR 55+355</t>
  </si>
  <si>
    <t>Obras de mejoramiento y mantenimiento PR 37+0180 al PR 55+0541</t>
  </si>
  <si>
    <t>Se remitio presupuesto para esta labor</t>
  </si>
  <si>
    <t>Se ha realizado jornada de tapahuecos, sin embargo la malla vial presenta deterioro de tipo piel de cocodrilo y fisuras estructurales</t>
  </si>
  <si>
    <t>13+0350</t>
  </si>
  <si>
    <t>Talud en riesgo de deslizamiento de masa  PR 13+0000 al PR 13+0350</t>
  </si>
  <si>
    <t>Se remite presupuesta de rejillas plásticas</t>
  </si>
  <si>
    <t>Apia - La Virginia</t>
  </si>
  <si>
    <t xml:space="preserve">APIA - LA VIRGINIA </t>
  </si>
  <si>
    <t>31+0950</t>
  </si>
  <si>
    <t xml:space="preserve">DIRECCION TERRITORIAL TERRITORIAL </t>
  </si>
  <si>
    <t>Rehabilitación de la ruta 2507, en los puntos criticos del PR 39+0000 al PR 55+0541</t>
  </si>
  <si>
    <t>Se debe incluir estudios y diseños y tener en cuenta obras de contenciones</t>
  </si>
  <si>
    <t>13+350</t>
  </si>
  <si>
    <t>CERRITOS -CAUYA</t>
  </si>
  <si>
    <t>Viaducto Dosquebradas (Sección de aproximación recta).</t>
  </si>
  <si>
    <t>Viaducto Dosquebradas (Sección puente atirantado)</t>
  </si>
  <si>
    <t>Viaducto Dosquebradas (sección de aproximación curva)</t>
  </si>
  <si>
    <t>0+0182</t>
  </si>
  <si>
    <t>0+0621</t>
  </si>
  <si>
    <t>0+0752</t>
  </si>
  <si>
    <t>Solución Vial Pereira - Dos Quebradas</t>
  </si>
  <si>
    <t>Se requiere acompañamiento permanente de policia, la zona presenta bandalismo.</t>
  </si>
  <si>
    <t>Paso a desnivel (Nicole)</t>
  </si>
  <si>
    <t>0+0793</t>
  </si>
  <si>
    <t xml:space="preserve">Viterbo </t>
  </si>
  <si>
    <t>77+0072</t>
  </si>
  <si>
    <t>77+0133</t>
  </si>
  <si>
    <t xml:space="preserve">Santa Cecilia - Asia </t>
  </si>
  <si>
    <t>Totui</t>
  </si>
  <si>
    <t xml:space="preserve">Mocatan </t>
  </si>
  <si>
    <t>25+0521</t>
  </si>
  <si>
    <t>25+554</t>
  </si>
  <si>
    <t>Apia - La Vitginia</t>
  </si>
  <si>
    <t>31+0139</t>
  </si>
  <si>
    <t>31+090</t>
  </si>
  <si>
    <t xml:space="preserve">San Vicente </t>
  </si>
  <si>
    <t xml:space="preserve">Lázaro </t>
  </si>
  <si>
    <t>Tusas</t>
  </si>
  <si>
    <t>39+0042</t>
  </si>
  <si>
    <t>45+0304</t>
  </si>
  <si>
    <t>50+0894</t>
  </si>
  <si>
    <t>30+0057</t>
  </si>
  <si>
    <t>45+0405</t>
  </si>
  <si>
    <t>50+0905</t>
  </si>
  <si>
    <t>Cerritos - Cauyá</t>
  </si>
  <si>
    <t xml:space="preserve">Presenta desplazamiento en sus barandas </t>
  </si>
  <si>
    <t>Presenta socavación en pila central,</t>
  </si>
  <si>
    <t>Presenta deterioro en barandas/elementos metálicos</t>
  </si>
  <si>
    <t>RISARALDA</t>
  </si>
  <si>
    <t>21-2507-003.00</t>
  </si>
  <si>
    <t>21-2507-004.00</t>
  </si>
  <si>
    <t>21-50RS01-006.00</t>
  </si>
  <si>
    <t>21-50RS01-007.00</t>
  </si>
  <si>
    <t>31+0190</t>
  </si>
  <si>
    <t>SAN VICENTE</t>
  </si>
  <si>
    <t>LAZARO</t>
  </si>
  <si>
    <t>TOTUÍ</t>
  </si>
  <si>
    <t>MOCATAN</t>
  </si>
  <si>
    <t>39+0057</t>
  </si>
  <si>
    <t>45+0394</t>
  </si>
  <si>
    <t xml:space="preserve">Barandas desplazadas, presentan corrosión </t>
  </si>
  <si>
    <t>Se requier estudios y diseños respecto a socavación de pila central.</t>
  </si>
  <si>
    <t xml:space="preserve">Barandas sueltas y corrosión </t>
  </si>
  <si>
    <t xml:space="preserve">Mantenimiento </t>
  </si>
  <si>
    <t>Mantenimiento y remplazo piezas metálicas</t>
  </si>
  <si>
    <t>Elaboración de estudios y diseños, con ello presupuestar obra</t>
  </si>
  <si>
    <t>DIRECCION TERRITORIAL TERRITORIAL</t>
  </si>
  <si>
    <t>39+0226</t>
  </si>
  <si>
    <t>39+0206</t>
  </si>
  <si>
    <t>41+0121</t>
  </si>
  <si>
    <t>41+0129</t>
  </si>
  <si>
    <t>42+0575</t>
  </si>
  <si>
    <t>42+0580</t>
  </si>
  <si>
    <t>43+0589</t>
  </si>
  <si>
    <t>47+0449</t>
  </si>
  <si>
    <t>54+978</t>
  </si>
  <si>
    <t>43+0593</t>
  </si>
  <si>
    <t>47+0455</t>
  </si>
  <si>
    <t>54+984</t>
  </si>
  <si>
    <t>1+0385</t>
  </si>
  <si>
    <t>1+0388</t>
  </si>
  <si>
    <t>1+0806</t>
  </si>
  <si>
    <t>1+0809</t>
  </si>
  <si>
    <t>3+0504</t>
  </si>
  <si>
    <t>3+0508</t>
  </si>
  <si>
    <t>4+0105</t>
  </si>
  <si>
    <t>4+0111</t>
  </si>
  <si>
    <t>4+0761</t>
  </si>
  <si>
    <t>4+0755</t>
  </si>
  <si>
    <t>77+0910</t>
  </si>
  <si>
    <t>77+0916</t>
  </si>
  <si>
    <t>13+0900</t>
  </si>
  <si>
    <t>13+0904</t>
  </si>
  <si>
    <t>18+0620</t>
  </si>
  <si>
    <t>18+0628</t>
  </si>
  <si>
    <t>Pereira - Chinchiná</t>
  </si>
  <si>
    <t>Apía - La Virginia</t>
  </si>
  <si>
    <t>5+0476</t>
  </si>
  <si>
    <t>5+0482</t>
  </si>
  <si>
    <t>77+0525</t>
  </si>
  <si>
    <t>77+0534</t>
  </si>
  <si>
    <t>N.E</t>
  </si>
  <si>
    <t>Requiere instalación de barandas</t>
  </si>
  <si>
    <t xml:space="preserve">Pintura de barandas y mantenimiento </t>
  </si>
  <si>
    <t>Capacidad hidraúlica menor a lo solicitado, mantenimiento de pintura</t>
  </si>
  <si>
    <t>Mentenimiento de pintura</t>
  </si>
  <si>
    <t>INGENIERO(S) RESIDENTE(S): JAEL MORIANO CORTES</t>
  </si>
  <si>
    <t xml:space="preserve">CERRITOS - CAUYA </t>
  </si>
  <si>
    <t xml:space="preserve">Pintura, estudio y diseño reducción resalto hidraúlico </t>
  </si>
  <si>
    <t>Acorde a diseños se procede a presupuestar</t>
  </si>
  <si>
    <t>N,E</t>
  </si>
  <si>
    <t>07</t>
  </si>
  <si>
    <t>RSA</t>
  </si>
  <si>
    <t>RSB</t>
  </si>
  <si>
    <t>DIRECCION TERRITORIALRISARALDA</t>
  </si>
  <si>
    <t>RUTA: 25</t>
  </si>
  <si>
    <t>TRAMO:07</t>
  </si>
  <si>
    <t>TRAMO:RSA</t>
  </si>
  <si>
    <t>RUTA: 29</t>
  </si>
  <si>
    <t>TRAMO:02</t>
  </si>
  <si>
    <t>TRAMO:RSB</t>
  </si>
  <si>
    <t>RUTA: 50</t>
  </si>
  <si>
    <t>TRAMO:03</t>
  </si>
  <si>
    <t>DIRECCION TERRITORIAL: RISARALDA</t>
  </si>
  <si>
    <t>RUTA:25</t>
  </si>
  <si>
    <t>RUTA:29</t>
  </si>
  <si>
    <t>RUTA:50</t>
  </si>
  <si>
    <t>TRAMO:RS01</t>
  </si>
  <si>
    <t>RS01</t>
  </si>
  <si>
    <t>42+800</t>
  </si>
  <si>
    <t>2902</t>
  </si>
  <si>
    <t>VIA: 2507</t>
  </si>
  <si>
    <t>VIA: 5003</t>
  </si>
  <si>
    <t>VIA: 25RSA</t>
  </si>
  <si>
    <t>VIA: 50RS01</t>
  </si>
  <si>
    <t>VIA: 2902</t>
  </si>
  <si>
    <t>VIA: 29RSA</t>
  </si>
  <si>
    <t>VIA: 29RSB</t>
  </si>
  <si>
    <t>0</t>
  </si>
  <si>
    <t>ADMINISTRACION VIAL  GRUPO 2   TERRITORIAL RISARALDA</t>
  </si>
  <si>
    <t>X</t>
  </si>
  <si>
    <t>2004 DE 2024</t>
  </si>
  <si>
    <t>JRL 101</t>
  </si>
  <si>
    <t>CAMIONETA FORD RANGER</t>
  </si>
  <si>
    <t>52.180.507</t>
  </si>
  <si>
    <t>SANDRA LILIANA PEREZ MEDINA</t>
  </si>
  <si>
    <t>KELLY JOHANA RAMIREZ CUERVO</t>
  </si>
  <si>
    <t>CALLE 13 BIS #38-48 
BARRIO GUADALUPE</t>
  </si>
  <si>
    <t xml:space="preserve"> 313 2291972
313 2298290</t>
  </si>
  <si>
    <t>Santa Cecilia - Asia</t>
  </si>
  <si>
    <t>Paso Nacional Por La Virginia</t>
  </si>
  <si>
    <t>Cerritos - Cauya</t>
  </si>
  <si>
    <t>55+0430</t>
  </si>
  <si>
    <t>Variante Galicia</t>
  </si>
  <si>
    <t>Puente Mosquera - Cruce Avenida del Ferrocarril</t>
  </si>
  <si>
    <t>Solución Vial Pereira - Dosquebradas</t>
  </si>
  <si>
    <t>consorcioadmon143@gmail.com</t>
  </si>
  <si>
    <t xml:space="preserve">COOPERATIVA ASOCIADA EL CENTRO </t>
  </si>
  <si>
    <t>COOPERATIVA ASOCIADA ALTAGRACIA</t>
  </si>
  <si>
    <t>1453-2024</t>
  </si>
  <si>
    <t>1455-2024</t>
  </si>
  <si>
    <t xml:space="preserve">COOPERATIV ASOCIADA COMUNEROS </t>
  </si>
  <si>
    <t>3814-2024</t>
  </si>
  <si>
    <t xml:space="preserve">DIRECCION TERRITORIAL: CALLE 19#82 a 8-106 Pereira - Risaralda </t>
  </si>
  <si>
    <t>ANCIZAR DE JESUS HERNANDEZ</t>
  </si>
  <si>
    <t>816004084-7</t>
  </si>
  <si>
    <t>MANZANA 10 CASA 111 NARANJITO</t>
  </si>
  <si>
    <t>31+0690</t>
  </si>
  <si>
    <t>01+0430</t>
  </si>
  <si>
    <t>02+0037</t>
  </si>
  <si>
    <t>CERRITOS - LA VIRGINIA</t>
  </si>
  <si>
    <t>0+0300</t>
  </si>
  <si>
    <t>10+0545</t>
  </si>
  <si>
    <t>LUIS FERNANDO CARDONA CASTRILLON</t>
  </si>
  <si>
    <t>816002975-5</t>
  </si>
  <si>
    <t>MANZANA 5 CASA 15 BARRIO LOS INDEPENDIENTES</t>
  </si>
  <si>
    <t>VARIANTE DE GALICIA</t>
  </si>
  <si>
    <t>00+0000</t>
  </si>
  <si>
    <t>01+0710</t>
  </si>
  <si>
    <t>PUENTE MOSQUERA - CRUCE AV FERROCARRIL</t>
  </si>
  <si>
    <t>05+0800</t>
  </si>
  <si>
    <t>00+0980</t>
  </si>
  <si>
    <t>SOLUCIÓN VIAL PEREIRA DOSQUEBRADAS</t>
  </si>
  <si>
    <t>12+0000</t>
  </si>
  <si>
    <t>DIRECCION TERRITORIAL RISARLDA</t>
  </si>
  <si>
    <t>INGENIERO(S) RESIDENTE(S):  JAEL DEL CARMEN MORIANO CORTES</t>
  </si>
  <si>
    <t>2415 de 2024</t>
  </si>
  <si>
    <t>“Atención de sitios críticos, atención de emergencias, mantenimiento y rehabilitación de la carretera transversal central del pacífico (Quibdó-Pereira), localizado en los departamentos de Choco y Risaralda”.</t>
  </si>
  <si>
    <t>Consorcio Santa Lorena
RL Carlos Ignacio Cadavid Mejía</t>
  </si>
  <si>
    <t>El presente contrato ha realizado el apoyo a emergencias en la ruta 50RS01, PR 13+350</t>
  </si>
  <si>
    <t>4161 de 2023</t>
  </si>
  <si>
    <t>“Mantenimiento De Las Vías Del Eje Cafetero: Apia- Viterbo-Asia, Ruta 5003; Remolinos-Cauyá, Ruta 2507; Cauyá- La Felisa, Ruta 2508, En Los Departamentos De Caldas Y Risaralda, Incluye Puentes”</t>
  </si>
  <si>
    <t>ENDD CONSTRUCCIONES SAS
Andrés Ricardo Garavito Fernández
Director de obra.</t>
  </si>
  <si>
    <t>El presente contrato atendio las emergencias de deslizamiento y retiro de masa de la ruta 2507</t>
  </si>
  <si>
    <t>INGENIERO(s) RESIDENTE(s): JAEL DEL CARMEN MORIANO CORTES</t>
  </si>
  <si>
    <t>DIRECCION TERRITORIAL  RISARALDA</t>
  </si>
  <si>
    <t xml:space="preserve">INVITACION </t>
  </si>
  <si>
    <t>LISTA DE ASISTENCIA</t>
  </si>
  <si>
    <t xml:space="preserve">REGISTRO FOTOGRAFICO </t>
  </si>
  <si>
    <t xml:space="preserve">Puente Lázaro </t>
  </si>
  <si>
    <t>Talud inestable</t>
  </si>
  <si>
    <t xml:space="preserve">Puente Mocatán </t>
  </si>
  <si>
    <t>31+200</t>
  </si>
  <si>
    <t xml:space="preserve">Puente con socavación en pila central </t>
  </si>
  <si>
    <t>25+200</t>
  </si>
  <si>
    <t xml:space="preserve">Depresión de via </t>
  </si>
  <si>
    <t>Inestabilidad de talud, deslizamiento en masa</t>
  </si>
  <si>
    <t>PR37+0180   A    PR45+0999</t>
  </si>
  <si>
    <t>PR46+0001 A    PR50+999</t>
  </si>
  <si>
    <t>PR51+0000  A    PR55+0430</t>
  </si>
  <si>
    <t>54+430</t>
  </si>
  <si>
    <t>12</t>
  </si>
  <si>
    <t>05</t>
  </si>
  <si>
    <t>06</t>
  </si>
  <si>
    <t>08</t>
  </si>
  <si>
    <t>09</t>
  </si>
  <si>
    <t>10</t>
  </si>
  <si>
    <t>11</t>
  </si>
  <si>
    <t>PR0+000   A    PR0+0958</t>
  </si>
  <si>
    <t>PR0+0000   A    PR0+0967</t>
  </si>
  <si>
    <t>PR0+0130   A    PR0260</t>
  </si>
  <si>
    <t>PR0630   A    PR0840</t>
  </si>
  <si>
    <t>PR0679   A    PR0+1008</t>
  </si>
  <si>
    <t>PR0+0697   A    PR0+761</t>
  </si>
  <si>
    <t>PR0+0817   A    PR0+1157</t>
  </si>
  <si>
    <t>PR0+0870   A    PR0+1072</t>
  </si>
  <si>
    <t>PR0+0872  A    PR0+1066</t>
  </si>
  <si>
    <t>PR0+0679   A    PR0+0761</t>
  </si>
  <si>
    <t>PR0634   A    PR0+706</t>
  </si>
  <si>
    <t>PR0+0773   A    PR0+1010</t>
  </si>
  <si>
    <t>PEREIRA CHINCHINA</t>
  </si>
  <si>
    <t>PR0+000   A    PR0+0999</t>
  </si>
  <si>
    <t>PR1+0000   A    PR1+0999</t>
  </si>
  <si>
    <t>PR2+0000  A    PR2+9999</t>
  </si>
  <si>
    <t>PR3+0000   A    PR3+0999</t>
  </si>
  <si>
    <t>PR4+0000   A    PR4+0999</t>
  </si>
  <si>
    <t>PR5+0000   A    PR5+800</t>
  </si>
  <si>
    <t>0+0130</t>
  </si>
  <si>
    <t>0+0,630</t>
  </si>
  <si>
    <t>0+0,634</t>
  </si>
  <si>
    <t>0+0,679</t>
  </si>
  <si>
    <t>0+0,067</t>
  </si>
  <si>
    <t>0+0,773</t>
  </si>
  <si>
    <t>0+0,817</t>
  </si>
  <si>
    <t>0+0,871</t>
  </si>
  <si>
    <t>0+0,0872</t>
  </si>
  <si>
    <t xml:space="preserve">  Longitud y  Porcentaje sobre el total de la vía o del item</t>
  </si>
  <si>
    <t>5+000</t>
  </si>
  <si>
    <t>PR13+000   A    PR30+0290</t>
  </si>
  <si>
    <t>PR30+0630   A    PR32+0443</t>
  </si>
  <si>
    <t xml:space="preserve">Puentes (Son:    2       ) </t>
  </si>
  <si>
    <t>PR0+000   A    PR4+0455</t>
  </si>
  <si>
    <t>evaluado</t>
  </si>
  <si>
    <t>Anterior</t>
  </si>
  <si>
    <t>LONG: 18,242 Km</t>
  </si>
  <si>
    <t>LONG: 6,458 Km</t>
  </si>
  <si>
    <t>PAVIMENTADOS 5,387 KM</t>
  </si>
  <si>
    <t>AFIRMADO  5,387 KM</t>
  </si>
  <si>
    <t>CERRITOS CAUYA</t>
  </si>
  <si>
    <t>PAVIMENTADOS 18,242 KM</t>
  </si>
  <si>
    <t>LONG: 5,8 Km</t>
  </si>
  <si>
    <t>PAVIMENTADOS 5,8 KM</t>
  </si>
  <si>
    <t>PAVIMENTADOS 5,7 KM</t>
  </si>
  <si>
    <t>LONG: 1,72 Km</t>
  </si>
  <si>
    <t>PAVIMENTADOS 1,72 KM</t>
  </si>
  <si>
    <t>LONG: 4,437 Km</t>
  </si>
  <si>
    <t>PAVIMENTADOS 4,437 KM</t>
  </si>
  <si>
    <t>NOMBRE DE LA VIA: SANTA CECILIA - ASIA</t>
  </si>
  <si>
    <t>Codigo de la vía: 5003</t>
  </si>
  <si>
    <t>INGENIERO RESIDENTE: JAEL MORIANO CORTES</t>
  </si>
  <si>
    <t xml:space="preserve">NOMBRE DE LA VIA: CERRITOS - CAUYA </t>
  </si>
  <si>
    <t>Codigo de la vía: 2507</t>
  </si>
  <si>
    <t>ANTERIOR</t>
  </si>
  <si>
    <t>CONSORCIOADMON143@GMAIL.COM</t>
  </si>
  <si>
    <t>0+200</t>
  </si>
  <si>
    <t>La Milagrosa</t>
  </si>
  <si>
    <t>Perdida de muro de gaviones, inestabilidad de la vía</t>
  </si>
  <si>
    <t>55+0541</t>
  </si>
  <si>
    <t>Se presento deslizamiento menor, se mitigo con mto rutinario,</t>
  </si>
  <si>
    <t>31+0010</t>
  </si>
  <si>
    <t xml:space="preserve">Se presenta socavación en la ribera del río </t>
  </si>
  <si>
    <t>Se presenta socavación de la ribera del río donde se ubica la via ocasionando grietas</t>
  </si>
  <si>
    <t xml:space="preserve">caida de árbol </t>
  </si>
  <si>
    <t>Corte de árbol</t>
  </si>
  <si>
    <t>El corte y retiro de árbol lo realizo la cooperativa de trabajo Centro</t>
  </si>
  <si>
    <t>PEREIRA - CHINCHINA</t>
  </si>
  <si>
    <t>Motocicleta</t>
  </si>
  <si>
    <t>Choque</t>
  </si>
  <si>
    <t>Girar bruscamente</t>
  </si>
  <si>
    <t>COOPERATIVA ASOCIADA COMUNEROS</t>
  </si>
  <si>
    <t>NELSON DE JESUS RAMIREZ</t>
  </si>
  <si>
    <t>314 7593460</t>
  </si>
  <si>
    <t>800,017,418-1</t>
  </si>
  <si>
    <t xml:space="preserve">CORREGIMIENTO SAN CLEMENTE
CALLE 5 N°2-43 </t>
  </si>
  <si>
    <t>ROCERIA 29RSA</t>
  </si>
  <si>
    <t>LIMPIEZA DE PUENTES</t>
  </si>
  <si>
    <t xml:space="preserve">SEÑALIZACION </t>
  </si>
  <si>
    <t>JORNADA DE TAPAHUECOS</t>
  </si>
  <si>
    <t xml:space="preserve">ROCERIA MECANICA CTVA CENTRO </t>
  </si>
  <si>
    <t>LIMPIEZA DE BERMA</t>
  </si>
  <si>
    <t>Dosquebradas, abril, 2025</t>
  </si>
  <si>
    <r>
      <t>VERSIÓN No.1 DE FECHA: 31</t>
    </r>
    <r>
      <rPr>
        <b/>
        <u/>
        <sz val="12"/>
        <rFont val="Arial"/>
        <family val="2"/>
      </rPr>
      <t>/04/2025</t>
    </r>
  </si>
  <si>
    <r>
      <t xml:space="preserve">TRIMESTRE: </t>
    </r>
    <r>
      <rPr>
        <b/>
        <u/>
        <sz val="12"/>
        <rFont val="Arial"/>
        <family val="2"/>
      </rPr>
      <t>(Enero - Febrero - Marzo/ 2025)</t>
    </r>
  </si>
  <si>
    <r>
      <t>INFORME TRIMESTRAL PERIODO     ENERO - FEBRERO-MARZO</t>
    </r>
    <r>
      <rPr>
        <b/>
        <i/>
        <sz val="11"/>
        <rFont val="Arial"/>
        <family val="2"/>
      </rPr>
      <t xml:space="preserve"> de 2025</t>
    </r>
    <r>
      <rPr>
        <b/>
        <sz val="11"/>
        <rFont val="Arial"/>
        <family val="2"/>
      </rPr>
      <t xml:space="preserve">    </t>
    </r>
  </si>
  <si>
    <t xml:space="preserve">            ADMINISTRACION VIAL GRUPO 2 TERRITORIAL RISARALDA</t>
  </si>
  <si>
    <t>Se realiza mantenimiento rutinario hasta el PR 55+450</t>
  </si>
  <si>
    <t>FECHA:31/4/2025</t>
  </si>
  <si>
    <t>ENERO - FEBRERO - MARZO</t>
  </si>
  <si>
    <t>PR51+0000  A    PR55+0450</t>
  </si>
  <si>
    <t xml:space="preserve">Puentes (Son:    4       ) </t>
  </si>
  <si>
    <t>1 DE ENERO AL 31 DE MARZO DE 2025</t>
  </si>
  <si>
    <t>ENE-FEB-MAR</t>
  </si>
  <si>
    <t>PERIODO  EVALUADO: ENE-FEB-MAR</t>
  </si>
  <si>
    <t>ENE - FEB-MAR</t>
  </si>
  <si>
    <t>sobre el total de la vía o del item</t>
  </si>
  <si>
    <t xml:space="preserve">Puentes (Son:    6       ) </t>
  </si>
  <si>
    <t xml:space="preserve">Puentes (Son:    2      ) </t>
  </si>
  <si>
    <t>AFIRMADO  1,07 KM</t>
  </si>
  <si>
    <t xml:space="preserve">L= </t>
  </si>
  <si>
    <t>L=</t>
  </si>
  <si>
    <t>p=</t>
  </si>
  <si>
    <t xml:space="preserve">p= </t>
  </si>
  <si>
    <t>a=</t>
  </si>
  <si>
    <t>PASO NACIONAL LA VIRGINIA</t>
  </si>
  <si>
    <t>LONG: 19,07 Km</t>
  </si>
  <si>
    <t>PAVIMENTADOS 19,07 KM</t>
  </si>
  <si>
    <t>Los sitios criticos presentados en la ruta 2507, Son los puntos donde se presentaron deslizamientos con movimientos de masa.PR 39+520, PR42+800</t>
  </si>
  <si>
    <t>Los sitios criticos presentados en la ruta 25RSA, son el PR0+200 (BOX COULVERT)</t>
  </si>
  <si>
    <t>Los sitios criticos presentados en la ruta 50RS01, son el PR13+350, PR15+100, PR25+200+PR31+100</t>
  </si>
  <si>
    <t>39+520</t>
  </si>
  <si>
    <t>Condominio</t>
  </si>
  <si>
    <t>Ponton con arrastre de material,colmatación y conexiones ilegales de aguas negras</t>
  </si>
  <si>
    <t>31+100</t>
  </si>
  <si>
    <t>15+100</t>
  </si>
  <si>
    <t>TRIMESTRE EVALUADO: ENERO 1 AL 31 DE MARZO</t>
  </si>
  <si>
    <t xml:space="preserve">Se debe incluir estudios y diseños pavimentación de la vía y diseño de transversales </t>
  </si>
  <si>
    <t>44+700</t>
  </si>
  <si>
    <t>45+100</t>
  </si>
  <si>
    <t>Estudio y diseños estabilidad de talud</t>
  </si>
  <si>
    <t>39+500</t>
  </si>
  <si>
    <t>39+600</t>
  </si>
  <si>
    <t>Construcción obras de protección talud afectado por movimiento de masa y otras socavaciónes</t>
  </si>
  <si>
    <t>55+0340</t>
  </si>
  <si>
    <t>45+0550</t>
  </si>
  <si>
    <t>31+000</t>
  </si>
  <si>
    <t>25+300</t>
  </si>
  <si>
    <t>13+400</t>
  </si>
  <si>
    <t>15+110</t>
  </si>
  <si>
    <t>Estudio y diseño muro de contención confinamiento de vía</t>
  </si>
  <si>
    <t>Se tiene estudios y diseños realizados por el contrato de obra N°3821</t>
  </si>
  <si>
    <t xml:space="preserve">Se tiene depresión en la vía, determinar estabilidad del terreno </t>
  </si>
  <si>
    <t>Se observa movimiento de reptación del lado derecho en el sentido del abscisado de la vía, en el estudio de suelos analizar movimiento de placas</t>
  </si>
  <si>
    <t>Estudio y diseño y construcción estabilización de talud</t>
  </si>
  <si>
    <t>Se tiene estudios y diseños realizados por el contrato de obra N°2415</t>
  </si>
  <si>
    <t>Estudios y diseños estabilidad de talud</t>
  </si>
  <si>
    <t>Conexiones ilegales de aguas negras, arrastre de materila vegetal en la quebrada en especial tiempo de lluvias</t>
  </si>
  <si>
    <t>Quebrada la Vibora; presenta colmatación e inundación, galibo menor a 1mt</t>
  </si>
  <si>
    <t xml:space="preserve">Quebrada Manizales, presenta socavación y resalto hidraúlico </t>
  </si>
  <si>
    <t>Quebrada agua azul, presenta socavación e inestabilidad de la vía</t>
  </si>
  <si>
    <t>Quebrada la Chillona, presenta resalto hidraúlico y socavación</t>
  </si>
  <si>
    <t xml:space="preserve">Sector del único </t>
  </si>
  <si>
    <t>La fiscalia</t>
  </si>
  <si>
    <t>La Chillona</t>
  </si>
  <si>
    <t>Quebrada Manizales</t>
  </si>
  <si>
    <t>Los sitios criticos presentados en la ruta 2902, en las quebradas por capacidad hidraúlica y socavación de los taludes en la rivera de los afluentes hidrícos</t>
  </si>
  <si>
    <t>Estudio capacidad hidraúlica, repotenciación puente</t>
  </si>
  <si>
    <t xml:space="preserve">Estudio capacidad hidraúlica, repotenciación puente, estabilidad de talud </t>
  </si>
  <si>
    <t>Estudio capacidad hidraúlica</t>
  </si>
  <si>
    <t>Se requiere a entidad de servicios públicos para canalizar aguas servidas y conexiones ilegales</t>
  </si>
  <si>
    <t>Se requiere diseños y estudios, en apoyo con mpio se realiza jornadas de limpieza de material de arrastre y desechos vertidos por la comunidad</t>
  </si>
  <si>
    <t>Se requiere diseños y estudios, ctva Altagracia realiza jornadas de limpieza de material de arrastre y desechos vertidos por la comunidad,</t>
  </si>
  <si>
    <t>Se requiere diseños y estudios,</t>
  </si>
  <si>
    <t>Se requiere diseños y estudios, en apoyo con Secretaria de tránsito de Mpio se instala hitos, evitando la caída o derrape de vehiculos o peatones,</t>
  </si>
  <si>
    <t>TRIMESTRE EVALUADO: ENE-FEB-MAR</t>
  </si>
  <si>
    <t>Movimiento de tierra</t>
  </si>
  <si>
    <t xml:space="preserve">Corte y retiro de material </t>
  </si>
  <si>
    <t>Labor realizada por la cooperativa de trabajo comuneros</t>
  </si>
  <si>
    <t>42+810</t>
  </si>
  <si>
    <t>44+900</t>
  </si>
  <si>
    <t>44+950</t>
  </si>
  <si>
    <t xml:space="preserve">Labor realizada por la cooperativa de trabajo comuneros, apoyo de Municipio de Anserma </t>
  </si>
  <si>
    <t>APIA  - LA VIRGINIA</t>
  </si>
  <si>
    <t>21+250</t>
  </si>
  <si>
    <t>19+700</t>
  </si>
  <si>
    <t>20+400</t>
  </si>
  <si>
    <t>Labor realizada por la cooperativa de trabajo Centro</t>
  </si>
  <si>
    <t>1+800</t>
  </si>
  <si>
    <t>4+750</t>
  </si>
  <si>
    <t>5+213</t>
  </si>
  <si>
    <t>5+450</t>
  </si>
  <si>
    <t>25+550</t>
  </si>
  <si>
    <t>El corte y retiro de árbol lo realizo la cooperativa de trabajo Comuneros</t>
  </si>
  <si>
    <t>74+000</t>
  </si>
  <si>
    <t>16+350</t>
  </si>
  <si>
    <t>14+700</t>
  </si>
  <si>
    <t>14+100</t>
  </si>
  <si>
    <t>La reparación de este puente se encuentra dentro del alcance del cto de obra 4161, el cual se encuentra con ejecución con fecha de finalización 31/07/25</t>
  </si>
  <si>
    <t xml:space="preserve">Presenta deflexión de vigas </t>
  </si>
  <si>
    <t>Requiere instalación de barandas, incrementar capacidad hidraúlica</t>
  </si>
  <si>
    <t>Requiere instalación de barandas, revisar capacidad hidraúlcia</t>
  </si>
  <si>
    <t>INFORME DE ACCIDENTALIDAD  MES ENERO</t>
  </si>
  <si>
    <t>INFORME DE ACCIDENTALIDAD  MES FEBRERO</t>
  </si>
  <si>
    <t>INFORME DE ACCIDENTALIDAD  MES MARZO</t>
  </si>
  <si>
    <t>Aín no se cuenta con la documentación ya que esta no ha sido remitida a AMV2 por las secretarias de tránsito, policia de carreteras, bomberos</t>
  </si>
  <si>
    <t>32+170</t>
  </si>
  <si>
    <t>Atropello</t>
  </si>
  <si>
    <t>32+081</t>
  </si>
  <si>
    <t>Bus - Motocicleta</t>
  </si>
  <si>
    <t>Choque entre bus y motocicleta</t>
  </si>
  <si>
    <t>3+887</t>
  </si>
  <si>
    <t xml:space="preserve">PEREIRA - CHINCHINA </t>
  </si>
  <si>
    <t>1/01/2025</t>
  </si>
  <si>
    <t>Embriaguez</t>
  </si>
  <si>
    <t>7:25</t>
  </si>
  <si>
    <t>6/01/2025</t>
  </si>
  <si>
    <t>5:15</t>
  </si>
  <si>
    <t>4+760</t>
  </si>
  <si>
    <t>15/01/2025</t>
  </si>
  <si>
    <t>4:09</t>
  </si>
  <si>
    <t>3+355</t>
  </si>
  <si>
    <t>No determinado</t>
  </si>
  <si>
    <t>23/01/2025</t>
  </si>
  <si>
    <t>7:30</t>
  </si>
  <si>
    <t>4+245</t>
  </si>
  <si>
    <t>25/01/2025</t>
  </si>
  <si>
    <t>3:30</t>
  </si>
  <si>
    <t>3+729</t>
  </si>
  <si>
    <t>Vehiculo</t>
  </si>
  <si>
    <t>5+124</t>
  </si>
  <si>
    <t>Automovil - Motocicleta</t>
  </si>
  <si>
    <t>2+300</t>
  </si>
  <si>
    <t>Bus - Automovil</t>
  </si>
  <si>
    <t>Distracción</t>
  </si>
  <si>
    <t>No mantener distancia</t>
  </si>
  <si>
    <t>24/02/2025</t>
  </si>
  <si>
    <t>10:32</t>
  </si>
  <si>
    <t xml:space="preserve">No respetar prelación </t>
  </si>
  <si>
    <t>9:03</t>
  </si>
  <si>
    <t xml:space="preserve">Semáforo en rojo </t>
  </si>
  <si>
    <t>3+297</t>
  </si>
  <si>
    <t>4+650</t>
  </si>
  <si>
    <t>4+610</t>
  </si>
  <si>
    <t>FECHA: ENE-FEB-MAR</t>
  </si>
  <si>
    <t>ENE-MAR/2025</t>
  </si>
  <si>
    <t>TRIMESTRE EVALUADO: ENE+FEB+MAR</t>
  </si>
  <si>
    <t>COOPERATIVA ALTAGRACIA</t>
  </si>
  <si>
    <t xml:space="preserve">COOPERATIVA CENTRO </t>
  </si>
  <si>
    <t>COOPERATIVA COMUNEROS</t>
  </si>
  <si>
    <t>Limpieza Bermas</t>
  </si>
  <si>
    <t>Roceria 29RSA</t>
  </si>
  <si>
    <t>Rocería  29RSA</t>
  </si>
  <si>
    <t>RUTA 2902 - PR4+500</t>
  </si>
  <si>
    <t>RUTA 2902 - PR1+010</t>
  </si>
  <si>
    <t>RUTA 2902 - PR1+800</t>
  </si>
  <si>
    <t>RUTA 2902 - PR1+450</t>
  </si>
  <si>
    <t>RUTA 2902 - PR4+000</t>
  </si>
  <si>
    <t>RUTA 2902 - PR4+570</t>
  </si>
  <si>
    <t>RUTA 2902 - PR5+120</t>
  </si>
  <si>
    <t>SEÑALIZACION PUNTOS CRITICOS</t>
  </si>
  <si>
    <t>LIMPIEZA SEÑALES</t>
  </si>
  <si>
    <t xml:space="preserve">LIMPIEZA MUROS DE CONTENCION </t>
  </si>
  <si>
    <t>ATENCION DE EMERGENCIAS 50RS01</t>
  </si>
  <si>
    <t>JORNADA TAPAHUECOS</t>
  </si>
  <si>
    <t>RUTA 50RS01 -PR 21+150</t>
  </si>
  <si>
    <t>RUTA 50RS01 -PR 22+300</t>
  </si>
  <si>
    <t>RUTA 50RS01 -PR 24+160</t>
  </si>
  <si>
    <t>RUTA 50RS01 -PR 28+710</t>
  </si>
  <si>
    <t>RUTA 50RS01 -PR 29+100</t>
  </si>
  <si>
    <t xml:space="preserve">CORTE DE ARBOL PRINCIPIO DE PRECAUCION </t>
  </si>
  <si>
    <t xml:space="preserve">LIMPIEZA MURO EN CONCRETO </t>
  </si>
  <si>
    <t>CONFORMACION CUNETAS 5003</t>
  </si>
  <si>
    <t>LIMPIEZA DE CUNETAS 5003</t>
  </si>
  <si>
    <t>CONFORMACION DE CUNETAS</t>
  </si>
  <si>
    <t>LIMPIEZA CUNETA 2507</t>
  </si>
  <si>
    <t>REFORZAMIENTO CON GUDUA PARALES PUENTE PEATONAL</t>
  </si>
  <si>
    <t>RUTA 2507 - PR47+600</t>
  </si>
  <si>
    <t>RUTA 2507 - PR47+900</t>
  </si>
  <si>
    <t>RUTA 2507 - PR47+150</t>
  </si>
  <si>
    <t xml:space="preserve">VISITA SUPERVISOR </t>
  </si>
  <si>
    <t>VISITA GOBERNACION RISARALDA</t>
  </si>
  <si>
    <t>REVISION PUENTES CON EL INGENIO RISARALDA</t>
  </si>
  <si>
    <t>REUNION AMV</t>
  </si>
  <si>
    <t>VISITA SUPERVISOR CTO 3821</t>
  </si>
  <si>
    <t>REUNION EMPRESA SERVICIOS PUBLICOS LA VIRGINIA</t>
  </si>
  <si>
    <t>PARTICIPACION CONCEJO DOSQUEBRADAS</t>
  </si>
  <si>
    <t xml:space="preserve">PARTICIPACION CONCEJO VITERBO </t>
  </si>
  <si>
    <t>INSPECCION PUENTES CON ESP. ESTRUCTURAL AMV2</t>
  </si>
  <si>
    <t>MESA DE TRABAJO SECRETARIA DE DESARROLLO DOSQUEBRADAS</t>
  </si>
  <si>
    <t>MESA D ETRABAJO ESP ESTRUCTURAL AMV2 CON DT RISARALDA</t>
  </si>
  <si>
    <t>VERIFICACION DE USO CON POLICIA DEL AGUA</t>
  </si>
  <si>
    <t xml:space="preserve">REUNION SERVICIOS PUBLICOS EMPOCALDAS - VITERBO </t>
  </si>
  <si>
    <t>VISITA SUPERVISOR</t>
  </si>
  <si>
    <t>INSPECCION VCGT</t>
  </si>
  <si>
    <t>MESA DE TRABAJO SECRETARIA DE TRANSITO DOSQUEBRADAS</t>
  </si>
  <si>
    <t>TEMA:Primeros auxilios, seguridad industrial, reportes de accidente de trabajo, gestión ante ARL</t>
  </si>
  <si>
    <r>
      <rPr>
        <b/>
        <u/>
        <sz val="10"/>
        <rFont val="Arial"/>
        <family val="2"/>
      </rPr>
      <t>Desarrollo del tema:</t>
    </r>
    <r>
      <rPr>
        <sz val="10"/>
        <rFont val="Arial"/>
        <family val="2"/>
      </rPr>
      <t xml:space="preserve"> Como lección aprendida y objetivos de esta capacitación en primeros auxilios es dar a conocer el conjunto de acciones inmediatas que se realizan y se llevan a cabo para atender a una persona enferma o lesionada en su lugar de trabajo antes de la llegada del personal médico. Su objetivo es preservar la vida, evitar el agravamiento de la lesión y facilitar la recuperación. Conocer y aplicar primeros auxilios de manera correcta puede marcar la diferencia en una emergencia, permitiendo actuar con calma y eficacia ante situaciones como hemorragias, fracturas, quemaduras, asfixia o paros cardiorrespiratorios.</t>
    </r>
  </si>
  <si>
    <t xml:space="preserve">TEMA:  Código nacional de transito </t>
  </si>
  <si>
    <t>JAEL DEL CARMEN MORIANO CORTES, Ingeniero Residente en representación del CONSORCIO ADMON 143 y HEIDY jOHANA mENDEZ  como expositor y los señores, ANCIZAR DE JESUS HERNNADEZ  Representante Legal de la C.T.A. El Centro, LUIS FERNANDO CARDONA CASTRILLON, Representante Legal de la C.T.A. Altagracia, el señor Jesus Hernandez, representante cooperativa Comuneros, quienes asistieron en compañia de los socios,</t>
  </si>
  <si>
    <t>JAEL DEL CARMEN MORIANO CORTES, Ingeniero Residente en representación del CONSORCIO ADMON 143 y  Priscila Colina Gámez   como expositor y los señores, ANCIZAR DE JESUS HERNNADEZ  Representante Legal de la C.T.A. El Centro, LUIS FERNANDO CARDONA CASTRILLON, Representante Legal de la C.T.A. Altagracia, el señor Jesus Hernandez, representante cooperativa Comuneros, quienes asistieron en compañia de los socios,</t>
  </si>
  <si>
    <r>
      <rPr>
        <b/>
        <u/>
        <sz val="10"/>
        <rFont val="Arial"/>
        <family val="2"/>
      </rPr>
      <t>Desarrollo del tema:</t>
    </r>
    <r>
      <rPr>
        <sz val="10"/>
        <rFont val="Arial"/>
        <family val="2"/>
      </rPr>
      <t>Importancia del cumplimiento normativo, respeto a señales de tránsito y cumplimiento de ellas, prevención de accidentes y derechos de peatones.
Algunas normas que se deben tener en cuenta son: 
Normas y regulaciones viales: Derechos y deberes de conductores, peatones y pasajeros.
Señalización y reglas de tránsito: Interpretación y aplicación de señales de tránsito.
Seguridad vial: Prácticas para prevenir accidentes y proteger vidas.
Sanciones y consecuencias: Multas y penalizaciones por infracciones.
Responsabilidad del conductor: Manejo defensivo y conducta adecuada en la vía.</t>
    </r>
  </si>
  <si>
    <t>TEMA: Seguridad social y pensional</t>
  </si>
  <si>
    <t>JAEL DEL CARMEN MORIANO CORTES, Ingeniero Residente en representación del CONSORCIO ADMON 143 y JORGE ANDRES HOLGUIN   como expositor y los señores, ANCIZAR DE JESUS HERNNADEZ  Representante Legal de la C.T.A. El Centro, LUIS FERNANDO CARDONA CASTRILLON, Representante Legal de la C.T.A. Altagracia, el señor Jesus Hernandez, representante cooperativa Comuneros, quienes asistieron en compañia de los socios,</t>
  </si>
  <si>
    <t xml:space="preserve">En  conclusión,  la  capacitación  en  seguridad  social  y  pensiones  resalta  la importancia de la cotización continua para garantizar una vejez digna y protegida. Comprender  los  diferentes  regímenes  de  pensión,  sus  requisitos  y  beneficios permite tomar decisiones informadas sobre el futuro financiero. La falta de aportes puede generar riesgos como la imposibilidad de acceder a una pensión o beneficios de salud en la vejez, por lo que es fundamental planificar con anticipación. Además, las empresas tienen la responsabilidad de cumplir con sus obligaciones en materia de  seguridad  social,  y  los  trabajadores  deben  estar  atentos  a  sus  cotizaciones  y derechos.  La  educación  en  este  tema  es  clave  para  promover  la  estabilidad económica y el bienestar social a largo plazo. </t>
  </si>
  <si>
    <t>LECCION APRENDIDA</t>
  </si>
  <si>
    <r>
      <t xml:space="preserve">- Se realizó jornada de tapa huecos en las rutas  2507, 50RS01, 2902, 5003, 25RSA, con el objetivo de brindar seguridad vial a nuestros usuarios
'- La ruta 50RS01 PR13+350, presenta movimiento de reptación, material suelto inestable con precipitaciones altas, se ha atendido las emergencias con la cooperativa Centri y cto 2415
'- Por medio de  la encuesta SUKUBUN, se continuó con  el reporte de los casos de animales víctimas fatales en las vías a cargo.
'- Se realiza la entrega de informe de accidentalidad en las vias a cargo, con la información remitida por parte de las secretarías de transito, transporte de los municipios de las vías a cargo y bomberos. En el mes de Enero por contratación de Municipios los IPAt, fueron remitidos en el mes de marzo de 2025,
'- Se continuó oficiando a las respectivas alcaldias con copia a Territorial oportunamente las obras e invasiones que se realizan sobre las fajas viales a cargo, ruta 50RS01 y 2507
'- Se realizan recorridos  constantes  por las vías a cargo y se  inspecciona que las obras en ejecución en nuestra  jurisdicción  cuenten con los permisos y se desarrollen sin ocasionar peligro para nuestros usuarios viales.
</t>
    </r>
    <r>
      <rPr>
        <b/>
        <u/>
        <sz val="10"/>
        <rFont val="Arial"/>
        <family val="2"/>
      </rPr>
      <t xml:space="preserve">OBSERVACIONES RUTAS A CARGO
</t>
    </r>
    <r>
      <rPr>
        <b/>
        <sz val="10"/>
        <rFont val="Arial"/>
        <family val="2"/>
      </rPr>
      <t>CARRETERA APIA - LA VIRGINIA (50RS01)</t>
    </r>
    <r>
      <rPr>
        <sz val="10"/>
        <rFont val="Arial"/>
        <family val="2"/>
      </rPr>
      <t xml:space="preserve">
'- Se realiza  la atención a los derrumbes de la ruta 50RS01 en el periodo del trimestre,  por medio de la coopertiva Centro y cto 2415.
- Se realiza jornada de tapahuecos con la cooperativa Centro.
- Se realiza poda y tala de árboles por principio de precacución ya que los mismos generan riesgo sobre nuestros usuarios de la vía
</t>
    </r>
    <r>
      <rPr>
        <b/>
        <sz val="10"/>
        <rFont val="Arial"/>
        <family val="2"/>
      </rPr>
      <t>CARRETERA PASO NACIONAL POR LA VIRGINIA (25RSA)</t>
    </r>
    <r>
      <rPr>
        <sz val="10"/>
        <rFont val="Arial"/>
        <family val="2"/>
      </rPr>
      <t xml:space="preserve">
- Se realiza las actividades de mantenimiento rutinario y jornada de tapahuecos, con asfalto en frio.
- Se realiza poda y tala de árboles por principio de precacución ya que los mismos generan riesgo sobre nuestros usuarios de la vía
</t>
    </r>
    <r>
      <rPr>
        <b/>
        <sz val="10"/>
        <rFont val="Arial"/>
        <family val="2"/>
      </rPr>
      <t>CARRETERA VARIANTE DE GALICIA (29RSB)</t>
    </r>
    <r>
      <rPr>
        <sz val="10"/>
        <rFont val="Arial"/>
        <family val="2"/>
      </rPr>
      <t xml:space="preserve">
'-Se mantienen las condiciones de transitabilidad por medio de labores de mantenimiento rutinario, sin embargo el alto estado de fatiga de la carpeta asfáltica amerita su rehabilitación a mayor prontitud, debe tenerse en cuenta el volumen de tráfico y la consideración de paso urbano  que registra esta vía
- Se inicia en el PR 1+710 intervencion del intercabiador de Galicia acargo de VIAS DEL SAMAN
</t>
    </r>
    <r>
      <rPr>
        <b/>
        <sz val="10"/>
        <rFont val="Arial"/>
        <family val="2"/>
      </rPr>
      <t>CARRETERA PUENTE MOSQUERA - CRUCE AVENIDA DEL FERROCARRIL (2902)</t>
    </r>
    <r>
      <rPr>
        <sz val="10"/>
        <rFont val="Arial"/>
        <family val="2"/>
      </rPr>
      <t xml:space="preserve">
'-  Por medio de la cooperativa Altagracia, se realizaron actividades de tapahuecos con material de asfalto en frio, viene ejecutandose el contrato de rehabilitacion de la ruta 2902.
- En apoyo con secretaria de tránsito se instala hitos y topes.
</t>
    </r>
    <r>
      <rPr>
        <b/>
        <sz val="10"/>
        <rFont val="Arial"/>
        <family val="2"/>
      </rPr>
      <t>'- CARRETERA SOLUCIÓN VIAL PEREIRA - DOSQUEBRADAS (29RSA)</t>
    </r>
    <r>
      <rPr>
        <sz val="10"/>
        <rFont val="Arial"/>
        <family val="2"/>
      </rPr>
      <t xml:space="preserve">
- Se realizaron actividades de tapahuecos con material de asfalto en frio en los sitios que representan un mayor riesgo de accidentalidad para los usuarios, en particular puente Nicole.
</t>
    </r>
    <r>
      <rPr>
        <b/>
        <sz val="10"/>
        <rFont val="Arial"/>
        <family val="2"/>
      </rPr>
      <t>CARRETERA SANTA CECILIA -  ASIA (5003)</t>
    </r>
    <r>
      <rPr>
        <sz val="10"/>
        <rFont val="Arial"/>
        <family val="2"/>
      </rPr>
      <t xml:space="preserve">
- Se continúa labores de mantenimiento rutinario y conformación de cunetas en el sector con afirmado.
- Se realiza limpieza de señales y realce manual
- Se realiza supervisión del contrato 4161, que se desarrolla en los corredores viales a cargo (5003 y 2507),
</t>
    </r>
    <r>
      <rPr>
        <b/>
        <sz val="10"/>
        <rFont val="Arial"/>
        <family val="2"/>
      </rPr>
      <t xml:space="preserve">CARRETERA CERRITOS -CAUYA (2507)
</t>
    </r>
    <r>
      <rPr>
        <sz val="10"/>
        <rFont val="Arial"/>
        <family val="2"/>
      </rPr>
      <t xml:space="preserve">'- Se realiza actividades de Roceria, despeje de señales, limpieza de bermas, cunetas, alcantarillas, muros de contención y gaviones
'- Las emergencias presentadas son atendidas por los microempresarios, acorde a sus capacidades segun anexo técnico,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</si>
</sst>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1" formatCode="_(* #,##0.00_);_(* \(#,##0.00\);_(* &quot;-&quot;??_);_(@_)"/>
    <numFmt numFmtId="172" formatCode="&quot;$&quot;#,##0.00_);[Red]\(&quot;$&quot;#,##0.00\)"/>
    <numFmt numFmtId="174" formatCode="_(&quot;$&quot;* #,##0.00_);_(&quot;$&quot;* \(#,##0.00\);_(&quot;$&quot;* &quot;-&quot;??_);_(@_)"/>
    <numFmt numFmtId="175" formatCode="_(* #,##0_);_(* \(#,##0\);_(* &quot;-&quot;??_);_(@_)"/>
    <numFmt numFmtId="176" formatCode="0.0"/>
    <numFmt numFmtId="177" formatCode="0.000"/>
    <numFmt numFmtId="178" formatCode="0\+0000"/>
    <numFmt numFmtId="179" formatCode="_(* #,##0.000_);_(* \(#,##0.000\);_(* &quot;-&quot;??_);_(@_)"/>
    <numFmt numFmtId="180" formatCode="0.0%"/>
    <numFmt numFmtId="182" formatCode="0.00000"/>
    <numFmt numFmtId="183" formatCode="[$-C0A]d\-mmm\-yy;@"/>
    <numFmt numFmtId="189" formatCode="#,##0.000"/>
  </numFmts>
  <fonts count="80" x14ac:knownFonts="1">
    <font>
      <sz val="10"/>
      <name val="Arial"/>
    </font>
    <font>
      <b/>
      <sz val="10"/>
      <name val="Arial"/>
    </font>
    <font>
      <sz val="10"/>
      <name val="Arial"/>
      <family val="2"/>
    </font>
    <font>
      <sz val="8"/>
      <name val="Arial"/>
      <family val="2"/>
    </font>
    <font>
      <sz val="8"/>
      <name val="Arial"/>
      <family val="2"/>
    </font>
    <font>
      <b/>
      <sz val="11"/>
      <name val="Arial"/>
      <family val="2"/>
    </font>
    <font>
      <sz val="10"/>
      <color indexed="10"/>
      <name val="Arial"/>
      <family val="2"/>
    </font>
    <font>
      <b/>
      <sz val="12"/>
      <name val="Arial"/>
      <family val="2"/>
    </font>
    <font>
      <sz val="10"/>
      <color indexed="8"/>
      <name val="Arial"/>
      <family val="2"/>
    </font>
    <font>
      <b/>
      <sz val="10"/>
      <color indexed="8"/>
      <name val="Arial"/>
      <family val="2"/>
    </font>
    <font>
      <sz val="10"/>
      <color indexed="12"/>
      <name val="Arial"/>
      <family val="2"/>
    </font>
    <font>
      <b/>
      <sz val="10"/>
      <color indexed="12"/>
      <name val="Arial"/>
      <family val="2"/>
    </font>
    <font>
      <b/>
      <sz val="10"/>
      <color indexed="10"/>
      <name val="Arial"/>
      <family val="2"/>
    </font>
    <font>
      <sz val="10"/>
      <color indexed="48"/>
      <name val="Arial"/>
      <family val="2"/>
    </font>
    <font>
      <b/>
      <sz val="14"/>
      <color indexed="48"/>
      <name val="Arial"/>
      <family val="2"/>
    </font>
    <font>
      <b/>
      <sz val="10"/>
      <color indexed="48"/>
      <name val="Arial"/>
      <family val="2"/>
    </font>
    <font>
      <b/>
      <sz val="14"/>
      <color indexed="8"/>
      <name val="Arial"/>
      <family val="2"/>
    </font>
    <font>
      <b/>
      <sz val="8"/>
      <color indexed="8"/>
      <name val="Arial"/>
      <family val="2"/>
    </font>
    <font>
      <sz val="9"/>
      <color indexed="8"/>
      <name val="Arial"/>
      <family val="2"/>
    </font>
    <font>
      <b/>
      <sz val="11"/>
      <color indexed="8"/>
      <name val="Arial"/>
      <family val="2"/>
    </font>
    <font>
      <b/>
      <sz val="16"/>
      <name val="Arial"/>
      <family val="2"/>
    </font>
    <font>
      <sz val="9"/>
      <name val="Arial"/>
      <family val="2"/>
    </font>
    <font>
      <b/>
      <sz val="14"/>
      <name val="Arial"/>
      <family val="2"/>
    </font>
    <font>
      <b/>
      <sz val="9"/>
      <color indexed="8"/>
      <name val="Arial"/>
      <family val="2"/>
    </font>
    <font>
      <b/>
      <i/>
      <sz val="10"/>
      <name val="Arial"/>
      <family val="2"/>
    </font>
    <font>
      <sz val="10"/>
      <name val="Arial"/>
      <family val="2"/>
    </font>
    <font>
      <b/>
      <sz val="9"/>
      <name val="Arial"/>
      <family val="2"/>
    </font>
    <font>
      <b/>
      <sz val="9"/>
      <name val="Arial"/>
      <family val="2"/>
    </font>
    <font>
      <sz val="9"/>
      <name val="Arial"/>
      <family val="2"/>
    </font>
    <font>
      <i/>
      <sz val="8"/>
      <name val="Times New Roman"/>
      <family val="1"/>
    </font>
    <font>
      <sz val="6"/>
      <name val="Arial"/>
      <family val="2"/>
    </font>
    <font>
      <b/>
      <sz val="10"/>
      <name val="Arial"/>
      <family val="2"/>
    </font>
    <font>
      <b/>
      <sz val="8"/>
      <name val="Arial"/>
      <family val="2"/>
    </font>
    <font>
      <b/>
      <sz val="8"/>
      <name val="Arial"/>
      <family val="2"/>
    </font>
    <font>
      <sz val="7"/>
      <name val="Arial"/>
      <family val="2"/>
    </font>
    <font>
      <b/>
      <sz val="10"/>
      <color indexed="23"/>
      <name val="Arial"/>
      <family val="2"/>
    </font>
    <font>
      <b/>
      <sz val="14"/>
      <color indexed="23"/>
      <name val="Arial"/>
      <family val="2"/>
    </font>
    <font>
      <b/>
      <i/>
      <sz val="12"/>
      <name val="Arial"/>
      <family val="2"/>
    </font>
    <font>
      <b/>
      <sz val="10"/>
      <color indexed="9"/>
      <name val="Arial"/>
      <family val="2"/>
    </font>
    <font>
      <b/>
      <sz val="18"/>
      <color indexed="8"/>
      <name val="Arial"/>
      <family val="2"/>
    </font>
    <font>
      <b/>
      <sz val="10"/>
      <color indexed="8"/>
      <name val="Arial"/>
      <family val="2"/>
    </font>
    <font>
      <b/>
      <sz val="8"/>
      <color indexed="17"/>
      <name val="Arial"/>
      <family val="2"/>
    </font>
    <font>
      <b/>
      <sz val="12"/>
      <name val="Arial"/>
      <family val="2"/>
    </font>
    <font>
      <sz val="12"/>
      <name val="Arial"/>
      <family val="2"/>
    </font>
    <font>
      <b/>
      <sz val="18"/>
      <name val="Arial"/>
      <family val="2"/>
    </font>
    <font>
      <b/>
      <sz val="14"/>
      <name val="Arial"/>
      <family val="2"/>
    </font>
    <font>
      <sz val="10"/>
      <color indexed="17"/>
      <name val="Arial"/>
      <family val="2"/>
    </font>
    <font>
      <sz val="16"/>
      <name val="Arial"/>
      <family val="2"/>
    </font>
    <font>
      <b/>
      <sz val="18"/>
      <name val="Arial"/>
      <family val="2"/>
    </font>
    <font>
      <sz val="10"/>
      <color indexed="11"/>
      <name val="Arial"/>
      <family val="2"/>
    </font>
    <font>
      <b/>
      <sz val="12"/>
      <color indexed="8"/>
      <name val="Arial"/>
      <family val="2"/>
    </font>
    <font>
      <sz val="12"/>
      <color indexed="12"/>
      <name val="Arial"/>
      <family val="2"/>
    </font>
    <font>
      <b/>
      <sz val="7"/>
      <name val="Arial"/>
      <family val="2"/>
    </font>
    <font>
      <b/>
      <sz val="6"/>
      <name val="Arial"/>
      <family val="2"/>
    </font>
    <font>
      <sz val="11"/>
      <name val="Arial"/>
      <family val="2"/>
    </font>
    <font>
      <sz val="18"/>
      <name val="Arial"/>
      <family val="2"/>
    </font>
    <font>
      <b/>
      <sz val="16"/>
      <name val="Arial"/>
      <family val="2"/>
    </font>
    <font>
      <b/>
      <u/>
      <sz val="12"/>
      <name val="Arial"/>
      <family val="2"/>
    </font>
    <font>
      <sz val="12"/>
      <color indexed="8"/>
      <name val="Calibri"/>
      <family val="2"/>
    </font>
    <font>
      <b/>
      <i/>
      <sz val="11"/>
      <name val="Arial"/>
      <family val="2"/>
    </font>
    <font>
      <sz val="8"/>
      <color indexed="8"/>
      <name val="Arial"/>
      <family val="2"/>
    </font>
    <font>
      <b/>
      <u/>
      <sz val="10"/>
      <name val="Arial"/>
      <family val="2"/>
    </font>
    <font>
      <u/>
      <sz val="10"/>
      <color theme="10"/>
      <name val="Arial"/>
      <family val="2"/>
    </font>
    <font>
      <b/>
      <i/>
      <u/>
      <sz val="10"/>
      <color theme="10"/>
      <name val="Arial"/>
      <family val="2"/>
    </font>
    <font>
      <sz val="11"/>
      <color rgb="FFFF0000"/>
      <name val="Arial"/>
      <family val="2"/>
    </font>
    <font>
      <b/>
      <sz val="12"/>
      <color rgb="FFFF0000"/>
      <name val="Arial"/>
      <family val="2"/>
    </font>
    <font>
      <sz val="8"/>
      <color rgb="FFFF0000"/>
      <name val="Arial"/>
      <family val="2"/>
    </font>
    <font>
      <sz val="8"/>
      <color theme="0"/>
      <name val="Arial"/>
      <family val="2"/>
    </font>
    <font>
      <b/>
      <sz val="8"/>
      <color theme="0"/>
      <name val="Arial"/>
      <family val="2"/>
    </font>
    <font>
      <sz val="8"/>
      <color theme="1"/>
      <name val="Arial"/>
      <family val="2"/>
    </font>
    <font>
      <b/>
      <sz val="8"/>
      <color theme="1"/>
      <name val="Arial"/>
      <family val="2"/>
    </font>
    <font>
      <b/>
      <i/>
      <sz val="10"/>
      <color rgb="FFFF0000"/>
      <name val="Arial"/>
      <family val="2"/>
    </font>
    <font>
      <u/>
      <sz val="9"/>
      <color theme="10"/>
      <name val="Arial"/>
      <family val="2"/>
    </font>
    <font>
      <sz val="10"/>
      <color rgb="FF66FF66"/>
      <name val="Arial"/>
      <family val="2"/>
    </font>
    <font>
      <sz val="9"/>
      <color rgb="FFFF0000"/>
      <name val="Arial"/>
      <family val="2"/>
    </font>
    <font>
      <b/>
      <sz val="10"/>
      <color rgb="FFFF0000"/>
      <name val="Arial"/>
      <family val="2"/>
    </font>
    <font>
      <b/>
      <sz val="14"/>
      <color rgb="FFFF0000"/>
      <name val="Arial"/>
      <family val="2"/>
    </font>
    <font>
      <sz val="10"/>
      <color rgb="FFFFFF00"/>
      <name val="Arial"/>
      <family val="2"/>
    </font>
    <font>
      <b/>
      <i/>
      <sz val="9"/>
      <color rgb="FFFF0000"/>
      <name val="Arial"/>
      <family val="2"/>
    </font>
    <font>
      <b/>
      <i/>
      <sz val="8"/>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22"/>
        <bgColor indexed="64"/>
      </patternFill>
    </fill>
    <fill>
      <patternFill patternType="solid">
        <fgColor indexed="34"/>
        <bgColor indexed="64"/>
      </patternFill>
    </fill>
    <fill>
      <patternFill patternType="solid">
        <fgColor indexed="10"/>
        <bgColor indexed="64"/>
      </patternFill>
    </fill>
    <fill>
      <patternFill patternType="solid">
        <fgColor indexed="9"/>
        <bgColor indexed="64"/>
      </patternFill>
    </fill>
    <fill>
      <patternFill patternType="solid">
        <fgColor indexed="11"/>
        <bgColor indexed="64"/>
      </patternFill>
    </fill>
    <fill>
      <patternFill patternType="solid">
        <fgColor indexed="11"/>
        <bgColor indexed="8"/>
      </patternFill>
    </fill>
    <fill>
      <patternFill patternType="gray125">
        <fgColor indexed="8"/>
      </patternFill>
    </fill>
    <fill>
      <patternFill patternType="solid">
        <fgColor indexed="45"/>
        <bgColor indexed="64"/>
      </patternFill>
    </fill>
    <fill>
      <patternFill patternType="solid">
        <fgColor indexed="44"/>
        <bgColor indexed="64"/>
      </patternFill>
    </fill>
    <fill>
      <patternFill patternType="solid">
        <fgColor indexed="43"/>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rgb="FF66FF66"/>
        <bgColor indexed="64"/>
      </patternFill>
    </fill>
    <fill>
      <patternFill patternType="solid">
        <fgColor rgb="FFFF0000"/>
        <bgColor indexed="64"/>
      </patternFill>
    </fill>
    <fill>
      <patternFill patternType="solid">
        <fgColor rgb="FF00FF00"/>
        <bgColor indexed="64"/>
      </patternFill>
    </fill>
    <fill>
      <patternFill patternType="solid">
        <fgColor rgb="FF00FF00"/>
        <bgColor indexed="8"/>
      </patternFill>
    </fill>
    <fill>
      <patternFill patternType="solid">
        <fgColor rgb="FFCC99FF"/>
        <bgColor indexed="64"/>
      </patternFill>
    </fill>
    <fill>
      <patternFill patternType="solid">
        <fgColor theme="8" tint="0.39997558519241921"/>
        <bgColor indexed="64"/>
      </patternFill>
    </fill>
    <fill>
      <patternFill patternType="solid">
        <fgColor rgb="FF99D0DF"/>
        <bgColor indexed="64"/>
      </patternFill>
    </fill>
  </fills>
  <borders count="82">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top/>
      <bottom style="double">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hair">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diagonal/>
    </border>
    <border>
      <left style="thin">
        <color indexed="64"/>
      </left>
      <right style="thin">
        <color indexed="64"/>
      </right>
      <top style="medium">
        <color indexed="64"/>
      </top>
      <bottom/>
      <diagonal/>
    </border>
  </borders>
  <cellStyleXfs count="14">
    <xf numFmtId="0" fontId="0" fillId="0" borderId="0"/>
    <xf numFmtId="0" fontId="62" fillId="0" borderId="0" applyNumberFormat="0" applyFill="0" applyBorder="0" applyAlignment="0" applyProtection="0">
      <alignment vertical="top"/>
      <protection locked="0"/>
    </xf>
    <xf numFmtId="171" fontId="2" fillId="0" borderId="0" applyFont="0" applyFill="0" applyBorder="0" applyAlignment="0" applyProtection="0"/>
    <xf numFmtId="174" fontId="2" fillId="0" borderId="0" applyFont="0" applyFill="0" applyBorder="0" applyAlignment="0" applyProtection="0"/>
    <xf numFmtId="0" fontId="2" fillId="0" borderId="0"/>
    <xf numFmtId="0" fontId="2" fillId="0" borderId="0"/>
    <xf numFmtId="0" fontId="2" fillId="0" borderId="0"/>
    <xf numFmtId="0" fontId="58" fillId="0" borderId="0"/>
    <xf numFmtId="0" fontId="25" fillId="0" borderId="0"/>
    <xf numFmtId="0" fontId="2" fillId="0" borderId="0"/>
    <xf numFmtId="0" fontId="43" fillId="0" borderId="0"/>
    <xf numFmtId="0" fontId="2" fillId="0" borderId="0"/>
    <xf numFmtId="0" fontId="2" fillId="0" borderId="0"/>
    <xf numFmtId="9" fontId="2" fillId="0" borderId="0" applyFont="0" applyFill="0" applyBorder="0" applyAlignment="0" applyProtection="0"/>
  </cellStyleXfs>
  <cellXfs count="1828">
    <xf numFmtId="0" fontId="0" fillId="0" borderId="0" xfId="0"/>
    <xf numFmtId="0" fontId="0" fillId="0" borderId="0" xfId="0" applyAlignment="1">
      <alignment horizontal="centerContinuous"/>
    </xf>
    <xf numFmtId="0" fontId="1" fillId="0" borderId="0" xfId="0" applyFont="1" applyAlignment="1">
      <alignment horizontal="centerContinuous"/>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4" fillId="0" borderId="4" xfId="0" applyFont="1" applyBorder="1"/>
    <xf numFmtId="0" fontId="0" fillId="0" borderId="0"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4" xfId="0" applyBorder="1" applyAlignment="1">
      <alignment horizontal="center"/>
    </xf>
    <xf numFmtId="0" fontId="0" fillId="0" borderId="20" xfId="0" applyBorder="1"/>
    <xf numFmtId="0" fontId="6" fillId="0" borderId="0" xfId="0" applyFont="1"/>
    <xf numFmtId="0" fontId="5" fillId="0" borderId="0" xfId="0" applyFont="1"/>
    <xf numFmtId="0" fontId="0" fillId="0" borderId="21" xfId="0" applyBorder="1"/>
    <xf numFmtId="0" fontId="1" fillId="0" borderId="4" xfId="0" applyFont="1" applyBorder="1" applyAlignment="1">
      <alignment horizontal="center"/>
    </xf>
    <xf numFmtId="0" fontId="1" fillId="0" borderId="0" xfId="0" applyFont="1" applyBorder="1" applyAlignment="1">
      <alignment horizontal="center" vertical="center"/>
    </xf>
    <xf numFmtId="0" fontId="0" fillId="0" borderId="4" xfId="0" applyBorder="1" applyAlignment="1">
      <alignment wrapText="1"/>
    </xf>
    <xf numFmtId="0" fontId="0" fillId="0" borderId="13" xfId="0" applyBorder="1" applyAlignment="1">
      <alignment vertical="center"/>
    </xf>
    <xf numFmtId="172" fontId="0" fillId="0" borderId="4" xfId="0" applyNumberFormat="1" applyBorder="1"/>
    <xf numFmtId="0" fontId="10" fillId="0" borderId="0" xfId="0" applyFont="1" applyAlignment="1">
      <alignment horizontal="centerContinuous"/>
    </xf>
    <xf numFmtId="0" fontId="10" fillId="0" borderId="0" xfId="0" applyFont="1"/>
    <xf numFmtId="0" fontId="12" fillId="0" borderId="0" xfId="0" applyFont="1"/>
    <xf numFmtId="0" fontId="6" fillId="0" borderId="10" xfId="0" applyFont="1" applyBorder="1" applyAlignment="1">
      <alignment horizontal="center"/>
    </xf>
    <xf numFmtId="0" fontId="6" fillId="0" borderId="22" xfId="0" applyFont="1" applyBorder="1"/>
    <xf numFmtId="0" fontId="10" fillId="0" borderId="0" xfId="0" applyFont="1" applyAlignment="1"/>
    <xf numFmtId="0" fontId="13" fillId="0" borderId="0" xfId="0" applyFont="1" applyAlignment="1">
      <alignment horizontal="centerContinuous"/>
    </xf>
    <xf numFmtId="0" fontId="13" fillId="0" borderId="0" xfId="0" applyFont="1"/>
    <xf numFmtId="0" fontId="14" fillId="0" borderId="0" xfId="0" applyFont="1" applyAlignment="1">
      <alignment horizontal="centerContinuous"/>
    </xf>
    <xf numFmtId="0" fontId="15" fillId="0" borderId="0" xfId="0" applyFont="1" applyAlignment="1">
      <alignment horizontal="centerContinuous"/>
    </xf>
    <xf numFmtId="0" fontId="13" fillId="0" borderId="0" xfId="0" applyFont="1" applyAlignment="1"/>
    <xf numFmtId="0" fontId="11" fillId="0" borderId="0" xfId="0" applyFont="1" applyAlignment="1"/>
    <xf numFmtId="0" fontId="6" fillId="0" borderId="22" xfId="0" applyFont="1" applyBorder="1" applyAlignment="1">
      <alignment horizontal="center"/>
    </xf>
    <xf numFmtId="0" fontId="0" fillId="0" borderId="0" xfId="0" applyFill="1"/>
    <xf numFmtId="0" fontId="16" fillId="0" borderId="0" xfId="0" applyFont="1" applyFill="1" applyAlignment="1">
      <alignment horizontal="centerContinuous"/>
    </xf>
    <xf numFmtId="0" fontId="8" fillId="0" borderId="0" xfId="0" applyFont="1" applyFill="1" applyAlignment="1">
      <alignment horizontal="centerContinuous"/>
    </xf>
    <xf numFmtId="0" fontId="9" fillId="0" borderId="23" xfId="0" applyFont="1" applyBorder="1" applyAlignment="1">
      <alignment horizontal="center" vertical="center"/>
    </xf>
    <xf numFmtId="0" fontId="9" fillId="0" borderId="4" xfId="0" applyFont="1" applyBorder="1" applyAlignment="1">
      <alignment horizontal="center" vertical="center" wrapText="1"/>
    </xf>
    <xf numFmtId="0" fontId="9" fillId="0" borderId="4" xfId="0" applyFont="1" applyBorder="1" applyAlignment="1">
      <alignment horizontal="center" vertical="center"/>
    </xf>
    <xf numFmtId="0" fontId="17" fillId="0" borderId="23" xfId="0" applyFont="1" applyBorder="1" applyAlignment="1">
      <alignment horizontal="right"/>
    </xf>
    <xf numFmtId="0" fontId="16" fillId="0" borderId="0" xfId="0" applyFont="1" applyAlignment="1">
      <alignment horizontal="centerContinuous"/>
    </xf>
    <xf numFmtId="0" fontId="8" fillId="0" borderId="0" xfId="0" applyFont="1" applyAlignment="1">
      <alignment horizontal="centerContinuous"/>
    </xf>
    <xf numFmtId="0" fontId="9" fillId="0" borderId="0" xfId="0" applyFont="1" applyAlignment="1">
      <alignment horizontal="centerContinuous"/>
    </xf>
    <xf numFmtId="0" fontId="8" fillId="0" borderId="0" xfId="0" applyFont="1" applyAlignment="1"/>
    <xf numFmtId="0" fontId="9" fillId="0" borderId="13" xfId="0" applyFont="1" applyBorder="1" applyAlignment="1">
      <alignment horizontal="centerContinuous"/>
    </xf>
    <xf numFmtId="0" fontId="9" fillId="0" borderId="3" xfId="0" applyFont="1" applyBorder="1" applyAlignment="1">
      <alignment horizontal="centerContinuous"/>
    </xf>
    <xf numFmtId="0" fontId="18" fillId="0" borderId="4" xfId="0" applyFont="1" applyBorder="1" applyAlignment="1">
      <alignment vertical="center"/>
    </xf>
    <xf numFmtId="0" fontId="19" fillId="0" borderId="0" xfId="0" applyFont="1"/>
    <xf numFmtId="0" fontId="9" fillId="0" borderId="0" xfId="0" applyFont="1" applyAlignment="1">
      <alignment vertical="center" textRotation="180"/>
    </xf>
    <xf numFmtId="0" fontId="10" fillId="0" borderId="0" xfId="0" applyFont="1" applyAlignment="1">
      <alignment textRotation="180"/>
    </xf>
    <xf numFmtId="0" fontId="0" fillId="0" borderId="0" xfId="0" applyAlignment="1">
      <alignment textRotation="180"/>
    </xf>
    <xf numFmtId="0" fontId="1" fillId="0" borderId="0" xfId="0" applyFont="1" applyAlignment="1">
      <alignment textRotation="180"/>
    </xf>
    <xf numFmtId="0" fontId="20" fillId="0" borderId="0" xfId="0" applyFont="1" applyAlignment="1">
      <alignment horizontal="centerContinuous"/>
    </xf>
    <xf numFmtId="0" fontId="22" fillId="0" borderId="0" xfId="0" applyFont="1" applyAlignment="1">
      <alignment horizontal="centerContinuous"/>
    </xf>
    <xf numFmtId="0" fontId="0" fillId="0" borderId="3" xfId="0" applyBorder="1" applyAlignment="1">
      <alignment horizontal="center" vertical="center"/>
    </xf>
    <xf numFmtId="0" fontId="2" fillId="0" borderId="0" xfId="0" applyFont="1" applyFill="1"/>
    <xf numFmtId="0" fontId="24" fillId="0" borderId="0" xfId="0" applyFont="1" applyFill="1" applyAlignment="1">
      <alignment horizontal="centerContinuous"/>
    </xf>
    <xf numFmtId="0" fontId="25" fillId="0" borderId="0" xfId="0" applyFont="1" applyFill="1" applyAlignment="1">
      <alignment horizontal="centerContinuous"/>
    </xf>
    <xf numFmtId="0" fontId="26" fillId="0" borderId="0" xfId="0" applyFont="1" applyFill="1" applyAlignment="1">
      <alignment horizontal="left"/>
    </xf>
    <xf numFmtId="0" fontId="27" fillId="0" borderId="0" xfId="0" applyFont="1" applyFill="1" applyAlignment="1">
      <alignment horizontal="left"/>
    </xf>
    <xf numFmtId="0" fontId="21" fillId="0" borderId="0" xfId="0" applyFont="1" applyFill="1" applyAlignment="1">
      <alignment horizontal="centerContinuous"/>
    </xf>
    <xf numFmtId="0" fontId="26" fillId="0" borderId="0" xfId="0" applyFont="1" applyFill="1"/>
    <xf numFmtId="0" fontId="21" fillId="0" borderId="0" xfId="0" applyFont="1" applyFill="1"/>
    <xf numFmtId="0" fontId="26" fillId="0" borderId="0" xfId="0" applyFont="1" applyFill="1" applyAlignment="1"/>
    <xf numFmtId="0" fontId="28" fillId="0" borderId="0" xfId="0" applyFont="1" applyFill="1" applyAlignment="1"/>
    <xf numFmtId="0" fontId="25" fillId="0" borderId="0" xfId="0" applyFont="1" applyFill="1" applyAlignment="1"/>
    <xf numFmtId="0" fontId="29" fillId="0" borderId="0" xfId="0" applyFont="1" applyFill="1" applyAlignment="1">
      <alignment horizontal="right"/>
    </xf>
    <xf numFmtId="0" fontId="30" fillId="0" borderId="0" xfId="0" applyFont="1" applyFill="1" applyAlignment="1">
      <alignment horizontal="left"/>
    </xf>
    <xf numFmtId="0" fontId="3" fillId="0" borderId="0" xfId="0" applyFont="1" applyFill="1" applyAlignment="1">
      <alignment horizontal="centerContinuous"/>
    </xf>
    <xf numFmtId="0" fontId="3" fillId="0" borderId="0" xfId="0" applyFont="1" applyFill="1" applyAlignment="1">
      <alignment horizontal="left"/>
    </xf>
    <xf numFmtId="0" fontId="3" fillId="0" borderId="0" xfId="0" applyFont="1" applyFill="1"/>
    <xf numFmtId="0" fontId="28" fillId="0" borderId="14" xfId="0" applyFont="1" applyFill="1" applyBorder="1" applyAlignment="1">
      <alignment horizontal="centerContinuous"/>
    </xf>
    <xf numFmtId="0" fontId="28" fillId="0" borderId="15" xfId="0" applyFont="1" applyFill="1" applyBorder="1" applyAlignment="1">
      <alignment horizontal="left"/>
    </xf>
    <xf numFmtId="0" fontId="28" fillId="0" borderId="15" xfId="0" applyFont="1" applyFill="1" applyBorder="1" applyAlignment="1">
      <alignment horizontal="centerContinuous"/>
    </xf>
    <xf numFmtId="0" fontId="0" fillId="0" borderId="15" xfId="0" applyFill="1" applyBorder="1" applyAlignment="1">
      <alignment horizontal="centerContinuous"/>
    </xf>
    <xf numFmtId="0" fontId="0" fillId="0" borderId="16" xfId="0" applyFill="1" applyBorder="1" applyAlignment="1">
      <alignment horizontal="centerContinuous"/>
    </xf>
    <xf numFmtId="0" fontId="0" fillId="0" borderId="7" xfId="0" applyFill="1" applyBorder="1"/>
    <xf numFmtId="0" fontId="28" fillId="0" borderId="0" xfId="0" applyFont="1" applyFill="1" applyBorder="1" applyAlignment="1">
      <alignment horizontal="left"/>
    </xf>
    <xf numFmtId="0" fontId="28" fillId="0" borderId="0" xfId="0" applyFont="1" applyFill="1" applyBorder="1" applyAlignment="1">
      <alignment horizontal="centerContinuous"/>
    </xf>
    <xf numFmtId="0" fontId="0" fillId="0" borderId="0" xfId="0" applyFill="1" applyBorder="1" applyAlignment="1">
      <alignment horizontal="centerContinuous"/>
    </xf>
    <xf numFmtId="0" fontId="0" fillId="0" borderId="17" xfId="0" applyFill="1" applyBorder="1" applyAlignment="1">
      <alignment horizontal="centerContinuous"/>
    </xf>
    <xf numFmtId="0" fontId="28" fillId="0" borderId="7" xfId="0" applyFont="1" applyFill="1" applyBorder="1" applyAlignment="1">
      <alignment horizontal="centerContinuous"/>
    </xf>
    <xf numFmtId="0" fontId="28" fillId="0" borderId="9" xfId="0" applyFont="1" applyFill="1" applyBorder="1" applyAlignment="1">
      <alignment horizontal="centerContinuous"/>
    </xf>
    <xf numFmtId="0" fontId="28" fillId="0" borderId="18" xfId="0" applyFont="1" applyFill="1" applyBorder="1" applyAlignment="1">
      <alignment horizontal="left"/>
    </xf>
    <xf numFmtId="0" fontId="28" fillId="0" borderId="18" xfId="0" applyFont="1" applyFill="1" applyBorder="1" applyAlignment="1">
      <alignment horizontal="centerContinuous"/>
    </xf>
    <xf numFmtId="0" fontId="0" fillId="0" borderId="18" xfId="0" applyFill="1" applyBorder="1" applyAlignment="1">
      <alignment horizontal="centerContinuous"/>
    </xf>
    <xf numFmtId="0" fontId="0" fillId="0" borderId="19" xfId="0" applyFill="1" applyBorder="1" applyAlignment="1">
      <alignment horizontal="centerContinuous"/>
    </xf>
    <xf numFmtId="0" fontId="31" fillId="0" borderId="14" xfId="0" applyFont="1" applyFill="1" applyBorder="1" applyAlignment="1">
      <alignment horizontal="center"/>
    </xf>
    <xf numFmtId="0" fontId="1" fillId="0" borderId="24" xfId="0" applyFont="1" applyFill="1" applyBorder="1" applyAlignment="1">
      <alignment horizontal="centerContinuous"/>
    </xf>
    <xf numFmtId="0" fontId="32" fillId="0" borderId="25" xfId="0" applyFont="1" applyFill="1" applyBorder="1" applyAlignment="1">
      <alignment horizontal="centerContinuous"/>
    </xf>
    <xf numFmtId="0" fontId="4" fillId="0" borderId="25" xfId="0" applyFont="1" applyFill="1" applyBorder="1" applyAlignment="1">
      <alignment horizontal="centerContinuous"/>
    </xf>
    <xf numFmtId="0" fontId="31" fillId="0" borderId="25" xfId="0" applyFont="1" applyFill="1" applyBorder="1" applyAlignment="1">
      <alignment horizontal="centerContinuous"/>
    </xf>
    <xf numFmtId="0" fontId="33" fillId="0" borderId="25" xfId="0" applyFont="1" applyFill="1" applyBorder="1" applyAlignment="1">
      <alignment horizontal="center"/>
    </xf>
    <xf numFmtId="0" fontId="4" fillId="0" borderId="26" xfId="0" applyFont="1" applyFill="1" applyBorder="1" applyAlignment="1">
      <alignment horizontal="centerContinuous"/>
    </xf>
    <xf numFmtId="0" fontId="32" fillId="0" borderId="27" xfId="0" applyFont="1" applyFill="1" applyBorder="1" applyAlignment="1">
      <alignment horizontal="center"/>
    </xf>
    <xf numFmtId="0" fontId="4" fillId="0" borderId="12" xfId="0" quotePrefix="1" applyFont="1" applyFill="1" applyBorder="1" applyAlignment="1">
      <alignment horizontal="centerContinuous" vertical="center"/>
    </xf>
    <xf numFmtId="0" fontId="4" fillId="0" borderId="3" xfId="0" quotePrefix="1" applyFont="1" applyFill="1" applyBorder="1" applyAlignment="1">
      <alignment horizontal="centerContinuous" vertical="center"/>
    </xf>
    <xf numFmtId="0" fontId="4" fillId="0" borderId="7" xfId="0" applyFont="1" applyFill="1" applyBorder="1"/>
    <xf numFmtId="0" fontId="4" fillId="0" borderId="0" xfId="0" applyFont="1" applyFill="1" applyBorder="1" applyAlignment="1">
      <alignment horizontal="left"/>
    </xf>
    <xf numFmtId="0" fontId="4" fillId="0" borderId="5" xfId="0" applyFont="1" applyFill="1" applyBorder="1"/>
    <xf numFmtId="0" fontId="4" fillId="0" borderId="0" xfId="0" applyFont="1" applyFill="1" applyBorder="1"/>
    <xf numFmtId="0" fontId="4" fillId="0" borderId="17" xfId="0" applyFont="1" applyFill="1" applyBorder="1"/>
    <xf numFmtId="0" fontId="0" fillId="0" borderId="22" xfId="0" applyFill="1" applyBorder="1"/>
    <xf numFmtId="0" fontId="0" fillId="0" borderId="28" xfId="0" applyFill="1" applyBorder="1"/>
    <xf numFmtId="0" fontId="0" fillId="0" borderId="29" xfId="0" applyFill="1" applyBorder="1"/>
    <xf numFmtId="0" fontId="0" fillId="0" borderId="0" xfId="0" applyFill="1" applyBorder="1"/>
    <xf numFmtId="0" fontId="33" fillId="0" borderId="2" xfId="0" quotePrefix="1" applyFont="1" applyFill="1" applyBorder="1" applyAlignment="1">
      <alignment horizontal="center"/>
    </xf>
    <xf numFmtId="0" fontId="0" fillId="0" borderId="30" xfId="0" applyFill="1" applyBorder="1"/>
    <xf numFmtId="0" fontId="33" fillId="2" borderId="2" xfId="0" applyFont="1" applyFill="1" applyBorder="1" applyAlignment="1">
      <alignment horizontal="center"/>
    </xf>
    <xf numFmtId="0" fontId="33" fillId="0" borderId="2" xfId="0" applyFont="1" applyFill="1" applyBorder="1" applyAlignment="1">
      <alignment horizontal="center"/>
    </xf>
    <xf numFmtId="0" fontId="0" fillId="0" borderId="31" xfId="0" applyFill="1" applyBorder="1"/>
    <xf numFmtId="0" fontId="0" fillId="0" borderId="18" xfId="0" applyFill="1" applyBorder="1"/>
    <xf numFmtId="0" fontId="0" fillId="0" borderId="32" xfId="0" applyFill="1" applyBorder="1"/>
    <xf numFmtId="0" fontId="10" fillId="0" borderId="0" xfId="0" applyFont="1" applyFill="1" applyAlignment="1">
      <alignment horizontal="centerContinuous"/>
    </xf>
    <xf numFmtId="0" fontId="35" fillId="0" borderId="0" xfId="0" applyFont="1" applyFill="1" applyAlignment="1">
      <alignment horizontal="centerContinuous"/>
    </xf>
    <xf numFmtId="0" fontId="36" fillId="0" borderId="0" xfId="0" applyFont="1" applyAlignment="1">
      <alignment horizontal="centerContinuous" wrapText="1"/>
    </xf>
    <xf numFmtId="0" fontId="10" fillId="0" borderId="0" xfId="0" applyFont="1" applyAlignment="1">
      <alignment horizontal="centerContinuous" wrapText="1"/>
    </xf>
    <xf numFmtId="0" fontId="8" fillId="0" borderId="0" xfId="0" applyFont="1" applyFill="1" applyAlignment="1"/>
    <xf numFmtId="0" fontId="0" fillId="0" borderId="0" xfId="0" applyAlignment="1"/>
    <xf numFmtId="49" fontId="37" fillId="0" borderId="17" xfId="0" applyNumberFormat="1" applyFont="1" applyBorder="1" applyAlignment="1">
      <alignment horizontal="center"/>
    </xf>
    <xf numFmtId="0" fontId="0" fillId="0" borderId="33" xfId="0" applyBorder="1"/>
    <xf numFmtId="0" fontId="0" fillId="0" borderId="34" xfId="0" applyBorder="1"/>
    <xf numFmtId="0" fontId="0" fillId="0" borderId="35" xfId="0" applyBorder="1"/>
    <xf numFmtId="0" fontId="7" fillId="0" borderId="16" xfId="0" applyFont="1" applyBorder="1" applyAlignment="1">
      <alignment horizontal="centerContinuous"/>
    </xf>
    <xf numFmtId="0" fontId="8" fillId="0" borderId="0" xfId="0" applyFont="1"/>
    <xf numFmtId="0" fontId="2" fillId="0" borderId="4" xfId="2" applyNumberFormat="1" applyBorder="1" applyAlignment="1">
      <alignment horizontal="center"/>
    </xf>
    <xf numFmtId="171" fontId="2" fillId="0" borderId="4" xfId="2" applyBorder="1"/>
    <xf numFmtId="175" fontId="0" fillId="0" borderId="4" xfId="0" applyNumberFormat="1" applyBorder="1" applyAlignment="1">
      <alignment horizontal="center"/>
    </xf>
    <xf numFmtId="0" fontId="0" fillId="0" borderId="17" xfId="0" applyFill="1" applyBorder="1"/>
    <xf numFmtId="0" fontId="0" fillId="0" borderId="36" xfId="0" applyBorder="1"/>
    <xf numFmtId="0" fontId="21" fillId="0" borderId="0" xfId="0" applyFont="1" applyBorder="1"/>
    <xf numFmtId="49" fontId="26" fillId="0" borderId="0" xfId="0" applyNumberFormat="1" applyFont="1" applyFill="1" applyAlignment="1"/>
    <xf numFmtId="0" fontId="32" fillId="0" borderId="37" xfId="0" applyFont="1" applyFill="1" applyBorder="1" applyAlignment="1">
      <alignment horizontal="center"/>
    </xf>
    <xf numFmtId="49" fontId="4" fillId="0" borderId="13" xfId="0" applyNumberFormat="1" applyFont="1" applyFill="1" applyBorder="1" applyAlignment="1">
      <alignment horizontal="centerContinuous" vertical="center"/>
    </xf>
    <xf numFmtId="49" fontId="4" fillId="0" borderId="12" xfId="0" quotePrefix="1" applyNumberFormat="1" applyFont="1" applyFill="1" applyBorder="1" applyAlignment="1">
      <alignment horizontal="centerContinuous" vertical="center"/>
    </xf>
    <xf numFmtId="49" fontId="4" fillId="0" borderId="12" xfId="0" applyNumberFormat="1" applyFont="1" applyFill="1" applyBorder="1" applyAlignment="1">
      <alignment horizontal="centerContinuous" vertical="center"/>
    </xf>
    <xf numFmtId="49" fontId="4" fillId="0" borderId="3" xfId="0" quotePrefix="1" applyNumberFormat="1" applyFont="1" applyFill="1" applyBorder="1" applyAlignment="1">
      <alignment horizontal="centerContinuous" vertical="center"/>
    </xf>
    <xf numFmtId="0" fontId="4" fillId="0" borderId="0" xfId="0" applyFont="1"/>
    <xf numFmtId="0" fontId="42" fillId="0" borderId="15" xfId="0" applyFont="1" applyBorder="1"/>
    <xf numFmtId="0" fontId="42" fillId="0" borderId="0" xfId="0" applyFont="1" applyBorder="1"/>
    <xf numFmtId="0" fontId="1" fillId="0" borderId="0" xfId="0" applyFont="1" applyBorder="1"/>
    <xf numFmtId="0" fontId="43" fillId="0" borderId="0" xfId="0" applyFont="1" applyBorder="1"/>
    <xf numFmtId="0" fontId="0" fillId="0" borderId="38" xfId="0" applyBorder="1"/>
    <xf numFmtId="0" fontId="0" fillId="0" borderId="39" xfId="0" applyBorder="1"/>
    <xf numFmtId="0" fontId="28" fillId="0" borderId="0" xfId="0" applyFont="1" applyAlignment="1">
      <alignment horizontal="centerContinuous"/>
    </xf>
    <xf numFmtId="0" fontId="1" fillId="0" borderId="0" xfId="0" quotePrefix="1" applyFont="1" applyAlignment="1">
      <alignment horizontal="left"/>
    </xf>
    <xf numFmtId="0" fontId="1" fillId="0" borderId="0" xfId="0" applyFont="1" applyBorder="1" applyAlignment="1">
      <alignment horizontal="centerContinuous"/>
    </xf>
    <xf numFmtId="0" fontId="1" fillId="0" borderId="34" xfId="0" applyFont="1" applyBorder="1"/>
    <xf numFmtId="0" fontId="1" fillId="0" borderId="35" xfId="0" applyFont="1" applyBorder="1"/>
    <xf numFmtId="0" fontId="28" fillId="0" borderId="0" xfId="0" applyFont="1"/>
    <xf numFmtId="49" fontId="3" fillId="0" borderId="4" xfId="0" applyNumberFormat="1" applyFont="1" applyBorder="1" applyAlignment="1">
      <alignment horizontal="center"/>
    </xf>
    <xf numFmtId="0" fontId="4" fillId="0" borderId="13" xfId="0" applyFont="1" applyBorder="1"/>
    <xf numFmtId="0" fontId="4" fillId="0" borderId="4" xfId="0" quotePrefix="1" applyFont="1" applyBorder="1" applyAlignment="1">
      <alignment horizontal="center"/>
    </xf>
    <xf numFmtId="0" fontId="4" fillId="0" borderId="12" xfId="0" applyFont="1" applyBorder="1" applyAlignment="1">
      <alignment horizontal="center"/>
    </xf>
    <xf numFmtId="0" fontId="4" fillId="0" borderId="12" xfId="0" applyFont="1" applyBorder="1"/>
    <xf numFmtId="0" fontId="4" fillId="0" borderId="4" xfId="0" applyFont="1" applyBorder="1" applyAlignment="1">
      <alignment horizontal="center"/>
    </xf>
    <xf numFmtId="0" fontId="4" fillId="0" borderId="13" xfId="0" quotePrefix="1" applyFont="1" applyBorder="1" applyAlignment="1">
      <alignment horizontal="left"/>
    </xf>
    <xf numFmtId="0" fontId="3" fillId="0" borderId="0" xfId="0" applyFont="1"/>
    <xf numFmtId="0" fontId="16" fillId="3" borderId="14" xfId="0" applyFont="1" applyFill="1" applyBorder="1" applyAlignment="1">
      <alignment horizontal="centerContinuous"/>
    </xf>
    <xf numFmtId="0" fontId="10" fillId="3" borderId="16" xfId="0" applyFont="1" applyFill="1" applyBorder="1" applyAlignment="1">
      <alignment horizontal="centerContinuous"/>
    </xf>
    <xf numFmtId="0" fontId="10" fillId="3" borderId="15" xfId="0" applyFont="1" applyFill="1" applyBorder="1" applyAlignment="1">
      <alignment horizontal="centerContinuous"/>
    </xf>
    <xf numFmtId="0" fontId="0" fillId="0" borderId="40" xfId="0" applyBorder="1"/>
    <xf numFmtId="1" fontId="9" fillId="0" borderId="4" xfId="0" applyNumberFormat="1" applyFont="1" applyBorder="1" applyAlignment="1">
      <alignment horizontal="center" vertical="center" wrapText="1"/>
    </xf>
    <xf numFmtId="1" fontId="1" fillId="0" borderId="4" xfId="0" applyNumberFormat="1" applyFont="1" applyBorder="1" applyAlignment="1">
      <alignment horizontal="center"/>
    </xf>
    <xf numFmtId="0" fontId="1" fillId="0" borderId="20" xfId="0" applyFont="1" applyBorder="1" applyAlignment="1">
      <alignment horizontal="center" vertical="center"/>
    </xf>
    <xf numFmtId="0" fontId="9" fillId="0" borderId="29" xfId="0" applyFont="1" applyBorder="1" applyAlignment="1">
      <alignment horizontal="center" vertical="center"/>
    </xf>
    <xf numFmtId="0" fontId="9" fillId="0" borderId="29" xfId="0" applyFont="1" applyBorder="1" applyAlignment="1">
      <alignment vertical="center"/>
    </xf>
    <xf numFmtId="0" fontId="9" fillId="3" borderId="13" xfId="0" applyFont="1" applyFill="1" applyBorder="1" applyAlignment="1">
      <alignment horizontal="centerContinuous" vertical="center"/>
    </xf>
    <xf numFmtId="0" fontId="9" fillId="3" borderId="12" xfId="0" applyFont="1" applyFill="1" applyBorder="1" applyAlignment="1">
      <alignment horizontal="centerContinuous" vertical="center"/>
    </xf>
    <xf numFmtId="0" fontId="8" fillId="3" borderId="12" xfId="0" applyFont="1" applyFill="1" applyBorder="1" applyAlignment="1">
      <alignment horizontal="centerContinuous" vertical="center"/>
    </xf>
    <xf numFmtId="0" fontId="8" fillId="3" borderId="3" xfId="0" applyFont="1" applyFill="1" applyBorder="1" applyAlignment="1">
      <alignment horizontal="centerContinuous" vertical="center"/>
    </xf>
    <xf numFmtId="0" fontId="1" fillId="4" borderId="4" xfId="0" applyFont="1" applyFill="1" applyBorder="1" applyAlignment="1">
      <alignment horizontal="center"/>
    </xf>
    <xf numFmtId="0" fontId="1" fillId="4" borderId="4" xfId="0" applyFont="1" applyFill="1" applyBorder="1" applyAlignment="1">
      <alignment horizontal="center" vertical="center"/>
    </xf>
    <xf numFmtId="0" fontId="1" fillId="5" borderId="4" xfId="0" applyFont="1" applyFill="1" applyBorder="1" applyAlignment="1">
      <alignment horizontal="center" vertical="center"/>
    </xf>
    <xf numFmtId="0" fontId="0" fillId="0" borderId="5" xfId="0" applyFill="1" applyBorder="1"/>
    <xf numFmtId="0" fontId="9" fillId="3" borderId="41" xfId="0" applyFont="1" applyFill="1" applyBorder="1" applyAlignment="1">
      <alignment vertical="center"/>
    </xf>
    <xf numFmtId="0" fontId="9" fillId="3" borderId="42" xfId="0" applyFont="1" applyFill="1" applyBorder="1" applyAlignment="1">
      <alignment horizontal="center" vertical="center"/>
    </xf>
    <xf numFmtId="0" fontId="0" fillId="0" borderId="43" xfId="0" applyBorder="1"/>
    <xf numFmtId="0" fontId="0" fillId="0" borderId="44" xfId="0" applyBorder="1"/>
    <xf numFmtId="0" fontId="0" fillId="0" borderId="45" xfId="0" applyBorder="1"/>
    <xf numFmtId="0" fontId="40" fillId="3" borderId="41" xfId="0" applyFont="1" applyFill="1" applyBorder="1" applyAlignment="1">
      <alignment vertical="center"/>
    </xf>
    <xf numFmtId="0" fontId="9" fillId="3" borderId="46" xfId="0" applyFont="1" applyFill="1" applyBorder="1" applyAlignment="1">
      <alignment horizontal="center" vertical="center"/>
    </xf>
    <xf numFmtId="0" fontId="9" fillId="3" borderId="47" xfId="0" applyFont="1" applyFill="1" applyBorder="1" applyAlignment="1">
      <alignment horizontal="center" vertical="center"/>
    </xf>
    <xf numFmtId="0" fontId="9" fillId="3" borderId="48" xfId="0" applyFont="1" applyFill="1" applyBorder="1" applyAlignment="1">
      <alignment horizontal="center" vertical="center"/>
    </xf>
    <xf numFmtId="0" fontId="0" fillId="0" borderId="36" xfId="0" applyBorder="1" applyAlignment="1">
      <alignment textRotation="180"/>
    </xf>
    <xf numFmtId="0" fontId="0" fillId="0" borderId="49" xfId="0" applyBorder="1" applyAlignment="1">
      <alignment textRotation="180"/>
    </xf>
    <xf numFmtId="0" fontId="0" fillId="0" borderId="50" xfId="0" applyBorder="1"/>
    <xf numFmtId="0" fontId="9" fillId="3" borderId="41" xfId="0" applyFont="1" applyFill="1" applyBorder="1" applyAlignment="1">
      <alignment horizontal="center" vertical="center"/>
    </xf>
    <xf numFmtId="0" fontId="9" fillId="3" borderId="47" xfId="0" applyFont="1" applyFill="1" applyBorder="1" applyAlignment="1">
      <alignment horizontal="center" vertical="center" wrapText="1"/>
    </xf>
    <xf numFmtId="0" fontId="9" fillId="3" borderId="51" xfId="0" applyFont="1" applyFill="1" applyBorder="1" applyAlignment="1">
      <alignment horizontal="center" vertical="center"/>
    </xf>
    <xf numFmtId="0" fontId="0" fillId="0" borderId="20" xfId="0" applyBorder="1" applyAlignment="1">
      <alignment wrapText="1"/>
    </xf>
    <xf numFmtId="0" fontId="0" fillId="0" borderId="49" xfId="0" applyBorder="1"/>
    <xf numFmtId="49" fontId="40" fillId="3" borderId="41" xfId="0" applyNumberFormat="1" applyFont="1" applyFill="1" applyBorder="1" applyAlignment="1">
      <alignment horizontal="center" vertical="center" wrapText="1"/>
    </xf>
    <xf numFmtId="49" fontId="40" fillId="3" borderId="47" xfId="0" applyNumberFormat="1" applyFont="1" applyFill="1" applyBorder="1" applyAlignment="1">
      <alignment horizontal="center" vertical="center" wrapText="1"/>
    </xf>
    <xf numFmtId="0" fontId="1" fillId="3" borderId="46" xfId="0" applyFont="1" applyFill="1" applyBorder="1" applyAlignment="1">
      <alignment horizontal="center" vertical="center"/>
    </xf>
    <xf numFmtId="0" fontId="1" fillId="3" borderId="47" xfId="0" applyFont="1" applyFill="1" applyBorder="1" applyAlignment="1">
      <alignment horizontal="center" vertical="center"/>
    </xf>
    <xf numFmtId="0" fontId="1" fillId="3" borderId="42"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51" xfId="0" applyFont="1" applyFill="1" applyBorder="1" applyAlignment="1">
      <alignment horizontal="center" vertical="center" wrapText="1"/>
    </xf>
    <xf numFmtId="49" fontId="3" fillId="0" borderId="36" xfId="0" applyNumberFormat="1" applyFont="1" applyBorder="1" applyAlignment="1">
      <alignment horizontal="center"/>
    </xf>
    <xf numFmtId="0" fontId="4" fillId="0" borderId="20" xfId="0" applyFont="1" applyBorder="1" applyAlignment="1">
      <alignment horizontal="left"/>
    </xf>
    <xf numFmtId="49" fontId="3" fillId="0" borderId="36" xfId="0" quotePrefix="1" applyNumberFormat="1" applyFont="1" applyBorder="1" applyAlignment="1">
      <alignment horizontal="center"/>
    </xf>
    <xf numFmtId="49" fontId="3" fillId="0" borderId="49" xfId="0" applyNumberFormat="1" applyFont="1" applyBorder="1" applyAlignment="1">
      <alignment horizontal="center"/>
    </xf>
    <xf numFmtId="49" fontId="3" fillId="0" borderId="50" xfId="0" applyNumberFormat="1" applyFont="1" applyBorder="1" applyAlignment="1">
      <alignment horizontal="center"/>
    </xf>
    <xf numFmtId="0" fontId="4" fillId="0" borderId="44" xfId="0" applyFont="1" applyBorder="1"/>
    <xf numFmtId="0" fontId="4" fillId="0" borderId="50" xfId="0" quotePrefix="1" applyFont="1" applyBorder="1" applyAlignment="1">
      <alignment horizontal="center"/>
    </xf>
    <xf numFmtId="0" fontId="4" fillId="0" borderId="45" xfId="0" applyFont="1" applyBorder="1" applyAlignment="1">
      <alignment horizontal="centerContinuous"/>
    </xf>
    <xf numFmtId="0" fontId="4" fillId="0" borderId="50" xfId="0" applyFont="1" applyBorder="1"/>
    <xf numFmtId="0" fontId="4" fillId="0" borderId="45" xfId="0" applyFont="1" applyBorder="1"/>
    <xf numFmtId="0" fontId="4" fillId="0" borderId="40" xfId="0" applyFont="1" applyBorder="1" applyAlignment="1">
      <alignment horizontal="left"/>
    </xf>
    <xf numFmtId="0" fontId="21" fillId="0" borderId="18" xfId="0" applyFont="1" applyBorder="1"/>
    <xf numFmtId="0" fontId="43" fillId="0" borderId="0" xfId="0" applyFont="1"/>
    <xf numFmtId="0" fontId="9" fillId="3" borderId="51" xfId="0" applyFont="1" applyFill="1" applyBorder="1" applyAlignment="1">
      <alignment horizontal="center" vertical="center" wrapText="1"/>
    </xf>
    <xf numFmtId="0" fontId="0" fillId="0" borderId="0" xfId="0" applyAlignment="1">
      <alignment horizontal="center"/>
    </xf>
    <xf numFmtId="1" fontId="9" fillId="0" borderId="4" xfId="0" applyNumberFormat="1" applyFont="1" applyBorder="1" applyAlignment="1">
      <alignment horizontal="centerContinuous" vertical="center" wrapText="1"/>
    </xf>
    <xf numFmtId="0" fontId="9" fillId="3" borderId="52" xfId="0" applyFont="1" applyFill="1" applyBorder="1" applyAlignment="1">
      <alignment horizontal="center" vertical="center"/>
    </xf>
    <xf numFmtId="0" fontId="18" fillId="0" borderId="0" xfId="0" applyFont="1"/>
    <xf numFmtId="0" fontId="0" fillId="0" borderId="4" xfId="0" applyBorder="1" applyAlignment="1">
      <alignment horizontal="center" vertical="center"/>
    </xf>
    <xf numFmtId="0" fontId="0" fillId="5" borderId="4" xfId="0" applyFill="1" applyBorder="1"/>
    <xf numFmtId="49" fontId="4" fillId="0" borderId="20" xfId="0" quotePrefix="1" applyNumberFormat="1" applyFont="1" applyFill="1" applyBorder="1" applyAlignment="1">
      <alignment horizontal="centerContinuous" vertical="center"/>
    </xf>
    <xf numFmtId="0" fontId="4" fillId="0" borderId="1" xfId="0" applyFont="1" applyFill="1" applyBorder="1"/>
    <xf numFmtId="0" fontId="0" fillId="0" borderId="53" xfId="0" applyFill="1" applyBorder="1"/>
    <xf numFmtId="0" fontId="0" fillId="0" borderId="1" xfId="0" applyFill="1" applyBorder="1"/>
    <xf numFmtId="0" fontId="0" fillId="0" borderId="52" xfId="0" applyFill="1" applyBorder="1" applyAlignment="1">
      <alignment horizontal="centerContinuous"/>
    </xf>
    <xf numFmtId="0" fontId="4" fillId="0" borderId="0" xfId="0" applyFont="1" applyAlignment="1">
      <alignment wrapText="1"/>
    </xf>
    <xf numFmtId="0" fontId="43" fillId="0" borderId="36" xfId="0" applyFont="1" applyBorder="1" applyAlignment="1">
      <alignment horizontal="center" vertical="top"/>
    </xf>
    <xf numFmtId="0" fontId="43" fillId="0" borderId="54" xfId="0" applyFont="1" applyBorder="1" applyAlignment="1">
      <alignment horizontal="center" vertical="top"/>
    </xf>
    <xf numFmtId="0" fontId="51" fillId="0" borderId="0" xfId="0" applyFont="1" applyAlignment="1">
      <alignment horizontal="centerContinuous"/>
    </xf>
    <xf numFmtId="0" fontId="51" fillId="0" borderId="0" xfId="0" applyFont="1"/>
    <xf numFmtId="0" fontId="51" fillId="0" borderId="0" xfId="0" applyFont="1" applyAlignment="1">
      <alignment textRotation="180"/>
    </xf>
    <xf numFmtId="0" fontId="4" fillId="0" borderId="4" xfId="0" applyFont="1" applyBorder="1" applyAlignment="1">
      <alignment horizontal="center" vertical="center"/>
    </xf>
    <xf numFmtId="0" fontId="22" fillId="0" borderId="0" xfId="0" applyFont="1" applyAlignment="1">
      <alignment horizontal="center" wrapText="1"/>
    </xf>
    <xf numFmtId="0" fontId="0" fillId="0" borderId="23" xfId="0" applyBorder="1"/>
    <xf numFmtId="0" fontId="31" fillId="0" borderId="0" xfId="0" applyFont="1" applyAlignment="1">
      <alignment horizontal="center"/>
    </xf>
    <xf numFmtId="0" fontId="8" fillId="0" borderId="0" xfId="0" applyFont="1" applyFill="1" applyAlignment="1">
      <alignment horizontal="centerContinuous" wrapText="1"/>
    </xf>
    <xf numFmtId="0" fontId="0" fillId="0" borderId="0" xfId="0" applyAlignment="1">
      <alignment horizontal="centerContinuous" wrapText="1"/>
    </xf>
    <xf numFmtId="0" fontId="1" fillId="0" borderId="0" xfId="0" applyFont="1" applyAlignment="1">
      <alignment horizontal="centerContinuous" wrapText="1"/>
    </xf>
    <xf numFmtId="0" fontId="0" fillId="0" borderId="22" xfId="0" applyBorder="1" applyAlignment="1">
      <alignment horizontal="center"/>
    </xf>
    <xf numFmtId="0" fontId="0" fillId="0" borderId="22" xfId="0" applyBorder="1"/>
    <xf numFmtId="0" fontId="0" fillId="0" borderId="53" xfId="0" applyBorder="1" applyAlignment="1">
      <alignment horizontal="center"/>
    </xf>
    <xf numFmtId="0" fontId="0" fillId="0" borderId="53" xfId="0" applyBorder="1" applyAlignment="1">
      <alignment horizontal="right"/>
    </xf>
    <xf numFmtId="0" fontId="0" fillId="0" borderId="53" xfId="0" applyBorder="1"/>
    <xf numFmtId="0" fontId="0" fillId="0" borderId="29" xfId="0" applyBorder="1" applyAlignment="1">
      <alignment horizontal="center"/>
    </xf>
    <xf numFmtId="0" fontId="0" fillId="0" borderId="29" xfId="0" applyBorder="1" applyAlignment="1">
      <alignment horizontal="right"/>
    </xf>
    <xf numFmtId="0" fontId="31" fillId="3" borderId="11" xfId="0" applyFont="1" applyFill="1" applyBorder="1" applyAlignment="1">
      <alignment horizontal="center"/>
    </xf>
    <xf numFmtId="0" fontId="31" fillId="3" borderId="29" xfId="0" applyFont="1" applyFill="1" applyBorder="1" applyAlignment="1">
      <alignment horizontal="center"/>
    </xf>
    <xf numFmtId="0" fontId="0" fillId="0" borderId="29" xfId="0" applyBorder="1"/>
    <xf numFmtId="0" fontId="0" fillId="0" borderId="0" xfId="0" applyAlignment="1">
      <alignment horizontal="left"/>
    </xf>
    <xf numFmtId="0" fontId="1" fillId="0" borderId="0" xfId="0" applyFont="1" applyAlignment="1">
      <alignment horizontal="left"/>
    </xf>
    <xf numFmtId="0" fontId="31" fillId="3" borderId="22" xfId="0" applyFont="1" applyFill="1" applyBorder="1" applyAlignment="1">
      <alignment horizontal="center"/>
    </xf>
    <xf numFmtId="0" fontId="31" fillId="3" borderId="2" xfId="0" applyFont="1" applyFill="1" applyBorder="1" applyAlignment="1">
      <alignment horizontal="center"/>
    </xf>
    <xf numFmtId="0" fontId="31" fillId="0" borderId="0" xfId="0" applyFont="1"/>
    <xf numFmtId="176" fontId="0" fillId="0" borderId="53" xfId="0" applyNumberFormat="1" applyBorder="1" applyAlignment="1">
      <alignment horizontal="center"/>
    </xf>
    <xf numFmtId="0" fontId="31" fillId="0" borderId="0" xfId="0" applyFont="1" applyAlignment="1"/>
    <xf numFmtId="0" fontId="9" fillId="3" borderId="55" xfId="0" applyFont="1" applyFill="1" applyBorder="1" applyAlignment="1">
      <alignment horizontal="center" vertical="center"/>
    </xf>
    <xf numFmtId="0" fontId="9" fillId="0" borderId="0" xfId="0" applyFont="1" applyAlignment="1"/>
    <xf numFmtId="0" fontId="28" fillId="0" borderId="0" xfId="0" applyFont="1" applyAlignment="1">
      <alignment horizontal="left"/>
    </xf>
    <xf numFmtId="0" fontId="26" fillId="0" borderId="0" xfId="0" applyFont="1" applyAlignment="1">
      <alignment horizontal="left"/>
    </xf>
    <xf numFmtId="0" fontId="0" fillId="6" borderId="0" xfId="0" applyFill="1" applyBorder="1"/>
    <xf numFmtId="0" fontId="0" fillId="6" borderId="34" xfId="0" applyFill="1" applyBorder="1"/>
    <xf numFmtId="0" fontId="27" fillId="0" borderId="0" xfId="0" applyFont="1" applyAlignment="1">
      <alignment horizontal="left"/>
    </xf>
    <xf numFmtId="0" fontId="0" fillId="0" borderId="0" xfId="0" applyBorder="1" applyAlignment="1">
      <alignment horizontal="center" vertical="center"/>
    </xf>
    <xf numFmtId="0" fontId="0" fillId="0" borderId="0" xfId="0" applyBorder="1" applyAlignment="1">
      <alignment wrapText="1"/>
    </xf>
    <xf numFmtId="0" fontId="0" fillId="0" borderId="0" xfId="0" applyBorder="1" applyAlignment="1">
      <alignment horizontal="center"/>
    </xf>
    <xf numFmtId="171" fontId="2" fillId="0" borderId="0" xfId="2" applyBorder="1"/>
    <xf numFmtId="0" fontId="2" fillId="0" borderId="0" xfId="2" applyNumberFormat="1" applyFont="1" applyBorder="1" applyAlignment="1">
      <alignment horizontal="center"/>
    </xf>
    <xf numFmtId="0" fontId="9" fillId="0" borderId="0" xfId="0" applyFont="1" applyBorder="1" applyAlignment="1">
      <alignment vertical="center"/>
    </xf>
    <xf numFmtId="0" fontId="9" fillId="0" borderId="8" xfId="0" applyFont="1" applyBorder="1" applyAlignment="1">
      <alignment vertical="center"/>
    </xf>
    <xf numFmtId="0" fontId="48" fillId="0" borderId="0" xfId="0" applyFont="1" applyAlignment="1">
      <alignment horizontal="center"/>
    </xf>
    <xf numFmtId="0" fontId="7" fillId="0" borderId="0" xfId="0" applyFont="1" applyAlignment="1"/>
    <xf numFmtId="0" fontId="7" fillId="0" borderId="0" xfId="0" applyFont="1" applyAlignment="1">
      <alignment horizontal="left"/>
    </xf>
    <xf numFmtId="0" fontId="0" fillId="0" borderId="55" xfId="0" quotePrefix="1" applyBorder="1" applyAlignment="1">
      <alignment horizontal="center"/>
    </xf>
    <xf numFmtId="0" fontId="0" fillId="0" borderId="56" xfId="0" applyBorder="1"/>
    <xf numFmtId="0" fontId="0" fillId="0" borderId="57" xfId="0" applyBorder="1"/>
    <xf numFmtId="0" fontId="1" fillId="0" borderId="58" xfId="0" applyFont="1" applyBorder="1"/>
    <xf numFmtId="0" fontId="0" fillId="0" borderId="42" xfId="0" applyBorder="1"/>
    <xf numFmtId="0" fontId="0" fillId="0" borderId="47" xfId="0" applyBorder="1"/>
    <xf numFmtId="0" fontId="0" fillId="0" borderId="51" xfId="0" applyBorder="1"/>
    <xf numFmtId="0" fontId="0" fillId="0" borderId="13" xfId="0" quotePrefix="1" applyBorder="1"/>
    <xf numFmtId="0" fontId="0" fillId="0" borderId="10" xfId="0" quotePrefix="1" applyBorder="1"/>
    <xf numFmtId="0" fontId="0" fillId="0" borderId="6" xfId="0" quotePrefix="1" applyBorder="1"/>
    <xf numFmtId="0" fontId="0" fillId="0" borderId="0" xfId="0" quotePrefix="1" applyBorder="1"/>
    <xf numFmtId="0" fontId="31" fillId="0" borderId="0" xfId="0" applyFont="1" applyBorder="1" applyAlignment="1">
      <alignment horizontal="center"/>
    </xf>
    <xf numFmtId="0" fontId="31" fillId="0" borderId="0" xfId="0" applyFont="1" applyBorder="1" applyAlignment="1">
      <alignment horizontal="left"/>
    </xf>
    <xf numFmtId="0" fontId="25" fillId="0" borderId="1" xfId="0" applyFont="1" applyBorder="1"/>
    <xf numFmtId="0" fontId="55" fillId="0" borderId="0" xfId="0" applyFont="1" applyAlignment="1">
      <alignment horizontal="centerContinuous"/>
    </xf>
    <xf numFmtId="0" fontId="32" fillId="3" borderId="33" xfId="0" applyFont="1" applyFill="1" applyBorder="1" applyAlignment="1">
      <alignment horizontal="center"/>
    </xf>
    <xf numFmtId="0" fontId="32" fillId="3" borderId="34" xfId="0" applyFont="1" applyFill="1" applyBorder="1" applyAlignment="1">
      <alignment horizontal="center"/>
    </xf>
    <xf numFmtId="0" fontId="4" fillId="0" borderId="4" xfId="0" applyFont="1" applyBorder="1" applyAlignment="1">
      <alignment horizontal="center" vertical="justify"/>
    </xf>
    <xf numFmtId="175" fontId="4" fillId="0" borderId="4" xfId="2" applyNumberFormat="1" applyFont="1" applyBorder="1" applyAlignment="1">
      <alignment horizontal="center" vertical="justify"/>
    </xf>
    <xf numFmtId="171" fontId="4" fillId="0" borderId="4" xfId="2" applyFont="1" applyBorder="1" applyAlignment="1">
      <alignment horizontal="center" vertical="justify"/>
    </xf>
    <xf numFmtId="14" fontId="4" fillId="0" borderId="13" xfId="0" applyNumberFormat="1" applyFont="1" applyBorder="1" applyAlignment="1">
      <alignment horizontal="center" vertical="justify"/>
    </xf>
    <xf numFmtId="0" fontId="4" fillId="0" borderId="13" xfId="0" applyFont="1" applyBorder="1" applyAlignment="1">
      <alignment horizontal="center" vertical="justify"/>
    </xf>
    <xf numFmtId="14" fontId="4" fillId="0" borderId="6" xfId="0" applyNumberFormat="1" applyFont="1" applyBorder="1" applyAlignment="1">
      <alignment horizontal="center" vertical="justify"/>
    </xf>
    <xf numFmtId="0" fontId="4" fillId="0" borderId="6" xfId="0" applyFont="1" applyBorder="1" applyAlignment="1">
      <alignment horizontal="center" vertical="justify"/>
    </xf>
    <xf numFmtId="0" fontId="4" fillId="0" borderId="3" xfId="0" applyFont="1" applyBorder="1" applyAlignment="1">
      <alignment horizontal="center" vertical="justify"/>
    </xf>
    <xf numFmtId="0" fontId="4" fillId="0" borderId="0" xfId="0" applyFont="1" applyBorder="1"/>
    <xf numFmtId="49" fontId="4" fillId="0" borderId="4" xfId="2" applyNumberFormat="1" applyFont="1" applyBorder="1" applyAlignment="1">
      <alignment horizontal="center" vertical="justify"/>
    </xf>
    <xf numFmtId="0" fontId="34" fillId="0" borderId="59" xfId="0" applyFont="1" applyBorder="1"/>
    <xf numFmtId="0" fontId="34" fillId="0" borderId="29" xfId="0" applyFont="1" applyBorder="1"/>
    <xf numFmtId="4" fontId="34" fillId="0" borderId="29" xfId="0" applyNumberFormat="1" applyFont="1" applyBorder="1" applyAlignment="1">
      <alignment horizontal="right"/>
    </xf>
    <xf numFmtId="0" fontId="34" fillId="0" borderId="29" xfId="0" applyFont="1" applyBorder="1" applyAlignment="1">
      <alignment horizontal="center"/>
    </xf>
    <xf numFmtId="0" fontId="34" fillId="0" borderId="30" xfId="0" applyFont="1" applyBorder="1" applyAlignment="1">
      <alignment horizontal="center"/>
    </xf>
    <xf numFmtId="0" fontId="34" fillId="0" borderId="36" xfId="0" applyFont="1" applyBorder="1" applyAlignment="1">
      <alignment horizontal="center"/>
    </xf>
    <xf numFmtId="0" fontId="34" fillId="0" borderId="4" xfId="0" applyFont="1" applyBorder="1"/>
    <xf numFmtId="2" fontId="34" fillId="0" borderId="4" xfId="0" applyNumberFormat="1" applyFont="1" applyBorder="1"/>
    <xf numFmtId="4" fontId="34" fillId="0" borderId="4" xfId="0" applyNumberFormat="1" applyFont="1" applyBorder="1" applyAlignment="1">
      <alignment horizontal="right"/>
    </xf>
    <xf numFmtId="4" fontId="34" fillId="0" borderId="4" xfId="0" applyNumberFormat="1" applyFont="1" applyBorder="1" applyAlignment="1">
      <alignment horizontal="center"/>
    </xf>
    <xf numFmtId="0" fontId="34" fillId="0" borderId="4" xfId="0" applyFont="1" applyBorder="1" applyAlignment="1">
      <alignment horizontal="center"/>
    </xf>
    <xf numFmtId="39" fontId="34" fillId="0" borderId="4" xfId="2" applyNumberFormat="1" applyFont="1" applyBorder="1" applyAlignment="1">
      <alignment horizontal="right"/>
    </xf>
    <xf numFmtId="14" fontId="34" fillId="0" borderId="20" xfId="0" applyNumberFormat="1" applyFont="1" applyBorder="1" applyAlignment="1">
      <alignment horizontal="center"/>
    </xf>
    <xf numFmtId="4" fontId="34" fillId="0" borderId="4" xfId="2" applyNumberFormat="1" applyFont="1" applyBorder="1" applyAlignment="1">
      <alignment horizontal="right"/>
    </xf>
    <xf numFmtId="4" fontId="34" fillId="0" borderId="22" xfId="0" applyNumberFormat="1" applyFont="1" applyBorder="1" applyAlignment="1">
      <alignment horizontal="center"/>
    </xf>
    <xf numFmtId="0" fontId="34" fillId="0" borderId="20" xfId="0" applyFont="1" applyBorder="1" applyAlignment="1">
      <alignment horizontal="center"/>
    </xf>
    <xf numFmtId="2" fontId="34" fillId="0" borderId="4" xfId="0" applyNumberFormat="1" applyFont="1" applyBorder="1" applyAlignment="1">
      <alignment horizontal="center"/>
    </xf>
    <xf numFmtId="0" fontId="34" fillId="0" borderId="4" xfId="0" applyFont="1" applyBorder="1" applyAlignment="1">
      <alignment horizontal="right"/>
    </xf>
    <xf numFmtId="2" fontId="34" fillId="0" borderId="4" xfId="0" applyNumberFormat="1" applyFont="1" applyBorder="1" applyAlignment="1">
      <alignment horizontal="right"/>
    </xf>
    <xf numFmtId="0" fontId="34" fillId="0" borderId="49" xfId="0" applyFont="1" applyBorder="1" applyAlignment="1">
      <alignment horizontal="center"/>
    </xf>
    <xf numFmtId="0" fontId="34" fillId="0" borderId="50" xfId="0" applyFont="1" applyBorder="1"/>
    <xf numFmtId="0" fontId="34" fillId="0" borderId="50" xfId="0" applyFont="1" applyBorder="1" applyAlignment="1">
      <alignment horizontal="right"/>
    </xf>
    <xf numFmtId="4" fontId="34" fillId="0" borderId="50" xfId="0" applyNumberFormat="1" applyFont="1" applyBorder="1" applyAlignment="1">
      <alignment horizontal="right"/>
    </xf>
    <xf numFmtId="2" fontId="34" fillId="0" borderId="50" xfId="0" applyNumberFormat="1" applyFont="1" applyBorder="1" applyAlignment="1">
      <alignment horizontal="center"/>
    </xf>
    <xf numFmtId="0" fontId="34" fillId="0" borderId="50" xfId="0" applyFont="1" applyBorder="1" applyAlignment="1">
      <alignment horizontal="center"/>
    </xf>
    <xf numFmtId="0" fontId="34" fillId="0" borderId="40" xfId="0" applyFont="1" applyBorder="1" applyAlignment="1">
      <alignment horizontal="center"/>
    </xf>
    <xf numFmtId="0" fontId="52" fillId="0" borderId="60" xfId="0" applyFont="1" applyBorder="1"/>
    <xf numFmtId="0" fontId="52" fillId="0" borderId="31" xfId="0" applyFont="1" applyBorder="1"/>
    <xf numFmtId="2" fontId="52" fillId="0" borderId="31" xfId="0" applyNumberFormat="1" applyFont="1" applyBorder="1"/>
    <xf numFmtId="0" fontId="34" fillId="0" borderId="0" xfId="0" applyFont="1" applyBorder="1"/>
    <xf numFmtId="0" fontId="34" fillId="0" borderId="50" xfId="0" applyFont="1" applyBorder="1" applyAlignment="1">
      <alignment vertical="justify"/>
    </xf>
    <xf numFmtId="0" fontId="34" fillId="0" borderId="50" xfId="0" applyFont="1" applyBorder="1" applyAlignment="1">
      <alignment horizontal="center" vertical="justify"/>
    </xf>
    <xf numFmtId="0" fontId="34" fillId="0" borderId="40" xfId="0" applyFont="1" applyBorder="1" applyAlignment="1">
      <alignment vertical="justify"/>
    </xf>
    <xf numFmtId="0" fontId="0" fillId="0" borderId="40" xfId="0" applyFill="1" applyBorder="1"/>
    <xf numFmtId="0" fontId="52" fillId="0" borderId="14" xfId="0" applyFont="1" applyBorder="1"/>
    <xf numFmtId="0" fontId="52" fillId="3" borderId="33" xfId="0" applyFont="1" applyFill="1" applyBorder="1" applyAlignment="1">
      <alignment horizontal="center"/>
    </xf>
    <xf numFmtId="0" fontId="52" fillId="3" borderId="14" xfId="0" applyFont="1" applyFill="1" applyBorder="1" applyAlignment="1">
      <alignment horizontal="center"/>
    </xf>
    <xf numFmtId="0" fontId="52" fillId="3" borderId="35" xfId="0" applyFont="1" applyFill="1" applyBorder="1" applyAlignment="1">
      <alignment horizontal="center"/>
    </xf>
    <xf numFmtId="0" fontId="52" fillId="3" borderId="55" xfId="0" applyFont="1" applyFill="1" applyBorder="1" applyAlignment="1">
      <alignment horizontal="center"/>
    </xf>
    <xf numFmtId="0" fontId="52" fillId="3" borderId="35" xfId="0" applyFont="1" applyFill="1" applyBorder="1" applyAlignment="1"/>
    <xf numFmtId="1" fontId="52" fillId="0" borderId="31" xfId="0" applyNumberFormat="1" applyFont="1" applyBorder="1"/>
    <xf numFmtId="0" fontId="34" fillId="0" borderId="61" xfId="0" applyFont="1" applyBorder="1" applyAlignment="1">
      <alignment vertical="justify"/>
    </xf>
    <xf numFmtId="0" fontId="32" fillId="3" borderId="4" xfId="0" applyFont="1" applyFill="1" applyBorder="1" applyAlignment="1">
      <alignment horizontal="center"/>
    </xf>
    <xf numFmtId="0" fontId="31" fillId="3" borderId="4" xfId="0" applyFont="1" applyFill="1" applyBorder="1" applyAlignment="1">
      <alignment horizontal="center"/>
    </xf>
    <xf numFmtId="0" fontId="32" fillId="3" borderId="22" xfId="0" applyFont="1" applyFill="1" applyBorder="1" applyAlignment="1">
      <alignment horizontal="center"/>
    </xf>
    <xf numFmtId="0" fontId="32" fillId="3" borderId="29" xfId="0" applyFont="1" applyFill="1" applyBorder="1" applyAlignment="1">
      <alignment horizontal="center"/>
    </xf>
    <xf numFmtId="0" fontId="21" fillId="0" borderId="4" xfId="11" applyFont="1" applyBorder="1" applyAlignment="1">
      <alignment horizontal="left" vertical="justify" wrapText="1"/>
    </xf>
    <xf numFmtId="49" fontId="21" fillId="0" borderId="4" xfId="11" applyNumberFormat="1" applyFont="1" applyBorder="1" applyAlignment="1">
      <alignment horizontal="left" vertical="justify"/>
    </xf>
    <xf numFmtId="0" fontId="21" fillId="0" borderId="4" xfId="11" applyFont="1" applyBorder="1" applyAlignment="1">
      <alignment horizontal="left" vertical="justify"/>
    </xf>
    <xf numFmtId="0" fontId="21" fillId="0" borderId="4" xfId="11" applyFont="1" applyBorder="1" applyAlignment="1">
      <alignment horizontal="center" vertical="justify"/>
    </xf>
    <xf numFmtId="0" fontId="21" fillId="0" borderId="4" xfId="11" applyFont="1" applyBorder="1" applyAlignment="1">
      <alignment vertical="top" wrapText="1"/>
    </xf>
    <xf numFmtId="0" fontId="21" fillId="0" borderId="4" xfId="12" applyFont="1" applyBorder="1" applyAlignment="1">
      <alignment horizontal="left" vertical="justify" wrapText="1"/>
    </xf>
    <xf numFmtId="0" fontId="21" fillId="0" borderId="4" xfId="11" applyFont="1" applyBorder="1" applyAlignment="1">
      <alignment horizontal="left" vertical="top" wrapText="1"/>
    </xf>
    <xf numFmtId="49" fontId="21" fillId="0" borderId="4" xfId="11" applyNumberFormat="1" applyFont="1" applyBorder="1" applyAlignment="1">
      <alignment horizontal="left" vertical="justify" wrapText="1"/>
    </xf>
    <xf numFmtId="0" fontId="21" fillId="0" borderId="4" xfId="11" applyFont="1" applyBorder="1" applyAlignment="1">
      <alignment horizontal="center" vertical="justify" wrapText="1"/>
    </xf>
    <xf numFmtId="49" fontId="21" fillId="0" borderId="4" xfId="12" applyNumberFormat="1" applyFont="1" applyBorder="1" applyAlignment="1">
      <alignment horizontal="left" vertical="justify" wrapText="1"/>
    </xf>
    <xf numFmtId="0" fontId="21" fillId="0" borderId="4" xfId="12" applyFont="1" applyBorder="1" applyAlignment="1">
      <alignment horizontal="center" vertical="justify" wrapText="1"/>
    </xf>
    <xf numFmtId="0" fontId="21" fillId="0" borderId="4" xfId="12" applyFont="1" applyBorder="1" applyAlignment="1">
      <alignment horizontal="left" vertical="top" wrapText="1"/>
    </xf>
    <xf numFmtId="0" fontId="21" fillId="0" borderId="4" xfId="12" applyFont="1" applyBorder="1" applyAlignment="1">
      <alignment horizontal="center" vertical="justify"/>
    </xf>
    <xf numFmtId="0" fontId="21" fillId="6" borderId="4" xfId="12" applyFont="1" applyFill="1" applyBorder="1" applyAlignment="1">
      <alignment horizontal="center" vertical="justify"/>
    </xf>
    <xf numFmtId="0" fontId="21" fillId="0" borderId="4" xfId="12" applyFont="1" applyBorder="1" applyAlignment="1">
      <alignment vertical="top" wrapText="1"/>
    </xf>
    <xf numFmtId="49" fontId="21" fillId="0" borderId="4" xfId="12" applyNumberFormat="1" applyFont="1" applyBorder="1" applyAlignment="1">
      <alignment horizontal="left" vertical="justify"/>
    </xf>
    <xf numFmtId="0" fontId="21" fillId="0" borderId="4" xfId="12" applyFont="1" applyBorder="1" applyAlignment="1">
      <alignment horizontal="left" vertical="justify"/>
    </xf>
    <xf numFmtId="1" fontId="21" fillId="0" borderId="4" xfId="11" applyNumberFormat="1" applyFont="1" applyBorder="1" applyAlignment="1">
      <alignment horizontal="center" vertical="justify"/>
    </xf>
    <xf numFmtId="0" fontId="21" fillId="0" borderId="4" xfId="12" applyFont="1" applyBorder="1" applyAlignment="1">
      <alignment horizontal="justify" vertical="top"/>
    </xf>
    <xf numFmtId="0" fontId="31" fillId="0" borderId="0" xfId="11" applyFont="1" applyBorder="1" applyAlignment="1">
      <alignment horizontal="right"/>
    </xf>
    <xf numFmtId="0" fontId="31" fillId="0" borderId="0" xfId="11" applyFont="1" applyBorder="1" applyAlignment="1">
      <alignment horizontal="center"/>
    </xf>
    <xf numFmtId="0" fontId="2" fillId="0" borderId="0" xfId="11" applyBorder="1"/>
    <xf numFmtId="1" fontId="31" fillId="0" borderId="0" xfId="11" applyNumberFormat="1" applyFont="1" applyBorder="1" applyAlignment="1">
      <alignment horizontal="center"/>
    </xf>
    <xf numFmtId="0" fontId="31" fillId="0" borderId="62" xfId="11" applyFont="1" applyBorder="1" applyAlignment="1">
      <alignment horizontal="center"/>
    </xf>
    <xf numFmtId="0" fontId="2" fillId="0" borderId="0" xfId="11" applyAlignment="1">
      <alignment horizontal="center"/>
    </xf>
    <xf numFmtId="0" fontId="2" fillId="0" borderId="0" xfId="11"/>
    <xf numFmtId="49" fontId="2" fillId="0" borderId="0" xfId="11" applyNumberFormat="1"/>
    <xf numFmtId="0" fontId="2" fillId="0" borderId="0" xfId="11" applyAlignment="1">
      <alignment horizontal="justify"/>
    </xf>
    <xf numFmtId="1" fontId="31" fillId="0" borderId="0" xfId="11" applyNumberFormat="1" applyFont="1" applyAlignment="1">
      <alignment horizontal="center"/>
    </xf>
    <xf numFmtId="0" fontId="0" fillId="6" borderId="18" xfId="0" applyFill="1" applyBorder="1"/>
    <xf numFmtId="0" fontId="27" fillId="0" borderId="0" xfId="0" applyFont="1" applyBorder="1" applyAlignment="1">
      <alignment horizontal="left"/>
    </xf>
    <xf numFmtId="0" fontId="16" fillId="0" borderId="0" xfId="0" applyFont="1" applyAlignment="1">
      <alignment horizontal="center"/>
    </xf>
    <xf numFmtId="0" fontId="39" fillId="0" borderId="0" xfId="0" applyFont="1" applyAlignment="1">
      <alignment horizontal="center"/>
    </xf>
    <xf numFmtId="0" fontId="7" fillId="0" borderId="0" xfId="0" applyFont="1" applyAlignment="1">
      <alignment horizontal="center"/>
    </xf>
    <xf numFmtId="0" fontId="8" fillId="0" borderId="18" xfId="0" applyFont="1" applyBorder="1"/>
    <xf numFmtId="0" fontId="46" fillId="6" borderId="0" xfId="0" applyFont="1" applyFill="1" applyBorder="1"/>
    <xf numFmtId="0" fontId="52" fillId="6" borderId="33" xfId="0" applyFont="1" applyFill="1" applyBorder="1" applyAlignment="1">
      <alignment vertical="center"/>
    </xf>
    <xf numFmtId="0" fontId="52" fillId="6" borderId="34" xfId="0" applyFont="1" applyFill="1" applyBorder="1" applyAlignment="1">
      <alignment vertical="center"/>
    </xf>
    <xf numFmtId="0" fontId="52" fillId="6" borderId="34" xfId="0" applyFont="1" applyFill="1" applyBorder="1" applyAlignment="1">
      <alignment horizontal="justify" vertical="center"/>
    </xf>
    <xf numFmtId="0" fontId="52" fillId="6" borderId="35" xfId="0" applyFont="1" applyFill="1" applyBorder="1" applyAlignment="1">
      <alignment vertical="center"/>
    </xf>
    <xf numFmtId="0" fontId="1" fillId="0" borderId="34" xfId="0" applyFont="1" applyBorder="1" applyAlignment="1">
      <alignment horizontal="center"/>
    </xf>
    <xf numFmtId="0" fontId="46" fillId="6" borderId="18" xfId="0" applyFont="1" applyFill="1" applyBorder="1"/>
    <xf numFmtId="0" fontId="0" fillId="6" borderId="35" xfId="0" applyFill="1" applyBorder="1"/>
    <xf numFmtId="0" fontId="1" fillId="0" borderId="0" xfId="0" applyFont="1" applyBorder="1" applyAlignment="1">
      <alignment horizontal="center"/>
    </xf>
    <xf numFmtId="0" fontId="28" fillId="0" borderId="0" xfId="0" applyFont="1" applyBorder="1"/>
    <xf numFmtId="0" fontId="28" fillId="0" borderId="0" xfId="0" applyFont="1" applyBorder="1" applyAlignment="1">
      <alignment horizontal="centerContinuous"/>
    </xf>
    <xf numFmtId="0" fontId="1" fillId="0" borderId="35" xfId="0" applyFont="1" applyBorder="1" applyAlignment="1">
      <alignment horizontal="center"/>
    </xf>
    <xf numFmtId="0" fontId="1" fillId="0" borderId="0" xfId="0" applyFont="1" applyBorder="1" applyAlignment="1">
      <alignment horizontal="right"/>
    </xf>
    <xf numFmtId="0" fontId="52" fillId="6" borderId="0" xfId="0" applyFont="1" applyFill="1" applyBorder="1" applyAlignment="1">
      <alignment vertical="center"/>
    </xf>
    <xf numFmtId="0" fontId="52" fillId="6" borderId="0" xfId="0" applyFont="1" applyFill="1" applyBorder="1" applyAlignment="1">
      <alignment horizontal="justify" vertical="center"/>
    </xf>
    <xf numFmtId="0" fontId="26" fillId="0" borderId="0" xfId="0" applyFont="1" applyBorder="1" applyAlignment="1">
      <alignment horizontal="left"/>
    </xf>
    <xf numFmtId="0" fontId="28" fillId="0" borderId="0" xfId="0" applyFont="1" applyBorder="1" applyAlignment="1">
      <alignment horizontal="left"/>
    </xf>
    <xf numFmtId="0" fontId="1" fillId="0" borderId="1" xfId="0" applyFont="1" applyBorder="1" applyAlignment="1">
      <alignment horizontal="left"/>
    </xf>
    <xf numFmtId="0" fontId="0" fillId="6" borderId="63" xfId="0" applyFill="1" applyBorder="1"/>
    <xf numFmtId="0" fontId="0" fillId="6" borderId="56" xfId="0" applyFill="1" applyBorder="1"/>
    <xf numFmtId="0" fontId="22" fillId="0" borderId="0" xfId="0" applyFont="1" applyAlignment="1">
      <alignment horizontal="left"/>
    </xf>
    <xf numFmtId="0" fontId="0" fillId="5" borderId="4" xfId="0" applyFill="1" applyBorder="1" applyAlignment="1">
      <alignment horizontal="center"/>
    </xf>
    <xf numFmtId="0" fontId="34" fillId="0" borderId="4" xfId="0" applyFont="1" applyBorder="1" applyAlignment="1">
      <alignment vertical="center"/>
    </xf>
    <xf numFmtId="0" fontId="22" fillId="0" borderId="0" xfId="0" applyFont="1" applyFill="1" applyAlignment="1">
      <alignment horizontal="center"/>
    </xf>
    <xf numFmtId="0" fontId="34" fillId="5" borderId="4" xfId="0" applyFont="1" applyFill="1" applyBorder="1" applyAlignment="1">
      <alignment horizontal="center"/>
    </xf>
    <xf numFmtId="0" fontId="34" fillId="2" borderId="4" xfId="0" applyFont="1" applyFill="1" applyBorder="1" applyAlignment="1">
      <alignment horizontal="centerContinuous"/>
    </xf>
    <xf numFmtId="0" fontId="34" fillId="7" borderId="4" xfId="0" applyFont="1" applyFill="1" applyBorder="1" applyAlignment="1">
      <alignment horizontal="centerContinuous"/>
    </xf>
    <xf numFmtId="0" fontId="0" fillId="7" borderId="4" xfId="0" applyFill="1" applyBorder="1" applyAlignment="1">
      <alignment horizontal="center"/>
    </xf>
    <xf numFmtId="0" fontId="0" fillId="2" borderId="4" xfId="0" applyFill="1" applyBorder="1" applyAlignment="1">
      <alignment horizontal="center"/>
    </xf>
    <xf numFmtId="0" fontId="27" fillId="0" borderId="1" xfId="0" applyFont="1" applyFill="1" applyBorder="1" applyAlignment="1">
      <alignment horizontal="left"/>
    </xf>
    <xf numFmtId="0" fontId="21" fillId="0" borderId="1" xfId="0" applyFont="1" applyFill="1" applyBorder="1" applyAlignment="1">
      <alignment horizontal="centerContinuous"/>
    </xf>
    <xf numFmtId="0" fontId="25" fillId="0" borderId="1" xfId="0" applyFont="1" applyFill="1" applyBorder="1" applyAlignment="1">
      <alignment horizontal="centerContinuous"/>
    </xf>
    <xf numFmtId="0" fontId="21" fillId="0" borderId="1" xfId="0" applyFont="1" applyFill="1" applyBorder="1" applyAlignment="1">
      <alignment horizontal="left"/>
    </xf>
    <xf numFmtId="49" fontId="26" fillId="0" borderId="13" xfId="0" applyNumberFormat="1" applyFont="1" applyFill="1" applyBorder="1" applyAlignment="1">
      <alignment horizontal="center"/>
    </xf>
    <xf numFmtId="0" fontId="28" fillId="0" borderId="12" xfId="0" applyFont="1" applyFill="1" applyBorder="1" applyAlignment="1"/>
    <xf numFmtId="0" fontId="28" fillId="0" borderId="3" xfId="0" applyFont="1" applyFill="1" applyBorder="1" applyAlignment="1"/>
    <xf numFmtId="0" fontId="0" fillId="0" borderId="21" xfId="0" applyFill="1" applyBorder="1"/>
    <xf numFmtId="0" fontId="33" fillId="0" borderId="5" xfId="0" quotePrefix="1" applyFont="1" applyFill="1" applyBorder="1" applyAlignment="1">
      <alignment horizontal="center"/>
    </xf>
    <xf numFmtId="0" fontId="0" fillId="0" borderId="4" xfId="0" applyFill="1" applyBorder="1"/>
    <xf numFmtId="0" fontId="0" fillId="0" borderId="37" xfId="0" applyFill="1" applyBorder="1"/>
    <xf numFmtId="0" fontId="0" fillId="0" borderId="49" xfId="0" applyFill="1" applyBorder="1"/>
    <xf numFmtId="0" fontId="0" fillId="0" borderId="50" xfId="0" applyFill="1" applyBorder="1"/>
    <xf numFmtId="0" fontId="0" fillId="0" borderId="54" xfId="0" applyFill="1" applyBorder="1" applyAlignment="1">
      <alignment horizontal="center"/>
    </xf>
    <xf numFmtId="0" fontId="0" fillId="0" borderId="2" xfId="0" applyFill="1" applyBorder="1" applyAlignment="1">
      <alignment horizontal="center"/>
    </xf>
    <xf numFmtId="0" fontId="0" fillId="0" borderId="29" xfId="0" applyFill="1" applyBorder="1" applyAlignment="1">
      <alignment horizontal="center"/>
    </xf>
    <xf numFmtId="0" fontId="0" fillId="0" borderId="30" xfId="0" applyFill="1" applyBorder="1" applyAlignment="1">
      <alignment horizontal="center"/>
    </xf>
    <xf numFmtId="0" fontId="0" fillId="0" borderId="64" xfId="0" applyFill="1" applyBorder="1"/>
    <xf numFmtId="0" fontId="32" fillId="0" borderId="27" xfId="0" applyFont="1" applyFill="1" applyBorder="1" applyAlignment="1">
      <alignment horizontal="left" vertical="center"/>
    </xf>
    <xf numFmtId="0" fontId="27" fillId="0" borderId="4" xfId="0" applyFont="1" applyBorder="1" applyAlignment="1">
      <alignment horizontal="center"/>
    </xf>
    <xf numFmtId="0" fontId="7" fillId="0" borderId="33" xfId="0" applyFont="1" applyBorder="1" applyAlignment="1">
      <alignment horizontal="centerContinuous"/>
    </xf>
    <xf numFmtId="49" fontId="37" fillId="0" borderId="34" xfId="0" applyNumberFormat="1" applyFont="1" applyBorder="1" applyAlignment="1">
      <alignment horizontal="center"/>
    </xf>
    <xf numFmtId="0" fontId="0" fillId="0" borderId="34" xfId="0" applyFill="1" applyBorder="1"/>
    <xf numFmtId="0" fontId="25" fillId="0" borderId="0" xfId="0" applyFont="1"/>
    <xf numFmtId="0" fontId="41" fillId="8" borderId="54" xfId="0" applyFont="1" applyFill="1" applyBorder="1" applyAlignment="1">
      <alignment horizontal="center"/>
    </xf>
    <xf numFmtId="0" fontId="41" fillId="8" borderId="36" xfId="0" applyFont="1" applyFill="1" applyBorder="1" applyAlignment="1">
      <alignment horizontal="center"/>
    </xf>
    <xf numFmtId="0" fontId="49" fillId="0" borderId="0" xfId="0" applyFont="1" applyFill="1" applyBorder="1"/>
    <xf numFmtId="0" fontId="10" fillId="0" borderId="1" xfId="0" applyFont="1" applyBorder="1" applyAlignment="1"/>
    <xf numFmtId="0" fontId="10" fillId="0" borderId="0" xfId="0" applyFont="1" applyBorder="1"/>
    <xf numFmtId="0" fontId="10" fillId="0" borderId="1" xfId="0" applyFont="1" applyBorder="1"/>
    <xf numFmtId="0" fontId="10" fillId="0" borderId="0" xfId="0" applyFont="1" applyBorder="1" applyAlignment="1"/>
    <xf numFmtId="0" fontId="0" fillId="0" borderId="0" xfId="0" applyBorder="1" applyAlignment="1"/>
    <xf numFmtId="0" fontId="31" fillId="0" borderId="0" xfId="0" applyFont="1" applyBorder="1" applyAlignment="1"/>
    <xf numFmtId="0" fontId="13" fillId="0" borderId="1" xfId="0" applyFont="1" applyBorder="1" applyAlignment="1"/>
    <xf numFmtId="0" fontId="8" fillId="0" borderId="1" xfId="0" applyFont="1" applyBorder="1" applyAlignment="1"/>
    <xf numFmtId="0" fontId="21" fillId="0" borderId="0" xfId="0" applyFont="1"/>
    <xf numFmtId="0" fontId="18" fillId="0" borderId="1" xfId="0" applyFont="1" applyBorder="1"/>
    <xf numFmtId="0" fontId="8" fillId="0" borderId="1" xfId="0" applyFont="1" applyBorder="1"/>
    <xf numFmtId="0" fontId="27" fillId="0" borderId="0" xfId="0" applyFont="1"/>
    <xf numFmtId="0" fontId="8" fillId="0" borderId="0" xfId="0" applyFont="1" applyFill="1" applyBorder="1" applyAlignment="1"/>
    <xf numFmtId="0" fontId="10" fillId="0" borderId="0" xfId="0" applyFont="1" applyFill="1" applyBorder="1" applyAlignment="1"/>
    <xf numFmtId="0" fontId="9" fillId="7" borderId="4" xfId="0" applyFont="1" applyFill="1" applyBorder="1" applyAlignment="1">
      <alignment horizontal="center"/>
    </xf>
    <xf numFmtId="0" fontId="8" fillId="0" borderId="0" xfId="0" applyFont="1" applyBorder="1" applyAlignment="1">
      <alignment horizontal="right" vertical="center"/>
    </xf>
    <xf numFmtId="0" fontId="1" fillId="9" borderId="4" xfId="0" applyFont="1" applyFill="1" applyBorder="1" applyAlignment="1">
      <alignment horizontal="center" vertical="center"/>
    </xf>
    <xf numFmtId="0" fontId="8" fillId="0" borderId="5" xfId="0" applyFont="1" applyBorder="1" applyAlignment="1">
      <alignment horizontal="center" wrapText="1"/>
    </xf>
    <xf numFmtId="0" fontId="31" fillId="0" borderId="0" xfId="0" applyFont="1" applyBorder="1" applyAlignment="1">
      <alignment vertical="center"/>
    </xf>
    <xf numFmtId="0" fontId="8" fillId="0" borderId="1" xfId="0" applyFont="1" applyBorder="1" applyAlignment="1">
      <alignment horizontal="right" vertical="center"/>
    </xf>
    <xf numFmtId="0" fontId="8" fillId="0" borderId="2" xfId="0" applyFont="1" applyBorder="1" applyAlignment="1">
      <alignment horizontal="center" wrapText="1"/>
    </xf>
    <xf numFmtId="0" fontId="31" fillId="0" borderId="0" xfId="0" applyFont="1" applyAlignment="1">
      <alignment horizontal="right"/>
    </xf>
    <xf numFmtId="0" fontId="30" fillId="0" borderId="0" xfId="0" applyFont="1"/>
    <xf numFmtId="0" fontId="4" fillId="0" borderId="6" xfId="0" quotePrefix="1" applyFont="1" applyBorder="1"/>
    <xf numFmtId="0" fontId="4" fillId="0" borderId="1" xfId="0" applyFont="1" applyBorder="1"/>
    <xf numFmtId="0" fontId="4" fillId="0" borderId="10" xfId="0" quotePrefix="1" applyFont="1" applyBorder="1"/>
    <xf numFmtId="0" fontId="4" fillId="0" borderId="21" xfId="0" applyFont="1" applyBorder="1"/>
    <xf numFmtId="0" fontId="4" fillId="0" borderId="11" xfId="0" applyFont="1" applyBorder="1"/>
    <xf numFmtId="0" fontId="4" fillId="0" borderId="8" xfId="0" applyFont="1" applyBorder="1"/>
    <xf numFmtId="0" fontId="4" fillId="0" borderId="5" xfId="0" applyFont="1" applyBorder="1"/>
    <xf numFmtId="0" fontId="4" fillId="0" borderId="13" xfId="0" quotePrefix="1" applyFont="1" applyBorder="1"/>
    <xf numFmtId="0" fontId="7" fillId="0" borderId="1" xfId="0" applyFont="1" applyBorder="1" applyAlignment="1">
      <alignment horizontal="center"/>
    </xf>
    <xf numFmtId="0" fontId="30" fillId="0" borderId="0" xfId="0" applyFont="1" applyBorder="1"/>
    <xf numFmtId="0" fontId="30" fillId="0" borderId="4" xfId="0" applyFont="1" applyBorder="1" applyAlignment="1">
      <alignment horizontal="center"/>
    </xf>
    <xf numFmtId="0" fontId="21" fillId="0" borderId="4" xfId="0" quotePrefix="1" applyFont="1" applyBorder="1" applyAlignment="1">
      <alignment horizontal="center"/>
    </xf>
    <xf numFmtId="0" fontId="30" fillId="0" borderId="36" xfId="0" applyFont="1" applyBorder="1" applyAlignment="1">
      <alignment horizontal="center"/>
    </xf>
    <xf numFmtId="0" fontId="30" fillId="0" borderId="20" xfId="0" applyFont="1" applyBorder="1" applyAlignment="1">
      <alignment horizontal="center"/>
    </xf>
    <xf numFmtId="0" fontId="4" fillId="0" borderId="36" xfId="0" applyFont="1" applyBorder="1" applyAlignment="1">
      <alignment horizontal="center"/>
    </xf>
    <xf numFmtId="0" fontId="4" fillId="0" borderId="20" xfId="0" applyFont="1" applyBorder="1" applyAlignment="1">
      <alignment horizontal="center"/>
    </xf>
    <xf numFmtId="0" fontId="21" fillId="0" borderId="36" xfId="0" quotePrefix="1" applyFont="1" applyBorder="1" applyAlignment="1">
      <alignment horizontal="center"/>
    </xf>
    <xf numFmtId="0" fontId="21" fillId="0" borderId="20" xfId="0" quotePrefix="1" applyFont="1" applyBorder="1" applyAlignment="1">
      <alignment horizontal="center"/>
    </xf>
    <xf numFmtId="0" fontId="48" fillId="0" borderId="0" xfId="0" applyFont="1" applyAlignment="1">
      <alignment horizontal="left"/>
    </xf>
    <xf numFmtId="0" fontId="7" fillId="0" borderId="1" xfId="0" applyFont="1" applyBorder="1" applyAlignment="1">
      <alignment horizontal="left"/>
    </xf>
    <xf numFmtId="0" fontId="0" fillId="0" borderId="58" xfId="0" quotePrefix="1" applyBorder="1" applyAlignment="1">
      <alignment horizontal="center"/>
    </xf>
    <xf numFmtId="0" fontId="0" fillId="0" borderId="65" xfId="0" applyBorder="1"/>
    <xf numFmtId="0" fontId="0" fillId="0" borderId="31" xfId="0" applyBorder="1"/>
    <xf numFmtId="0" fontId="0" fillId="0" borderId="30" xfId="0" applyBorder="1"/>
    <xf numFmtId="0" fontId="0" fillId="0" borderId="54" xfId="0" applyBorder="1"/>
    <xf numFmtId="49" fontId="3" fillId="0" borderId="0" xfId="0" applyNumberFormat="1" applyFont="1" applyBorder="1" applyAlignment="1">
      <alignment horizontal="center"/>
    </xf>
    <xf numFmtId="0" fontId="4" fillId="0" borderId="0" xfId="0" quotePrefix="1" applyFont="1" applyBorder="1" applyAlignment="1">
      <alignment horizontal="center"/>
    </xf>
    <xf numFmtId="0" fontId="4" fillId="0" borderId="0" xfId="0" applyFont="1" applyBorder="1" applyAlignment="1">
      <alignment horizontal="centerContinuous"/>
    </xf>
    <xf numFmtId="49" fontId="3" fillId="0" borderId="7" xfId="0" applyNumberFormat="1" applyFont="1" applyBorder="1" applyAlignment="1">
      <alignment horizontal="center"/>
    </xf>
    <xf numFmtId="0" fontId="4" fillId="0" borderId="17" xfId="0" applyFont="1" applyBorder="1" applyAlignment="1">
      <alignment horizontal="left"/>
    </xf>
    <xf numFmtId="0" fontId="0" fillId="6" borderId="1" xfId="0" applyFill="1" applyBorder="1"/>
    <xf numFmtId="0" fontId="16" fillId="0" borderId="0" xfId="0" applyFont="1" applyFill="1" applyAlignment="1">
      <alignment horizontal="center"/>
    </xf>
    <xf numFmtId="0" fontId="8" fillId="0" borderId="0" xfId="0" applyFont="1" applyAlignment="1">
      <alignment horizontal="left"/>
    </xf>
    <xf numFmtId="0" fontId="0" fillId="10" borderId="4" xfId="0" applyFill="1" applyBorder="1" applyAlignment="1">
      <alignment horizontal="center"/>
    </xf>
    <xf numFmtId="0" fontId="34" fillId="0" borderId="3" xfId="0" applyFont="1" applyBorder="1" applyAlignment="1">
      <alignment horizontal="left"/>
    </xf>
    <xf numFmtId="0" fontId="34" fillId="10" borderId="4" xfId="0" applyFont="1" applyFill="1" applyBorder="1" applyAlignment="1">
      <alignment horizontal="center"/>
    </xf>
    <xf numFmtId="0" fontId="0" fillId="0" borderId="66" xfId="0" applyFill="1" applyBorder="1" applyAlignment="1">
      <alignment horizontal="centerContinuous"/>
    </xf>
    <xf numFmtId="0" fontId="0" fillId="11" borderId="36" xfId="0" applyFill="1" applyBorder="1"/>
    <xf numFmtId="0" fontId="0" fillId="0" borderId="36" xfId="0" applyFill="1" applyBorder="1"/>
    <xf numFmtId="0" fontId="21" fillId="0" borderId="0" xfId="0" applyFont="1" applyFill="1" applyBorder="1" applyAlignment="1">
      <alignment horizontal="centerContinuous"/>
    </xf>
    <xf numFmtId="0" fontId="21" fillId="0" borderId="1" xfId="0" applyFont="1" applyFill="1" applyBorder="1"/>
    <xf numFmtId="0" fontId="21" fillId="0" borderId="4" xfId="0" applyFont="1" applyBorder="1" applyAlignment="1">
      <alignment horizontal="left"/>
    </xf>
    <xf numFmtId="0" fontId="9" fillId="0" borderId="0" xfId="0" applyFont="1"/>
    <xf numFmtId="0" fontId="23" fillId="0" borderId="0" xfId="0" applyFont="1"/>
    <xf numFmtId="0" fontId="9" fillId="0" borderId="0" xfId="0" applyFont="1" applyBorder="1" applyAlignment="1"/>
    <xf numFmtId="0" fontId="23" fillId="0" borderId="4" xfId="0" applyFont="1" applyBorder="1" applyAlignment="1">
      <alignment horizontal="center" vertical="center"/>
    </xf>
    <xf numFmtId="0" fontId="23" fillId="0" borderId="4" xfId="0" applyFont="1" applyBorder="1" applyAlignment="1">
      <alignment horizontal="center" vertical="center" wrapText="1"/>
    </xf>
    <xf numFmtId="0" fontId="0" fillId="6" borderId="67" xfId="0" applyFill="1" applyBorder="1"/>
    <xf numFmtId="0" fontId="46" fillId="6" borderId="1" xfId="0" applyFont="1" applyFill="1" applyBorder="1"/>
    <xf numFmtId="0" fontId="23" fillId="3" borderId="48" xfId="0" applyFont="1" applyFill="1" applyBorder="1" applyAlignment="1">
      <alignment horizontal="center" vertical="center" wrapText="1"/>
    </xf>
    <xf numFmtId="0" fontId="43" fillId="0" borderId="1" xfId="0" applyFont="1" applyBorder="1" applyAlignment="1">
      <alignment vertical="top" wrapText="1"/>
    </xf>
    <xf numFmtId="0" fontId="43" fillId="0" borderId="13" xfId="0" applyFont="1" applyBorder="1" applyAlignment="1">
      <alignment vertical="top" wrapText="1"/>
    </xf>
    <xf numFmtId="0" fontId="7" fillId="0" borderId="38" xfId="0" applyFont="1" applyBorder="1" applyAlignment="1">
      <alignment horizontal="center" vertical="center" wrapText="1"/>
    </xf>
    <xf numFmtId="0" fontId="7" fillId="0" borderId="57" xfId="0" applyFont="1" applyBorder="1" applyAlignment="1">
      <alignment horizontal="center" vertical="center" wrapText="1"/>
    </xf>
    <xf numFmtId="0" fontId="0" fillId="2" borderId="0" xfId="0" applyFill="1"/>
    <xf numFmtId="0" fontId="43" fillId="0" borderId="1" xfId="0" applyFont="1" applyFill="1" applyBorder="1" applyAlignment="1">
      <alignment vertical="top" wrapText="1"/>
    </xf>
    <xf numFmtId="0" fontId="0" fillId="0" borderId="0" xfId="0" applyFill="1" applyAlignment="1">
      <alignment horizontal="center"/>
    </xf>
    <xf numFmtId="0" fontId="32" fillId="0" borderId="0" xfId="0" applyFont="1"/>
    <xf numFmtId="0" fontId="31" fillId="0" borderId="0" xfId="0" applyFont="1" applyFill="1"/>
    <xf numFmtId="0" fontId="27" fillId="0" borderId="0" xfId="0" applyFont="1" applyBorder="1"/>
    <xf numFmtId="0" fontId="27" fillId="0" borderId="7" xfId="0" applyFont="1" applyBorder="1"/>
    <xf numFmtId="0" fontId="27" fillId="0" borderId="9" xfId="0" applyFont="1" applyBorder="1"/>
    <xf numFmtId="0" fontId="27" fillId="0" borderId="18" xfId="0" applyFont="1" applyBorder="1"/>
    <xf numFmtId="0" fontId="31" fillId="2" borderId="0" xfId="0" applyFont="1" applyFill="1"/>
    <xf numFmtId="0" fontId="31" fillId="0" borderId="41" xfId="0" applyFont="1" applyBorder="1"/>
    <xf numFmtId="0" fontId="31" fillId="0" borderId="47" xfId="0" applyFont="1" applyBorder="1" applyAlignment="1">
      <alignment horizontal="center"/>
    </xf>
    <xf numFmtId="0" fontId="4" fillId="0" borderId="0" xfId="0" applyFont="1" applyAlignment="1">
      <alignment vertical="center" wrapText="1"/>
    </xf>
    <xf numFmtId="0" fontId="32" fillId="0" borderId="0" xfId="0" applyFont="1" applyAlignment="1">
      <alignment horizontal="center" vertical="center" wrapText="1"/>
    </xf>
    <xf numFmtId="0" fontId="32" fillId="0" borderId="0" xfId="0" applyFont="1" applyAlignment="1">
      <alignment vertical="center" wrapText="1"/>
    </xf>
    <xf numFmtId="0" fontId="0" fillId="0" borderId="4" xfId="0" applyBorder="1" applyAlignment="1">
      <alignment vertical="center"/>
    </xf>
    <xf numFmtId="0" fontId="0" fillId="0" borderId="0" xfId="0" applyAlignment="1">
      <alignment vertical="center"/>
    </xf>
    <xf numFmtId="0" fontId="32" fillId="0" borderId="4" xfId="11" applyFont="1" applyFill="1" applyBorder="1" applyAlignment="1">
      <alignment horizontal="center" vertical="center" wrapText="1"/>
    </xf>
    <xf numFmtId="0" fontId="62" fillId="0" borderId="0" xfId="1" applyAlignment="1" applyProtection="1"/>
    <xf numFmtId="0" fontId="20" fillId="0" borderId="0" xfId="0" applyFont="1" applyBorder="1" applyAlignment="1">
      <alignment horizontal="centerContinuous"/>
    </xf>
    <xf numFmtId="0" fontId="20" fillId="0" borderId="5" xfId="0" applyFont="1" applyBorder="1" applyAlignment="1">
      <alignment horizontal="centerContinuous"/>
    </xf>
    <xf numFmtId="0" fontId="0" fillId="0" borderId="0" xfId="0" applyBorder="1" applyAlignment="1">
      <alignment horizontal="centerContinuous"/>
    </xf>
    <xf numFmtId="0" fontId="0" fillId="0" borderId="5" xfId="0" applyBorder="1" applyAlignment="1">
      <alignment horizontal="centerContinuous"/>
    </xf>
    <xf numFmtId="0" fontId="62" fillId="0" borderId="0" xfId="1" applyFont="1" applyAlignment="1" applyProtection="1">
      <alignment horizontal="center"/>
    </xf>
    <xf numFmtId="0" fontId="62" fillId="0" borderId="0" xfId="1" applyAlignment="1" applyProtection="1">
      <alignment horizontal="center"/>
    </xf>
    <xf numFmtId="0" fontId="62" fillId="0" borderId="0" xfId="1" applyFill="1" applyAlignment="1" applyProtection="1">
      <alignment horizontal="center"/>
    </xf>
    <xf numFmtId="0" fontId="5" fillId="0" borderId="54" xfId="0" applyFont="1" applyBorder="1" applyAlignment="1">
      <alignment horizontal="center"/>
    </xf>
    <xf numFmtId="0" fontId="5" fillId="0" borderId="29" xfId="0" applyFont="1" applyBorder="1" applyAlignment="1">
      <alignment horizontal="center"/>
    </xf>
    <xf numFmtId="0" fontId="5" fillId="0" borderId="6" xfId="0" applyFont="1" applyBorder="1" applyAlignment="1">
      <alignment horizontal="centerContinuous"/>
    </xf>
    <xf numFmtId="0" fontId="5" fillId="0" borderId="43" xfId="0" applyFont="1" applyBorder="1" applyAlignment="1">
      <alignment horizontal="center"/>
    </xf>
    <xf numFmtId="0" fontId="5" fillId="0" borderId="59" xfId="0" applyFont="1" applyBorder="1" applyAlignment="1">
      <alignment horizontal="center"/>
    </xf>
    <xf numFmtId="0" fontId="5" fillId="0" borderId="68" xfId="0" applyFont="1" applyBorder="1" applyAlignment="1">
      <alignment horizontal="centerContinuous"/>
    </xf>
    <xf numFmtId="0" fontId="5" fillId="0" borderId="69" xfId="0" applyFont="1" applyBorder="1" applyAlignment="1">
      <alignment horizontal="centerContinuous"/>
    </xf>
    <xf numFmtId="0" fontId="5" fillId="0" borderId="68" xfId="0" applyFont="1" applyBorder="1" applyAlignment="1">
      <alignment horizontal="center"/>
    </xf>
    <xf numFmtId="0" fontId="54" fillId="0" borderId="49" xfId="0" applyFont="1" applyBorder="1" applyAlignment="1">
      <alignment horizontal="center"/>
    </xf>
    <xf numFmtId="0" fontId="54" fillId="0" borderId="50" xfId="0" applyFont="1" applyBorder="1" applyAlignment="1">
      <alignment horizontal="center"/>
    </xf>
    <xf numFmtId="0" fontId="54" fillId="0" borderId="44" xfId="0" applyFont="1" applyBorder="1" applyAlignment="1">
      <alignment horizontal="center"/>
    </xf>
    <xf numFmtId="0" fontId="54" fillId="0" borderId="40" xfId="0" applyFont="1" applyBorder="1" applyAlignment="1">
      <alignment horizontal="center"/>
    </xf>
    <xf numFmtId="0" fontId="54" fillId="0" borderId="41" xfId="0" quotePrefix="1" applyFont="1" applyBorder="1" applyAlignment="1">
      <alignment horizontal="center"/>
    </xf>
    <xf numFmtId="0" fontId="54" fillId="0" borderId="47" xfId="0" quotePrefix="1" applyFont="1" applyBorder="1" applyAlignment="1">
      <alignment horizontal="center"/>
    </xf>
    <xf numFmtId="0" fontId="54" fillId="0" borderId="46" xfId="0" quotePrefix="1" applyFont="1" applyBorder="1" applyAlignment="1">
      <alignment horizontal="center"/>
    </xf>
    <xf numFmtId="0" fontId="54" fillId="0" borderId="51" xfId="0" quotePrefix="1" applyFont="1" applyBorder="1" applyAlignment="1">
      <alignment horizontal="center"/>
    </xf>
    <xf numFmtId="0" fontId="25" fillId="0" borderId="36"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20" xfId="0" applyFont="1" applyFill="1" applyBorder="1" applyAlignment="1">
      <alignment horizontal="center" vertical="center"/>
    </xf>
    <xf numFmtId="0" fontId="25" fillId="0" borderId="4" xfId="0" applyFont="1" applyFill="1" applyBorder="1" applyAlignment="1">
      <alignment horizontal="center" vertical="center"/>
    </xf>
    <xf numFmtId="0" fontId="59" fillId="0" borderId="0" xfId="0" applyFont="1" applyBorder="1"/>
    <xf numFmtId="0" fontId="39" fillId="0" borderId="0" xfId="0" applyFont="1" applyAlignment="1"/>
    <xf numFmtId="0" fontId="16" fillId="0" borderId="0" xfId="0" applyFont="1" applyAlignment="1"/>
    <xf numFmtId="0" fontId="5" fillId="0" borderId="0" xfId="0" applyFont="1" applyAlignment="1">
      <alignment horizontal="center"/>
    </xf>
    <xf numFmtId="0" fontId="63" fillId="0" borderId="0" xfId="1" applyFont="1" applyAlignment="1" applyProtection="1">
      <alignment horizontal="center"/>
    </xf>
    <xf numFmtId="0" fontId="18" fillId="0" borderId="4" xfId="0" applyFont="1" applyBorder="1" applyAlignment="1">
      <alignment horizontal="center" vertical="center" wrapText="1"/>
    </xf>
    <xf numFmtId="0" fontId="31" fillId="12" borderId="13" xfId="11" applyFont="1" applyFill="1" applyBorder="1" applyAlignment="1">
      <alignment horizontal="center" vertical="center" wrapText="1"/>
    </xf>
    <xf numFmtId="0" fontId="31" fillId="12" borderId="4" xfId="11" applyFont="1" applyFill="1" applyBorder="1" applyAlignment="1">
      <alignment horizontal="center" vertical="center" wrapText="1"/>
    </xf>
    <xf numFmtId="0" fontId="31" fillId="0" borderId="0" xfId="0" applyFont="1" applyAlignment="1">
      <alignment vertical="center"/>
    </xf>
    <xf numFmtId="0" fontId="31" fillId="0" borderId="0" xfId="0" applyFont="1" applyBorder="1" applyAlignment="1">
      <alignment horizontal="center" vertical="center"/>
    </xf>
    <xf numFmtId="0" fontId="0" fillId="0" borderId="1" xfId="0" applyBorder="1" applyAlignment="1">
      <alignment vertical="center"/>
    </xf>
    <xf numFmtId="0" fontId="27" fillId="0" borderId="50" xfId="0" applyFont="1" applyBorder="1" applyAlignment="1">
      <alignment horizontal="center" vertical="center" wrapText="1"/>
    </xf>
    <xf numFmtId="0" fontId="0" fillId="0" borderId="36" xfId="0" applyBorder="1" applyAlignment="1">
      <alignment vertical="center"/>
    </xf>
    <xf numFmtId="0" fontId="0" fillId="0" borderId="20" xfId="0" applyBorder="1" applyAlignment="1">
      <alignment vertical="center"/>
    </xf>
    <xf numFmtId="0" fontId="0" fillId="0" borderId="49" xfId="0" applyBorder="1" applyAlignment="1">
      <alignment vertical="center"/>
    </xf>
    <xf numFmtId="0" fontId="0" fillId="0" borderId="50" xfId="0" applyBorder="1" applyAlignment="1">
      <alignment vertical="center"/>
    </xf>
    <xf numFmtId="0" fontId="0" fillId="0" borderId="40" xfId="0" applyBorder="1" applyAlignment="1">
      <alignment vertical="center"/>
    </xf>
    <xf numFmtId="0" fontId="25" fillId="0" borderId="0" xfId="8"/>
    <xf numFmtId="0" fontId="31" fillId="0" borderId="4" xfId="8" applyFont="1" applyBorder="1" applyAlignment="1">
      <alignment horizontal="center" vertical="center" wrapText="1"/>
    </xf>
    <xf numFmtId="0" fontId="25" fillId="0" borderId="0" xfId="8" applyAlignment="1">
      <alignment vertical="center" wrapText="1"/>
    </xf>
    <xf numFmtId="0" fontId="31" fillId="0" borderId="4" xfId="8" applyFont="1" applyBorder="1"/>
    <xf numFmtId="0" fontId="25" fillId="0" borderId="4" xfId="8" applyBorder="1"/>
    <xf numFmtId="0" fontId="25" fillId="0" borderId="4" xfId="8" applyBorder="1" applyAlignment="1">
      <alignment horizontal="center"/>
    </xf>
    <xf numFmtId="0" fontId="25" fillId="0" borderId="1" xfId="8" applyBorder="1"/>
    <xf numFmtId="0" fontId="31" fillId="0" borderId="41" xfId="0" applyFont="1" applyBorder="1" applyAlignment="1">
      <alignment horizontal="center"/>
    </xf>
    <xf numFmtId="0" fontId="62" fillId="0" borderId="0" xfId="1" applyFont="1" applyAlignment="1" applyProtection="1">
      <alignment horizontal="center"/>
    </xf>
    <xf numFmtId="0" fontId="2" fillId="0" borderId="0" xfId="0" applyFont="1" applyBorder="1"/>
    <xf numFmtId="0" fontId="2" fillId="0" borderId="0" xfId="0" applyFont="1"/>
    <xf numFmtId="0" fontId="2" fillId="0" borderId="7" xfId="0" applyFont="1" applyBorder="1" applyAlignment="1">
      <alignment vertical="center" wrapText="1"/>
    </xf>
    <xf numFmtId="0" fontId="2" fillId="0" borderId="0" xfId="0" applyFont="1" applyBorder="1" applyAlignment="1">
      <alignment vertical="center" wrapText="1"/>
    </xf>
    <xf numFmtId="0" fontId="2" fillId="0" borderId="17" xfId="0" applyFont="1" applyBorder="1" applyAlignment="1">
      <alignment vertical="center" wrapText="1"/>
    </xf>
    <xf numFmtId="0" fontId="0" fillId="0" borderId="0" xfId="0" applyBorder="1" applyAlignment="1">
      <alignment horizontal="justify"/>
    </xf>
    <xf numFmtId="0" fontId="43" fillId="0" borderId="0" xfId="0" applyFont="1" applyAlignment="1">
      <alignment horizontal="center"/>
    </xf>
    <xf numFmtId="0" fontId="7" fillId="0" borderId="70" xfId="0" applyFont="1" applyBorder="1" applyAlignment="1">
      <alignment horizontal="center" vertical="center" wrapText="1"/>
    </xf>
    <xf numFmtId="0" fontId="22" fillId="0" borderId="0" xfId="0" applyFont="1" applyAlignment="1"/>
    <xf numFmtId="0" fontId="47" fillId="0" borderId="0" xfId="0" applyFont="1" applyAlignment="1"/>
    <xf numFmtId="0" fontId="34" fillId="11" borderId="4" xfId="0" applyFont="1" applyFill="1" applyBorder="1" applyAlignment="1">
      <alignment horizontal="center"/>
    </xf>
    <xf numFmtId="0" fontId="34" fillId="7" borderId="4" xfId="0" applyFont="1" applyFill="1" applyBorder="1" applyAlignment="1">
      <alignment horizontal="center"/>
    </xf>
    <xf numFmtId="0" fontId="34" fillId="2" borderId="4" xfId="0" applyFont="1" applyFill="1" applyBorder="1" applyAlignment="1">
      <alignment horizontal="center"/>
    </xf>
    <xf numFmtId="0" fontId="62" fillId="0" borderId="0" xfId="1" applyAlignment="1" applyProtection="1">
      <alignment horizontal="center"/>
    </xf>
    <xf numFmtId="0" fontId="62" fillId="0" borderId="0" xfId="1" applyFont="1" applyAlignment="1" applyProtection="1"/>
    <xf numFmtId="0" fontId="2" fillId="0" borderId="14" xfId="0" applyFont="1" applyFill="1" applyBorder="1"/>
    <xf numFmtId="0" fontId="2" fillId="0" borderId="7" xfId="0" applyFont="1" applyBorder="1"/>
    <xf numFmtId="0" fontId="2" fillId="0" borderId="0" xfId="0" applyFont="1" applyFill="1" applyBorder="1" applyAlignment="1">
      <alignment horizontal="right"/>
    </xf>
    <xf numFmtId="0" fontId="0" fillId="0" borderId="0" xfId="0" applyFont="1" applyFill="1" applyBorder="1" applyAlignment="1">
      <alignment horizontal="right"/>
    </xf>
    <xf numFmtId="0" fontId="31" fillId="0" borderId="0" xfId="0" applyFont="1" applyBorder="1"/>
    <xf numFmtId="0" fontId="31" fillId="0" borderId="0" xfId="0" applyFont="1" applyAlignment="1">
      <alignment horizontal="left"/>
    </xf>
    <xf numFmtId="0" fontId="43" fillId="0" borderId="12" xfId="0" applyFont="1" applyBorder="1" applyAlignment="1">
      <alignment vertical="top" wrapText="1"/>
    </xf>
    <xf numFmtId="0" fontId="0" fillId="0" borderId="69" xfId="0" applyBorder="1"/>
    <xf numFmtId="0" fontId="7" fillId="0" borderId="0" xfId="8" applyFont="1"/>
    <xf numFmtId="0" fontId="7" fillId="0" borderId="0" xfId="0" applyFont="1"/>
    <xf numFmtId="0" fontId="0" fillId="0" borderId="0" xfId="0" applyAlignment="1">
      <alignment wrapText="1"/>
    </xf>
    <xf numFmtId="0" fontId="7" fillId="13" borderId="0" xfId="0" applyFont="1" applyFill="1"/>
    <xf numFmtId="0" fontId="27" fillId="13" borderId="0" xfId="0" applyFont="1" applyFill="1"/>
    <xf numFmtId="0" fontId="0" fillId="13" borderId="0" xfId="0" applyFill="1"/>
    <xf numFmtId="0" fontId="31" fillId="0" borderId="33" xfId="0" applyFont="1" applyBorder="1" applyAlignment="1">
      <alignment horizontal="center" wrapText="1"/>
    </xf>
    <xf numFmtId="0" fontId="1" fillId="0" borderId="35" xfId="0" applyFont="1" applyBorder="1" applyAlignment="1">
      <alignment horizontal="center" wrapText="1"/>
    </xf>
    <xf numFmtId="0" fontId="28" fillId="0" borderId="0" xfId="0" applyFont="1" applyAlignment="1">
      <alignment wrapText="1"/>
    </xf>
    <xf numFmtId="0" fontId="28" fillId="0" borderId="0" xfId="0" applyFont="1" applyAlignment="1">
      <alignment horizontal="centerContinuous" wrapText="1"/>
    </xf>
    <xf numFmtId="0" fontId="31" fillId="0" borderId="33" xfId="0" applyFont="1" applyBorder="1" applyAlignment="1">
      <alignment horizontal="right" vertical="center"/>
    </xf>
    <xf numFmtId="0" fontId="31" fillId="0" borderId="33" xfId="0" applyFont="1" applyBorder="1" applyAlignment="1">
      <alignment horizontal="center" vertical="center" wrapText="1"/>
    </xf>
    <xf numFmtId="0" fontId="7" fillId="0" borderId="0" xfId="0" applyFont="1" applyFill="1"/>
    <xf numFmtId="0" fontId="64" fillId="0" borderId="0" xfId="0" applyFont="1" applyFill="1"/>
    <xf numFmtId="0" fontId="5" fillId="0" borderId="0" xfId="0" applyFont="1" applyFill="1"/>
    <xf numFmtId="0" fontId="44" fillId="6" borderId="0" xfId="9" applyFont="1" applyFill="1" applyAlignment="1">
      <alignment horizontal="centerContinuous"/>
    </xf>
    <xf numFmtId="0" fontId="2" fillId="6" borderId="0" xfId="9" applyFill="1" applyAlignment="1">
      <alignment horizontal="centerContinuous"/>
    </xf>
    <xf numFmtId="0" fontId="2" fillId="0" borderId="0" xfId="9"/>
    <xf numFmtId="0" fontId="22" fillId="6" borderId="0" xfId="9" applyFont="1" applyFill="1" applyAlignment="1">
      <alignment horizontal="centerContinuous"/>
    </xf>
    <xf numFmtId="0" fontId="2" fillId="6" borderId="0" xfId="9" applyFill="1"/>
    <xf numFmtId="0" fontId="31" fillId="6" borderId="0" xfId="9" applyFont="1" applyFill="1" applyAlignment="1">
      <alignment horizontal="centerContinuous"/>
    </xf>
    <xf numFmtId="0" fontId="31" fillId="6" borderId="0" xfId="9" applyFont="1" applyFill="1" applyAlignment="1">
      <alignment textRotation="180"/>
    </xf>
    <xf numFmtId="49" fontId="31" fillId="6" borderId="0" xfId="9" applyNumberFormat="1" applyFont="1" applyFill="1"/>
    <xf numFmtId="0" fontId="31" fillId="6" borderId="0" xfId="9" applyFont="1" applyFill="1"/>
    <xf numFmtId="0" fontId="2" fillId="6" borderId="1" xfId="9" applyFill="1" applyBorder="1"/>
    <xf numFmtId="49" fontId="31" fillId="6" borderId="1" xfId="9" applyNumberFormat="1" applyFont="1" applyFill="1" applyBorder="1"/>
    <xf numFmtId="0" fontId="31" fillId="6" borderId="0" xfId="9" applyFont="1" applyFill="1" applyAlignment="1">
      <alignment horizontal="left"/>
    </xf>
    <xf numFmtId="0" fontId="32" fillId="3" borderId="41" xfId="9" applyFont="1" applyFill="1" applyBorder="1" applyAlignment="1">
      <alignment horizontal="center" vertical="center"/>
    </xf>
    <xf numFmtId="49" fontId="17" fillId="3" borderId="47" xfId="9" applyNumberFormat="1" applyFont="1" applyFill="1" applyBorder="1" applyAlignment="1">
      <alignment horizontal="center" vertical="center" wrapText="1"/>
    </xf>
    <xf numFmtId="0" fontId="32" fillId="3" borderId="41" xfId="9" applyFont="1" applyFill="1" applyBorder="1" applyAlignment="1">
      <alignment horizontal="center" vertical="center" wrapText="1"/>
    </xf>
    <xf numFmtId="0" fontId="31" fillId="0" borderId="4" xfId="9" applyFont="1" applyBorder="1"/>
    <xf numFmtId="49" fontId="3" fillId="0" borderId="4" xfId="9" applyNumberFormat="1" applyFont="1" applyBorder="1" applyAlignment="1">
      <alignment horizontal="center"/>
    </xf>
    <xf numFmtId="0" fontId="3" fillId="0" borderId="13" xfId="9" applyFont="1" applyBorder="1"/>
    <xf numFmtId="0" fontId="3" fillId="0" borderId="4" xfId="9" quotePrefix="1" applyFont="1" applyBorder="1" applyAlignment="1">
      <alignment horizontal="center"/>
    </xf>
    <xf numFmtId="0" fontId="3" fillId="0" borderId="12" xfId="9" applyFont="1" applyBorder="1" applyAlignment="1">
      <alignment horizontal="center"/>
    </xf>
    <xf numFmtId="0" fontId="3" fillId="0" borderId="4" xfId="9" applyFont="1" applyBorder="1"/>
    <xf numFmtId="0" fontId="2" fillId="0" borderId="4" xfId="9" applyBorder="1"/>
    <xf numFmtId="0" fontId="31" fillId="0" borderId="4" xfId="9" applyFont="1" applyBorder="1" applyAlignment="1">
      <alignment wrapText="1"/>
    </xf>
    <xf numFmtId="49" fontId="31" fillId="0" borderId="53" xfId="9" applyNumberFormat="1" applyFont="1" applyBorder="1"/>
    <xf numFmtId="49" fontId="3" fillId="0" borderId="53" xfId="9" applyNumberFormat="1" applyFont="1" applyBorder="1" applyAlignment="1">
      <alignment horizontal="center"/>
    </xf>
    <xf numFmtId="0" fontId="3" fillId="0" borderId="53" xfId="9" quotePrefix="1" applyFont="1" applyBorder="1" applyAlignment="1">
      <alignment horizontal="center"/>
    </xf>
    <xf numFmtId="0" fontId="3" fillId="0" borderId="0" xfId="9" applyFont="1" applyAlignment="1">
      <alignment horizontal="center"/>
    </xf>
    <xf numFmtId="0" fontId="31" fillId="0" borderId="47" xfId="9" applyFont="1" applyBorder="1"/>
    <xf numFmtId="49" fontId="3" fillId="0" borderId="47" xfId="9" applyNumberFormat="1" applyFont="1" applyBorder="1" applyAlignment="1">
      <alignment horizontal="center"/>
    </xf>
    <xf numFmtId="0" fontId="65" fillId="0" borderId="0" xfId="9" applyFont="1" applyAlignment="1">
      <alignment horizontal="left" vertical="center" wrapText="1"/>
    </xf>
    <xf numFmtId="0" fontId="24" fillId="0" borderId="29" xfId="9" applyFont="1" applyBorder="1"/>
    <xf numFmtId="0" fontId="62" fillId="0" borderId="0" xfId="1" applyAlignment="1" applyProtection="1">
      <alignment horizontal="center" wrapText="1"/>
    </xf>
    <xf numFmtId="0" fontId="2" fillId="0" borderId="0" xfId="0" applyFont="1" applyAlignment="1">
      <alignment vertical="center"/>
    </xf>
    <xf numFmtId="0" fontId="0" fillId="0" borderId="1" xfId="0" applyBorder="1" applyAlignment="1">
      <alignment horizontal="center" vertical="center"/>
    </xf>
    <xf numFmtId="0" fontId="65" fillId="0" borderId="0" xfId="9" applyFont="1" applyAlignment="1">
      <alignment horizontal="left" vertical="center" wrapText="1"/>
    </xf>
    <xf numFmtId="0" fontId="32" fillId="0" borderId="3" xfId="0" applyFont="1" applyFill="1" applyBorder="1" applyAlignment="1">
      <alignment horizontal="center"/>
    </xf>
    <xf numFmtId="0" fontId="32" fillId="0" borderId="13" xfId="0" applyFont="1" applyFill="1" applyBorder="1" applyAlignment="1">
      <alignment horizontal="center"/>
    </xf>
    <xf numFmtId="0" fontId="32" fillId="0" borderId="38" xfId="0" applyFont="1" applyFill="1" applyBorder="1" applyAlignment="1">
      <alignment horizontal="center"/>
    </xf>
    <xf numFmtId="0" fontId="0" fillId="0" borderId="0" xfId="0" applyFill="1" applyBorder="1" applyAlignment="1">
      <alignment horizontal="center"/>
    </xf>
    <xf numFmtId="0" fontId="3" fillId="0" borderId="36" xfId="6" applyFont="1" applyBorder="1" applyAlignment="1">
      <alignment horizontal="left" vertical="center"/>
    </xf>
    <xf numFmtId="0" fontId="3" fillId="0" borderId="29" xfId="6" applyFont="1" applyBorder="1" applyAlignment="1">
      <alignment horizontal="center" vertical="center"/>
    </xf>
    <xf numFmtId="177" fontId="3" fillId="0" borderId="29" xfId="6" applyNumberFormat="1" applyFont="1" applyBorder="1" applyAlignment="1">
      <alignment horizontal="center" vertical="center"/>
    </xf>
    <xf numFmtId="178" fontId="3" fillId="14" borderId="4" xfId="6" applyNumberFormat="1" applyFont="1" applyFill="1" applyBorder="1" applyAlignment="1">
      <alignment horizontal="center" vertical="center"/>
    </xf>
    <xf numFmtId="0" fontId="3" fillId="0" borderId="13" xfId="6" applyFont="1" applyBorder="1" applyAlignment="1">
      <alignment horizontal="center" vertical="center"/>
    </xf>
    <xf numFmtId="0" fontId="3" fillId="0" borderId="71" xfId="6" applyFont="1" applyBorder="1" applyAlignment="1">
      <alignment horizontal="left" vertical="center" wrapText="1"/>
    </xf>
    <xf numFmtId="0" fontId="3" fillId="0" borderId="22" xfId="6" applyFont="1" applyBorder="1" applyAlignment="1">
      <alignment horizontal="center" vertical="center"/>
    </xf>
    <xf numFmtId="177" fontId="3" fillId="0" borderId="4" xfId="6" applyNumberFormat="1" applyFont="1" applyBorder="1" applyAlignment="1">
      <alignment horizontal="center" vertical="center"/>
    </xf>
    <xf numFmtId="171" fontId="3" fillId="0" borderId="4" xfId="2" applyFont="1" applyFill="1" applyBorder="1" applyAlignment="1">
      <alignment horizontal="center" vertical="center"/>
    </xf>
    <xf numFmtId="0" fontId="3" fillId="0" borderId="4" xfId="0" applyFont="1" applyBorder="1"/>
    <xf numFmtId="0" fontId="3" fillId="0" borderId="13" xfId="0" applyFont="1" applyBorder="1"/>
    <xf numFmtId="0" fontId="3" fillId="0" borderId="36" xfId="6" applyFont="1" applyBorder="1" applyAlignment="1">
      <alignment horizontal="left" vertical="center" wrapText="1"/>
    </xf>
    <xf numFmtId="0" fontId="3" fillId="0" borderId="4" xfId="6" applyFont="1" applyBorder="1" applyAlignment="1">
      <alignment horizontal="center" vertical="center"/>
    </xf>
    <xf numFmtId="177" fontId="3" fillId="0" borderId="22" xfId="6" applyNumberFormat="1" applyFont="1" applyBorder="1" applyAlignment="1">
      <alignment horizontal="center" vertical="center"/>
    </xf>
    <xf numFmtId="177" fontId="66" fillId="0" borderId="22" xfId="6" applyNumberFormat="1" applyFont="1" applyBorder="1" applyAlignment="1">
      <alignment horizontal="center" vertical="center"/>
    </xf>
    <xf numFmtId="178" fontId="3" fillId="14" borderId="22" xfId="6" applyNumberFormat="1" applyFont="1" applyFill="1" applyBorder="1" applyAlignment="1">
      <alignment horizontal="center" vertical="center"/>
    </xf>
    <xf numFmtId="0" fontId="3" fillId="0" borderId="71" xfId="6" applyFont="1" applyBorder="1" applyAlignment="1">
      <alignment vertical="center"/>
    </xf>
    <xf numFmtId="2" fontId="1" fillId="0" borderId="4" xfId="0" applyNumberFormat="1" applyFont="1" applyBorder="1" applyAlignment="1">
      <alignment horizontal="center"/>
    </xf>
    <xf numFmtId="0" fontId="3" fillId="0" borderId="20" xfId="0" applyFont="1" applyBorder="1" applyAlignment="1">
      <alignment horizontal="center"/>
    </xf>
    <xf numFmtId="0" fontId="3" fillId="0" borderId="20" xfId="0" applyFont="1" applyBorder="1" applyAlignment="1">
      <alignment horizontal="center" wrapText="1"/>
    </xf>
    <xf numFmtId="0" fontId="3" fillId="0" borderId="20" xfId="0" applyFont="1" applyBorder="1" applyAlignment="1">
      <alignment horizontal="left"/>
    </xf>
    <xf numFmtId="0" fontId="3" fillId="0" borderId="20" xfId="0" applyFont="1" applyBorder="1" applyAlignment="1">
      <alignment horizontal="left" wrapText="1"/>
    </xf>
    <xf numFmtId="49" fontId="31" fillId="0" borderId="4" xfId="0" applyNumberFormat="1" applyFont="1" applyBorder="1" applyAlignment="1">
      <alignment horizontal="center"/>
    </xf>
    <xf numFmtId="179" fontId="3" fillId="0" borderId="4" xfId="2" applyNumberFormat="1" applyFont="1" applyFill="1" applyBorder="1" applyAlignment="1">
      <alignment horizontal="center" vertical="center"/>
    </xf>
    <xf numFmtId="177" fontId="1" fillId="0" borderId="4" xfId="0" applyNumberFormat="1" applyFont="1" applyBorder="1" applyAlignment="1">
      <alignment horizontal="center"/>
    </xf>
    <xf numFmtId="0" fontId="0" fillId="0" borderId="1" xfId="0" applyBorder="1" applyAlignment="1">
      <alignment horizontal="center"/>
    </xf>
    <xf numFmtId="0" fontId="0" fillId="15" borderId="56" xfId="0" applyFill="1" applyBorder="1" applyAlignment="1">
      <alignment wrapText="1"/>
    </xf>
    <xf numFmtId="0" fontId="0" fillId="16" borderId="63" xfId="0" applyFill="1" applyBorder="1" applyAlignment="1">
      <alignment horizontal="center" wrapText="1"/>
    </xf>
    <xf numFmtId="0" fontId="0" fillId="16" borderId="56" xfId="0" applyFill="1" applyBorder="1" applyAlignment="1">
      <alignment horizontal="center" wrapText="1"/>
    </xf>
    <xf numFmtId="0" fontId="0" fillId="16" borderId="34" xfId="0" applyFill="1" applyBorder="1" applyAlignment="1">
      <alignment horizontal="center" wrapText="1"/>
    </xf>
    <xf numFmtId="0" fontId="0" fillId="16" borderId="67" xfId="0" applyFill="1" applyBorder="1" applyAlignment="1">
      <alignment horizontal="center" wrapText="1"/>
    </xf>
    <xf numFmtId="0" fontId="0" fillId="16" borderId="35" xfId="0" applyFill="1" applyBorder="1" applyAlignment="1">
      <alignment horizontal="center" wrapText="1"/>
    </xf>
    <xf numFmtId="0" fontId="31" fillId="0" borderId="34" xfId="0" applyFont="1" applyBorder="1" applyAlignment="1">
      <alignment horizontal="center" wrapText="1"/>
    </xf>
    <xf numFmtId="0" fontId="31" fillId="0" borderId="34" xfId="0" applyFont="1" applyBorder="1" applyAlignment="1">
      <alignment horizontal="center"/>
    </xf>
    <xf numFmtId="0" fontId="0" fillId="16" borderId="63" xfId="0" applyFill="1" applyBorder="1" applyAlignment="1">
      <alignment horizontal="center"/>
    </xf>
    <xf numFmtId="0" fontId="0" fillId="16" borderId="56" xfId="0" applyFill="1" applyBorder="1" applyAlignment="1">
      <alignment horizontal="center"/>
    </xf>
    <xf numFmtId="0" fontId="0" fillId="16" borderId="34" xfId="0" applyFill="1" applyBorder="1" applyAlignment="1">
      <alignment horizontal="center"/>
    </xf>
    <xf numFmtId="0" fontId="0" fillId="15" borderId="34" xfId="0" applyFill="1" applyBorder="1" applyAlignment="1">
      <alignment horizontal="center"/>
    </xf>
    <xf numFmtId="0" fontId="0" fillId="15" borderId="56" xfId="0" applyFill="1" applyBorder="1" applyAlignment="1">
      <alignment horizontal="center"/>
    </xf>
    <xf numFmtId="0" fontId="0" fillId="16" borderId="67" xfId="0" applyFill="1" applyBorder="1" applyAlignment="1">
      <alignment horizontal="center"/>
    </xf>
    <xf numFmtId="0" fontId="0" fillId="16" borderId="35" xfId="0" applyFill="1" applyBorder="1" applyAlignment="1">
      <alignment horizontal="center"/>
    </xf>
    <xf numFmtId="0" fontId="2" fillId="0" borderId="1" xfId="0" applyFont="1" applyBorder="1"/>
    <xf numFmtId="0" fontId="2" fillId="0" borderId="53" xfId="0" applyFont="1" applyBorder="1" applyAlignment="1">
      <alignment horizontal="center"/>
    </xf>
    <xf numFmtId="0" fontId="2" fillId="0" borderId="53" xfId="0" applyFont="1" applyBorder="1" applyAlignment="1">
      <alignment horizontal="right"/>
    </xf>
    <xf numFmtId="0" fontId="2" fillId="7" borderId="4" xfId="0" applyFont="1" applyFill="1" applyBorder="1" applyAlignment="1">
      <alignment horizontal="center"/>
    </xf>
    <xf numFmtId="0" fontId="2" fillId="0" borderId="53" xfId="0" applyFont="1" applyBorder="1" applyAlignment="1">
      <alignment horizontal="center" vertical="center"/>
    </xf>
    <xf numFmtId="0" fontId="0" fillId="0" borderId="53" xfId="0" applyBorder="1" applyAlignment="1">
      <alignment vertical="center" wrapText="1"/>
    </xf>
    <xf numFmtId="0" fontId="0" fillId="0" borderId="53" xfId="0" applyBorder="1" applyAlignment="1">
      <alignment horizontal="center" vertical="center"/>
    </xf>
    <xf numFmtId="0" fontId="0" fillId="2" borderId="4" xfId="0" applyFill="1" applyBorder="1" applyAlignment="1">
      <alignment horizontal="center" vertical="center"/>
    </xf>
    <xf numFmtId="0" fontId="21" fillId="0" borderId="0" xfId="0" applyFont="1" applyFill="1" applyAlignment="1"/>
    <xf numFmtId="0" fontId="34" fillId="0" borderId="27" xfId="0" applyFont="1" applyFill="1" applyBorder="1" applyAlignment="1">
      <alignment horizontal="center"/>
    </xf>
    <xf numFmtId="0" fontId="34" fillId="0" borderId="2" xfId="0" applyFont="1" applyFill="1" applyBorder="1" applyAlignment="1">
      <alignment horizontal="center"/>
    </xf>
    <xf numFmtId="0" fontId="34" fillId="0" borderId="1" xfId="0" applyFont="1" applyFill="1" applyBorder="1" applyAlignment="1">
      <alignment horizontal="center"/>
    </xf>
    <xf numFmtId="0" fontId="34" fillId="0" borderId="72" xfId="0" applyFont="1" applyFill="1" applyBorder="1" applyAlignment="1">
      <alignment horizontal="center"/>
    </xf>
    <xf numFmtId="0" fontId="4" fillId="0" borderId="18" xfId="0" applyFont="1" applyFill="1" applyBorder="1" applyAlignment="1">
      <alignment horizontal="center"/>
    </xf>
    <xf numFmtId="0" fontId="0" fillId="13" borderId="22" xfId="0" applyFill="1" applyBorder="1"/>
    <xf numFmtId="9" fontId="0" fillId="2" borderId="4" xfId="13" applyFont="1" applyFill="1" applyBorder="1"/>
    <xf numFmtId="0" fontId="0" fillId="13" borderId="53" xfId="0" applyFill="1" applyBorder="1"/>
    <xf numFmtId="9" fontId="2" fillId="7" borderId="2" xfId="13" applyFont="1" applyFill="1" applyBorder="1"/>
    <xf numFmtId="0" fontId="0" fillId="17" borderId="22" xfId="0" applyFill="1" applyBorder="1"/>
    <xf numFmtId="9" fontId="33" fillId="5" borderId="72" xfId="13" applyFont="1" applyFill="1" applyBorder="1" applyAlignment="1">
      <alignment horizontal="center"/>
    </xf>
    <xf numFmtId="0" fontId="0" fillId="16" borderId="22" xfId="0" applyFill="1" applyBorder="1"/>
    <xf numFmtId="0" fontId="32" fillId="2" borderId="4" xfId="0" applyFont="1" applyFill="1" applyBorder="1" applyAlignment="1">
      <alignment horizontal="center"/>
    </xf>
    <xf numFmtId="0" fontId="32" fillId="5" borderId="72" xfId="0" applyFont="1" applyFill="1" applyBorder="1" applyAlignment="1">
      <alignment horizontal="center"/>
    </xf>
    <xf numFmtId="0" fontId="32" fillId="0" borderId="2" xfId="0" quotePrefix="1" applyFont="1" applyFill="1" applyBorder="1" applyAlignment="1">
      <alignment horizontal="center"/>
    </xf>
    <xf numFmtId="0" fontId="32" fillId="0" borderId="72" xfId="0" quotePrefix="1" applyFont="1" applyFill="1" applyBorder="1" applyAlignment="1">
      <alignment horizontal="center"/>
    </xf>
    <xf numFmtId="9" fontId="32" fillId="5" borderId="72" xfId="13" applyFont="1" applyFill="1" applyBorder="1" applyAlignment="1">
      <alignment horizontal="center"/>
    </xf>
    <xf numFmtId="0" fontId="32" fillId="0" borderId="72" xfId="0" applyFont="1" applyFill="1" applyBorder="1" applyAlignment="1">
      <alignment horizontal="center"/>
    </xf>
    <xf numFmtId="0" fontId="32" fillId="0" borderId="2" xfId="0" applyFont="1" applyFill="1" applyBorder="1" applyAlignment="1">
      <alignment horizontal="center"/>
    </xf>
    <xf numFmtId="0" fontId="32" fillId="8" borderId="3" xfId="0" applyFont="1" applyFill="1" applyBorder="1" applyAlignment="1">
      <alignment horizontal="center"/>
    </xf>
    <xf numFmtId="0" fontId="32" fillId="0" borderId="5" xfId="0" quotePrefix="1" applyFont="1" applyFill="1" applyBorder="1" applyAlignment="1">
      <alignment horizontal="center"/>
    </xf>
    <xf numFmtId="0" fontId="32" fillId="0" borderId="17" xfId="0" applyFont="1" applyFill="1" applyBorder="1" applyAlignment="1">
      <alignment horizontal="center"/>
    </xf>
    <xf numFmtId="0" fontId="32" fillId="5" borderId="20" xfId="0" applyFont="1" applyFill="1" applyBorder="1" applyAlignment="1">
      <alignment horizontal="center"/>
    </xf>
    <xf numFmtId="0" fontId="2" fillId="7" borderId="3" xfId="0" applyFont="1" applyFill="1" applyBorder="1" applyAlignment="1">
      <alignment horizontal="center"/>
    </xf>
    <xf numFmtId="9" fontId="2" fillId="2" borderId="4" xfId="13" applyFont="1" applyFill="1" applyBorder="1" applyAlignment="1">
      <alignment horizontal="center"/>
    </xf>
    <xf numFmtId="0" fontId="2" fillId="5" borderId="4" xfId="0" applyFont="1" applyFill="1" applyBorder="1" applyAlignment="1">
      <alignment horizontal="center"/>
    </xf>
    <xf numFmtId="0" fontId="2" fillId="0" borderId="5" xfId="0" applyFont="1" applyFill="1" applyBorder="1" applyAlignment="1">
      <alignment horizontal="center"/>
    </xf>
    <xf numFmtId="0" fontId="2" fillId="0" borderId="22" xfId="0" applyFont="1" applyFill="1" applyBorder="1" applyAlignment="1">
      <alignment horizontal="center"/>
    </xf>
    <xf numFmtId="0" fontId="2" fillId="2" borderId="4" xfId="0" applyFont="1" applyFill="1" applyBorder="1" applyAlignment="1">
      <alignment horizontal="center"/>
    </xf>
    <xf numFmtId="9" fontId="2" fillId="5" borderId="4" xfId="13" applyFont="1" applyFill="1" applyBorder="1" applyAlignment="1">
      <alignment horizontal="center"/>
    </xf>
    <xf numFmtId="9" fontId="2" fillId="7" borderId="3" xfId="13" applyFont="1" applyFill="1" applyBorder="1" applyAlignment="1">
      <alignment horizontal="center"/>
    </xf>
    <xf numFmtId="0" fontId="0" fillId="13" borderId="22" xfId="0" applyFill="1" applyBorder="1"/>
    <xf numFmtId="0" fontId="0" fillId="17" borderId="53" xfId="0" applyFill="1" applyBorder="1"/>
    <xf numFmtId="0" fontId="0" fillId="17" borderId="22" xfId="0" applyFill="1" applyBorder="1"/>
    <xf numFmtId="9" fontId="33" fillId="0" borderId="2" xfId="13" quotePrefix="1" applyFont="1" applyFill="1" applyBorder="1" applyAlignment="1">
      <alignment horizontal="center"/>
    </xf>
    <xf numFmtId="9" fontId="32" fillId="0" borderId="2" xfId="13" quotePrefix="1" applyFont="1" applyFill="1" applyBorder="1" applyAlignment="1">
      <alignment horizontal="center"/>
    </xf>
    <xf numFmtId="9" fontId="2" fillId="2" borderId="3" xfId="13" applyFont="1" applyFill="1" applyBorder="1" applyAlignment="1">
      <alignment horizontal="center"/>
    </xf>
    <xf numFmtId="9" fontId="32" fillId="0" borderId="2" xfId="13" quotePrefix="1" applyNumberFormat="1" applyFont="1" applyFill="1" applyBorder="1" applyAlignment="1">
      <alignment horizontal="center"/>
    </xf>
    <xf numFmtId="9" fontId="32" fillId="0" borderId="2" xfId="13" applyNumberFormat="1" applyFont="1" applyFill="1" applyBorder="1" applyAlignment="1">
      <alignment horizontal="center"/>
    </xf>
    <xf numFmtId="9" fontId="32" fillId="0" borderId="5" xfId="13" quotePrefix="1" applyNumberFormat="1" applyFont="1" applyFill="1" applyBorder="1" applyAlignment="1">
      <alignment horizontal="center"/>
    </xf>
    <xf numFmtId="0" fontId="32" fillId="2" borderId="2" xfId="0" applyFont="1" applyFill="1" applyBorder="1" applyAlignment="1">
      <alignment horizontal="center"/>
    </xf>
    <xf numFmtId="9" fontId="3" fillId="2" borderId="4" xfId="13" applyNumberFormat="1" applyFont="1" applyFill="1" applyBorder="1"/>
    <xf numFmtId="177" fontId="3" fillId="5" borderId="4" xfId="0" applyNumberFormat="1" applyFont="1" applyFill="1" applyBorder="1"/>
    <xf numFmtId="0" fontId="3" fillId="0" borderId="22" xfId="0" applyFont="1" applyFill="1" applyBorder="1"/>
    <xf numFmtId="9" fontId="3" fillId="2" borderId="4" xfId="13" applyNumberFormat="1" applyFont="1" applyFill="1" applyBorder="1" applyAlignment="1">
      <alignment horizontal="center"/>
    </xf>
    <xf numFmtId="0" fontId="3" fillId="5" borderId="4" xfId="0" applyFont="1" applyFill="1" applyBorder="1" applyAlignment="1">
      <alignment horizontal="center"/>
    </xf>
    <xf numFmtId="0" fontId="3" fillId="0" borderId="22" xfId="0" applyFont="1" applyFill="1" applyBorder="1" applyAlignment="1">
      <alignment horizontal="center"/>
    </xf>
    <xf numFmtId="9" fontId="3" fillId="5" borderId="4" xfId="13" applyFont="1" applyFill="1" applyBorder="1" applyAlignment="1">
      <alignment horizontal="center"/>
    </xf>
    <xf numFmtId="0" fontId="3" fillId="0" borderId="53" xfId="0" applyFont="1" applyFill="1" applyBorder="1" applyAlignment="1">
      <alignment horizontal="center"/>
    </xf>
    <xf numFmtId="9" fontId="3" fillId="2" borderId="3" xfId="13" applyNumberFormat="1" applyFont="1" applyFill="1" applyBorder="1" applyAlignment="1">
      <alignment horizontal="center"/>
    </xf>
    <xf numFmtId="0" fontId="3" fillId="0" borderId="50" xfId="0" applyFont="1" applyFill="1" applyBorder="1"/>
    <xf numFmtId="0" fontId="3" fillId="0" borderId="40" xfId="0" applyFont="1" applyFill="1" applyBorder="1"/>
    <xf numFmtId="0" fontId="67" fillId="5" borderId="4" xfId="0" applyFont="1" applyFill="1" applyBorder="1" applyAlignment="1">
      <alignment horizontal="center"/>
    </xf>
    <xf numFmtId="9" fontId="68" fillId="5" borderId="72" xfId="0" applyNumberFormat="1" applyFont="1" applyFill="1" applyBorder="1" applyAlignment="1">
      <alignment horizontal="center"/>
    </xf>
    <xf numFmtId="177" fontId="32" fillId="2" borderId="2" xfId="0" applyNumberFormat="1" applyFont="1" applyFill="1" applyBorder="1" applyAlignment="1">
      <alignment horizontal="center"/>
    </xf>
    <xf numFmtId="177" fontId="0" fillId="0" borderId="53" xfId="0" applyNumberFormat="1" applyBorder="1" applyAlignment="1">
      <alignment horizontal="center"/>
    </xf>
    <xf numFmtId="9" fontId="2" fillId="0" borderId="5" xfId="13" applyFont="1" applyFill="1" applyBorder="1" applyAlignment="1">
      <alignment horizontal="center"/>
    </xf>
    <xf numFmtId="9" fontId="32" fillId="8" borderId="3" xfId="13" applyFont="1" applyFill="1" applyBorder="1" applyAlignment="1">
      <alignment horizontal="center"/>
    </xf>
    <xf numFmtId="9" fontId="3" fillId="7" borderId="3" xfId="13" applyFont="1" applyFill="1" applyBorder="1" applyAlignment="1">
      <alignment horizontal="center"/>
    </xf>
    <xf numFmtId="182" fontId="32" fillId="2" borderId="2" xfId="0" applyNumberFormat="1" applyFont="1" applyFill="1" applyBorder="1" applyAlignment="1">
      <alignment horizontal="center"/>
    </xf>
    <xf numFmtId="0" fontId="2" fillId="0" borderId="53" xfId="0" applyFont="1" applyBorder="1"/>
    <xf numFmtId="0" fontId="2" fillId="0" borderId="53" xfId="0" applyFont="1" applyBorder="1" applyAlignment="1">
      <alignment horizontal="right" vertical="center"/>
    </xf>
    <xf numFmtId="0" fontId="2" fillId="0" borderId="53" xfId="0" applyFont="1" applyBorder="1" applyAlignment="1">
      <alignment vertical="center" wrapText="1"/>
    </xf>
    <xf numFmtId="0" fontId="0" fillId="0" borderId="53" xfId="0" applyBorder="1" applyAlignment="1">
      <alignment horizontal="right" vertical="center"/>
    </xf>
    <xf numFmtId="0" fontId="0" fillId="0" borderId="53" xfId="0" applyBorder="1" applyAlignment="1">
      <alignment vertical="center"/>
    </xf>
    <xf numFmtId="0" fontId="2" fillId="13" borderId="4" xfId="0" applyFont="1" applyFill="1" applyBorder="1" applyAlignment="1">
      <alignment horizontal="center"/>
    </xf>
    <xf numFmtId="0" fontId="0" fillId="10" borderId="4" xfId="0" applyFill="1" applyBorder="1" applyAlignment="1">
      <alignment horizontal="center" vertical="center"/>
    </xf>
    <xf numFmtId="0" fontId="2" fillId="0" borderId="53" xfId="0" applyFont="1" applyBorder="1" applyAlignment="1">
      <alignment vertical="center"/>
    </xf>
    <xf numFmtId="177" fontId="0" fillId="0" borderId="53" xfId="0" applyNumberFormat="1" applyBorder="1" applyAlignment="1">
      <alignment horizontal="center" vertical="center"/>
    </xf>
    <xf numFmtId="0" fontId="3" fillId="0" borderId="37" xfId="0" applyFont="1" applyFill="1" applyBorder="1"/>
    <xf numFmtId="9" fontId="3" fillId="0" borderId="5" xfId="13" applyFont="1" applyFill="1" applyBorder="1" applyAlignment="1">
      <alignment horizontal="center"/>
    </xf>
    <xf numFmtId="9" fontId="3" fillId="0" borderId="5" xfId="13" applyFont="1" applyFill="1" applyBorder="1"/>
    <xf numFmtId="9" fontId="32" fillId="0" borderId="72" xfId="13" quotePrefix="1" applyFont="1" applyFill="1" applyBorder="1" applyAlignment="1">
      <alignment horizontal="center"/>
    </xf>
    <xf numFmtId="0" fontId="0" fillId="0" borderId="36" xfId="0" applyBorder="1" applyAlignment="1">
      <alignment horizontal="center"/>
    </xf>
    <xf numFmtId="0" fontId="0" fillId="0" borderId="36" xfId="0" applyBorder="1" applyAlignment="1">
      <alignment horizontal="center" vertical="center"/>
    </xf>
    <xf numFmtId="0" fontId="2" fillId="0" borderId="4" xfId="0" applyFont="1" applyBorder="1" applyAlignment="1">
      <alignment horizontal="center" vertical="center"/>
    </xf>
    <xf numFmtId="0" fontId="2" fillId="0" borderId="20" xfId="0" applyFont="1" applyBorder="1" applyAlignment="1">
      <alignment vertical="center" wrapText="1"/>
    </xf>
    <xf numFmtId="0" fontId="0" fillId="0" borderId="4" xfId="0" applyBorder="1" applyAlignment="1">
      <alignment horizontal="center" vertical="center" wrapText="1"/>
    </xf>
    <xf numFmtId="0" fontId="2" fillId="0" borderId="4" xfId="0" applyFont="1" applyBorder="1" applyAlignment="1">
      <alignment horizontal="left" vertical="center" wrapText="1"/>
    </xf>
    <xf numFmtId="0" fontId="0" fillId="0" borderId="4" xfId="0" applyBorder="1" applyAlignment="1">
      <alignment horizontal="left" vertical="center" wrapText="1"/>
    </xf>
    <xf numFmtId="0" fontId="2" fillId="0" borderId="36" xfId="0" applyFont="1" applyBorder="1" applyAlignment="1">
      <alignment horizontal="center" vertical="center"/>
    </xf>
    <xf numFmtId="0" fontId="2" fillId="0" borderId="4" xfId="0" applyFont="1" applyBorder="1"/>
    <xf numFmtId="0" fontId="2" fillId="0" borderId="4" xfId="0" applyFont="1" applyBorder="1" applyAlignment="1">
      <alignment vertical="center"/>
    </xf>
    <xf numFmtId="0" fontId="2" fillId="0" borderId="4" xfId="0" applyFont="1" applyBorder="1" applyAlignment="1">
      <alignment horizontal="center" vertical="center" wrapText="1"/>
    </xf>
    <xf numFmtId="0" fontId="8" fillId="0" borderId="0" xfId="0" applyFont="1" applyAlignment="1">
      <alignment horizontal="center"/>
    </xf>
    <xf numFmtId="0" fontId="13" fillId="0" borderId="0" xfId="0" applyFont="1" applyAlignment="1">
      <alignment horizontal="center"/>
    </xf>
    <xf numFmtId="0" fontId="10" fillId="0" borderId="1" xfId="0" applyFont="1" applyBorder="1" applyAlignment="1">
      <alignment horizontal="center"/>
    </xf>
    <xf numFmtId="0" fontId="13" fillId="0" borderId="1" xfId="0" applyFont="1" applyBorder="1" applyAlignment="1">
      <alignment horizontal="center"/>
    </xf>
    <xf numFmtId="0" fontId="0" fillId="0" borderId="50" xfId="0" applyBorder="1" applyAlignment="1">
      <alignment horizontal="center"/>
    </xf>
    <xf numFmtId="0" fontId="19" fillId="0" borderId="0" xfId="0" applyFont="1" applyAlignment="1">
      <alignment horizontal="center"/>
    </xf>
    <xf numFmtId="183" fontId="69" fillId="0" borderId="4" xfId="4" applyNumberFormat="1" applyFont="1" applyBorder="1" applyAlignment="1">
      <alignment horizontal="center" vertical="center" wrapText="1"/>
    </xf>
    <xf numFmtId="183" fontId="69" fillId="0" borderId="20" xfId="4" applyNumberFormat="1" applyFont="1" applyBorder="1" applyAlignment="1">
      <alignment horizontal="center" vertical="center" wrapText="1"/>
    </xf>
    <xf numFmtId="0" fontId="69" fillId="0" borderId="4" xfId="4" applyNumberFormat="1" applyFont="1" applyBorder="1" applyAlignment="1">
      <alignment horizontal="center" vertical="center"/>
    </xf>
    <xf numFmtId="0" fontId="1" fillId="16" borderId="4" xfId="0" applyFont="1" applyFill="1" applyBorder="1" applyAlignment="1">
      <alignment horizontal="center"/>
    </xf>
    <xf numFmtId="0" fontId="9" fillId="13" borderId="4" xfId="0" applyFont="1" applyFill="1" applyBorder="1" applyAlignment="1">
      <alignment horizontal="center"/>
    </xf>
    <xf numFmtId="0" fontId="1" fillId="17" borderId="4" xfId="0" applyFont="1" applyFill="1" applyBorder="1" applyAlignment="1">
      <alignment horizontal="center"/>
    </xf>
    <xf numFmtId="0" fontId="2" fillId="0" borderId="4" xfId="0" applyFont="1" applyBorder="1" applyAlignment="1">
      <alignment horizontal="center"/>
    </xf>
    <xf numFmtId="0" fontId="9" fillId="16" borderId="4" xfId="0" applyFont="1" applyFill="1" applyBorder="1" applyAlignment="1">
      <alignment horizontal="center"/>
    </xf>
    <xf numFmtId="0" fontId="3" fillId="0" borderId="4" xfId="0" applyFont="1" applyBorder="1" applyAlignment="1">
      <alignment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2" fillId="16" borderId="4" xfId="0" applyFont="1" applyFill="1" applyBorder="1" applyAlignment="1">
      <alignment horizontal="center"/>
    </xf>
    <xf numFmtId="0" fontId="32" fillId="0" borderId="4" xfId="0" applyFont="1" applyBorder="1" applyAlignment="1">
      <alignment horizontal="center"/>
    </xf>
    <xf numFmtId="0" fontId="32" fillId="13" borderId="4" xfId="0" applyFont="1" applyFill="1" applyBorder="1" applyAlignment="1">
      <alignment horizontal="center"/>
    </xf>
    <xf numFmtId="0" fontId="17" fillId="13" borderId="4" xfId="0" applyFont="1" applyFill="1" applyBorder="1" applyAlignment="1">
      <alignment horizontal="center"/>
    </xf>
    <xf numFmtId="0" fontId="32" fillId="17" borderId="4" xfId="0" applyFont="1" applyFill="1" applyBorder="1" applyAlignment="1">
      <alignment horizontal="center"/>
    </xf>
    <xf numFmtId="0" fontId="17" fillId="16" borderId="4" xfId="0" applyFont="1" applyFill="1" applyBorder="1" applyAlignment="1">
      <alignment horizontal="center"/>
    </xf>
    <xf numFmtId="0" fontId="3" fillId="0" borderId="4" xfId="0" applyFont="1" applyBorder="1" applyAlignment="1">
      <alignment horizontal="left" vertical="center"/>
    </xf>
    <xf numFmtId="2" fontId="3" fillId="0" borderId="4" xfId="0" applyNumberFormat="1" applyFont="1" applyBorder="1" applyAlignment="1">
      <alignment horizontal="center" vertical="center"/>
    </xf>
    <xf numFmtId="0" fontId="0" fillId="0" borderId="0" xfId="0" applyBorder="1" applyAlignment="1">
      <alignment vertical="center"/>
    </xf>
    <xf numFmtId="0" fontId="3" fillId="0" borderId="4" xfId="0" applyFont="1" applyBorder="1" applyAlignment="1">
      <alignment vertical="center"/>
    </xf>
    <xf numFmtId="49" fontId="21" fillId="0" borderId="29" xfId="11" applyNumberFormat="1" applyFont="1" applyBorder="1" applyAlignment="1">
      <alignment horizontal="left" vertical="justify"/>
    </xf>
    <xf numFmtId="0" fontId="21" fillId="0" borderId="29" xfId="11" applyFont="1" applyBorder="1" applyAlignment="1">
      <alignment horizontal="left" vertical="justify"/>
    </xf>
    <xf numFmtId="0" fontId="21" fillId="0" borderId="29" xfId="11" applyFont="1" applyBorder="1" applyAlignment="1">
      <alignment horizontal="center" vertical="justify"/>
    </xf>
    <xf numFmtId="0" fontId="3" fillId="0" borderId="4" xfId="6" applyFont="1" applyBorder="1" applyAlignment="1">
      <alignment horizontal="center" vertical="center" wrapText="1"/>
    </xf>
    <xf numFmtId="3" fontId="3" fillId="0" borderId="4" xfId="6" applyNumberFormat="1" applyFont="1" applyBorder="1" applyAlignment="1">
      <alignment horizontal="center" vertical="center" wrapText="1"/>
    </xf>
    <xf numFmtId="0" fontId="21" fillId="0" borderId="4" xfId="11" applyFont="1" applyBorder="1" applyAlignment="1">
      <alignment horizontal="left" vertical="center" wrapText="1"/>
    </xf>
    <xf numFmtId="49" fontId="21" fillId="0" borderId="4" xfId="11" applyNumberFormat="1" applyFont="1" applyBorder="1" applyAlignment="1">
      <alignment horizontal="left" vertical="center"/>
    </xf>
    <xf numFmtId="0" fontId="21" fillId="0" borderId="29" xfId="11" applyFont="1" applyBorder="1" applyAlignment="1">
      <alignment horizontal="left" vertical="top" wrapText="1"/>
    </xf>
    <xf numFmtId="178" fontId="3" fillId="0" borderId="4" xfId="6" applyNumberFormat="1" applyFont="1" applyBorder="1" applyAlignment="1">
      <alignment horizontal="center" vertical="center"/>
    </xf>
    <xf numFmtId="0" fontId="21" fillId="0" borderId="4" xfId="11" applyFont="1" applyBorder="1" applyAlignment="1">
      <alignment horizontal="left" vertical="center"/>
    </xf>
    <xf numFmtId="0" fontId="21" fillId="0" borderId="4" xfId="12" applyFont="1" applyBorder="1" applyAlignment="1">
      <alignment horizontal="left" vertical="center" wrapText="1"/>
    </xf>
    <xf numFmtId="0" fontId="1" fillId="16" borderId="4" xfId="0" applyFont="1" applyFill="1" applyBorder="1" applyAlignment="1">
      <alignment horizontal="center"/>
    </xf>
    <xf numFmtId="0" fontId="1" fillId="13" borderId="4" xfId="0" applyFont="1" applyFill="1" applyBorder="1" applyAlignment="1">
      <alignment horizontal="center"/>
    </xf>
    <xf numFmtId="0" fontId="31" fillId="17" borderId="4" xfId="0" applyFont="1" applyFill="1" applyBorder="1" applyAlignment="1">
      <alignment horizontal="center" vertical="center"/>
    </xf>
    <xf numFmtId="0" fontId="9" fillId="13" borderId="4" xfId="0" applyFont="1" applyFill="1" applyBorder="1" applyAlignment="1">
      <alignment horizontal="center" vertical="center"/>
    </xf>
    <xf numFmtId="0" fontId="9" fillId="17" borderId="4" xfId="0" applyFont="1" applyFill="1" applyBorder="1" applyAlignment="1">
      <alignment horizontal="center" vertical="center"/>
    </xf>
    <xf numFmtId="0" fontId="38" fillId="13" borderId="4" xfId="0" applyFont="1" applyFill="1" applyBorder="1" applyAlignment="1">
      <alignment horizontal="center" vertical="center"/>
    </xf>
    <xf numFmtId="0" fontId="38" fillId="13" borderId="4" xfId="0" applyFont="1" applyFill="1" applyBorder="1" applyAlignment="1">
      <alignment horizontal="center" vertical="center"/>
    </xf>
    <xf numFmtId="0" fontId="38" fillId="16" borderId="4" xfId="0" applyFont="1" applyFill="1" applyBorder="1" applyAlignment="1">
      <alignment horizontal="center" vertical="center"/>
    </xf>
    <xf numFmtId="0" fontId="2" fillId="0" borderId="43" xfId="0" applyFont="1" applyBorder="1" applyAlignment="1">
      <alignment vertical="center"/>
    </xf>
    <xf numFmtId="0" fontId="2" fillId="0" borderId="59" xfId="0" applyFont="1" applyBorder="1" applyAlignment="1">
      <alignment vertical="center"/>
    </xf>
    <xf numFmtId="0" fontId="2" fillId="0" borderId="4" xfId="0" quotePrefix="1" applyFont="1" applyBorder="1" applyAlignment="1">
      <alignment horizontal="center"/>
    </xf>
    <xf numFmtId="0" fontId="0" fillId="0" borderId="20" xfId="0" applyBorder="1" applyAlignment="1">
      <alignment horizontal="center"/>
    </xf>
    <xf numFmtId="0" fontId="0" fillId="0" borderId="20" xfId="0" applyBorder="1" applyAlignment="1">
      <alignment horizontal="center" vertical="center"/>
    </xf>
    <xf numFmtId="0" fontId="31" fillId="0" borderId="49" xfId="0" applyFont="1" applyBorder="1"/>
    <xf numFmtId="0" fontId="31" fillId="0" borderId="50" xfId="0" applyFont="1" applyBorder="1"/>
    <xf numFmtId="0" fontId="31" fillId="0" borderId="40" xfId="0" applyFont="1" applyBorder="1"/>
    <xf numFmtId="0" fontId="0" fillId="0" borderId="56" xfId="0" applyBorder="1" applyAlignment="1">
      <alignment horizontal="center"/>
    </xf>
    <xf numFmtId="0" fontId="2" fillId="0" borderId="56" xfId="0" quotePrefix="1" applyFont="1" applyBorder="1" applyAlignment="1">
      <alignment horizontal="center"/>
    </xf>
    <xf numFmtId="0" fontId="0" fillId="0" borderId="57" xfId="0" applyBorder="1" applyAlignment="1">
      <alignment horizontal="center"/>
    </xf>
    <xf numFmtId="0" fontId="0" fillId="0" borderId="23" xfId="0" applyBorder="1" applyAlignment="1">
      <alignment horizontal="center"/>
    </xf>
    <xf numFmtId="0" fontId="2" fillId="0" borderId="56" xfId="0" applyFont="1" applyBorder="1"/>
    <xf numFmtId="49" fontId="2" fillId="0" borderId="4" xfId="0" applyNumberFormat="1" applyFont="1" applyBorder="1" applyAlignment="1">
      <alignment horizontal="center" vertical="center"/>
    </xf>
    <xf numFmtId="0" fontId="3" fillId="0" borderId="12" xfId="0" applyFont="1" applyBorder="1" applyAlignment="1">
      <alignment horizontal="center"/>
    </xf>
    <xf numFmtId="49" fontId="3" fillId="0" borderId="4" xfId="0" applyNumberFormat="1" applyFont="1" applyBorder="1" applyAlignment="1">
      <alignment horizontal="center" vertical="center"/>
    </xf>
    <xf numFmtId="0" fontId="3" fillId="14" borderId="59"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4" xfId="0" quotePrefix="1" applyFont="1" applyBorder="1" applyAlignment="1">
      <alignment horizontal="center"/>
    </xf>
    <xf numFmtId="0" fontId="3" fillId="0" borderId="20" xfId="0" applyFont="1" applyBorder="1" applyAlignment="1">
      <alignment horizontal="center" vertical="center"/>
    </xf>
    <xf numFmtId="14" fontId="2" fillId="0" borderId="4" xfId="0" applyNumberFormat="1" applyFont="1" applyBorder="1" applyAlignment="1">
      <alignment horizontal="center" vertical="center"/>
    </xf>
    <xf numFmtId="20" fontId="2" fillId="0" borderId="4" xfId="0" applyNumberFormat="1" applyFont="1" applyBorder="1" applyAlignment="1">
      <alignment horizontal="center" vertical="center"/>
    </xf>
    <xf numFmtId="49" fontId="2" fillId="0" borderId="4" xfId="0" applyNumberFormat="1" applyFont="1" applyBorder="1" applyAlignment="1">
      <alignment horizontal="center"/>
    </xf>
    <xf numFmtId="0" fontId="4" fillId="0" borderId="50" xfId="0" applyFont="1" applyBorder="1" applyAlignment="1">
      <alignment wrapText="1"/>
    </xf>
    <xf numFmtId="0" fontId="3" fillId="0" borderId="4" xfId="9" quotePrefix="1" applyFont="1" applyBorder="1" applyAlignment="1">
      <alignment horizontal="center" vertical="center"/>
    </xf>
    <xf numFmtId="0" fontId="3" fillId="0" borderId="12" xfId="9" applyFont="1" applyBorder="1" applyAlignment="1">
      <alignment horizontal="center" vertical="center"/>
    </xf>
    <xf numFmtId="0" fontId="3" fillId="0" borderId="13" xfId="9" applyFont="1" applyBorder="1" applyAlignment="1">
      <alignment horizontal="center" vertical="center"/>
    </xf>
    <xf numFmtId="0" fontId="3" fillId="0" borderId="4" xfId="9" applyFont="1" applyBorder="1" applyAlignment="1">
      <alignment horizontal="center" vertical="center"/>
    </xf>
    <xf numFmtId="0" fontId="2" fillId="0" borderId="4" xfId="9" applyBorder="1" applyAlignment="1">
      <alignment horizontal="center" vertical="center"/>
    </xf>
    <xf numFmtId="0" fontId="3" fillId="0" borderId="13" xfId="9" applyFont="1" applyBorder="1" applyAlignment="1">
      <alignment horizontal="center"/>
    </xf>
    <xf numFmtId="0" fontId="3" fillId="0" borderId="4" xfId="9" applyFont="1" applyBorder="1" applyAlignment="1">
      <alignment horizontal="center"/>
    </xf>
    <xf numFmtId="0" fontId="2" fillId="0" borderId="4" xfId="9" applyBorder="1" applyAlignment="1">
      <alignment horizontal="center"/>
    </xf>
    <xf numFmtId="0" fontId="3" fillId="0" borderId="8" xfId="9" applyFont="1" applyBorder="1" applyAlignment="1">
      <alignment horizontal="center"/>
    </xf>
    <xf numFmtId="0" fontId="3" fillId="0" borderId="53" xfId="9" applyFont="1" applyBorder="1" applyAlignment="1">
      <alignment horizontal="center"/>
    </xf>
    <xf numFmtId="0" fontId="2" fillId="0" borderId="53" xfId="9" applyBorder="1" applyAlignment="1">
      <alignment horizontal="center"/>
    </xf>
    <xf numFmtId="0" fontId="3" fillId="0" borderId="46" xfId="9" applyFont="1" applyBorder="1" applyAlignment="1">
      <alignment horizont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2" fillId="0" borderId="73" xfId="0" applyFont="1" applyBorder="1" applyAlignment="1">
      <alignment horizontal="center" vertical="center"/>
    </xf>
    <xf numFmtId="0" fontId="0" fillId="0" borderId="0" xfId="0" applyAlignment="1">
      <alignment horizontal="center" vertical="center"/>
    </xf>
    <xf numFmtId="0" fontId="21" fillId="14" borderId="29" xfId="0" applyFont="1" applyFill="1" applyBorder="1" applyAlignment="1">
      <alignment horizontal="center" vertical="center" wrapText="1"/>
    </xf>
    <xf numFmtId="49" fontId="21" fillId="14" borderId="29" xfId="2"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xf>
    <xf numFmtId="0" fontId="21" fillId="0" borderId="4" xfId="0" applyFont="1" applyBorder="1" applyAlignment="1">
      <alignment horizontal="left" vertical="center" wrapText="1"/>
    </xf>
    <xf numFmtId="0" fontId="4" fillId="0" borderId="22" xfId="0" applyFont="1" applyBorder="1" applyAlignment="1">
      <alignment horizontal="center" vertical="justify"/>
    </xf>
    <xf numFmtId="49" fontId="4" fillId="0" borderId="22" xfId="2" applyNumberFormat="1" applyFont="1" applyBorder="1" applyAlignment="1">
      <alignment horizontal="center" vertical="justify"/>
    </xf>
    <xf numFmtId="0" fontId="4" fillId="0" borderId="10" xfId="0" applyFont="1" applyBorder="1" applyAlignment="1">
      <alignment horizontal="center" vertical="justify"/>
    </xf>
    <xf numFmtId="0" fontId="4" fillId="0" borderId="11" xfId="0" applyFont="1" applyBorder="1" applyAlignment="1">
      <alignment horizontal="center" vertical="justify"/>
    </xf>
    <xf numFmtId="2" fontId="34" fillId="0" borderId="59" xfId="0" applyNumberFormat="1" applyFont="1" applyBorder="1" applyAlignment="1">
      <alignment horizontal="center" vertical="center"/>
    </xf>
    <xf numFmtId="0" fontId="34" fillId="0" borderId="59" xfId="0" applyFont="1" applyBorder="1" applyAlignment="1">
      <alignment horizontal="center" vertical="center" wrapText="1"/>
    </xf>
    <xf numFmtId="0" fontId="34" fillId="0" borderId="29" xfId="0" applyFont="1" applyBorder="1" applyAlignment="1">
      <alignment horizontal="center" vertical="center" wrapText="1"/>
    </xf>
    <xf numFmtId="2" fontId="34" fillId="0" borderId="29" xfId="0" applyNumberFormat="1" applyFont="1" applyBorder="1" applyAlignment="1">
      <alignment horizontal="center" vertical="center"/>
    </xf>
    <xf numFmtId="174" fontId="34" fillId="0" borderId="59" xfId="3" applyFont="1" applyBorder="1" applyAlignment="1">
      <alignment horizontal="right" vertical="center"/>
    </xf>
    <xf numFmtId="174" fontId="34" fillId="0" borderId="29" xfId="3" applyFont="1" applyBorder="1" applyAlignment="1">
      <alignment horizontal="right" vertical="center"/>
    </xf>
    <xf numFmtId="4" fontId="34" fillId="0" borderId="59" xfId="0" applyNumberFormat="1" applyFont="1" applyBorder="1" applyAlignment="1">
      <alignment horizontal="center" vertical="center"/>
    </xf>
    <xf numFmtId="14" fontId="34" fillId="0" borderId="59" xfId="0" applyNumberFormat="1" applyFont="1" applyBorder="1" applyAlignment="1">
      <alignment horizontal="center" vertical="center"/>
    </xf>
    <xf numFmtId="14" fontId="34" fillId="0" borderId="68" xfId="0" applyNumberFormat="1" applyFont="1" applyBorder="1" applyAlignment="1">
      <alignment horizontal="center" vertical="center"/>
    </xf>
    <xf numFmtId="4" fontId="34" fillId="0" borderId="29" xfId="0" applyNumberFormat="1" applyFont="1" applyBorder="1" applyAlignment="1">
      <alignment horizontal="center" vertical="center"/>
    </xf>
    <xf numFmtId="14" fontId="34" fillId="0" borderId="29" xfId="0" applyNumberFormat="1" applyFont="1" applyBorder="1" applyAlignment="1">
      <alignment horizontal="center" vertical="center"/>
    </xf>
    <xf numFmtId="14" fontId="34" fillId="0" borderId="30" xfId="0" applyNumberFormat="1" applyFont="1" applyBorder="1" applyAlignment="1">
      <alignment horizontal="center" vertical="center"/>
    </xf>
    <xf numFmtId="0" fontId="34" fillId="0" borderId="59" xfId="0" applyFont="1" applyBorder="1" applyAlignment="1">
      <alignment horizontal="center" vertical="center"/>
    </xf>
    <xf numFmtId="0" fontId="34" fillId="0" borderId="29" xfId="0" applyFont="1" applyBorder="1" applyAlignment="1">
      <alignment horizontal="center" vertical="center"/>
    </xf>
    <xf numFmtId="174" fontId="52" fillId="0" borderId="31" xfId="3" applyFont="1" applyBorder="1"/>
    <xf numFmtId="0" fontId="3" fillId="0" borderId="4" xfId="5" applyFont="1" applyBorder="1" applyAlignment="1">
      <alignment horizontal="center" vertical="center" wrapText="1"/>
    </xf>
    <xf numFmtId="0" fontId="2" fillId="0" borderId="4" xfId="8" applyFont="1" applyBorder="1" applyAlignment="1">
      <alignment vertical="center" wrapText="1"/>
    </xf>
    <xf numFmtId="0" fontId="25" fillId="0" borderId="4" xfId="8" applyBorder="1" applyAlignment="1">
      <alignment vertical="center"/>
    </xf>
    <xf numFmtId="0" fontId="25" fillId="0" borderId="4" xfId="8" applyBorder="1" applyAlignment="1">
      <alignment horizontal="center" vertical="center"/>
    </xf>
    <xf numFmtId="0" fontId="25" fillId="0" borderId="0" xfId="8" applyAlignment="1">
      <alignment vertical="center"/>
    </xf>
    <xf numFmtId="0" fontId="31" fillId="0" borderId="4" xfId="8" applyFont="1" applyBorder="1" applyAlignment="1">
      <alignment vertical="center"/>
    </xf>
    <xf numFmtId="14" fontId="25" fillId="0" borderId="4" xfId="8" applyNumberFormat="1" applyBorder="1" applyAlignment="1">
      <alignment horizontal="center" vertical="center"/>
    </xf>
    <xf numFmtId="0" fontId="2" fillId="0" borderId="4" xfId="8" applyFont="1" applyBorder="1" applyAlignment="1">
      <alignment horizontal="center" vertical="center"/>
    </xf>
    <xf numFmtId="0" fontId="2" fillId="0" borderId="4" xfId="8" applyFont="1" applyBorder="1" applyAlignment="1">
      <alignment vertical="justify" wrapText="1"/>
    </xf>
    <xf numFmtId="174" fontId="25" fillId="0" borderId="4" xfId="3" applyFont="1" applyBorder="1" applyAlignment="1">
      <alignment horizontal="center" vertical="center"/>
    </xf>
    <xf numFmtId="0" fontId="31" fillId="0" borderId="0" xfId="0" applyFont="1" applyAlignment="1">
      <alignment horizontal="center" vertical="center"/>
    </xf>
    <xf numFmtId="0" fontId="25" fillId="0" borderId="0" xfId="8" applyAlignment="1">
      <alignment horizontal="center" vertical="center"/>
    </xf>
    <xf numFmtId="0" fontId="2" fillId="0" borderId="1" xfId="0" applyFont="1" applyBorder="1" applyAlignment="1">
      <alignment horizontal="center" vertical="center"/>
    </xf>
    <xf numFmtId="0" fontId="31" fillId="0" borderId="4" xfId="8" applyFont="1" applyBorder="1" applyAlignment="1">
      <alignment horizontal="center" vertical="center"/>
    </xf>
    <xf numFmtId="0" fontId="2" fillId="0" borderId="4" xfId="8" applyFont="1" applyBorder="1" applyAlignment="1">
      <alignment horizontal="justify" vertical="center" wrapText="1"/>
    </xf>
    <xf numFmtId="0" fontId="0" fillId="0" borderId="2" xfId="0" applyBorder="1" applyAlignment="1">
      <alignment horizontal="center"/>
    </xf>
    <xf numFmtId="0" fontId="2" fillId="0" borderId="29" xfId="0" applyFont="1" applyBorder="1"/>
    <xf numFmtId="0" fontId="2" fillId="0" borderId="29" xfId="0" applyFont="1" applyBorder="1" applyAlignment="1">
      <alignment horizontal="center" vertical="center"/>
    </xf>
    <xf numFmtId="0" fontId="0" fillId="0" borderId="50" xfId="0" applyBorder="1" applyAlignment="1">
      <alignment horizontal="center" vertical="center"/>
    </xf>
    <xf numFmtId="9" fontId="33" fillId="0" borderId="72" xfId="13" quotePrefix="1" applyFont="1" applyFill="1" applyBorder="1" applyAlignment="1">
      <alignment horizontal="center"/>
    </xf>
    <xf numFmtId="9" fontId="32" fillId="0" borderId="72" xfId="13" applyFont="1" applyFill="1" applyBorder="1" applyAlignment="1">
      <alignment horizontal="center"/>
    </xf>
    <xf numFmtId="9" fontId="32" fillId="0" borderId="17" xfId="13" applyFont="1" applyFill="1" applyBorder="1" applyAlignment="1">
      <alignment horizontal="center"/>
    </xf>
    <xf numFmtId="9" fontId="32" fillId="5" borderId="20" xfId="13" applyFont="1" applyFill="1" applyBorder="1" applyAlignment="1">
      <alignment horizontal="center"/>
    </xf>
    <xf numFmtId="9" fontId="0" fillId="0" borderId="50" xfId="13" applyFont="1" applyFill="1" applyBorder="1"/>
    <xf numFmtId="9" fontId="3" fillId="0" borderId="2" xfId="13" applyFont="1" applyFill="1" applyBorder="1" applyAlignment="1">
      <alignment horizontal="center"/>
    </xf>
    <xf numFmtId="0" fontId="3" fillId="0" borderId="2" xfId="0" quotePrefix="1" applyFont="1" applyFill="1" applyBorder="1" applyAlignment="1">
      <alignment horizontal="center"/>
    </xf>
    <xf numFmtId="9" fontId="3" fillId="0" borderId="72" xfId="13" quotePrefix="1" applyFont="1" applyFill="1" applyBorder="1" applyAlignment="1">
      <alignment horizontal="center"/>
    </xf>
    <xf numFmtId="9" fontId="3" fillId="5" borderId="72" xfId="13" applyFont="1" applyFill="1" applyBorder="1" applyAlignment="1">
      <alignment horizontal="center"/>
    </xf>
    <xf numFmtId="9" fontId="3" fillId="0" borderId="72" xfId="13" applyFont="1" applyFill="1" applyBorder="1" applyAlignment="1">
      <alignment horizontal="center"/>
    </xf>
    <xf numFmtId="9" fontId="3" fillId="0" borderId="2" xfId="13" quotePrefix="1" applyFont="1" applyFill="1" applyBorder="1" applyAlignment="1">
      <alignment horizontal="center"/>
    </xf>
    <xf numFmtId="0" fontId="4" fillId="0" borderId="5" xfId="0" applyFont="1" applyFill="1" applyBorder="1" applyAlignment="1">
      <alignment horizontal="left"/>
    </xf>
    <xf numFmtId="0" fontId="4" fillId="0" borderId="11" xfId="0" applyFont="1" applyFill="1" applyBorder="1" applyAlignment="1">
      <alignment horizontal="left"/>
    </xf>
    <xf numFmtId="0" fontId="34" fillId="0" borderId="1" xfId="0" applyFont="1" applyFill="1" applyBorder="1" applyAlignment="1">
      <alignment horizontal="center" vertical="center"/>
    </xf>
    <xf numFmtId="0" fontId="34" fillId="0" borderId="2" xfId="0" applyFont="1" applyFill="1" applyBorder="1" applyAlignment="1">
      <alignment horizontal="center"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49" fontId="4" fillId="0" borderId="6" xfId="0" applyNumberFormat="1" applyFont="1" applyFill="1" applyBorder="1" applyAlignment="1">
      <alignment horizontal="centerContinuous" vertical="center"/>
    </xf>
    <xf numFmtId="0" fontId="4" fillId="0" borderId="1" xfId="0" quotePrefix="1" applyFont="1" applyFill="1" applyBorder="1" applyAlignment="1">
      <alignment horizontal="centerContinuous" vertical="center"/>
    </xf>
    <xf numFmtId="0" fontId="4" fillId="0" borderId="2" xfId="0" quotePrefix="1" applyFont="1" applyFill="1" applyBorder="1" applyAlignment="1">
      <alignment horizontal="centerContinuous" vertical="center"/>
    </xf>
    <xf numFmtId="0" fontId="4" fillId="0" borderId="11" xfId="0" applyFont="1" applyFill="1" applyBorder="1"/>
    <xf numFmtId="0" fontId="3" fillId="0" borderId="2" xfId="0" applyFont="1" applyFill="1" applyBorder="1" applyAlignment="1">
      <alignment horizontal="center" vertical="center"/>
    </xf>
    <xf numFmtId="0" fontId="0" fillId="0" borderId="11" xfId="0" applyFill="1" applyBorder="1"/>
    <xf numFmtId="0" fontId="0" fillId="0" borderId="2" xfId="0" applyFill="1" applyBorder="1"/>
    <xf numFmtId="0" fontId="0" fillId="0" borderId="73" xfId="0" applyFill="1" applyBorder="1"/>
    <xf numFmtId="0" fontId="31" fillId="0" borderId="7" xfId="0" applyFont="1" applyFill="1" applyBorder="1" applyAlignment="1">
      <alignment horizontal="center"/>
    </xf>
    <xf numFmtId="0" fontId="0" fillId="0" borderId="15" xfId="0" applyFill="1" applyBorder="1"/>
    <xf numFmtId="0" fontId="0" fillId="0" borderId="16" xfId="0" applyFill="1" applyBorder="1"/>
    <xf numFmtId="0" fontId="0" fillId="0" borderId="19" xfId="0" applyFill="1" applyBorder="1"/>
    <xf numFmtId="0" fontId="41" fillId="8" borderId="36" xfId="0" applyFont="1" applyFill="1" applyBorder="1" applyAlignment="1">
      <alignment horizontal="center" vertical="center"/>
    </xf>
    <xf numFmtId="0" fontId="32" fillId="2" borderId="4" xfId="0" applyFont="1" applyFill="1" applyBorder="1" applyAlignment="1">
      <alignment horizontal="center" vertical="center"/>
    </xf>
    <xf numFmtId="0" fontId="3" fillId="5" borderId="4" xfId="0" applyFont="1" applyFill="1" applyBorder="1" applyAlignment="1">
      <alignment horizontal="center" vertical="center"/>
    </xf>
    <xf numFmtId="0" fontId="3" fillId="0" borderId="22" xfId="0" applyFont="1" applyFill="1" applyBorder="1" applyAlignment="1">
      <alignment horizontal="center" vertical="center"/>
    </xf>
    <xf numFmtId="0" fontId="32" fillId="0" borderId="2" xfId="0" quotePrefix="1" applyFont="1" applyFill="1" applyBorder="1" applyAlignment="1">
      <alignment horizontal="center" vertical="center"/>
    </xf>
    <xf numFmtId="9" fontId="3" fillId="5" borderId="4" xfId="13" applyFont="1" applyFill="1" applyBorder="1" applyAlignment="1">
      <alignment horizontal="center" vertical="center"/>
    </xf>
    <xf numFmtId="9" fontId="32" fillId="5" borderId="72" xfId="13" applyFont="1" applyFill="1" applyBorder="1" applyAlignment="1">
      <alignment horizontal="center" vertical="center"/>
    </xf>
    <xf numFmtId="9" fontId="2" fillId="7" borderId="3" xfId="13" applyFont="1" applyFill="1" applyBorder="1" applyAlignment="1">
      <alignment horizontal="center" vertical="center"/>
    </xf>
    <xf numFmtId="0" fontId="3" fillId="0" borderId="53" xfId="0" applyFont="1" applyFill="1" applyBorder="1" applyAlignment="1">
      <alignment horizontal="center" vertical="center"/>
    </xf>
    <xf numFmtId="0" fontId="32" fillId="0" borderId="2" xfId="0" applyFont="1" applyFill="1" applyBorder="1" applyAlignment="1">
      <alignment horizontal="center" vertical="center"/>
    </xf>
    <xf numFmtId="0" fontId="32" fillId="0" borderId="5" xfId="0" quotePrefix="1" applyFont="1" applyFill="1" applyBorder="1" applyAlignment="1">
      <alignment horizontal="center" vertical="center"/>
    </xf>
    <xf numFmtId="0" fontId="0" fillId="0" borderId="37" xfId="0" applyFill="1" applyBorder="1" applyAlignment="1">
      <alignment horizontal="center" vertical="center"/>
    </xf>
    <xf numFmtId="0" fontId="0" fillId="0" borderId="49" xfId="0" applyFill="1" applyBorder="1" applyAlignment="1">
      <alignment horizontal="center" vertical="center"/>
    </xf>
    <xf numFmtId="0" fontId="3" fillId="0" borderId="50" xfId="0" applyFont="1" applyFill="1" applyBorder="1" applyAlignment="1">
      <alignment horizontal="center" vertical="center"/>
    </xf>
    <xf numFmtId="9" fontId="32" fillId="8" borderId="3" xfId="13" applyFont="1" applyFill="1" applyBorder="1" applyAlignment="1">
      <alignment horizontal="center" vertical="center"/>
    </xf>
    <xf numFmtId="9" fontId="32" fillId="0" borderId="2" xfId="13" quotePrefix="1" applyFont="1" applyFill="1" applyBorder="1" applyAlignment="1">
      <alignment horizontal="center" vertical="center"/>
    </xf>
    <xf numFmtId="9" fontId="3" fillId="2" borderId="4" xfId="13" applyFont="1" applyFill="1" applyBorder="1" applyAlignment="1">
      <alignment horizontal="center" vertical="center"/>
    </xf>
    <xf numFmtId="9" fontId="3" fillId="2" borderId="3" xfId="13" applyFont="1" applyFill="1" applyBorder="1" applyAlignment="1">
      <alignment horizontal="center" vertical="center"/>
    </xf>
    <xf numFmtId="9" fontId="32" fillId="0" borderId="2" xfId="13" applyFont="1" applyFill="1" applyBorder="1" applyAlignment="1">
      <alignment horizontal="center" vertical="center"/>
    </xf>
    <xf numFmtId="9" fontId="32" fillId="0" borderId="5" xfId="13" quotePrefix="1" applyFont="1" applyFill="1" applyBorder="1" applyAlignment="1">
      <alignment horizontal="center" vertical="center"/>
    </xf>
    <xf numFmtId="9" fontId="3" fillId="0" borderId="50" xfId="13" applyFont="1" applyFill="1" applyBorder="1" applyAlignment="1">
      <alignment horizontal="center" vertical="center"/>
    </xf>
    <xf numFmtId="9" fontId="32" fillId="0" borderId="72" xfId="13" quotePrefix="1" applyFont="1" applyFill="1" applyBorder="1" applyAlignment="1">
      <alignment horizontal="center" vertical="center"/>
    </xf>
    <xf numFmtId="9" fontId="32" fillId="0" borderId="72" xfId="13" applyFont="1" applyFill="1" applyBorder="1" applyAlignment="1">
      <alignment horizontal="center" vertical="center"/>
    </xf>
    <xf numFmtId="9" fontId="68" fillId="5" borderId="72" xfId="13" applyFont="1" applyFill="1" applyBorder="1" applyAlignment="1">
      <alignment horizontal="center" vertical="center"/>
    </xf>
    <xf numFmtId="9" fontId="32" fillId="0" borderId="17" xfId="13" applyFont="1" applyFill="1" applyBorder="1" applyAlignment="1">
      <alignment horizontal="center" vertical="center"/>
    </xf>
    <xf numFmtId="9" fontId="32" fillId="5" borderId="20" xfId="13" applyFont="1" applyFill="1" applyBorder="1" applyAlignment="1">
      <alignment horizontal="center" vertical="center"/>
    </xf>
    <xf numFmtId="9" fontId="3" fillId="0" borderId="40" xfId="13" applyFont="1" applyFill="1" applyBorder="1" applyAlignment="1">
      <alignment horizontal="center" vertical="center"/>
    </xf>
    <xf numFmtId="0" fontId="0" fillId="13" borderId="11" xfId="0" applyFill="1" applyBorder="1"/>
    <xf numFmtId="0" fontId="0" fillId="0" borderId="8" xfId="0" applyFill="1" applyBorder="1" applyAlignment="1">
      <alignment horizontal="center"/>
    </xf>
    <xf numFmtId="0" fontId="32" fillId="0" borderId="7" xfId="0" applyFont="1" applyFill="1" applyBorder="1" applyAlignment="1">
      <alignment horizontal="center"/>
    </xf>
    <xf numFmtId="0" fontId="67" fillId="5" borderId="4" xfId="0" applyFont="1" applyFill="1" applyBorder="1" applyAlignment="1">
      <alignment horizontal="center"/>
    </xf>
    <xf numFmtId="0" fontId="0" fillId="0" borderId="4" xfId="0" applyFill="1" applyBorder="1" applyAlignment="1">
      <alignment horizontal="center"/>
    </xf>
    <xf numFmtId="49" fontId="3" fillId="0" borderId="23" xfId="0" applyNumberFormat="1" applyFont="1" applyFill="1" applyBorder="1" applyAlignment="1">
      <alignment horizontal="centerContinuous" vertical="center"/>
    </xf>
    <xf numFmtId="49" fontId="3" fillId="0" borderId="13" xfId="0" applyNumberFormat="1" applyFont="1" applyFill="1" applyBorder="1" applyAlignment="1">
      <alignment horizontal="centerContinuous" vertical="center"/>
    </xf>
    <xf numFmtId="49" fontId="3" fillId="0" borderId="3" xfId="0" quotePrefix="1" applyNumberFormat="1" applyFont="1" applyFill="1" applyBorder="1" applyAlignment="1">
      <alignment horizontal="centerContinuous" vertical="center"/>
    </xf>
    <xf numFmtId="0" fontId="0" fillId="0" borderId="20" xfId="0" applyFill="1" applyBorder="1"/>
    <xf numFmtId="0" fontId="0" fillId="0" borderId="54" xfId="0" applyFill="1" applyBorder="1"/>
    <xf numFmtId="0" fontId="0" fillId="0" borderId="71" xfId="0" applyFill="1" applyBorder="1"/>
    <xf numFmtId="0" fontId="0" fillId="13" borderId="71" xfId="0" applyFill="1" applyBorder="1"/>
    <xf numFmtId="0" fontId="0" fillId="17" borderId="71" xfId="0" applyFill="1" applyBorder="1"/>
    <xf numFmtId="0" fontId="0" fillId="0" borderId="60" xfId="0" applyFill="1" applyBorder="1"/>
    <xf numFmtId="0" fontId="4" fillId="0" borderId="4" xfId="0" applyFont="1" applyFill="1" applyBorder="1"/>
    <xf numFmtId="0" fontId="4" fillId="0" borderId="4" xfId="0" applyFont="1" applyFill="1" applyBorder="1" applyAlignment="1">
      <alignment horizontal="left"/>
    </xf>
    <xf numFmtId="0" fontId="34" fillId="0" borderId="4" xfId="0" applyFont="1" applyFill="1" applyBorder="1" applyAlignment="1">
      <alignment horizontal="center"/>
    </xf>
    <xf numFmtId="0" fontId="0" fillId="0" borderId="3" xfId="0" applyFill="1" applyBorder="1" applyAlignment="1">
      <alignment horizontal="center"/>
    </xf>
    <xf numFmtId="0" fontId="4" fillId="0" borderId="20" xfId="0" applyFont="1" applyFill="1" applyBorder="1"/>
    <xf numFmtId="0" fontId="34" fillId="0" borderId="36" xfId="0" applyFont="1" applyFill="1" applyBorder="1" applyAlignment="1">
      <alignment horizontal="center"/>
    </xf>
    <xf numFmtId="0" fontId="34" fillId="0" borderId="20" xfId="0" applyFont="1" applyFill="1" applyBorder="1" applyAlignment="1">
      <alignment horizontal="center"/>
    </xf>
    <xf numFmtId="49" fontId="3" fillId="0" borderId="38" xfId="0" applyNumberFormat="1" applyFont="1" applyFill="1" applyBorder="1" applyAlignment="1">
      <alignment horizontal="centerContinuous" vertical="center"/>
    </xf>
    <xf numFmtId="0" fontId="0" fillId="13" borderId="28" xfId="0" applyFill="1" applyBorder="1"/>
    <xf numFmtId="9" fontId="0" fillId="0" borderId="5" xfId="13" applyFont="1" applyFill="1" applyBorder="1"/>
    <xf numFmtId="9" fontId="3" fillId="2" borderId="4" xfId="13" applyFont="1" applyFill="1" applyBorder="1"/>
    <xf numFmtId="9" fontId="3" fillId="2" borderId="4" xfId="13" applyFont="1" applyFill="1" applyBorder="1" applyAlignment="1">
      <alignment horizontal="center"/>
    </xf>
    <xf numFmtId="9" fontId="3" fillId="2" borderId="3" xfId="13" applyFont="1" applyFill="1" applyBorder="1" applyAlignment="1">
      <alignment horizontal="center"/>
    </xf>
    <xf numFmtId="9" fontId="3" fillId="0" borderId="50" xfId="13" applyFont="1" applyFill="1" applyBorder="1"/>
    <xf numFmtId="9" fontId="0" fillId="0" borderId="30" xfId="13" applyFont="1" applyFill="1" applyBorder="1" applyAlignment="1">
      <alignment horizontal="center"/>
    </xf>
    <xf numFmtId="9" fontId="68" fillId="5" borderId="72" xfId="13" applyFont="1" applyFill="1" applyBorder="1" applyAlignment="1">
      <alignment horizontal="center"/>
    </xf>
    <xf numFmtId="9" fontId="3" fillId="0" borderId="40" xfId="13" applyFont="1" applyFill="1" applyBorder="1"/>
    <xf numFmtId="49" fontId="3" fillId="0" borderId="4" xfId="0" applyNumberFormat="1" applyFont="1" applyFill="1" applyBorder="1" applyAlignment="1">
      <alignment horizontal="centerContinuous" vertical="center"/>
    </xf>
    <xf numFmtId="0" fontId="4" fillId="0" borderId="4" xfId="0" quotePrefix="1" applyFont="1" applyFill="1" applyBorder="1" applyAlignment="1">
      <alignment horizontal="centerContinuous" vertical="center"/>
    </xf>
    <xf numFmtId="0" fontId="3" fillId="0" borderId="36" xfId="0" applyFont="1" applyFill="1" applyBorder="1"/>
    <xf numFmtId="0" fontId="3" fillId="0" borderId="4" xfId="0" applyFont="1" applyFill="1" applyBorder="1" applyAlignment="1">
      <alignment horizontal="left"/>
    </xf>
    <xf numFmtId="0" fontId="3" fillId="0" borderId="36" xfId="0" applyFont="1" applyFill="1" applyBorder="1" applyAlignment="1">
      <alignment horizontal="center" vertical="center" textRotation="90"/>
    </xf>
    <xf numFmtId="0" fontId="3" fillId="0" borderId="4" xfId="0" applyFont="1" applyFill="1" applyBorder="1" applyAlignment="1">
      <alignment horizontal="center" vertical="center" textRotation="90"/>
    </xf>
    <xf numFmtId="0" fontId="3" fillId="0" borderId="20" xfId="0" applyFont="1" applyFill="1" applyBorder="1" applyAlignment="1">
      <alignment horizontal="center" vertical="center" textRotation="90"/>
    </xf>
    <xf numFmtId="9" fontId="0" fillId="0" borderId="0" xfId="0" applyNumberFormat="1" applyFill="1"/>
    <xf numFmtId="0" fontId="0" fillId="0" borderId="36" xfId="0" applyFill="1" applyBorder="1" applyAlignment="1">
      <alignment horizontal="center"/>
    </xf>
    <xf numFmtId="0" fontId="0" fillId="0" borderId="71" xfId="0" applyFill="1" applyBorder="1" applyAlignment="1">
      <alignment horizontal="center"/>
    </xf>
    <xf numFmtId="0" fontId="0" fillId="0" borderId="22" xfId="0" applyFill="1" applyBorder="1" applyAlignment="1">
      <alignment horizontal="center"/>
    </xf>
    <xf numFmtId="0" fontId="0" fillId="0" borderId="53" xfId="0" applyFill="1" applyBorder="1" applyAlignment="1">
      <alignment horizontal="center"/>
    </xf>
    <xf numFmtId="0" fontId="0" fillId="0" borderId="60" xfId="0" applyFill="1" applyBorder="1" applyAlignment="1">
      <alignment horizontal="center"/>
    </xf>
    <xf numFmtId="0" fontId="0" fillId="0" borderId="31" xfId="0" applyFill="1" applyBorder="1" applyAlignment="1">
      <alignment horizontal="center"/>
    </xf>
    <xf numFmtId="0" fontId="3" fillId="0" borderId="36" xfId="0" applyFont="1" applyFill="1" applyBorder="1" applyAlignment="1">
      <alignment horizontal="center" vertical="center"/>
    </xf>
    <xf numFmtId="0" fontId="4" fillId="0" borderId="4" xfId="0" applyFont="1" applyFill="1" applyBorder="1" applyAlignment="1">
      <alignment horizontal="center" vertical="center"/>
    </xf>
    <xf numFmtId="0" fontId="3" fillId="0" borderId="20" xfId="0" applyFont="1" applyFill="1" applyBorder="1" applyAlignment="1">
      <alignment horizontal="center" vertical="center"/>
    </xf>
    <xf numFmtId="0" fontId="0" fillId="13" borderId="53" xfId="0" applyFill="1" applyBorder="1" applyAlignment="1">
      <alignment horizontal="center"/>
    </xf>
    <xf numFmtId="0" fontId="0" fillId="13" borderId="22" xfId="0" applyFill="1" applyBorder="1" applyAlignment="1">
      <alignment horizontal="center"/>
    </xf>
    <xf numFmtId="0" fontId="32" fillId="0" borderId="29" xfId="0" applyFont="1" applyFill="1" applyBorder="1" applyAlignment="1">
      <alignment horizontal="center"/>
    </xf>
    <xf numFmtId="0" fontId="32" fillId="0" borderId="6" xfId="0" applyFont="1" applyFill="1" applyBorder="1" applyAlignment="1"/>
    <xf numFmtId="0" fontId="32" fillId="0" borderId="2" xfId="0" applyFont="1" applyFill="1" applyBorder="1" applyAlignment="1"/>
    <xf numFmtId="0" fontId="32" fillId="0" borderId="72" xfId="0" applyFont="1" applyFill="1" applyBorder="1" applyAlignment="1"/>
    <xf numFmtId="182" fontId="32" fillId="2" borderId="2" xfId="0" applyNumberFormat="1" applyFont="1" applyFill="1" applyBorder="1" applyAlignment="1">
      <alignment horizontal="center" vertical="center"/>
    </xf>
    <xf numFmtId="9" fontId="3" fillId="7" borderId="3" xfId="13" applyFont="1" applyFill="1" applyBorder="1" applyAlignment="1">
      <alignment horizontal="center" vertical="center"/>
    </xf>
    <xf numFmtId="0" fontId="67" fillId="5" borderId="4" xfId="0" applyFont="1" applyFill="1" applyBorder="1" applyAlignment="1">
      <alignment horizontal="center" vertical="center"/>
    </xf>
    <xf numFmtId="177" fontId="3" fillId="5" borderId="4" xfId="0" applyNumberFormat="1" applyFont="1" applyFill="1" applyBorder="1" applyAlignment="1">
      <alignment horizontal="center" vertical="center"/>
    </xf>
    <xf numFmtId="0" fontId="0" fillId="13" borderId="71" xfId="0" applyFill="1" applyBorder="1" applyAlignment="1">
      <alignment horizontal="center"/>
    </xf>
    <xf numFmtId="0" fontId="0" fillId="0" borderId="0" xfId="0" applyFont="1" applyFill="1"/>
    <xf numFmtId="0" fontId="0" fillId="17" borderId="22" xfId="0" applyFill="1" applyBorder="1" applyAlignment="1">
      <alignment horizontal="center"/>
    </xf>
    <xf numFmtId="0" fontId="0" fillId="17" borderId="53" xfId="0" applyFill="1" applyBorder="1" applyAlignment="1">
      <alignment horizontal="center"/>
    </xf>
    <xf numFmtId="0" fontId="31" fillId="0" borderId="0" xfId="0" applyFont="1" applyFill="1" applyBorder="1" applyAlignment="1"/>
    <xf numFmtId="49" fontId="3" fillId="0" borderId="0" xfId="0" applyNumberFormat="1" applyFont="1" applyFill="1" applyBorder="1" applyAlignment="1">
      <alignment vertical="center"/>
    </xf>
    <xf numFmtId="0" fontId="4" fillId="0" borderId="0" xfId="0" quotePrefix="1" applyFont="1" applyFill="1" applyBorder="1" applyAlignment="1">
      <alignment vertical="center"/>
    </xf>
    <xf numFmtId="0" fontId="34" fillId="0" borderId="0" xfId="0" applyFont="1" applyFill="1" applyBorder="1" applyAlignment="1">
      <alignment horizontal="center"/>
    </xf>
    <xf numFmtId="0" fontId="3" fillId="0" borderId="13" xfId="0" applyFont="1" applyFill="1" applyBorder="1" applyAlignment="1">
      <alignment horizontal="center" vertical="center"/>
    </xf>
    <xf numFmtId="0" fontId="34" fillId="0" borderId="13" xfId="0" applyFont="1" applyFill="1" applyBorder="1" applyAlignment="1">
      <alignment horizontal="center"/>
    </xf>
    <xf numFmtId="0" fontId="0" fillId="0" borderId="13" xfId="0" applyFill="1" applyBorder="1" applyAlignment="1">
      <alignment horizontal="center"/>
    </xf>
    <xf numFmtId="0" fontId="0" fillId="0" borderId="6" xfId="0" applyFill="1" applyBorder="1" applyAlignment="1">
      <alignment horizontal="center"/>
    </xf>
    <xf numFmtId="0" fontId="0" fillId="0" borderId="10" xfId="0" applyFill="1" applyBorder="1" applyAlignment="1">
      <alignment horizontal="center"/>
    </xf>
    <xf numFmtId="0" fontId="0" fillId="0" borderId="74" xfId="0" applyFill="1" applyBorder="1" applyAlignment="1">
      <alignment horizontal="center"/>
    </xf>
    <xf numFmtId="0" fontId="32" fillId="0" borderId="54" xfId="0" applyFont="1" applyFill="1" applyBorder="1" applyAlignment="1">
      <alignment horizontal="center"/>
    </xf>
    <xf numFmtId="0" fontId="0" fillId="0" borderId="36" xfId="0" applyFill="1" applyBorder="1" applyAlignment="1">
      <alignment horizontal="center" vertical="center"/>
    </xf>
    <xf numFmtId="0" fontId="28" fillId="0" borderId="16" xfId="0" applyFont="1" applyFill="1" applyBorder="1" applyAlignment="1">
      <alignment horizontal="centerContinuous"/>
    </xf>
    <xf numFmtId="0" fontId="28" fillId="0" borderId="17" xfId="0" applyFont="1" applyFill="1" applyBorder="1" applyAlignment="1">
      <alignment horizontal="centerContinuous"/>
    </xf>
    <xf numFmtId="0" fontId="28" fillId="0" borderId="19" xfId="0" applyFont="1" applyFill="1" applyBorder="1" applyAlignment="1">
      <alignment horizontal="centerContinuous"/>
    </xf>
    <xf numFmtId="0" fontId="34" fillId="7" borderId="3" xfId="0" applyFont="1" applyFill="1" applyBorder="1" applyAlignment="1">
      <alignment horizontal="centerContinuous"/>
    </xf>
    <xf numFmtId="0" fontId="34" fillId="2" borderId="3" xfId="0" applyFont="1" applyFill="1" applyBorder="1" applyAlignment="1">
      <alignment horizontal="centerContinuous"/>
    </xf>
    <xf numFmtId="0" fontId="34" fillId="5" borderId="3" xfId="0" applyFont="1" applyFill="1" applyBorder="1" applyAlignment="1">
      <alignment horizontal="center"/>
    </xf>
    <xf numFmtId="0" fontId="21" fillId="0" borderId="75" xfId="0" applyFont="1" applyBorder="1" applyAlignment="1">
      <alignment horizontal="center"/>
    </xf>
    <xf numFmtId="0" fontId="32" fillId="0" borderId="75" xfId="0" applyFont="1" applyBorder="1" applyAlignment="1">
      <alignment horizontal="center"/>
    </xf>
    <xf numFmtId="0" fontId="70" fillId="0" borderId="0" xfId="0" applyFont="1"/>
    <xf numFmtId="10" fontId="70" fillId="0" borderId="0" xfId="0" applyNumberFormat="1" applyFont="1"/>
    <xf numFmtId="189" fontId="70" fillId="0" borderId="0" xfId="0" applyNumberFormat="1" applyFont="1"/>
    <xf numFmtId="0" fontId="69" fillId="0" borderId="4" xfId="0" applyFont="1" applyBorder="1"/>
    <xf numFmtId="10" fontId="69" fillId="0" borderId="4" xfId="13" applyNumberFormat="1" applyFont="1" applyBorder="1"/>
    <xf numFmtId="189" fontId="69" fillId="0" borderId="4" xfId="0" applyNumberFormat="1" applyFont="1" applyBorder="1"/>
    <xf numFmtId="0" fontId="69" fillId="0" borderId="0" xfId="0" applyFont="1"/>
    <xf numFmtId="10" fontId="69" fillId="0" borderId="0" xfId="0" applyNumberFormat="1" applyFont="1"/>
    <xf numFmtId="189" fontId="69" fillId="0" borderId="0" xfId="0" applyNumberFormat="1" applyFont="1"/>
    <xf numFmtId="177" fontId="3" fillId="0" borderId="4" xfId="0" applyNumberFormat="1" applyFont="1" applyBorder="1" applyAlignment="1">
      <alignment horizontal="center" vertical="center"/>
    </xf>
    <xf numFmtId="0" fontId="21" fillId="0" borderId="75" xfId="0" applyFont="1" applyBorder="1" applyAlignment="1">
      <alignment horizontal="center" wrapText="1"/>
    </xf>
    <xf numFmtId="0" fontId="0" fillId="10" borderId="4" xfId="0" applyFill="1" applyBorder="1"/>
    <xf numFmtId="0" fontId="0" fillId="11" borderId="4" xfId="0" applyFill="1" applyBorder="1"/>
    <xf numFmtId="0" fontId="0" fillId="10" borderId="3" xfId="0" applyFill="1" applyBorder="1"/>
    <xf numFmtId="0" fontId="3" fillId="0" borderId="60" xfId="0" applyFont="1" applyFill="1" applyBorder="1"/>
    <xf numFmtId="9" fontId="3" fillId="0" borderId="73" xfId="13" applyFont="1" applyFill="1" applyBorder="1" applyAlignment="1">
      <alignment horizontal="center"/>
    </xf>
    <xf numFmtId="0" fontId="32" fillId="0" borderId="12" xfId="0" applyFont="1" applyFill="1" applyBorder="1" applyAlignment="1">
      <alignment horizontal="center"/>
    </xf>
    <xf numFmtId="0" fontId="0" fillId="0" borderId="7" xfId="0" applyBorder="1" applyAlignment="1">
      <alignment horizontal="left" vertical="center"/>
    </xf>
    <xf numFmtId="0" fontId="0" fillId="0" borderId="0" xfId="0" applyFill="1" applyBorder="1" applyAlignment="1">
      <alignment horizontal="center" vertical="center"/>
    </xf>
    <xf numFmtId="9" fontId="0" fillId="0" borderId="0" xfId="13" applyFont="1" applyFill="1" applyBorder="1" applyAlignment="1">
      <alignment horizontal="center" vertical="center"/>
    </xf>
    <xf numFmtId="9" fontId="3" fillId="0" borderId="0" xfId="13" applyFont="1" applyFill="1" applyBorder="1" applyAlignment="1">
      <alignment horizontal="center" vertical="center"/>
    </xf>
    <xf numFmtId="0" fontId="71" fillId="0" borderId="0" xfId="0" applyFont="1" applyBorder="1" applyAlignment="1">
      <alignment horizontal="center" vertical="center" wrapText="1"/>
    </xf>
    <xf numFmtId="0" fontId="21" fillId="0" borderId="1" xfId="0" applyFont="1" applyFill="1" applyBorder="1" applyAlignment="1"/>
    <xf numFmtId="0" fontId="32" fillId="0" borderId="6" xfId="0" applyFont="1" applyFill="1" applyBorder="1" applyAlignment="1">
      <alignment horizontal="center"/>
    </xf>
    <xf numFmtId="0" fontId="71" fillId="0" borderId="22" xfId="0" applyFont="1" applyFill="1" applyBorder="1" applyAlignment="1">
      <alignment vertical="center" wrapText="1"/>
    </xf>
    <xf numFmtId="0" fontId="71" fillId="0" borderId="53" xfId="0" applyFont="1" applyFill="1" applyBorder="1" applyAlignment="1">
      <alignment vertical="center" wrapText="1"/>
    </xf>
    <xf numFmtId="0" fontId="71" fillId="0" borderId="29" xfId="0" applyFont="1" applyFill="1" applyBorder="1" applyAlignment="1">
      <alignment vertical="center" wrapText="1"/>
    </xf>
    <xf numFmtId="0" fontId="52" fillId="0" borderId="0" xfId="0" applyFont="1" applyFill="1" applyBorder="1" applyAlignment="1">
      <alignment horizontal="center"/>
    </xf>
    <xf numFmtId="0" fontId="32" fillId="0" borderId="43" xfId="0" applyFont="1" applyFill="1" applyBorder="1" applyAlignment="1">
      <alignment horizontal="center"/>
    </xf>
    <xf numFmtId="0" fontId="32" fillId="0" borderId="59" xfId="0" applyFont="1" applyFill="1" applyBorder="1" applyAlignment="1">
      <alignment horizontal="center"/>
    </xf>
    <xf numFmtId="0" fontId="32" fillId="0" borderId="69" xfId="0" applyFont="1" applyFill="1" applyBorder="1" applyAlignment="1"/>
    <xf numFmtId="0" fontId="32" fillId="0" borderId="76" xfId="0" applyFont="1" applyFill="1" applyBorder="1" applyAlignment="1"/>
    <xf numFmtId="0" fontId="32" fillId="0" borderId="26" xfId="0" applyFont="1" applyFill="1" applyBorder="1" applyAlignment="1"/>
    <xf numFmtId="9" fontId="69" fillId="0" borderId="4" xfId="13" applyFont="1" applyBorder="1"/>
    <xf numFmtId="0" fontId="72" fillId="0" borderId="17" xfId="1" applyFont="1" applyBorder="1" applyAlignment="1" applyProtection="1">
      <alignment wrapText="1"/>
    </xf>
    <xf numFmtId="174" fontId="0" fillId="0" borderId="4" xfId="3" applyFont="1" applyBorder="1" applyAlignment="1">
      <alignment horizontal="center" vertical="center"/>
    </xf>
    <xf numFmtId="0" fontId="2" fillId="0" borderId="20" xfId="0" applyFont="1" applyBorder="1" applyAlignment="1">
      <alignment horizontal="center" vertical="center" wrapText="1"/>
    </xf>
    <xf numFmtId="0" fontId="3" fillId="0" borderId="4" xfId="0" quotePrefix="1" applyFont="1" applyBorder="1" applyAlignment="1">
      <alignment horizontal="center" vertical="center"/>
    </xf>
    <xf numFmtId="0" fontId="4" fillId="0" borderId="12" xfId="0" applyFont="1" applyBorder="1" applyAlignment="1">
      <alignment horizontal="center" vertical="center"/>
    </xf>
    <xf numFmtId="0" fontId="3" fillId="0" borderId="12" xfId="0" applyFont="1" applyBorder="1" applyAlignment="1">
      <alignment horizontal="center" vertical="center"/>
    </xf>
    <xf numFmtId="0" fontId="43" fillId="0" borderId="36" xfId="0" applyFont="1" applyBorder="1" applyAlignment="1">
      <alignment horizontal="center" vertical="center"/>
    </xf>
    <xf numFmtId="0" fontId="43" fillId="0" borderId="1" xfId="0" applyFont="1" applyBorder="1" applyAlignment="1">
      <alignment horizontal="left" vertical="center" wrapText="1"/>
    </xf>
    <xf numFmtId="0" fontId="0" fillId="0" borderId="38" xfId="0" applyBorder="1" applyAlignment="1">
      <alignment vertical="center"/>
    </xf>
    <xf numFmtId="0" fontId="2" fillId="0" borderId="3" xfId="0" applyFont="1" applyFill="1" applyBorder="1" applyAlignment="1">
      <alignment horizontal="center" vertical="center"/>
    </xf>
    <xf numFmtId="0" fontId="43" fillId="0" borderId="60" xfId="0" applyFont="1" applyBorder="1" applyAlignment="1">
      <alignment horizontal="center" vertical="center"/>
    </xf>
    <xf numFmtId="0" fontId="43" fillId="0" borderId="18" xfId="0" applyFont="1" applyBorder="1" applyAlignment="1">
      <alignment vertical="center" wrapText="1"/>
    </xf>
    <xf numFmtId="0" fontId="2" fillId="0" borderId="77" xfId="0" applyFont="1" applyBorder="1" applyAlignment="1">
      <alignment horizontal="center"/>
    </xf>
    <xf numFmtId="0" fontId="2" fillId="0" borderId="78" xfId="0" applyFont="1" applyBorder="1" applyAlignment="1">
      <alignment horizontal="center"/>
    </xf>
    <xf numFmtId="0" fontId="2" fillId="0" borderId="79" xfId="0" applyFont="1" applyBorder="1" applyAlignment="1">
      <alignment horizontal="center"/>
    </xf>
    <xf numFmtId="0" fontId="2" fillId="0" borderId="76" xfId="0" applyFont="1" applyBorder="1" applyAlignment="1">
      <alignment horizontal="center" vertical="center"/>
    </xf>
    <xf numFmtId="0" fontId="2" fillId="0" borderId="72" xfId="0" applyFont="1" applyBorder="1" applyAlignment="1">
      <alignment horizontal="center" vertical="center"/>
    </xf>
    <xf numFmtId="0" fontId="2" fillId="0" borderId="38" xfId="0" applyFont="1" applyBorder="1" applyAlignment="1">
      <alignment horizontal="center" vertical="center"/>
    </xf>
    <xf numFmtId="0" fontId="25" fillId="0" borderId="43" xfId="0" applyFont="1" applyFill="1" applyBorder="1" applyAlignment="1">
      <alignment horizontal="center" vertical="center"/>
    </xf>
    <xf numFmtId="0" fontId="25" fillId="0" borderId="76" xfId="0" applyFont="1" applyFill="1" applyBorder="1" applyAlignment="1">
      <alignment horizontal="center" vertical="center"/>
    </xf>
    <xf numFmtId="0" fontId="2" fillId="0" borderId="76" xfId="0" applyFont="1" applyFill="1" applyBorder="1" applyAlignment="1">
      <alignment horizontal="center" vertical="center"/>
    </xf>
    <xf numFmtId="0" fontId="2" fillId="0" borderId="68" xfId="0" applyFont="1" applyFill="1" applyBorder="1" applyAlignment="1">
      <alignment horizontal="center" vertical="center"/>
    </xf>
    <xf numFmtId="0" fontId="25" fillId="0" borderId="54" xfId="0" applyFont="1" applyFill="1" applyBorder="1" applyAlignment="1">
      <alignment horizontal="center"/>
    </xf>
    <xf numFmtId="0" fontId="25" fillId="0" borderId="2" xfId="0" applyFont="1" applyFill="1" applyBorder="1" applyAlignment="1">
      <alignment horizontal="center"/>
    </xf>
    <xf numFmtId="0" fontId="25" fillId="0" borderId="30" xfId="0" applyFont="1" applyFill="1" applyBorder="1" applyAlignment="1">
      <alignment horizontal="center"/>
    </xf>
    <xf numFmtId="0" fontId="25" fillId="0" borderId="36" xfId="0" applyFont="1" applyFill="1" applyBorder="1" applyAlignment="1">
      <alignment horizontal="center"/>
    </xf>
    <xf numFmtId="0" fontId="25" fillId="0" borderId="3" xfId="0" applyFont="1" applyFill="1" applyBorder="1" applyAlignment="1">
      <alignment horizontal="center"/>
    </xf>
    <xf numFmtId="0" fontId="25" fillId="0" borderId="20" xfId="0" applyFont="1" applyFill="1" applyBorder="1" applyAlignment="1">
      <alignment horizontal="center"/>
    </xf>
    <xf numFmtId="0" fontId="25" fillId="0" borderId="37" xfId="0" applyFont="1" applyFill="1" applyBorder="1" applyAlignment="1">
      <alignment horizontal="center"/>
    </xf>
    <xf numFmtId="0" fontId="25" fillId="0" borderId="5" xfId="0" applyFont="1" applyFill="1" applyBorder="1" applyAlignment="1">
      <alignment horizontal="center"/>
    </xf>
    <xf numFmtId="0" fontId="25" fillId="0" borderId="64" xfId="0" applyFont="1" applyFill="1" applyBorder="1" applyAlignment="1">
      <alignment horizontal="center"/>
    </xf>
    <xf numFmtId="0" fontId="25" fillId="0" borderId="60" xfId="0" applyFont="1" applyFill="1" applyBorder="1" applyAlignment="1">
      <alignment horizontal="center" vertical="center"/>
    </xf>
    <xf numFmtId="0" fontId="25" fillId="0" borderId="73"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34" fillId="0" borderId="4" xfId="0" applyFont="1" applyBorder="1" applyAlignment="1">
      <alignment horizontal="center" vertical="center" wrapText="1"/>
    </xf>
    <xf numFmtId="2" fontId="34" fillId="0" borderId="4" xfId="0" applyNumberFormat="1" applyFont="1" applyBorder="1" applyAlignment="1">
      <alignment horizontal="center" vertical="center"/>
    </xf>
    <xf numFmtId="174" fontId="34" fillId="0" borderId="4" xfId="3" applyFont="1" applyBorder="1" applyAlignment="1">
      <alignment horizontal="center" vertical="center"/>
    </xf>
    <xf numFmtId="4" fontId="34" fillId="0" borderId="4" xfId="0" applyNumberFormat="1" applyFont="1" applyBorder="1" applyAlignment="1">
      <alignment horizontal="center" vertical="center"/>
    </xf>
    <xf numFmtId="0" fontId="34" fillId="0" borderId="4" xfId="0" applyFont="1" applyBorder="1" applyAlignment="1">
      <alignment horizontal="center" vertical="center"/>
    </xf>
    <xf numFmtId="14" fontId="34" fillId="0" borderId="4" xfId="0" applyNumberFormat="1" applyFont="1" applyBorder="1" applyAlignment="1">
      <alignment horizontal="center" vertical="center"/>
    </xf>
    <xf numFmtId="0" fontId="3" fillId="0" borderId="13" xfId="0" applyFont="1" applyBorder="1" applyAlignment="1">
      <alignment horizontal="center" vertical="center" wrapText="1"/>
    </xf>
    <xf numFmtId="0" fontId="3" fillId="0" borderId="13" xfId="0" applyFont="1" applyBorder="1" applyAlignment="1">
      <alignment horizontal="center" vertical="center"/>
    </xf>
    <xf numFmtId="0" fontId="2" fillId="0" borderId="13" xfId="0" applyFont="1" applyBorder="1" applyAlignment="1">
      <alignment vertical="center"/>
    </xf>
    <xf numFmtId="0" fontId="3" fillId="0" borderId="20" xfId="0" applyFont="1" applyBorder="1" applyAlignment="1">
      <alignment horizontal="left" vertical="center" wrapText="1"/>
    </xf>
    <xf numFmtId="0" fontId="0" fillId="18" borderId="53" xfId="0" applyFill="1" applyBorder="1"/>
    <xf numFmtId="0" fontId="0" fillId="18" borderId="22" xfId="0" applyFill="1" applyBorder="1"/>
    <xf numFmtId="0" fontId="73" fillId="18" borderId="22" xfId="0" applyFont="1" applyFill="1" applyBorder="1"/>
    <xf numFmtId="0" fontId="3" fillId="7" borderId="3" xfId="0" applyFont="1" applyFill="1" applyBorder="1" applyAlignment="1">
      <alignment horizontal="center"/>
    </xf>
    <xf numFmtId="0" fontId="3" fillId="0" borderId="5" xfId="0" applyFont="1" applyFill="1" applyBorder="1" applyAlignment="1">
      <alignment horizontal="center"/>
    </xf>
    <xf numFmtId="0" fontId="3" fillId="0" borderId="49" xfId="0" applyFont="1" applyFill="1" applyBorder="1"/>
    <xf numFmtId="9" fontId="3" fillId="0" borderId="44" xfId="0" applyNumberFormat="1" applyFont="1" applyFill="1" applyBorder="1"/>
    <xf numFmtId="9" fontId="3" fillId="0" borderId="4" xfId="13" applyFont="1" applyFill="1" applyBorder="1" applyAlignment="1">
      <alignment horizontal="center" vertical="center"/>
    </xf>
    <xf numFmtId="0" fontId="3" fillId="0" borderId="37" xfId="0" applyFont="1" applyFill="1" applyBorder="1" applyAlignment="1">
      <alignment horizontal="center"/>
    </xf>
    <xf numFmtId="0" fontId="73" fillId="18" borderId="53" xfId="0" applyFont="1" applyFill="1" applyBorder="1"/>
    <xf numFmtId="0" fontId="73" fillId="18" borderId="11" xfId="0" applyFont="1" applyFill="1" applyBorder="1"/>
    <xf numFmtId="0" fontId="0" fillId="18" borderId="11" xfId="0" applyFill="1" applyBorder="1"/>
    <xf numFmtId="0" fontId="3" fillId="0" borderId="54" xfId="0" applyFont="1" applyFill="1" applyBorder="1" applyAlignment="1">
      <alignment horizontal="center"/>
    </xf>
    <xf numFmtId="0" fontId="3" fillId="0" borderId="2" xfId="0" applyFont="1" applyFill="1" applyBorder="1" applyAlignment="1">
      <alignment horizontal="center"/>
    </xf>
    <xf numFmtId="0" fontId="3" fillId="0" borderId="29" xfId="0" applyFont="1" applyFill="1" applyBorder="1" applyAlignment="1">
      <alignment horizontal="center"/>
    </xf>
    <xf numFmtId="0" fontId="3" fillId="0" borderId="30" xfId="0" applyFont="1" applyFill="1" applyBorder="1" applyAlignment="1">
      <alignment horizontal="center"/>
    </xf>
    <xf numFmtId="9" fontId="3" fillId="7" borderId="2" xfId="13" applyFont="1" applyFill="1" applyBorder="1"/>
    <xf numFmtId="0" fontId="3" fillId="0" borderId="37" xfId="0" applyFont="1" applyFill="1" applyBorder="1" applyAlignment="1">
      <alignment horizontal="center" vertical="center"/>
    </xf>
    <xf numFmtId="9" fontId="3" fillId="0" borderId="5" xfId="13" applyFont="1" applyFill="1" applyBorder="1" applyAlignment="1">
      <alignment horizontal="center" vertical="center"/>
    </xf>
    <xf numFmtId="0" fontId="3" fillId="0" borderId="49" xfId="0" applyFont="1" applyFill="1" applyBorder="1" applyAlignment="1">
      <alignment horizontal="center" vertical="center"/>
    </xf>
    <xf numFmtId="0" fontId="0" fillId="17" borderId="11" xfId="0" applyFill="1" applyBorder="1"/>
    <xf numFmtId="0" fontId="0" fillId="18" borderId="28" xfId="0" applyFill="1" applyBorder="1"/>
    <xf numFmtId="0" fontId="0" fillId="18" borderId="71" xfId="0" applyFill="1" applyBorder="1"/>
    <xf numFmtId="0" fontId="0" fillId="18" borderId="29" xfId="0" applyFill="1" applyBorder="1"/>
    <xf numFmtId="0" fontId="3" fillId="0" borderId="3" xfId="0" applyFont="1" applyFill="1" applyBorder="1" applyAlignment="1">
      <alignment horizontal="center" vertical="center"/>
    </xf>
    <xf numFmtId="0" fontId="3" fillId="0" borderId="29" xfId="0" applyFont="1" applyFill="1" applyBorder="1" applyAlignment="1">
      <alignment horizontal="center" vertical="center"/>
    </xf>
    <xf numFmtId="9" fontId="3" fillId="0" borderId="30" xfId="13" applyFont="1" applyFill="1" applyBorder="1" applyAlignment="1">
      <alignment horizontal="center" vertical="center"/>
    </xf>
    <xf numFmtId="0" fontId="3" fillId="18" borderId="3" xfId="0" applyFont="1" applyFill="1" applyBorder="1" applyAlignment="1">
      <alignment horizontal="center" vertical="center"/>
    </xf>
    <xf numFmtId="0" fontId="32" fillId="13" borderId="4" xfId="0" applyFont="1" applyFill="1" applyBorder="1" applyAlignment="1">
      <alignment horizontal="center" vertical="center"/>
    </xf>
    <xf numFmtId="9" fontId="3" fillId="18" borderId="3" xfId="13" applyFont="1" applyFill="1" applyBorder="1" applyAlignment="1">
      <alignment horizontal="center" vertical="center"/>
    </xf>
    <xf numFmtId="9" fontId="32" fillId="19" borderId="3" xfId="13" applyFont="1" applyFill="1" applyBorder="1" applyAlignment="1">
      <alignment horizontal="center" vertical="center"/>
    </xf>
    <xf numFmtId="9" fontId="3" fillId="7" borderId="2" xfId="13" applyFont="1" applyFill="1" applyBorder="1" applyAlignment="1">
      <alignment horizontal="center" vertical="center"/>
    </xf>
    <xf numFmtId="9" fontId="3" fillId="0" borderId="50" xfId="13" applyFont="1" applyFill="1" applyBorder="1" applyAlignment="1">
      <alignment horizontal="center"/>
    </xf>
    <xf numFmtId="0" fontId="0" fillId="0" borderId="44" xfId="0" applyBorder="1" applyAlignment="1">
      <alignment horizontal="center"/>
    </xf>
    <xf numFmtId="0" fontId="77" fillId="13" borderId="71" xfId="0" applyFont="1" applyFill="1" applyBorder="1"/>
    <xf numFmtId="0" fontId="77" fillId="13" borderId="22" xfId="0" applyFont="1" applyFill="1" applyBorder="1"/>
    <xf numFmtId="0" fontId="0" fillId="18" borderId="71" xfId="0" applyFill="1" applyBorder="1" applyAlignment="1">
      <alignment horizontal="center"/>
    </xf>
    <xf numFmtId="0" fontId="0" fillId="18" borderId="22" xfId="0" applyFill="1" applyBorder="1" applyAlignment="1">
      <alignment horizontal="center"/>
    </xf>
    <xf numFmtId="0" fontId="0" fillId="18" borderId="53" xfId="0" applyFill="1" applyBorder="1" applyAlignment="1">
      <alignment horizontal="center"/>
    </xf>
    <xf numFmtId="0" fontId="0" fillId="18" borderId="29" xfId="0" applyFill="1" applyBorder="1" applyAlignment="1">
      <alignment horizontal="center"/>
    </xf>
    <xf numFmtId="0" fontId="3" fillId="0" borderId="3" xfId="0" applyFont="1" applyFill="1" applyBorder="1" applyAlignment="1">
      <alignment horizontal="center"/>
    </xf>
    <xf numFmtId="9" fontId="3" fillId="0" borderId="30" xfId="13" applyFont="1" applyFill="1" applyBorder="1" applyAlignment="1">
      <alignment horizontal="center"/>
    </xf>
    <xf numFmtId="0" fontId="3" fillId="0" borderId="18" xfId="0" applyFont="1" applyFill="1" applyBorder="1" applyAlignment="1">
      <alignment horizontal="center" vertical="center"/>
    </xf>
    <xf numFmtId="0" fontId="32" fillId="0" borderId="17" xfId="0" applyFont="1" applyFill="1" applyBorder="1" applyAlignment="1">
      <alignment horizontal="center" vertical="center"/>
    </xf>
    <xf numFmtId="0" fontId="3" fillId="0" borderId="36" xfId="0" applyFont="1" applyFill="1" applyBorder="1" applyAlignment="1">
      <alignment horizontal="center"/>
    </xf>
    <xf numFmtId="0" fontId="3" fillId="18" borderId="36" xfId="0" applyFont="1" applyFill="1" applyBorder="1" applyAlignment="1">
      <alignment horizontal="center" vertical="center"/>
    </xf>
    <xf numFmtId="177" fontId="3" fillId="0" borderId="36" xfId="0" applyNumberFormat="1" applyFont="1" applyFill="1" applyBorder="1" applyAlignment="1">
      <alignment horizontal="center" vertical="center"/>
    </xf>
    <xf numFmtId="177" fontId="3" fillId="0" borderId="9" xfId="0" applyNumberFormat="1" applyFont="1" applyFill="1" applyBorder="1" applyAlignment="1">
      <alignment horizontal="center" vertical="center"/>
    </xf>
    <xf numFmtId="0" fontId="3" fillId="0" borderId="5" xfId="0" quotePrefix="1" applyFont="1" applyFill="1" applyBorder="1" applyAlignment="1">
      <alignment horizontal="center" vertical="center"/>
    </xf>
    <xf numFmtId="9" fontId="3" fillId="0" borderId="17" xfId="13" applyFont="1" applyFill="1" applyBorder="1" applyAlignment="1">
      <alignment horizontal="center" vertical="center"/>
    </xf>
    <xf numFmtId="0" fontId="0" fillId="20" borderId="22" xfId="0" applyFill="1" applyBorder="1"/>
    <xf numFmtId="177" fontId="0" fillId="0" borderId="36" xfId="0" applyNumberFormat="1" applyFill="1" applyBorder="1"/>
    <xf numFmtId="177" fontId="0" fillId="11" borderId="36" xfId="0" applyNumberFormat="1" applyFill="1" applyBorder="1"/>
    <xf numFmtId="177" fontId="0" fillId="0" borderId="49" xfId="0" applyNumberFormat="1" applyFill="1" applyBorder="1"/>
    <xf numFmtId="9" fontId="0" fillId="0" borderId="4" xfId="13" applyFont="1" applyFill="1" applyBorder="1"/>
    <xf numFmtId="9" fontId="0" fillId="11" borderId="4" xfId="13" applyFont="1" applyFill="1" applyBorder="1"/>
    <xf numFmtId="0" fontId="0" fillId="0" borderId="0" xfId="0" applyFill="1" applyAlignment="1">
      <alignment horizontal="center" vertical="center"/>
    </xf>
    <xf numFmtId="0" fontId="0" fillId="0" borderId="0" xfId="0" applyFill="1" applyAlignment="1">
      <alignment vertical="center"/>
    </xf>
    <xf numFmtId="0" fontId="0" fillId="21" borderId="22" xfId="0" applyFill="1" applyBorder="1"/>
    <xf numFmtId="0" fontId="0" fillId="21" borderId="11" xfId="0" applyFill="1" applyBorder="1"/>
    <xf numFmtId="0" fontId="0" fillId="21" borderId="53" xfId="0" applyFill="1" applyBorder="1"/>
    <xf numFmtId="0" fontId="0" fillId="0" borderId="4" xfId="0" applyFill="1" applyBorder="1" applyAlignment="1">
      <alignment horizontal="center" vertical="center"/>
    </xf>
    <xf numFmtId="0" fontId="0" fillId="11" borderId="4" xfId="0" applyFill="1" applyBorder="1" applyAlignment="1">
      <alignment horizontal="center" vertical="center"/>
    </xf>
    <xf numFmtId="0" fontId="0" fillId="0" borderId="50" xfId="0" applyFill="1" applyBorder="1" applyAlignment="1">
      <alignment horizontal="center" vertical="center"/>
    </xf>
    <xf numFmtId="0" fontId="3" fillId="11" borderId="36" xfId="0" applyFont="1" applyFill="1" applyBorder="1"/>
    <xf numFmtId="0" fontId="3" fillId="11" borderId="4" xfId="0" applyFont="1" applyFill="1" applyBorder="1"/>
    <xf numFmtId="0" fontId="3" fillId="10" borderId="4" xfId="0" applyFont="1" applyFill="1" applyBorder="1"/>
    <xf numFmtId="0" fontId="3" fillId="0" borderId="4" xfId="0" applyFont="1" applyFill="1" applyBorder="1"/>
    <xf numFmtId="0" fontId="3" fillId="10" borderId="3" xfId="0" applyFont="1" applyFill="1" applyBorder="1"/>
    <xf numFmtId="9" fontId="3" fillId="11" borderId="4" xfId="13" applyFont="1" applyFill="1" applyBorder="1" applyAlignment="1">
      <alignment horizontal="center" vertical="center"/>
    </xf>
    <xf numFmtId="0" fontId="0" fillId="0" borderId="29" xfId="0" applyFill="1" applyBorder="1" applyAlignment="1">
      <alignment vertical="center"/>
    </xf>
    <xf numFmtId="0" fontId="0" fillId="0" borderId="2" xfId="0" applyFill="1" applyBorder="1" applyAlignment="1">
      <alignment vertical="center"/>
    </xf>
    <xf numFmtId="0" fontId="3" fillId="0" borderId="36" xfId="0" applyFont="1" applyFill="1" applyBorder="1" applyAlignment="1">
      <alignment vertical="center"/>
    </xf>
    <xf numFmtId="0" fontId="34" fillId="11" borderId="4" xfId="0" applyFont="1" applyFill="1" applyBorder="1" applyAlignment="1">
      <alignment horizontal="center" vertical="center"/>
    </xf>
    <xf numFmtId="0" fontId="34" fillId="0" borderId="3" xfId="0" applyFont="1" applyBorder="1" applyAlignment="1">
      <alignment horizontal="left" vertical="center"/>
    </xf>
    <xf numFmtId="0" fontId="0" fillId="21" borderId="22" xfId="0" applyFill="1" applyBorder="1" applyAlignment="1">
      <alignment vertical="center"/>
    </xf>
    <xf numFmtId="0" fontId="0" fillId="21" borderId="11" xfId="0" applyFill="1" applyBorder="1" applyAlignment="1">
      <alignment vertical="center"/>
    </xf>
    <xf numFmtId="0" fontId="0" fillId="21" borderId="53" xfId="0" applyFill="1" applyBorder="1" applyAlignment="1">
      <alignment vertical="center"/>
    </xf>
    <xf numFmtId="0" fontId="3" fillId="11" borderId="36" xfId="0" applyFont="1" applyFill="1" applyBorder="1" applyAlignment="1">
      <alignment vertical="center"/>
    </xf>
    <xf numFmtId="0" fontId="3" fillId="10" borderId="3" xfId="0" applyFont="1" applyFill="1" applyBorder="1" applyAlignment="1">
      <alignment vertical="center"/>
    </xf>
    <xf numFmtId="0" fontId="34" fillId="7" borderId="4" xfId="0" applyFont="1" applyFill="1" applyBorder="1" applyAlignment="1">
      <alignment horizontal="centerContinuous" vertical="center"/>
    </xf>
    <xf numFmtId="0" fontId="34" fillId="2" borderId="4" xfId="0" applyFont="1" applyFill="1" applyBorder="1" applyAlignment="1">
      <alignment horizontal="centerContinuous" vertical="center"/>
    </xf>
    <xf numFmtId="0" fontId="3" fillId="10" borderId="4" xfId="0" applyFont="1" applyFill="1" applyBorder="1" applyAlignment="1">
      <alignment vertical="center"/>
    </xf>
    <xf numFmtId="0" fontId="34" fillId="10" borderId="4" xfId="0" applyFont="1" applyFill="1" applyBorder="1" applyAlignment="1">
      <alignment horizontal="center" vertical="center"/>
    </xf>
    <xf numFmtId="0" fontId="0" fillId="0" borderId="31" xfId="0" applyFill="1" applyBorder="1" applyAlignment="1">
      <alignment vertical="center"/>
    </xf>
    <xf numFmtId="0" fontId="0" fillId="0" borderId="73" xfId="0" applyFill="1" applyBorder="1" applyAlignment="1">
      <alignment vertical="center"/>
    </xf>
    <xf numFmtId="0" fontId="3" fillId="0" borderId="49" xfId="0" applyFont="1" applyFill="1" applyBorder="1" applyAlignment="1">
      <alignment vertical="center"/>
    </xf>
    <xf numFmtId="0" fontId="3" fillId="0" borderId="50" xfId="0" applyFont="1" applyFill="1" applyBorder="1" applyAlignment="1">
      <alignment vertical="center"/>
    </xf>
    <xf numFmtId="0" fontId="0" fillId="0" borderId="0" xfId="0" applyFill="1" applyBorder="1" applyAlignment="1">
      <alignment vertical="center"/>
    </xf>
    <xf numFmtId="0" fontId="34" fillId="5" borderId="4" xfId="0" applyFont="1" applyFill="1" applyBorder="1" applyAlignment="1">
      <alignment horizontal="center" vertical="center"/>
    </xf>
    <xf numFmtId="0" fontId="73" fillId="13" borderId="22" xfId="0" applyFont="1" applyFill="1" applyBorder="1"/>
    <xf numFmtId="177" fontId="3" fillId="0" borderId="22" xfId="0" applyNumberFormat="1" applyFont="1" applyFill="1" applyBorder="1" applyAlignment="1">
      <alignment horizontal="center" vertical="center"/>
    </xf>
    <xf numFmtId="0" fontId="73" fillId="20" borderId="53" xfId="0" applyFont="1" applyFill="1" applyBorder="1"/>
    <xf numFmtId="0" fontId="0" fillId="20" borderId="53" xfId="0" applyFill="1" applyBorder="1"/>
    <xf numFmtId="177" fontId="32" fillId="0" borderId="2" xfId="0" quotePrefix="1" applyNumberFormat="1" applyFont="1" applyFill="1" applyBorder="1" applyAlignment="1">
      <alignment horizontal="center"/>
    </xf>
    <xf numFmtId="10" fontId="32" fillId="0" borderId="2" xfId="13" quotePrefix="1" applyNumberFormat="1" applyFont="1" applyFill="1" applyBorder="1" applyAlignment="1">
      <alignment horizontal="center"/>
    </xf>
    <xf numFmtId="0" fontId="77" fillId="13" borderId="11" xfId="0" applyFont="1" applyFill="1" applyBorder="1"/>
    <xf numFmtId="0" fontId="77" fillId="13" borderId="53" xfId="0" applyFont="1" applyFill="1" applyBorder="1"/>
    <xf numFmtId="177" fontId="32" fillId="2" borderId="2" xfId="0" applyNumberFormat="1" applyFont="1" applyFill="1" applyBorder="1" applyAlignment="1">
      <alignment horizontal="center" vertical="center"/>
    </xf>
    <xf numFmtId="9" fontId="3" fillId="2" borderId="4" xfId="13" applyNumberFormat="1" applyFont="1" applyFill="1" applyBorder="1" applyAlignment="1">
      <alignment vertical="center"/>
    </xf>
    <xf numFmtId="0" fontId="0" fillId="10" borderId="4" xfId="0" applyFill="1" applyBorder="1" applyAlignment="1">
      <alignment vertical="center"/>
    </xf>
    <xf numFmtId="177" fontId="3" fillId="5" borderId="4" xfId="0" applyNumberFormat="1" applyFont="1" applyFill="1" applyBorder="1" applyAlignment="1">
      <alignment vertical="center"/>
    </xf>
    <xf numFmtId="9" fontId="32" fillId="0" borderId="2" xfId="13" quotePrefix="1" applyNumberFormat="1" applyFont="1" applyFill="1" applyBorder="1" applyAlignment="1">
      <alignment horizontal="center" vertical="center"/>
    </xf>
    <xf numFmtId="0" fontId="33" fillId="0" borderId="2" xfId="0" quotePrefix="1" applyFont="1" applyFill="1" applyBorder="1" applyAlignment="1">
      <alignment horizontal="center" vertical="center"/>
    </xf>
    <xf numFmtId="0" fontId="32" fillId="0" borderId="72" xfId="0" quotePrefix="1" applyFont="1" applyFill="1" applyBorder="1" applyAlignment="1">
      <alignment horizontal="center" vertical="center"/>
    </xf>
    <xf numFmtId="9" fontId="3" fillId="2" borderId="4" xfId="13" applyNumberFormat="1" applyFont="1" applyFill="1" applyBorder="1" applyAlignment="1">
      <alignment horizontal="center" vertical="center"/>
    </xf>
    <xf numFmtId="0" fontId="32" fillId="5" borderId="72" xfId="0" applyFont="1" applyFill="1" applyBorder="1" applyAlignment="1">
      <alignment horizontal="center" vertical="center"/>
    </xf>
    <xf numFmtId="0" fontId="32" fillId="0" borderId="72" xfId="0" applyFont="1" applyFill="1" applyBorder="1" applyAlignment="1">
      <alignment horizontal="center" vertical="center"/>
    </xf>
    <xf numFmtId="9" fontId="3" fillId="2" borderId="3" xfId="13" applyNumberFormat="1" applyFont="1" applyFill="1" applyBorder="1" applyAlignment="1">
      <alignment horizontal="center" vertical="center"/>
    </xf>
    <xf numFmtId="9" fontId="68" fillId="5" borderId="72" xfId="0" applyNumberFormat="1" applyFont="1" applyFill="1" applyBorder="1" applyAlignment="1">
      <alignment horizontal="center" vertical="center"/>
    </xf>
    <xf numFmtId="9" fontId="32" fillId="0" borderId="2" xfId="13" applyNumberFormat="1" applyFont="1" applyFill="1" applyBorder="1" applyAlignment="1">
      <alignment horizontal="center" vertical="center"/>
    </xf>
    <xf numFmtId="9" fontId="32" fillId="0" borderId="5" xfId="13" quotePrefix="1" applyNumberFormat="1" applyFont="1" applyFill="1" applyBorder="1" applyAlignment="1">
      <alignment horizontal="center" vertical="center"/>
    </xf>
    <xf numFmtId="0" fontId="32" fillId="5" borderId="20" xfId="0" applyFont="1" applyFill="1" applyBorder="1" applyAlignment="1">
      <alignment horizontal="center" vertical="center"/>
    </xf>
    <xf numFmtId="9" fontId="33" fillId="0" borderId="2" xfId="13" quotePrefix="1" applyFont="1" applyFill="1" applyBorder="1" applyAlignment="1">
      <alignment horizontal="center" vertical="center"/>
    </xf>
    <xf numFmtId="0" fontId="0" fillId="10" borderId="3" xfId="0" applyFill="1" applyBorder="1" applyAlignment="1">
      <alignment horizontal="center" vertical="center"/>
    </xf>
    <xf numFmtId="0" fontId="3" fillId="0" borderId="40" xfId="0" applyFont="1" applyFill="1" applyBorder="1" applyAlignment="1">
      <alignment horizontal="center" vertical="center"/>
    </xf>
    <xf numFmtId="0" fontId="0" fillId="0" borderId="5" xfId="0" applyFill="1" applyBorder="1" applyAlignment="1">
      <alignment horizontal="center" vertical="center"/>
    </xf>
    <xf numFmtId="0" fontId="0" fillId="11" borderId="36" xfId="0" applyFill="1" applyBorder="1" applyAlignment="1">
      <alignment horizontal="center" vertical="center"/>
    </xf>
    <xf numFmtId="0" fontId="2" fillId="7" borderId="3" xfId="0" applyFont="1" applyFill="1" applyBorder="1" applyAlignment="1">
      <alignment horizontal="center" vertical="center"/>
    </xf>
    <xf numFmtId="0" fontId="2" fillId="0" borderId="5" xfId="0" applyFont="1" applyFill="1" applyBorder="1" applyAlignment="1">
      <alignment horizontal="center" vertical="center"/>
    </xf>
    <xf numFmtId="0" fontId="3" fillId="10" borderId="3" xfId="0" applyFont="1" applyFill="1" applyBorder="1" applyAlignment="1">
      <alignment horizontal="center" vertical="center"/>
    </xf>
    <xf numFmtId="0" fontId="3" fillId="10" borderId="4" xfId="0" applyFont="1" applyFill="1" applyBorder="1" applyAlignment="1">
      <alignment horizontal="center" vertical="center"/>
    </xf>
    <xf numFmtId="0" fontId="3" fillId="18" borderId="3" xfId="0" applyFont="1" applyFill="1" applyBorder="1" applyAlignment="1">
      <alignment horizontal="center"/>
    </xf>
    <xf numFmtId="0" fontId="0" fillId="20" borderId="71" xfId="0" applyFill="1" applyBorder="1"/>
    <xf numFmtId="0" fontId="0" fillId="20" borderId="28" xfId="0" applyFill="1" applyBorder="1"/>
    <xf numFmtId="0" fontId="3" fillId="0" borderId="2" xfId="0" quotePrefix="1" applyFont="1" applyFill="1" applyBorder="1" applyAlignment="1">
      <alignment horizontal="center" vertical="center"/>
    </xf>
    <xf numFmtId="9" fontId="3" fillId="0" borderId="2" xfId="13" quotePrefix="1" applyFont="1" applyFill="1" applyBorder="1" applyAlignment="1">
      <alignment horizontal="center" vertical="center"/>
    </xf>
    <xf numFmtId="0" fontId="0" fillId="22" borderId="71" xfId="0" applyFill="1" applyBorder="1"/>
    <xf numFmtId="0" fontId="0" fillId="22" borderId="22" xfId="0" applyFill="1" applyBorder="1"/>
    <xf numFmtId="0" fontId="0" fillId="22" borderId="53" xfId="0" applyFill="1" applyBorder="1"/>
    <xf numFmtId="0" fontId="0" fillId="22" borderId="28" xfId="0" applyFill="1" applyBorder="1"/>
    <xf numFmtId="0" fontId="0" fillId="22" borderId="29" xfId="0" applyFill="1" applyBorder="1"/>
    <xf numFmtId="0" fontId="3" fillId="11" borderId="36" xfId="0" applyFont="1" applyFill="1" applyBorder="1" applyAlignment="1">
      <alignment horizontal="center" vertical="center"/>
    </xf>
    <xf numFmtId="0" fontId="3" fillId="11" borderId="4" xfId="0" applyFont="1" applyFill="1" applyBorder="1" applyAlignment="1">
      <alignment horizontal="center" vertical="center"/>
    </xf>
    <xf numFmtId="0" fontId="32" fillId="0" borderId="29" xfId="0" applyFont="1" applyFill="1" applyBorder="1" applyAlignment="1">
      <alignment horizontal="center" vertical="center"/>
    </xf>
    <xf numFmtId="0" fontId="3" fillId="0" borderId="54" xfId="0" applyFont="1" applyFill="1" applyBorder="1" applyAlignment="1">
      <alignment horizontal="center" vertical="center"/>
    </xf>
    <xf numFmtId="0" fontId="32" fillId="0" borderId="54" xfId="0" applyFont="1" applyFill="1" applyBorder="1" applyAlignment="1">
      <alignment horizontal="center" vertical="center"/>
    </xf>
    <xf numFmtId="0" fontId="32" fillId="0" borderId="3" xfId="0" applyFont="1" applyFill="1" applyBorder="1" applyAlignment="1">
      <alignment horizontal="center" vertical="center"/>
    </xf>
    <xf numFmtId="9" fontId="32" fillId="0" borderId="30" xfId="13" applyFont="1" applyFill="1" applyBorder="1" applyAlignment="1">
      <alignment horizontal="center" vertical="center"/>
    </xf>
    <xf numFmtId="0" fontId="2" fillId="0" borderId="0" xfId="6" applyAlignment="1">
      <alignment horizontal="center" vertical="center"/>
    </xf>
    <xf numFmtId="0" fontId="7" fillId="0" borderId="0" xfId="0" applyFont="1" applyAlignment="1">
      <alignment horizontal="center"/>
    </xf>
    <xf numFmtId="0" fontId="48" fillId="0" borderId="0" xfId="0" applyFont="1" applyAlignment="1">
      <alignment horizontal="center"/>
    </xf>
    <xf numFmtId="0" fontId="20" fillId="0" borderId="0" xfId="0" applyFont="1" applyAlignment="1">
      <alignment horizontal="center"/>
    </xf>
    <xf numFmtId="0" fontId="56" fillId="0" borderId="0" xfId="0" applyFont="1" applyAlignment="1">
      <alignment horizontal="center"/>
    </xf>
    <xf numFmtId="0" fontId="47" fillId="0" borderId="0" xfId="0" applyFont="1" applyAlignment="1">
      <alignment horizontal="center" vertical="center" wrapText="1"/>
    </xf>
    <xf numFmtId="0" fontId="47" fillId="0" borderId="0" xfId="0" applyFont="1" applyAlignment="1">
      <alignment horizontal="center"/>
    </xf>
    <xf numFmtId="0" fontId="22" fillId="0" borderId="0" xfId="0" applyFont="1" applyAlignment="1">
      <alignment horizontal="center"/>
    </xf>
    <xf numFmtId="0" fontId="5" fillId="0" borderId="0" xfId="0" applyFont="1" applyAlignment="1">
      <alignment horizontal="center"/>
    </xf>
    <xf numFmtId="0" fontId="39" fillId="0" borderId="0" xfId="0" applyFont="1" applyFill="1" applyAlignment="1">
      <alignment horizontal="center"/>
    </xf>
    <xf numFmtId="0" fontId="16" fillId="0" borderId="0" xfId="0" applyFont="1" applyFill="1" applyAlignment="1">
      <alignment horizontal="center"/>
    </xf>
    <xf numFmtId="0" fontId="7" fillId="0" borderId="15" xfId="0" applyFont="1" applyBorder="1"/>
    <xf numFmtId="0" fontId="42" fillId="0" borderId="15" xfId="0" applyFont="1" applyBorder="1"/>
    <xf numFmtId="0" fontId="42" fillId="0" borderId="16" xfId="0" applyFont="1" applyBorder="1"/>
    <xf numFmtId="0" fontId="7" fillId="0" borderId="0" xfId="0" applyFont="1" applyBorder="1"/>
    <xf numFmtId="0" fontId="42" fillId="0" borderId="0" xfId="0" applyFont="1" applyBorder="1"/>
    <xf numFmtId="0" fontId="42" fillId="0" borderId="17" xfId="0" applyFont="1" applyBorder="1"/>
    <xf numFmtId="0" fontId="3" fillId="0" borderId="22" xfId="6" applyFont="1" applyBorder="1" applyAlignment="1">
      <alignment horizontal="center" vertical="center"/>
    </xf>
    <xf numFmtId="0" fontId="3" fillId="0" borderId="29" xfId="6" applyFont="1" applyBorder="1" applyAlignment="1">
      <alignment horizontal="center" vertical="center"/>
    </xf>
    <xf numFmtId="177" fontId="0" fillId="0" borderId="0" xfId="0" applyNumberFormat="1" applyAlignment="1">
      <alignment horizontal="center"/>
    </xf>
    <xf numFmtId="0" fontId="43" fillId="0" borderId="0" xfId="0" applyFont="1" applyBorder="1"/>
    <xf numFmtId="0" fontId="43" fillId="0" borderId="17" xfId="0" applyFont="1" applyBorder="1"/>
    <xf numFmtId="0" fontId="0" fillId="0" borderId="0" xfId="0" applyBorder="1"/>
    <xf numFmtId="0" fontId="0" fillId="0" borderId="17" xfId="0" applyBorder="1"/>
    <xf numFmtId="0" fontId="0" fillId="0" borderId="0" xfId="0" applyBorder="1" applyAlignment="1">
      <alignment horizontal="right"/>
    </xf>
    <xf numFmtId="0" fontId="16" fillId="0" borderId="0" xfId="0" applyFont="1" applyAlignment="1">
      <alignment horizontal="center"/>
    </xf>
    <xf numFmtId="0" fontId="44" fillId="0" borderId="0" xfId="0" applyFont="1" applyAlignment="1">
      <alignment horizontal="center"/>
    </xf>
    <xf numFmtId="0" fontId="45" fillId="0" borderId="0" xfId="0" applyFont="1" applyAlignment="1">
      <alignment horizontal="center"/>
    </xf>
    <xf numFmtId="0" fontId="62" fillId="0" borderId="0" xfId="1" applyAlignment="1" applyProtection="1">
      <alignment horizontal="center"/>
    </xf>
    <xf numFmtId="0" fontId="74" fillId="0" borderId="0" xfId="0" applyFont="1" applyAlignment="1">
      <alignment horizontal="left" vertical="center" wrapText="1"/>
    </xf>
    <xf numFmtId="0" fontId="2" fillId="0" borderId="0" xfId="0" applyFont="1" applyBorder="1" applyAlignment="1">
      <alignment horizontal="left" wrapText="1"/>
    </xf>
    <xf numFmtId="0" fontId="52" fillId="0" borderId="13" xfId="0" applyFont="1" applyBorder="1" applyAlignment="1">
      <alignment horizontal="center"/>
    </xf>
    <xf numFmtId="0" fontId="52" fillId="0" borderId="3" xfId="0" applyFont="1" applyBorder="1" applyAlignment="1">
      <alignment horizontal="center"/>
    </xf>
    <xf numFmtId="0" fontId="39" fillId="0" borderId="0" xfId="0" applyFont="1" applyFill="1" applyAlignment="1">
      <alignment horizontal="center" wrapText="1"/>
    </xf>
    <xf numFmtId="0" fontId="16" fillId="0" borderId="0" xfId="0" applyFont="1" applyFill="1" applyAlignment="1">
      <alignment horizontal="center" wrapText="1"/>
    </xf>
    <xf numFmtId="0" fontId="22" fillId="0" borderId="0" xfId="0" applyFont="1" applyAlignment="1">
      <alignment horizontal="center" wrapText="1"/>
    </xf>
    <xf numFmtId="0" fontId="71" fillId="0" borderId="22" xfId="0" applyFont="1" applyBorder="1" applyAlignment="1">
      <alignment horizontal="center" vertical="center" wrapText="1"/>
    </xf>
    <xf numFmtId="0" fontId="71" fillId="0" borderId="53" xfId="0" applyFont="1" applyBorder="1" applyAlignment="1">
      <alignment horizontal="center" vertical="center" wrapText="1"/>
    </xf>
    <xf numFmtId="0" fontId="71" fillId="0" borderId="29" xfId="0" applyFont="1" applyBorder="1" applyAlignment="1">
      <alignment horizontal="center" vertical="center" wrapText="1"/>
    </xf>
    <xf numFmtId="0" fontId="32" fillId="0" borderId="69" xfId="0" applyFont="1" applyFill="1" applyBorder="1" applyAlignment="1">
      <alignment horizontal="center" vertical="center"/>
    </xf>
    <xf numFmtId="0" fontId="32" fillId="0" borderId="26" xfId="0" applyFont="1" applyFill="1" applyBorder="1" applyAlignment="1">
      <alignment horizontal="center" vertical="center"/>
    </xf>
    <xf numFmtId="0" fontId="32" fillId="0" borderId="13" xfId="0" applyFont="1" applyFill="1" applyBorder="1" applyAlignment="1">
      <alignment horizontal="center"/>
    </xf>
    <xf numFmtId="0" fontId="32" fillId="0" borderId="38"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62" fillId="0" borderId="0" xfId="1" applyFill="1" applyAlignment="1" applyProtection="1">
      <alignment horizontal="center"/>
    </xf>
    <xf numFmtId="0" fontId="32" fillId="0" borderId="23" xfId="0" applyFont="1" applyFill="1" applyBorder="1" applyAlignment="1">
      <alignment horizontal="center"/>
    </xf>
    <xf numFmtId="0" fontId="32" fillId="0" borderId="3" xfId="0" applyFont="1" applyFill="1" applyBorder="1" applyAlignment="1">
      <alignment horizontal="center"/>
    </xf>
    <xf numFmtId="0" fontId="22" fillId="0" borderId="0" xfId="0" applyFont="1" applyFill="1" applyAlignment="1">
      <alignment horizontal="center"/>
    </xf>
    <xf numFmtId="0" fontId="48" fillId="0" borderId="0" xfId="0" applyFont="1" applyFill="1" applyAlignment="1">
      <alignment horizontal="center"/>
    </xf>
    <xf numFmtId="0" fontId="5" fillId="0" borderId="7" xfId="0" applyFont="1" applyFill="1" applyBorder="1" applyAlignment="1">
      <alignment horizontal="center"/>
    </xf>
    <xf numFmtId="0" fontId="5" fillId="0" borderId="0" xfId="0" applyFont="1" applyFill="1" applyBorder="1" applyAlignment="1">
      <alignment horizontal="center"/>
    </xf>
    <xf numFmtId="0" fontId="5" fillId="0" borderId="17" xfId="0" applyFont="1" applyFill="1" applyBorder="1" applyAlignment="1">
      <alignment horizontal="center"/>
    </xf>
    <xf numFmtId="0" fontId="5" fillId="0" borderId="14" xfId="0" applyFont="1" applyFill="1" applyBorder="1" applyAlignment="1">
      <alignment horizontal="center"/>
    </xf>
    <xf numFmtId="0" fontId="5" fillId="0" borderId="15" xfId="0" applyFont="1" applyFill="1" applyBorder="1" applyAlignment="1">
      <alignment horizontal="center"/>
    </xf>
    <xf numFmtId="0" fontId="5" fillId="0" borderId="16" xfId="0" applyFont="1" applyFill="1" applyBorder="1" applyAlignment="1">
      <alignment horizontal="center"/>
    </xf>
    <xf numFmtId="0" fontId="26" fillId="0" borderId="1" xfId="0" applyFont="1" applyFill="1" applyBorder="1" applyAlignment="1">
      <alignment horizontal="center"/>
    </xf>
    <xf numFmtId="0" fontId="27" fillId="0" borderId="1" xfId="0" applyFont="1" applyFill="1" applyBorder="1" applyAlignment="1">
      <alignment horizontal="center"/>
    </xf>
    <xf numFmtId="0" fontId="21" fillId="0" borderId="1" xfId="0" applyFont="1" applyFill="1" applyBorder="1" applyAlignment="1">
      <alignment horizontal="center"/>
    </xf>
    <xf numFmtId="0" fontId="3" fillId="0" borderId="1" xfId="0" applyFont="1" applyFill="1" applyBorder="1" applyAlignment="1">
      <alignment horizontal="center"/>
    </xf>
    <xf numFmtId="0" fontId="32" fillId="0" borderId="37" xfId="0" applyFont="1" applyFill="1" applyBorder="1" applyAlignment="1">
      <alignment horizontal="left" vertical="center"/>
    </xf>
    <xf numFmtId="0" fontId="0" fillId="0" borderId="54" xfId="0" applyBorder="1" applyAlignment="1">
      <alignment horizontal="left" vertical="center"/>
    </xf>
    <xf numFmtId="0" fontId="32" fillId="0" borderId="71" xfId="0" applyFont="1" applyFill="1" applyBorder="1" applyAlignment="1">
      <alignment horizontal="left" vertical="center"/>
    </xf>
    <xf numFmtId="0" fontId="0" fillId="0" borderId="60" xfId="0" applyBorder="1" applyAlignment="1">
      <alignment horizontal="left" vertical="center"/>
    </xf>
    <xf numFmtId="0" fontId="31" fillId="0" borderId="9" xfId="0" applyFont="1" applyFill="1" applyBorder="1" applyAlignment="1">
      <alignment horizontal="center"/>
    </xf>
    <xf numFmtId="0" fontId="31" fillId="0" borderId="18" xfId="0" applyFont="1" applyFill="1" applyBorder="1" applyAlignment="1">
      <alignment horizontal="center"/>
    </xf>
    <xf numFmtId="0" fontId="31" fillId="0" borderId="19" xfId="0" applyFont="1" applyFill="1" applyBorder="1" applyAlignment="1">
      <alignment horizontal="center"/>
    </xf>
    <xf numFmtId="0" fontId="32" fillId="0" borderId="80" xfId="0" applyFont="1" applyFill="1" applyBorder="1" applyAlignment="1">
      <alignment horizontal="left" vertical="center"/>
    </xf>
    <xf numFmtId="0" fontId="0" fillId="0" borderId="27" xfId="0" applyBorder="1" applyAlignment="1">
      <alignment horizontal="left" vertical="center"/>
    </xf>
    <xf numFmtId="0" fontId="32" fillId="0" borderId="4" xfId="0" applyFont="1" applyFill="1" applyBorder="1" applyAlignment="1">
      <alignment horizontal="center"/>
    </xf>
    <xf numFmtId="0" fontId="3" fillId="18" borderId="3" xfId="0" applyFont="1" applyFill="1" applyBorder="1" applyAlignment="1">
      <alignment horizontal="center" vertical="center"/>
    </xf>
    <xf numFmtId="0" fontId="3" fillId="18" borderId="4" xfId="0" applyFont="1" applyFill="1" applyBorder="1" applyAlignment="1">
      <alignment horizontal="center" vertical="center"/>
    </xf>
    <xf numFmtId="0" fontId="0" fillId="0" borderId="9" xfId="0" applyBorder="1" applyAlignment="1">
      <alignment horizontal="left" vertical="center"/>
    </xf>
    <xf numFmtId="49" fontId="4" fillId="0" borderId="29" xfId="0" applyNumberFormat="1" applyFont="1" applyFill="1" applyBorder="1" applyAlignment="1">
      <alignment horizontal="center" vertical="center"/>
    </xf>
    <xf numFmtId="49" fontId="3" fillId="0" borderId="6" xfId="0" applyNumberFormat="1" applyFont="1" applyFill="1" applyBorder="1" applyAlignment="1">
      <alignment horizontal="center" vertical="center"/>
    </xf>
    <xf numFmtId="49" fontId="3" fillId="0" borderId="1" xfId="0" applyNumberFormat="1" applyFont="1" applyFill="1" applyBorder="1" applyAlignment="1">
      <alignment horizontal="center" vertical="center"/>
    </xf>
    <xf numFmtId="49" fontId="3" fillId="0" borderId="2" xfId="0" applyNumberFormat="1" applyFont="1" applyFill="1" applyBorder="1" applyAlignment="1">
      <alignment horizontal="center" vertical="center"/>
    </xf>
    <xf numFmtId="0" fontId="32" fillId="0" borderId="7" xfId="0" applyFont="1" applyFill="1" applyBorder="1" applyAlignment="1">
      <alignment horizontal="left" vertical="center"/>
    </xf>
    <xf numFmtId="0" fontId="3" fillId="18" borderId="3" xfId="0" applyFont="1" applyFill="1" applyBorder="1"/>
    <xf numFmtId="0" fontId="3" fillId="18" borderId="4" xfId="0" applyFont="1" applyFill="1" applyBorder="1"/>
    <xf numFmtId="0" fontId="3" fillId="0" borderId="18" xfId="0" applyFont="1" applyFill="1" applyBorder="1" applyAlignment="1">
      <alignment horizontal="center"/>
    </xf>
    <xf numFmtId="0" fontId="3" fillId="0" borderId="73" xfId="0" applyFont="1"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18" borderId="3" xfId="0" applyFill="1" applyBorder="1" applyAlignment="1">
      <alignment horizontal="center"/>
    </xf>
    <xf numFmtId="0" fontId="0" fillId="18" borderId="4" xfId="0" applyFill="1" applyBorder="1" applyAlignment="1">
      <alignment horizontal="center"/>
    </xf>
    <xf numFmtId="0" fontId="0" fillId="0" borderId="3" xfId="0" applyFill="1" applyBorder="1"/>
    <xf numFmtId="0" fontId="0" fillId="0" borderId="4" xfId="0" applyFill="1" applyBorder="1"/>
    <xf numFmtId="0" fontId="0" fillId="18" borderId="3" xfId="0" applyFill="1" applyBorder="1"/>
    <xf numFmtId="0" fontId="0" fillId="18" borderId="4" xfId="0" applyFill="1" applyBorder="1"/>
    <xf numFmtId="0" fontId="0" fillId="0" borderId="18" xfId="0" applyFill="1" applyBorder="1"/>
    <xf numFmtId="0" fontId="0" fillId="0" borderId="73" xfId="0" applyFill="1" applyBorder="1"/>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72" xfId="0" applyFont="1" applyFill="1" applyBorder="1" applyAlignment="1">
      <alignment horizontal="center" vertical="center" wrapText="1"/>
    </xf>
    <xf numFmtId="0" fontId="52" fillId="0" borderId="12" xfId="0" applyFont="1" applyBorder="1" applyAlignment="1">
      <alignment horizontal="center"/>
    </xf>
    <xf numFmtId="49" fontId="3" fillId="0" borderId="13" xfId="0" applyNumberFormat="1" applyFont="1" applyFill="1" applyBorder="1" applyAlignment="1">
      <alignment horizontal="center" vertical="center"/>
    </xf>
    <xf numFmtId="49" fontId="3" fillId="0" borderId="12" xfId="0" applyNumberFormat="1" applyFont="1" applyFill="1" applyBorder="1" applyAlignment="1">
      <alignment horizontal="center" vertical="center"/>
    </xf>
    <xf numFmtId="49" fontId="3" fillId="0" borderId="3" xfId="0" applyNumberFormat="1" applyFont="1" applyFill="1" applyBorder="1" applyAlignment="1">
      <alignment horizontal="center" vertical="center"/>
    </xf>
    <xf numFmtId="0" fontId="4" fillId="0" borderId="12" xfId="0" quotePrefix="1" applyFont="1" applyFill="1" applyBorder="1" applyAlignment="1">
      <alignment horizontal="center" vertical="center"/>
    </xf>
    <xf numFmtId="0" fontId="4" fillId="0" borderId="38" xfId="0" quotePrefix="1" applyFont="1" applyFill="1" applyBorder="1" applyAlignment="1">
      <alignment horizontal="center" vertical="center"/>
    </xf>
    <xf numFmtId="0" fontId="31" fillId="0" borderId="24" xfId="0" applyFont="1" applyFill="1" applyBorder="1" applyAlignment="1">
      <alignment horizontal="center"/>
    </xf>
    <xf numFmtId="0" fontId="31" fillId="0" borderId="25" xfId="0" applyFont="1" applyFill="1" applyBorder="1" applyAlignment="1">
      <alignment horizontal="center"/>
    </xf>
    <xf numFmtId="0" fontId="31" fillId="0" borderId="26" xfId="0" applyFont="1" applyFill="1" applyBorder="1" applyAlignment="1">
      <alignment horizont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1" fillId="0" borderId="4" xfId="0" applyFont="1" applyBorder="1" applyAlignment="1">
      <alignment horizontal="center" vertical="center" wrapText="1"/>
    </xf>
    <xf numFmtId="49" fontId="3" fillId="0" borderId="38" xfId="0" applyNumberFormat="1" applyFont="1" applyFill="1" applyBorder="1" applyAlignment="1">
      <alignment horizontal="center" vertical="center"/>
    </xf>
    <xf numFmtId="0" fontId="78" fillId="0" borderId="4" xfId="0" applyFont="1" applyBorder="1" applyAlignment="1">
      <alignment horizontal="center" vertical="center" wrapText="1"/>
    </xf>
    <xf numFmtId="0" fontId="32" fillId="0" borderId="14" xfId="0" applyFont="1" applyFill="1" applyBorder="1" applyAlignment="1">
      <alignment horizontal="center" vertical="center"/>
    </xf>
    <xf numFmtId="0" fontId="32" fillId="0" borderId="15" xfId="0" applyFont="1" applyFill="1" applyBorder="1" applyAlignment="1">
      <alignment horizontal="center" vertical="center"/>
    </xf>
    <xf numFmtId="0" fontId="32" fillId="0" borderId="16" xfId="0" applyFont="1" applyFill="1" applyBorder="1" applyAlignment="1">
      <alignment horizontal="center" vertical="center"/>
    </xf>
    <xf numFmtId="0" fontId="32" fillId="0" borderId="7"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17"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18" xfId="0" applyFont="1" applyFill="1" applyBorder="1" applyAlignment="1">
      <alignment horizontal="center" vertical="center"/>
    </xf>
    <xf numFmtId="0" fontId="32" fillId="0" borderId="19" xfId="0" applyFont="1" applyFill="1" applyBorder="1" applyAlignment="1">
      <alignment horizontal="center" vertical="center"/>
    </xf>
    <xf numFmtId="0" fontId="16" fillId="0" borderId="0" xfId="0" applyFont="1" applyFill="1" applyAlignment="1">
      <alignment horizontal="center" vertical="center" wrapText="1"/>
    </xf>
    <xf numFmtId="0" fontId="37" fillId="3" borderId="33" xfId="0" applyFont="1" applyFill="1" applyBorder="1" applyAlignment="1">
      <alignment horizontal="center" vertical="center" wrapText="1"/>
    </xf>
    <xf numFmtId="0" fontId="37" fillId="3" borderId="34" xfId="0" applyFont="1" applyFill="1" applyBorder="1" applyAlignment="1">
      <alignment horizontal="center" vertical="center" wrapText="1"/>
    </xf>
    <xf numFmtId="0" fontId="37" fillId="3" borderId="35" xfId="0" applyFont="1" applyFill="1" applyBorder="1" applyAlignment="1">
      <alignment horizontal="center" vertical="center" wrapText="1"/>
    </xf>
    <xf numFmtId="0" fontId="31" fillId="3" borderId="22" xfId="0" applyFont="1" applyFill="1" applyBorder="1" applyAlignment="1">
      <alignment horizontal="center" vertical="center"/>
    </xf>
    <xf numFmtId="0" fontId="31" fillId="3" borderId="29" xfId="0" applyFont="1" applyFill="1" applyBorder="1" applyAlignment="1">
      <alignment horizontal="center" vertical="center"/>
    </xf>
    <xf numFmtId="0" fontId="62" fillId="0" borderId="0" xfId="1" applyBorder="1" applyAlignment="1" applyProtection="1">
      <alignment horizontal="center"/>
    </xf>
    <xf numFmtId="0" fontId="32" fillId="0" borderId="76" xfId="0" applyFont="1" applyFill="1" applyBorder="1" applyAlignment="1">
      <alignment horizontal="center" vertical="center"/>
    </xf>
    <xf numFmtId="0" fontId="2" fillId="0" borderId="0" xfId="0" applyFont="1" applyFill="1" applyBorder="1" applyAlignment="1">
      <alignment horizontal="center"/>
    </xf>
    <xf numFmtId="0" fontId="31" fillId="0" borderId="0" xfId="0" applyFont="1" applyAlignment="1">
      <alignment horizontal="left"/>
    </xf>
    <xf numFmtId="0" fontId="32" fillId="0" borderId="6" xfId="0" applyFont="1" applyFill="1" applyBorder="1" applyAlignment="1">
      <alignment horizontal="center"/>
    </xf>
    <xf numFmtId="0" fontId="32" fillId="0" borderId="72" xfId="0" applyFont="1" applyFill="1" applyBorder="1" applyAlignment="1">
      <alignment horizontal="center"/>
    </xf>
    <xf numFmtId="0" fontId="32" fillId="0" borderId="9" xfId="0" applyFont="1" applyFill="1" applyBorder="1" applyAlignment="1">
      <alignment horizontal="center"/>
    </xf>
    <xf numFmtId="0" fontId="32" fillId="0" borderId="73" xfId="0" applyFont="1" applyFill="1" applyBorder="1" applyAlignment="1">
      <alignment horizontal="center"/>
    </xf>
    <xf numFmtId="0" fontId="32" fillId="0" borderId="29" xfId="0" applyFont="1" applyFill="1" applyBorder="1" applyAlignment="1">
      <alignment horizontal="center"/>
    </xf>
    <xf numFmtId="0" fontId="32" fillId="0" borderId="27" xfId="0" applyFont="1" applyFill="1" applyBorder="1" applyAlignment="1">
      <alignment horizontal="center"/>
    </xf>
    <xf numFmtId="0" fontId="32" fillId="0" borderId="2" xfId="0" applyFont="1" applyFill="1" applyBorder="1" applyAlignment="1">
      <alignment horizontal="center"/>
    </xf>
    <xf numFmtId="0" fontId="5" fillId="0" borderId="9" xfId="0" applyFont="1" applyFill="1" applyBorder="1" applyAlignment="1">
      <alignment horizontal="center"/>
    </xf>
    <xf numFmtId="0" fontId="5" fillId="0" borderId="18" xfId="0" applyFont="1" applyFill="1" applyBorder="1" applyAlignment="1">
      <alignment horizontal="center"/>
    </xf>
    <xf numFmtId="0" fontId="5" fillId="0" borderId="19" xfId="0" applyFont="1" applyFill="1" applyBorder="1" applyAlignment="1">
      <alignment horizontal="center"/>
    </xf>
    <xf numFmtId="0" fontId="31" fillId="0" borderId="58" xfId="0" applyFont="1" applyFill="1" applyBorder="1" applyAlignment="1">
      <alignment horizontal="center"/>
    </xf>
    <xf numFmtId="0" fontId="31" fillId="0" borderId="42" xfId="0" applyFont="1" applyFill="1" applyBorder="1" applyAlignment="1">
      <alignment horizontal="center"/>
    </xf>
    <xf numFmtId="0" fontId="31" fillId="0" borderId="48" xfId="0" applyFont="1" applyFill="1" applyBorder="1" applyAlignment="1">
      <alignment horizontal="center"/>
    </xf>
    <xf numFmtId="0" fontId="79" fillId="0" borderId="22" xfId="0" applyFont="1" applyBorder="1" applyAlignment="1">
      <alignment horizontal="center" vertical="center" wrapText="1"/>
    </xf>
    <xf numFmtId="0" fontId="79" fillId="0" borderId="53" xfId="0" applyFont="1" applyBorder="1" applyAlignment="1">
      <alignment horizontal="center" vertical="center" wrapText="1"/>
    </xf>
    <xf numFmtId="0" fontId="79" fillId="0" borderId="29" xfId="0" applyFont="1" applyBorder="1" applyAlignment="1">
      <alignment horizontal="center" vertical="center" wrapText="1"/>
    </xf>
    <xf numFmtId="0" fontId="32" fillId="0" borderId="24" xfId="0" applyFont="1" applyFill="1" applyBorder="1" applyAlignment="1">
      <alignment horizontal="center"/>
    </xf>
    <xf numFmtId="0" fontId="32" fillId="0" borderId="76" xfId="0" applyFont="1" applyFill="1" applyBorder="1" applyAlignment="1">
      <alignment horizontal="center"/>
    </xf>
    <xf numFmtId="0" fontId="32" fillId="0" borderId="69" xfId="0" applyFont="1" applyFill="1" applyBorder="1" applyAlignment="1">
      <alignment horizontal="center"/>
    </xf>
    <xf numFmtId="0" fontId="32" fillId="0" borderId="7" xfId="0" applyFont="1" applyFill="1" applyBorder="1" applyAlignment="1">
      <alignment horizontal="center"/>
    </xf>
    <xf numFmtId="0" fontId="32" fillId="0" borderId="0" xfId="0" applyFont="1" applyFill="1" applyBorder="1" applyAlignment="1">
      <alignment horizontal="center"/>
    </xf>
    <xf numFmtId="0" fontId="32" fillId="0" borderId="1" xfId="0" applyFont="1" applyFill="1" applyBorder="1" applyAlignment="1">
      <alignment horizontal="center"/>
    </xf>
    <xf numFmtId="0" fontId="5" fillId="0" borderId="7" xfId="0" applyFont="1" applyFill="1" applyBorder="1" applyAlignment="1"/>
    <xf numFmtId="0" fontId="5" fillId="0" borderId="0" xfId="0" applyFont="1" applyFill="1" applyBorder="1" applyAlignment="1"/>
    <xf numFmtId="0" fontId="5" fillId="0" borderId="17" xfId="0" applyFont="1" applyFill="1" applyBorder="1" applyAlignment="1"/>
    <xf numFmtId="0" fontId="5" fillId="0" borderId="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71" fillId="0" borderId="10" xfId="0" applyFont="1" applyBorder="1" applyAlignment="1">
      <alignment horizontal="center" vertical="center" wrapText="1"/>
    </xf>
    <xf numFmtId="0" fontId="71" fillId="0" borderId="11" xfId="0" applyFont="1" applyBorder="1" applyAlignment="1">
      <alignment horizontal="center" vertical="center" wrapText="1"/>
    </xf>
    <xf numFmtId="0" fontId="71" fillId="0" borderId="8" xfId="0" applyFont="1" applyBorder="1" applyAlignment="1">
      <alignment horizontal="center" vertical="center" wrapText="1"/>
    </xf>
    <xf numFmtId="0" fontId="71" fillId="0" borderId="5" xfId="0" applyFont="1" applyBorder="1" applyAlignment="1">
      <alignment horizontal="center" vertical="center" wrapText="1"/>
    </xf>
    <xf numFmtId="0" fontId="71" fillId="0" borderId="6" xfId="0" applyFont="1" applyBorder="1" applyAlignment="1">
      <alignment horizontal="center" vertical="center" wrapText="1"/>
    </xf>
    <xf numFmtId="0" fontId="71" fillId="0" borderId="2" xfId="0" applyFont="1" applyBorder="1" applyAlignment="1">
      <alignment horizontal="center" vertical="center" wrapText="1"/>
    </xf>
    <xf numFmtId="0" fontId="32" fillId="0" borderId="29"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72" xfId="0" applyFont="1" applyFill="1" applyBorder="1" applyAlignment="1">
      <alignment horizontal="center" vertical="center"/>
    </xf>
    <xf numFmtId="0" fontId="31" fillId="0" borderId="27" xfId="0" applyFont="1" applyFill="1" applyBorder="1" applyAlignment="1">
      <alignment horizontal="center"/>
    </xf>
    <xf numFmtId="0" fontId="31" fillId="0" borderId="1" xfId="0" applyFont="1" applyFill="1" applyBorder="1" applyAlignment="1">
      <alignment horizontal="center"/>
    </xf>
    <xf numFmtId="0" fontId="31" fillId="0" borderId="72" xfId="0" applyFont="1" applyFill="1" applyBorder="1" applyAlignment="1">
      <alignment horizontal="center"/>
    </xf>
    <xf numFmtId="0" fontId="32" fillId="0" borderId="59" xfId="0" applyFont="1" applyFill="1" applyBorder="1" applyAlignment="1">
      <alignment horizontal="center"/>
    </xf>
    <xf numFmtId="0" fontId="25" fillId="0" borderId="8" xfId="0" applyFont="1" applyBorder="1" applyAlignment="1">
      <alignment horizontal="center"/>
    </xf>
    <xf numFmtId="0" fontId="25" fillId="0" borderId="0" xfId="0" applyFont="1" applyBorder="1" applyAlignment="1">
      <alignment horizontal="center"/>
    </xf>
    <xf numFmtId="0" fontId="25" fillId="0" borderId="5" xfId="0" applyFont="1" applyBorder="1" applyAlignment="1">
      <alignment horizontal="center"/>
    </xf>
    <xf numFmtId="0" fontId="27" fillId="0" borderId="18" xfId="0" applyFont="1" applyBorder="1" applyAlignment="1">
      <alignment horizontal="center"/>
    </xf>
    <xf numFmtId="0" fontId="2" fillId="0" borderId="8" xfId="0" applyFont="1" applyBorder="1" applyAlignment="1">
      <alignment horizontal="center"/>
    </xf>
    <xf numFmtId="0" fontId="2" fillId="0" borderId="8" xfId="0" applyFont="1" applyBorder="1" applyAlignment="1">
      <alignment horizontal="left" vertical="top" wrapText="1"/>
    </xf>
    <xf numFmtId="0" fontId="2" fillId="0" borderId="0" xfId="0" applyFont="1" applyBorder="1" applyAlignment="1">
      <alignment horizontal="left" vertical="top" wrapText="1"/>
    </xf>
    <xf numFmtId="0" fontId="2" fillId="0" borderId="5" xfId="0" applyFont="1" applyBorder="1" applyAlignment="1">
      <alignment horizontal="left" vertical="top" wrapText="1"/>
    </xf>
    <xf numFmtId="0" fontId="2" fillId="0" borderId="13" xfId="0" applyFont="1" applyBorder="1" applyAlignment="1">
      <alignment horizontal="left" wrapText="1"/>
    </xf>
    <xf numFmtId="0" fontId="0" fillId="0" borderId="12" xfId="0" applyBorder="1" applyAlignment="1">
      <alignment horizontal="left" wrapText="1"/>
    </xf>
    <xf numFmtId="0" fontId="0" fillId="0" borderId="38" xfId="0" applyBorder="1" applyAlignment="1">
      <alignment horizontal="left" wrapText="1"/>
    </xf>
    <xf numFmtId="0" fontId="2" fillId="0" borderId="13" xfId="0" applyFont="1" applyBorder="1" applyAlignment="1">
      <alignment horizontal="left"/>
    </xf>
    <xf numFmtId="0" fontId="0" fillId="0" borderId="12" xfId="0" applyBorder="1" applyAlignment="1">
      <alignment horizontal="left"/>
    </xf>
    <xf numFmtId="0" fontId="0" fillId="0" borderId="38" xfId="0" applyBorder="1" applyAlignment="1">
      <alignment horizontal="left"/>
    </xf>
    <xf numFmtId="0" fontId="62" fillId="0" borderId="0" xfId="1" applyFont="1" applyAlignment="1" applyProtection="1">
      <alignment horizontal="center"/>
    </xf>
    <xf numFmtId="0" fontId="31" fillId="0" borderId="46" xfId="0" applyFont="1" applyBorder="1" applyAlignment="1">
      <alignment horizontal="center"/>
    </xf>
    <xf numFmtId="0" fontId="31" fillId="0" borderId="42" xfId="0" applyFont="1" applyBorder="1" applyAlignment="1">
      <alignment horizontal="center"/>
    </xf>
    <xf numFmtId="0" fontId="31" fillId="0" borderId="48" xfId="0" applyFont="1" applyBorder="1" applyAlignment="1">
      <alignment horizontal="center"/>
    </xf>
    <xf numFmtId="0" fontId="2" fillId="0" borderId="69"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2" fillId="0" borderId="13" xfId="0" applyFont="1" applyBorder="1" applyAlignment="1">
      <alignment horizontal="center"/>
    </xf>
    <xf numFmtId="0" fontId="0" fillId="0" borderId="12" xfId="0" applyBorder="1" applyAlignment="1">
      <alignment horizontal="center"/>
    </xf>
    <xf numFmtId="0" fontId="0" fillId="0" borderId="38" xfId="0" applyBorder="1" applyAlignment="1">
      <alignment horizontal="center"/>
    </xf>
    <xf numFmtId="0" fontId="62" fillId="0" borderId="0" xfId="1" applyFont="1" applyBorder="1" applyAlignment="1" applyProtection="1">
      <alignment horizontal="center"/>
    </xf>
    <xf numFmtId="0" fontId="40" fillId="0" borderId="0" xfId="0" applyFont="1" applyAlignment="1">
      <alignment horizontal="center"/>
    </xf>
    <xf numFmtId="0" fontId="39" fillId="0" borderId="0" xfId="0" applyFont="1" applyAlignment="1">
      <alignment horizontal="center"/>
    </xf>
    <xf numFmtId="0" fontId="75" fillId="0" borderId="0" xfId="0" applyFont="1" applyBorder="1" applyAlignment="1">
      <alignment horizontal="left" vertical="justify" wrapText="1"/>
    </xf>
    <xf numFmtId="0" fontId="62" fillId="0" borderId="0" xfId="1" quotePrefix="1" applyFont="1" applyAlignment="1" applyProtection="1">
      <alignment horizontal="center"/>
    </xf>
    <xf numFmtId="0" fontId="2" fillId="0" borderId="0" xfId="2" applyNumberFormat="1" applyFont="1" applyBorder="1" applyAlignment="1">
      <alignment horizontal="left"/>
    </xf>
    <xf numFmtId="0" fontId="2" fillId="0" borderId="5" xfId="2" applyNumberFormat="1" applyFont="1" applyBorder="1" applyAlignment="1">
      <alignment horizontal="left"/>
    </xf>
    <xf numFmtId="0" fontId="25" fillId="0" borderId="0" xfId="2" applyNumberFormat="1" applyFont="1" applyBorder="1" applyAlignment="1">
      <alignment horizontal="left"/>
    </xf>
    <xf numFmtId="0" fontId="25" fillId="0" borderId="5" xfId="2" applyNumberFormat="1" applyFont="1" applyBorder="1" applyAlignment="1">
      <alignment horizontal="left"/>
    </xf>
    <xf numFmtId="0" fontId="50" fillId="6" borderId="0" xfId="0" applyFont="1" applyFill="1" applyAlignment="1">
      <alignment horizontal="center"/>
    </xf>
    <xf numFmtId="0" fontId="31" fillId="0" borderId="0" xfId="2" applyNumberFormat="1" applyFont="1" applyBorder="1" applyAlignment="1">
      <alignment horizontal="left"/>
    </xf>
    <xf numFmtId="0" fontId="31" fillId="0" borderId="5" xfId="2" applyNumberFormat="1" applyFont="1" applyBorder="1" applyAlignment="1">
      <alignment horizontal="left"/>
    </xf>
    <xf numFmtId="0" fontId="50" fillId="0" borderId="0" xfId="0" applyFont="1" applyAlignment="1">
      <alignment horizontal="center"/>
    </xf>
    <xf numFmtId="0" fontId="9" fillId="3" borderId="58" xfId="0" applyFont="1" applyFill="1" applyBorder="1" applyAlignment="1">
      <alignment horizontal="center" vertical="center"/>
    </xf>
    <xf numFmtId="0" fontId="9" fillId="3" borderId="48" xfId="0" applyFont="1" applyFill="1" applyBorder="1" applyAlignment="1">
      <alignment horizontal="center" vertical="center"/>
    </xf>
    <xf numFmtId="0" fontId="9" fillId="3" borderId="33"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43" fillId="0" borderId="15" xfId="0" applyFont="1" applyBorder="1" applyAlignment="1">
      <alignment horizontal="center"/>
    </xf>
    <xf numFmtId="0" fontId="21" fillId="0" borderId="0" xfId="0" applyFont="1" applyAlignment="1">
      <alignment horizontal="justify" vertical="center" wrapText="1"/>
    </xf>
    <xf numFmtId="0" fontId="9" fillId="0" borderId="22" xfId="0" applyFont="1" applyBorder="1" applyAlignment="1">
      <alignment horizontal="center" vertical="center"/>
    </xf>
    <xf numFmtId="0" fontId="0" fillId="0" borderId="29" xfId="0" applyBorder="1" applyAlignment="1">
      <alignment horizontal="center" vertical="center"/>
    </xf>
    <xf numFmtId="0" fontId="9" fillId="0" borderId="22" xfId="0" applyFont="1" applyBorder="1" applyAlignment="1">
      <alignment horizontal="center" vertical="center" wrapText="1"/>
    </xf>
    <xf numFmtId="0" fontId="0" fillId="0" borderId="29" xfId="0" applyBorder="1" applyAlignment="1">
      <alignment horizontal="center" vertical="center" wrapText="1"/>
    </xf>
    <xf numFmtId="0" fontId="9" fillId="0" borderId="13" xfId="0" applyFont="1" applyBorder="1" applyAlignment="1">
      <alignment horizontal="center" vertical="center"/>
    </xf>
    <xf numFmtId="0" fontId="9" fillId="0" borderId="3" xfId="0" applyFont="1" applyBorder="1" applyAlignment="1">
      <alignment horizontal="center" vertical="center"/>
    </xf>
    <xf numFmtId="0" fontId="9" fillId="3" borderId="13"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3" xfId="0" applyFont="1" applyFill="1" applyBorder="1" applyAlignment="1">
      <alignment horizontal="center" vertical="center"/>
    </xf>
    <xf numFmtId="0" fontId="9" fillId="0" borderId="29" xfId="0" applyFont="1" applyBorder="1" applyAlignment="1">
      <alignment horizontal="center" vertical="center"/>
    </xf>
    <xf numFmtId="0" fontId="0" fillId="0" borderId="0" xfId="0" applyBorder="1" applyAlignment="1">
      <alignment horizontal="center" vertical="center"/>
    </xf>
    <xf numFmtId="0" fontId="8" fillId="0" borderId="0" xfId="0" applyFont="1" applyBorder="1" applyAlignment="1">
      <alignment horizontal="center" vertical="center"/>
    </xf>
    <xf numFmtId="0" fontId="31" fillId="12" borderId="77" xfId="11" applyFont="1" applyFill="1" applyBorder="1" applyAlignment="1">
      <alignment horizontal="center" vertical="center"/>
    </xf>
    <xf numFmtId="0" fontId="31" fillId="12" borderId="37" xfId="11" applyFont="1" applyFill="1" applyBorder="1" applyAlignment="1">
      <alignment horizontal="center" vertical="center"/>
    </xf>
    <xf numFmtId="0" fontId="31" fillId="12" borderId="54" xfId="11" applyFont="1" applyFill="1" applyBorder="1" applyAlignment="1">
      <alignment horizontal="center" vertical="center"/>
    </xf>
    <xf numFmtId="0" fontId="31" fillId="12" borderId="81" xfId="11" applyFont="1" applyFill="1" applyBorder="1" applyAlignment="1">
      <alignment horizontal="center" vertical="center"/>
    </xf>
    <xf numFmtId="0" fontId="31" fillId="12" borderId="53" xfId="11" applyFont="1" applyFill="1" applyBorder="1" applyAlignment="1">
      <alignment horizontal="center" vertical="center"/>
    </xf>
    <xf numFmtId="0" fontId="31" fillId="12" borderId="29" xfId="11" applyFont="1" applyFill="1" applyBorder="1" applyAlignment="1">
      <alignment horizontal="center" vertical="center"/>
    </xf>
    <xf numFmtId="0" fontId="31" fillId="12" borderId="81" xfId="11" applyFont="1" applyFill="1" applyBorder="1" applyAlignment="1">
      <alignment horizontal="center" vertical="center" wrapText="1"/>
    </xf>
    <xf numFmtId="0" fontId="31" fillId="12" borderId="53" xfId="11" applyFont="1" applyFill="1" applyBorder="1" applyAlignment="1">
      <alignment horizontal="center" vertical="center" wrapText="1"/>
    </xf>
    <xf numFmtId="0" fontId="31" fillId="12" borderId="29" xfId="11" applyFont="1" applyFill="1" applyBorder="1" applyAlignment="1">
      <alignment horizontal="center" vertical="center" wrapText="1"/>
    </xf>
    <xf numFmtId="0" fontId="31" fillId="0" borderId="0" xfId="11" applyFont="1" applyBorder="1" applyAlignment="1">
      <alignment horizontal="right"/>
    </xf>
    <xf numFmtId="0" fontId="31" fillId="12" borderId="6" xfId="11" applyFont="1" applyFill="1" applyBorder="1" applyAlignment="1">
      <alignment horizontal="center" vertical="center" wrapText="1"/>
    </xf>
    <xf numFmtId="0" fontId="31" fillId="12" borderId="2" xfId="11" applyFont="1" applyFill="1" applyBorder="1" applyAlignment="1">
      <alignment horizontal="center" vertical="center" wrapText="1"/>
    </xf>
    <xf numFmtId="0" fontId="31" fillId="12" borderId="79" xfId="11" applyFont="1" applyFill="1" applyBorder="1" applyAlignment="1">
      <alignment horizontal="center" vertical="center" wrapText="1"/>
    </xf>
    <xf numFmtId="0" fontId="31" fillId="12" borderId="66" xfId="11" applyFont="1" applyFill="1" applyBorder="1" applyAlignment="1">
      <alignment horizontal="center" vertical="center" wrapText="1"/>
    </xf>
    <xf numFmtId="0" fontId="31" fillId="0" borderId="0" xfId="11" applyFont="1" applyAlignment="1">
      <alignment horizontal="left"/>
    </xf>
    <xf numFmtId="0" fontId="31" fillId="0" borderId="0" xfId="11" applyFont="1" applyBorder="1" applyAlignment="1">
      <alignment horizontal="left"/>
    </xf>
    <xf numFmtId="0" fontId="8" fillId="0" borderId="1" xfId="0" applyFont="1" applyBorder="1" applyAlignment="1">
      <alignment horizontal="center" vertical="center"/>
    </xf>
    <xf numFmtId="0" fontId="0" fillId="0" borderId="1" xfId="0" applyBorder="1" applyAlignment="1">
      <alignment horizontal="center" vertical="center"/>
    </xf>
    <xf numFmtId="0" fontId="31" fillId="0" borderId="6" xfId="0" applyFont="1" applyBorder="1" applyAlignment="1">
      <alignment horizontal="center" vertical="center"/>
    </xf>
    <xf numFmtId="0" fontId="31" fillId="0" borderId="1" xfId="0" applyFont="1" applyBorder="1" applyAlignment="1">
      <alignment horizontal="center" vertical="center"/>
    </xf>
    <xf numFmtId="0" fontId="31" fillId="0" borderId="81" xfId="0" applyFont="1" applyBorder="1" applyAlignment="1">
      <alignment horizontal="center" vertical="center" wrapText="1"/>
    </xf>
    <xf numFmtId="0" fontId="31" fillId="0" borderId="31" xfId="0" applyFont="1" applyBorder="1" applyAlignment="1">
      <alignment horizontal="center" vertical="center" wrapText="1"/>
    </xf>
    <xf numFmtId="0" fontId="31" fillId="0" borderId="77" xfId="0" applyFont="1" applyBorder="1" applyAlignment="1">
      <alignment horizontal="center" vertical="center" wrapText="1"/>
    </xf>
    <xf numFmtId="0" fontId="31" fillId="0" borderId="60" xfId="0" applyFont="1" applyBorder="1" applyAlignment="1">
      <alignment horizontal="center" vertical="center" wrapText="1"/>
    </xf>
    <xf numFmtId="0" fontId="31" fillId="0" borderId="43" xfId="0" applyFont="1" applyBorder="1" applyAlignment="1">
      <alignment horizontal="center" vertical="center" wrapText="1"/>
    </xf>
    <xf numFmtId="0" fontId="31" fillId="0" borderId="36" xfId="0" applyFont="1" applyBorder="1" applyAlignment="1">
      <alignment horizontal="center" vertical="center" wrapText="1"/>
    </xf>
    <xf numFmtId="0" fontId="31" fillId="0" borderId="49" xfId="0" applyFont="1" applyBorder="1" applyAlignment="1">
      <alignment horizontal="center" vertical="center" wrapText="1"/>
    </xf>
    <xf numFmtId="0" fontId="31" fillId="0" borderId="59" xfId="0" applyFont="1" applyBorder="1" applyAlignment="1">
      <alignment horizontal="center" vertical="center" wrapText="1"/>
    </xf>
    <xf numFmtId="0" fontId="31" fillId="0" borderId="4" xfId="0" applyFont="1" applyBorder="1" applyAlignment="1">
      <alignment horizontal="center" vertical="center" wrapText="1"/>
    </xf>
    <xf numFmtId="0" fontId="31" fillId="0" borderId="50" xfId="0" applyFont="1" applyBorder="1" applyAlignment="1">
      <alignment horizontal="center" vertical="center" wrapText="1"/>
    </xf>
    <xf numFmtId="0" fontId="31" fillId="0" borderId="69"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41"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51" xfId="0" applyFont="1" applyBorder="1" applyAlignment="1">
      <alignment horizontal="center" vertical="center" wrapText="1"/>
    </xf>
    <xf numFmtId="0" fontId="31" fillId="0" borderId="63" xfId="0" applyFont="1" applyBorder="1" applyAlignment="1">
      <alignment horizontal="center" vertical="center" wrapText="1"/>
    </xf>
    <xf numFmtId="0" fontId="31" fillId="0" borderId="56" xfId="0" applyFont="1" applyBorder="1" applyAlignment="1">
      <alignment horizontal="center" vertical="center" wrapText="1"/>
    </xf>
    <xf numFmtId="0" fontId="31" fillId="0" borderId="57" xfId="0" applyFont="1" applyBorder="1" applyAlignment="1">
      <alignment horizontal="center" vertical="center" wrapText="1"/>
    </xf>
    <xf numFmtId="0" fontId="8" fillId="0" borderId="8" xfId="0" applyFont="1" applyBorder="1" applyAlignment="1">
      <alignment horizontal="center" vertical="center" wrapText="1"/>
    </xf>
    <xf numFmtId="0" fontId="0" fillId="0" borderId="0" xfId="0"/>
    <xf numFmtId="0" fontId="25" fillId="0" borderId="0" xfId="0" applyFont="1" applyBorder="1" applyAlignment="1">
      <alignment horizontal="center" vertical="center"/>
    </xf>
    <xf numFmtId="0" fontId="31" fillId="0" borderId="58" xfId="0" applyFont="1" applyBorder="1" applyAlignment="1">
      <alignment horizontal="center" vertical="center" wrapText="1"/>
    </xf>
    <xf numFmtId="0" fontId="31" fillId="0" borderId="42" xfId="0" applyFont="1" applyBorder="1" applyAlignment="1">
      <alignment horizontal="center" vertical="center" wrapText="1"/>
    </xf>
    <xf numFmtId="0" fontId="31" fillId="0" borderId="48" xfId="0" applyFont="1" applyBorder="1" applyAlignment="1">
      <alignment horizontal="center" vertical="center" wrapText="1"/>
    </xf>
    <xf numFmtId="0" fontId="31" fillId="0" borderId="26" xfId="0" applyFont="1" applyBorder="1" applyAlignment="1">
      <alignment horizontal="center" vertical="center" wrapText="1"/>
    </xf>
    <xf numFmtId="0" fontId="31" fillId="0" borderId="38"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54" xfId="0" applyFont="1" applyBorder="1" applyAlignment="1">
      <alignment horizontal="center" vertical="center" wrapText="1"/>
    </xf>
    <xf numFmtId="0" fontId="31" fillId="0" borderId="29" xfId="0" applyFont="1" applyBorder="1" applyAlignment="1">
      <alignment horizontal="center" vertical="center" wrapText="1"/>
    </xf>
    <xf numFmtId="0" fontId="31" fillId="0" borderId="30" xfId="0" applyFont="1" applyBorder="1" applyAlignment="1">
      <alignment horizontal="center" vertical="center" wrapText="1"/>
    </xf>
    <xf numFmtId="0" fontId="31" fillId="0" borderId="40" xfId="0" applyFont="1" applyBorder="1" applyAlignment="1">
      <alignment horizontal="center" vertical="center" wrapText="1"/>
    </xf>
    <xf numFmtId="0" fontId="27" fillId="0" borderId="59" xfId="0" applyFont="1" applyBorder="1" applyAlignment="1">
      <alignment horizontal="center" vertical="center" wrapText="1"/>
    </xf>
    <xf numFmtId="0" fontId="27" fillId="0" borderId="50" xfId="0" applyFont="1" applyBorder="1" applyAlignment="1">
      <alignment horizontal="center" vertical="center" wrapText="1"/>
    </xf>
    <xf numFmtId="0" fontId="27" fillId="0" borderId="78" xfId="0" applyFont="1" applyBorder="1" applyAlignment="1">
      <alignment horizontal="center" vertical="center" wrapText="1"/>
    </xf>
    <xf numFmtId="0" fontId="27" fillId="0" borderId="32" xfId="0" applyFont="1" applyBorder="1" applyAlignment="1">
      <alignment horizontal="center" vertical="center" wrapText="1"/>
    </xf>
    <xf numFmtId="0" fontId="62" fillId="0" borderId="0" xfId="1" applyFont="1" applyAlignment="1" applyProtection="1">
      <alignment horizontal="center" vertical="center"/>
    </xf>
    <xf numFmtId="0" fontId="32" fillId="0" borderId="4" xfId="11" applyFont="1" applyFill="1" applyBorder="1" applyAlignment="1">
      <alignment horizontal="center" vertical="center" wrapText="1"/>
    </xf>
    <xf numFmtId="0" fontId="32" fillId="0" borderId="4" xfId="0" applyFont="1" applyFill="1" applyBorder="1" applyAlignment="1">
      <alignment horizontal="center" vertical="center" wrapText="1"/>
    </xf>
    <xf numFmtId="0" fontId="75" fillId="0" borderId="21" xfId="0" applyFont="1" applyBorder="1" applyAlignment="1">
      <alignment horizontal="left" vertical="justify" wrapText="1"/>
    </xf>
    <xf numFmtId="0" fontId="32" fillId="0" borderId="10" xfId="11" applyFont="1" applyFill="1" applyBorder="1" applyAlignment="1">
      <alignment horizontal="center" vertical="center" wrapText="1"/>
    </xf>
    <xf numFmtId="0" fontId="32" fillId="0" borderId="11" xfId="11" applyFont="1" applyFill="1" applyBorder="1" applyAlignment="1">
      <alignment horizontal="center" vertical="center" wrapText="1"/>
    </xf>
    <xf numFmtId="0" fontId="32" fillId="0" borderId="6" xfId="11" applyFont="1" applyFill="1" applyBorder="1" applyAlignment="1">
      <alignment horizontal="center" vertical="center" wrapText="1"/>
    </xf>
    <xf numFmtId="0" fontId="32" fillId="0" borderId="2" xfId="11" applyFont="1" applyFill="1" applyBorder="1" applyAlignment="1">
      <alignment horizontal="center" vertical="center" wrapText="1"/>
    </xf>
    <xf numFmtId="0" fontId="31" fillId="0" borderId="14" xfId="0" applyFont="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9"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53" fillId="0" borderId="14" xfId="0" applyFont="1" applyBorder="1" applyAlignment="1">
      <alignment horizontal="center" vertical="center"/>
    </xf>
    <xf numFmtId="0" fontId="53" fillId="0" borderId="15" xfId="0" applyFont="1" applyBorder="1" applyAlignment="1">
      <alignment horizontal="center" vertical="center"/>
    </xf>
    <xf numFmtId="0" fontId="53" fillId="0" borderId="16" xfId="0" applyFont="1" applyBorder="1" applyAlignment="1">
      <alignment horizontal="center" vertical="center"/>
    </xf>
    <xf numFmtId="0" fontId="53" fillId="0" borderId="14" xfId="0" applyFont="1" applyBorder="1" applyAlignment="1">
      <alignment horizontal="justify" vertical="center"/>
    </xf>
    <xf numFmtId="0" fontId="53" fillId="0" borderId="15" xfId="0" applyFont="1" applyBorder="1" applyAlignment="1">
      <alignment horizontal="justify" vertical="center"/>
    </xf>
    <xf numFmtId="0" fontId="53" fillId="0" borderId="16" xfId="0" applyFont="1" applyBorder="1" applyAlignment="1">
      <alignment horizontal="justify" vertical="center"/>
    </xf>
    <xf numFmtId="0" fontId="1" fillId="0" borderId="49" xfId="0" applyFont="1" applyBorder="1" applyAlignment="1">
      <alignment horizontal="center"/>
    </xf>
    <xf numFmtId="0" fontId="1" fillId="0" borderId="50" xfId="0" applyFont="1" applyBorder="1" applyAlignment="1">
      <alignment horizontal="center"/>
    </xf>
    <xf numFmtId="0" fontId="1" fillId="0" borderId="40" xfId="0" applyFont="1" applyBorder="1" applyAlignment="1">
      <alignment horizontal="center"/>
    </xf>
    <xf numFmtId="0" fontId="31" fillId="0" borderId="77" xfId="0" applyFont="1" applyBorder="1" applyAlignment="1">
      <alignment horizontal="center" vertical="center"/>
    </xf>
    <xf numFmtId="0" fontId="31" fillId="0" borderId="54" xfId="0" applyFont="1" applyBorder="1" applyAlignment="1">
      <alignment horizontal="center" vertical="center"/>
    </xf>
    <xf numFmtId="0" fontId="31" fillId="0" borderId="81" xfId="0" applyFont="1" applyBorder="1" applyAlignment="1">
      <alignment horizontal="center" vertical="center"/>
    </xf>
    <xf numFmtId="0" fontId="31" fillId="0" borderId="29" xfId="0" applyFont="1" applyBorder="1" applyAlignment="1">
      <alignment horizontal="center" vertical="center"/>
    </xf>
    <xf numFmtId="0" fontId="31" fillId="0" borderId="78" xfId="0" applyFont="1" applyBorder="1" applyAlignment="1">
      <alignment horizontal="center" vertical="center"/>
    </xf>
    <xf numFmtId="0" fontId="31" fillId="0" borderId="30" xfId="0" applyFont="1" applyBorder="1" applyAlignment="1">
      <alignment horizontal="center" vertical="center"/>
    </xf>
    <xf numFmtId="0" fontId="31" fillId="0" borderId="33" xfId="0" applyFont="1" applyBorder="1" applyAlignment="1">
      <alignment horizontal="center" vertical="center"/>
    </xf>
    <xf numFmtId="0" fontId="31" fillId="0" borderId="35" xfId="0" applyFont="1" applyBorder="1" applyAlignment="1">
      <alignment horizontal="center" vertical="center"/>
    </xf>
    <xf numFmtId="0" fontId="32" fillId="0" borderId="14"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16"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19" xfId="0" applyFont="1" applyBorder="1" applyAlignment="1">
      <alignment horizontal="center" vertical="center" wrapText="1"/>
    </xf>
    <xf numFmtId="0" fontId="0" fillId="0" borderId="9" xfId="0" applyBorder="1" applyAlignment="1">
      <alignment horizontal="center" vertical="center" wrapText="1"/>
    </xf>
    <xf numFmtId="0" fontId="0" fillId="0" borderId="19" xfId="0" applyBorder="1" applyAlignment="1">
      <alignment horizontal="center" vertical="center" wrapText="1"/>
    </xf>
    <xf numFmtId="14" fontId="2" fillId="0" borderId="69" xfId="0" applyNumberFormat="1" applyFont="1" applyBorder="1" applyAlignment="1">
      <alignment horizontal="left" vertical="center"/>
    </xf>
    <xf numFmtId="14" fontId="2" fillId="0" borderId="25" xfId="0" applyNumberFormat="1" applyFont="1" applyBorder="1" applyAlignment="1">
      <alignment horizontal="left" vertical="center"/>
    </xf>
    <xf numFmtId="14" fontId="2" fillId="0" borderId="76" xfId="0" applyNumberFormat="1" applyFont="1" applyBorder="1" applyAlignment="1">
      <alignment horizontal="left" vertical="center"/>
    </xf>
    <xf numFmtId="0" fontId="22" fillId="6" borderId="0" xfId="9" applyFont="1" applyFill="1" applyAlignment="1">
      <alignment horizontal="center"/>
    </xf>
    <xf numFmtId="0" fontId="31" fillId="0" borderId="0" xfId="9" applyFont="1" applyAlignment="1">
      <alignment horizontal="right"/>
    </xf>
    <xf numFmtId="0" fontId="65" fillId="0" borderId="0" xfId="9" applyFont="1" applyAlignment="1">
      <alignment horizontal="left" vertical="center" wrapText="1"/>
    </xf>
    <xf numFmtId="49" fontId="3" fillId="0" borderId="69" xfId="9" applyNumberFormat="1" applyFont="1" applyBorder="1" applyAlignment="1">
      <alignment horizontal="center"/>
    </xf>
    <xf numFmtId="49" fontId="3" fillId="0" borderId="25" xfId="9" applyNumberFormat="1" applyFont="1" applyBorder="1" applyAlignment="1">
      <alignment horizontal="center"/>
    </xf>
    <xf numFmtId="49" fontId="3" fillId="0" borderId="76" xfId="9" applyNumberFormat="1" applyFont="1" applyBorder="1" applyAlignment="1">
      <alignment horizontal="center"/>
    </xf>
    <xf numFmtId="0" fontId="76" fillId="0" borderId="0" xfId="0" applyFont="1" applyAlignment="1">
      <alignment horizontal="center"/>
    </xf>
    <xf numFmtId="0" fontId="8" fillId="3" borderId="58" xfId="0" applyFont="1" applyFill="1" applyBorder="1" applyAlignment="1">
      <alignment horizontal="center" vertical="center"/>
    </xf>
    <xf numFmtId="0" fontId="8" fillId="3" borderId="42" xfId="0" applyFont="1" applyFill="1" applyBorder="1" applyAlignment="1">
      <alignment horizontal="center" vertical="center"/>
    </xf>
    <xf numFmtId="0" fontId="8" fillId="3" borderId="48" xfId="0" applyFont="1" applyFill="1" applyBorder="1" applyAlignment="1">
      <alignment horizontal="center" vertical="center"/>
    </xf>
    <xf numFmtId="0" fontId="32" fillId="3" borderId="22" xfId="0" applyFont="1" applyFill="1" applyBorder="1" applyAlignment="1">
      <alignment horizontal="center" vertical="center"/>
    </xf>
    <xf numFmtId="0" fontId="32" fillId="3" borderId="4" xfId="0" applyFont="1" applyFill="1" applyBorder="1" applyAlignment="1">
      <alignment horizontal="center"/>
    </xf>
    <xf numFmtId="0" fontId="3" fillId="0" borderId="81" xfId="5" applyFont="1" applyBorder="1" applyAlignment="1">
      <alignment horizontal="center" vertical="center" wrapText="1"/>
    </xf>
    <xf numFmtId="0" fontId="3" fillId="0" borderId="31" xfId="5" applyFont="1" applyBorder="1" applyAlignment="1">
      <alignment horizontal="center" vertical="center" wrapText="1"/>
    </xf>
    <xf numFmtId="0" fontId="3" fillId="0" borderId="81" xfId="5" applyFont="1" applyBorder="1" applyAlignment="1">
      <alignment horizontal="center" vertical="center"/>
    </xf>
    <xf numFmtId="0" fontId="3" fillId="0" borderId="31" xfId="5" applyFont="1" applyBorder="1" applyAlignment="1">
      <alignment horizontal="center" vertical="center"/>
    </xf>
    <xf numFmtId="0" fontId="0" fillId="0" borderId="22" xfId="0" applyBorder="1" applyAlignment="1">
      <alignment horizontal="center" vertical="center"/>
    </xf>
    <xf numFmtId="0" fontId="3" fillId="0" borderId="22" xfId="0" applyFont="1" applyBorder="1" applyAlignment="1">
      <alignment horizontal="center" vertical="center" wrapText="1"/>
    </xf>
    <xf numFmtId="0" fontId="4" fillId="0" borderId="29" xfId="0" applyFont="1" applyBorder="1" applyAlignment="1">
      <alignment horizontal="center" vertical="center" wrapText="1"/>
    </xf>
    <xf numFmtId="175" fontId="3" fillId="0" borderId="81" xfId="2" quotePrefix="1" applyNumberFormat="1" applyFont="1" applyBorder="1" applyAlignment="1">
      <alignment horizontal="center" vertical="center" wrapText="1"/>
    </xf>
    <xf numFmtId="175" fontId="3" fillId="0" borderId="31" xfId="2" quotePrefix="1" applyNumberFormat="1" applyFont="1" applyBorder="1" applyAlignment="1">
      <alignment horizontal="center" vertical="center" wrapText="1"/>
    </xf>
    <xf numFmtId="171" fontId="3" fillId="0" borderId="81" xfId="2" applyFont="1" applyBorder="1" applyAlignment="1">
      <alignment horizontal="center" vertical="center"/>
    </xf>
    <xf numFmtId="171" fontId="3" fillId="0" borderId="31" xfId="2" applyFont="1" applyBorder="1" applyAlignment="1">
      <alignment horizontal="center" vertical="center"/>
    </xf>
    <xf numFmtId="14" fontId="3" fillId="0" borderId="53" xfId="5" quotePrefix="1" applyNumberFormat="1" applyFont="1" applyBorder="1" applyAlignment="1">
      <alignment horizontal="center" vertical="center"/>
    </xf>
    <xf numFmtId="14" fontId="3" fillId="0" borderId="31" xfId="5" quotePrefix="1" applyNumberFormat="1" applyFont="1" applyBorder="1" applyAlignment="1">
      <alignment horizontal="center" vertical="center"/>
    </xf>
    <xf numFmtId="14" fontId="60" fillId="0" borderId="53" xfId="5" applyNumberFormat="1" applyFont="1" applyBorder="1" applyAlignment="1">
      <alignment horizontal="center" vertical="center"/>
    </xf>
    <xf numFmtId="14" fontId="60" fillId="0" borderId="31" xfId="5" applyNumberFormat="1" applyFont="1" applyBorder="1" applyAlignment="1">
      <alignment horizontal="center" vertical="center"/>
    </xf>
    <xf numFmtId="0" fontId="3" fillId="0" borderId="53" xfId="5" applyFont="1" applyBorder="1" applyAlignment="1">
      <alignment horizontal="center" vertical="center"/>
    </xf>
    <xf numFmtId="0" fontId="31" fillId="3" borderId="29" xfId="0" applyFont="1" applyFill="1" applyBorder="1" applyAlignment="1">
      <alignment horizontal="center"/>
    </xf>
    <xf numFmtId="0" fontId="21" fillId="14" borderId="69" xfId="0" applyFont="1" applyFill="1" applyBorder="1" applyAlignment="1">
      <alignment horizontal="center" vertical="center" wrapText="1"/>
    </xf>
    <xf numFmtId="0" fontId="21" fillId="14" borderId="26" xfId="0" applyFont="1" applyFill="1" applyBorder="1" applyAlignment="1">
      <alignment horizontal="center" vertical="center" wrapText="1"/>
    </xf>
    <xf numFmtId="0" fontId="21" fillId="0" borderId="4" xfId="0" applyFont="1" applyBorder="1" applyAlignment="1">
      <alignment horizontal="left" vertical="center" wrapText="1"/>
    </xf>
    <xf numFmtId="0" fontId="21" fillId="0" borderId="4" xfId="0" applyFont="1" applyBorder="1" applyAlignment="1">
      <alignment horizontal="center" vertical="center"/>
    </xf>
    <xf numFmtId="0" fontId="31" fillId="3" borderId="4" xfId="0" applyFont="1" applyFill="1" applyBorder="1" applyAlignment="1">
      <alignment horizontal="center"/>
    </xf>
    <xf numFmtId="0" fontId="31" fillId="3" borderId="4" xfId="0" applyFont="1" applyFill="1" applyBorder="1" applyAlignment="1">
      <alignment horizontal="center" wrapText="1"/>
    </xf>
    <xf numFmtId="0" fontId="62" fillId="0" borderId="4" xfId="1" applyBorder="1" applyAlignment="1" applyProtection="1">
      <alignment horizontal="center" vertical="center" wrapText="1"/>
    </xf>
    <xf numFmtId="0" fontId="4" fillId="0" borderId="4" xfId="0" applyFont="1" applyBorder="1" applyAlignment="1">
      <alignment horizontal="center" vertical="center" wrapText="1"/>
    </xf>
    <xf numFmtId="0" fontId="31" fillId="3" borderId="22" xfId="0" applyFont="1" applyFill="1" applyBorder="1" applyAlignment="1">
      <alignment horizontal="center"/>
    </xf>
    <xf numFmtId="0" fontId="4" fillId="0" borderId="22" xfId="0" applyFont="1" applyBorder="1" applyAlignment="1">
      <alignment horizontal="center" vertical="center"/>
    </xf>
    <xf numFmtId="0" fontId="4" fillId="0" borderId="53" xfId="0" applyFont="1" applyBorder="1" applyAlignment="1">
      <alignment horizontal="center" vertical="center"/>
    </xf>
    <xf numFmtId="0" fontId="4" fillId="0" borderId="29" xfId="0" applyFont="1" applyBorder="1" applyAlignment="1">
      <alignment horizontal="center" vertical="center"/>
    </xf>
    <xf numFmtId="49" fontId="4" fillId="0" borderId="4" xfId="2" applyNumberFormat="1" applyFont="1" applyBorder="1" applyAlignment="1">
      <alignment horizontal="center" vertical="justify"/>
    </xf>
    <xf numFmtId="0" fontId="4" fillId="0" borderId="4" xfId="0" applyFont="1" applyBorder="1" applyAlignment="1">
      <alignment horizontal="center" vertical="justify"/>
    </xf>
    <xf numFmtId="0" fontId="21" fillId="0" borderId="4" xfId="0" applyFont="1" applyBorder="1" applyAlignment="1">
      <alignment horizontal="center" vertical="center" wrapText="1"/>
    </xf>
    <xf numFmtId="0" fontId="21" fillId="0" borderId="4" xfId="0" applyFont="1" applyBorder="1" applyAlignment="1">
      <alignment horizontal="left" vertical="center"/>
    </xf>
    <xf numFmtId="0" fontId="52" fillId="3" borderId="58" xfId="0" applyFont="1" applyFill="1" applyBorder="1" applyAlignment="1">
      <alignment horizontal="center"/>
    </xf>
    <xf numFmtId="0" fontId="52" fillId="3" borderId="42" xfId="0" applyFont="1" applyFill="1" applyBorder="1" applyAlignment="1">
      <alignment horizontal="center"/>
    </xf>
    <xf numFmtId="0" fontId="52" fillId="3" borderId="48" xfId="0" applyFont="1" applyFill="1" applyBorder="1" applyAlignment="1">
      <alignment horizontal="center"/>
    </xf>
    <xf numFmtId="174" fontId="34" fillId="0" borderId="81" xfId="3" applyFont="1" applyBorder="1" applyAlignment="1">
      <alignment horizontal="center" vertical="center"/>
    </xf>
    <xf numFmtId="174" fontId="34" fillId="0" borderId="53" xfId="3" applyFont="1" applyBorder="1" applyAlignment="1">
      <alignment horizontal="center" vertical="center"/>
    </xf>
    <xf numFmtId="174" fontId="34" fillId="0" borderId="29" xfId="3" applyFont="1" applyBorder="1" applyAlignment="1">
      <alignment horizontal="center" vertical="center"/>
    </xf>
    <xf numFmtId="0" fontId="34" fillId="0" borderId="77" xfId="0" applyFont="1" applyBorder="1" applyAlignment="1">
      <alignment horizontal="center" vertical="center"/>
    </xf>
    <xf numFmtId="0" fontId="34" fillId="0" borderId="37" xfId="0" applyFont="1" applyBorder="1" applyAlignment="1">
      <alignment horizontal="center" vertical="center"/>
    </xf>
    <xf numFmtId="0" fontId="34" fillId="0" borderId="54" xfId="0" applyFont="1" applyBorder="1" applyAlignment="1">
      <alignment horizontal="center" vertical="center"/>
    </xf>
    <xf numFmtId="0" fontId="34" fillId="0" borderId="78" xfId="0" applyFont="1" applyBorder="1" applyAlignment="1">
      <alignment horizontal="center" vertical="center" textRotation="255"/>
    </xf>
    <xf numFmtId="0" fontId="34" fillId="0" borderId="64" xfId="0" applyFont="1" applyBorder="1" applyAlignment="1">
      <alignment horizontal="center" vertical="center" textRotation="255"/>
    </xf>
    <xf numFmtId="0" fontId="3" fillId="0" borderId="4" xfId="5" applyFont="1" applyBorder="1" applyAlignment="1">
      <alignment horizontal="center" vertical="center" wrapText="1"/>
    </xf>
    <xf numFmtId="0" fontId="3" fillId="0" borderId="22" xfId="5" applyFont="1" applyBorder="1" applyAlignment="1">
      <alignment horizontal="center" vertical="center" wrapText="1"/>
    </xf>
    <xf numFmtId="0" fontId="3" fillId="0" borderId="29" xfId="5" applyFont="1" applyBorder="1" applyAlignment="1">
      <alignment horizontal="center" vertical="center" wrapText="1"/>
    </xf>
    <xf numFmtId="0" fontId="34" fillId="0" borderId="81" xfId="0" applyFont="1" applyBorder="1" applyAlignment="1">
      <alignment horizontal="center" vertical="center"/>
    </xf>
    <xf numFmtId="0" fontId="34" fillId="0" borderId="53" xfId="0" applyFont="1" applyBorder="1" applyAlignment="1">
      <alignment horizontal="center" vertical="center"/>
    </xf>
    <xf numFmtId="0" fontId="34" fillId="0" borderId="29" xfId="0" applyFont="1" applyBorder="1" applyAlignment="1">
      <alignment horizontal="center" vertical="center"/>
    </xf>
    <xf numFmtId="0" fontId="34" fillId="0" borderId="8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22" xfId="0" applyFont="1" applyBorder="1" applyAlignment="1">
      <alignment horizontal="center" vertical="center"/>
    </xf>
    <xf numFmtId="0" fontId="34" fillId="0" borderId="29" xfId="0" applyFont="1" applyBorder="1" applyAlignment="1">
      <alignment horizontal="center" vertical="center" wrapText="1"/>
    </xf>
    <xf numFmtId="175" fontId="34" fillId="0" borderId="81" xfId="2" applyNumberFormat="1" applyFont="1" applyBorder="1" applyAlignment="1">
      <alignment horizontal="center" vertical="center"/>
    </xf>
    <xf numFmtId="175" fontId="34" fillId="0" borderId="53" xfId="2" applyNumberFormat="1" applyFont="1" applyBorder="1" applyAlignment="1">
      <alignment horizontal="center" vertical="center"/>
    </xf>
    <xf numFmtId="175" fontId="34" fillId="0" borderId="29" xfId="2" applyNumberFormat="1" applyFont="1" applyBorder="1" applyAlignment="1">
      <alignment horizontal="center" vertical="center"/>
    </xf>
    <xf numFmtId="0" fontId="32" fillId="3" borderId="58" xfId="0" applyFont="1" applyFill="1" applyBorder="1" applyAlignment="1">
      <alignment horizontal="center"/>
    </xf>
    <xf numFmtId="0" fontId="32" fillId="3" borderId="48" xfId="0" applyFont="1" applyFill="1" applyBorder="1" applyAlignment="1">
      <alignment horizontal="center"/>
    </xf>
    <xf numFmtId="0" fontId="31" fillId="0" borderId="4" xfId="8" applyFont="1" applyBorder="1" applyAlignment="1">
      <alignment horizontal="center" vertical="center" wrapText="1"/>
    </xf>
    <xf numFmtId="0" fontId="31" fillId="0" borderId="22" xfId="8" applyFont="1" applyBorder="1" applyAlignment="1">
      <alignment horizontal="center" vertical="center" wrapText="1"/>
    </xf>
    <xf numFmtId="0" fontId="31" fillId="0" borderId="29" xfId="8" applyFont="1" applyBorder="1" applyAlignment="1">
      <alignment horizontal="center" vertical="center" wrapText="1"/>
    </xf>
    <xf numFmtId="0" fontId="31" fillId="0" borderId="0" xfId="0" applyFont="1" applyAlignment="1">
      <alignment horizontal="left" wrapText="1"/>
    </xf>
    <xf numFmtId="0" fontId="9" fillId="0" borderId="0" xfId="0" applyFont="1" applyAlignment="1">
      <alignment horizontal="center"/>
    </xf>
    <xf numFmtId="0" fontId="7" fillId="0" borderId="0" xfId="0" applyFont="1" applyAlignment="1">
      <alignment horizontal="center" wrapText="1"/>
    </xf>
    <xf numFmtId="0" fontId="2" fillId="0" borderId="7" xfId="0" applyFont="1" applyBorder="1" applyAlignment="1">
      <alignment horizontal="center"/>
    </xf>
    <xf numFmtId="0" fontId="0" fillId="0" borderId="0" xfId="0" applyBorder="1" applyAlignment="1">
      <alignment horizontal="center"/>
    </xf>
    <xf numFmtId="0" fontId="2" fillId="0" borderId="0" xfId="0" applyFont="1" applyBorder="1" applyAlignment="1">
      <alignment horizontal="center"/>
    </xf>
    <xf numFmtId="0" fontId="2" fillId="0" borderId="7" xfId="0" applyFont="1" applyBorder="1" applyAlignment="1">
      <alignment horizontal="center" wrapText="1"/>
    </xf>
    <xf numFmtId="0" fontId="0" fillId="0" borderId="0" xfId="0" applyBorder="1" applyAlignment="1">
      <alignment horizontal="center" wrapText="1"/>
    </xf>
    <xf numFmtId="0" fontId="0" fillId="0" borderId="17" xfId="0" applyBorder="1" applyAlignment="1">
      <alignment horizontal="center"/>
    </xf>
    <xf numFmtId="0" fontId="2" fillId="0" borderId="0" xfId="0" applyFont="1" applyBorder="1" applyAlignment="1">
      <alignment horizontal="center" vertical="center"/>
    </xf>
    <xf numFmtId="0" fontId="31" fillId="0" borderId="0" xfId="0" applyFont="1" applyBorder="1" applyAlignment="1">
      <alignment horizontal="center"/>
    </xf>
    <xf numFmtId="0" fontId="0" fillId="0" borderId="7" xfId="0" applyBorder="1" applyAlignment="1">
      <alignment horizontal="center"/>
    </xf>
    <xf numFmtId="0" fontId="31" fillId="0" borderId="15" xfId="0" applyFont="1" applyBorder="1" applyAlignment="1">
      <alignment horizontal="center" vertical="center"/>
    </xf>
    <xf numFmtId="0" fontId="9" fillId="0" borderId="0" xfId="0" applyFont="1" applyBorder="1" applyAlignment="1">
      <alignment horizontal="center"/>
    </xf>
    <xf numFmtId="0" fontId="2" fillId="0" borderId="7" xfId="0" quotePrefix="1" applyFont="1" applyBorder="1" applyAlignment="1">
      <alignment horizontal="left" vertical="top" wrapText="1"/>
    </xf>
    <xf numFmtId="0" fontId="2" fillId="0" borderId="17" xfId="0" applyFont="1" applyBorder="1" applyAlignment="1">
      <alignment horizontal="left" vertical="top" wrapText="1"/>
    </xf>
    <xf numFmtId="0" fontId="2" fillId="0" borderId="7" xfId="0" applyFont="1" applyBorder="1" applyAlignment="1">
      <alignment horizontal="left" vertical="top" wrapText="1"/>
    </xf>
    <xf numFmtId="0" fontId="2" fillId="0" borderId="9" xfId="0" applyFont="1" applyBorder="1" applyAlignment="1">
      <alignment horizontal="left" vertical="top" wrapText="1"/>
    </xf>
    <xf numFmtId="0" fontId="2" fillId="0" borderId="18" xfId="0" applyFont="1" applyBorder="1" applyAlignment="1">
      <alignment horizontal="left" vertical="top" wrapText="1"/>
    </xf>
    <xf numFmtId="0" fontId="2" fillId="0" borderId="19" xfId="0" applyFont="1" applyBorder="1" applyAlignment="1">
      <alignment horizontal="left" vertical="top" wrapText="1"/>
    </xf>
    <xf numFmtId="0" fontId="20" fillId="0" borderId="0" xfId="0" applyFont="1" applyAlignment="1">
      <alignment horizontal="center" vertical="center" wrapText="1"/>
    </xf>
    <xf numFmtId="0" fontId="2" fillId="0" borderId="14"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0"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7" xfId="0" applyFont="1" applyBorder="1" applyAlignment="1">
      <alignment horizontal="left" vertical="center" wrapText="1"/>
    </xf>
    <xf numFmtId="0" fontId="0" fillId="0" borderId="0" xfId="0" applyBorder="1" applyAlignment="1">
      <alignment horizontal="left" vertical="center" wrapText="1"/>
    </xf>
    <xf numFmtId="0" fontId="0" fillId="0" borderId="17" xfId="0" applyBorder="1" applyAlignment="1">
      <alignment horizontal="left" vertical="center" wrapText="1"/>
    </xf>
    <xf numFmtId="0" fontId="0" fillId="0" borderId="7" xfId="0" applyBorder="1" applyAlignment="1">
      <alignment horizontal="left" vertical="center" wrapText="1"/>
    </xf>
    <xf numFmtId="0" fontId="31" fillId="0" borderId="58" xfId="0" applyFont="1" applyBorder="1" applyAlignment="1">
      <alignment horizontal="center"/>
    </xf>
    <xf numFmtId="189" fontId="0" fillId="0" borderId="4" xfId="0" applyNumberFormat="1" applyBorder="1"/>
    <xf numFmtId="10" fontId="3" fillId="0" borderId="4" xfId="0" applyNumberFormat="1" applyFont="1" applyBorder="1"/>
    <xf numFmtId="189" fontId="3" fillId="0" borderId="4" xfId="0" applyNumberFormat="1" applyFont="1" applyBorder="1"/>
    <xf numFmtId="10" fontId="69" fillId="0" borderId="4" xfId="13" applyNumberFormat="1" applyFont="1" applyBorder="1" applyAlignment="1">
      <alignment horizontal="center"/>
    </xf>
    <xf numFmtId="189" fontId="69" fillId="0" borderId="4" xfId="0" applyNumberFormat="1" applyFont="1" applyBorder="1" applyAlignment="1">
      <alignment horizontal="center"/>
    </xf>
    <xf numFmtId="0" fontId="3" fillId="0" borderId="4" xfId="0" applyFont="1" applyBorder="1" applyAlignment="1">
      <alignment horizontal="center"/>
    </xf>
    <xf numFmtId="9" fontId="0" fillId="0" borderId="4" xfId="13" applyFont="1" applyBorder="1"/>
    <xf numFmtId="180" fontId="3" fillId="0" borderId="4" xfId="13" applyNumberFormat="1" applyFont="1" applyBorder="1" applyAlignment="1">
      <alignment horizontal="center"/>
    </xf>
    <xf numFmtId="0" fontId="2" fillId="0" borderId="36" xfId="0" applyFont="1" applyBorder="1" applyAlignment="1">
      <alignment horizontal="center" vertical="center" wrapText="1"/>
    </xf>
    <xf numFmtId="0" fontId="2" fillId="0" borderId="20" xfId="0" applyFont="1" applyBorder="1" applyAlignment="1">
      <alignment horizontal="left" vertical="center" wrapText="1"/>
    </xf>
    <xf numFmtId="0" fontId="2" fillId="0" borderId="4" xfId="0" applyFont="1" applyBorder="1" applyAlignment="1">
      <alignment vertical="center" wrapText="1"/>
    </xf>
    <xf numFmtId="0" fontId="2" fillId="0" borderId="20" xfId="0" applyFont="1" applyBorder="1" applyAlignment="1">
      <alignment wrapText="1"/>
    </xf>
    <xf numFmtId="0" fontId="2" fillId="0" borderId="11" xfId="0" applyFont="1" applyBorder="1" applyAlignment="1">
      <alignment horizontal="center" vertical="center"/>
    </xf>
    <xf numFmtId="0" fontId="2" fillId="0" borderId="22" xfId="0" applyFont="1" applyBorder="1" applyAlignment="1">
      <alignment horizontal="center" vertical="center"/>
    </xf>
    <xf numFmtId="0" fontId="0" fillId="0" borderId="77" xfId="0" applyBorder="1"/>
    <xf numFmtId="0" fontId="2" fillId="0" borderId="13" xfId="0" applyFont="1" applyBorder="1" applyAlignment="1">
      <alignment horizontal="left" vertical="center" wrapText="1"/>
    </xf>
    <xf numFmtId="0" fontId="2" fillId="0" borderId="12" xfId="0" applyFont="1" applyBorder="1" applyAlignment="1">
      <alignment horizontal="left" vertical="center" wrapText="1"/>
    </xf>
    <xf numFmtId="0" fontId="2" fillId="0" borderId="38" xfId="0" applyFont="1" applyBorder="1" applyAlignment="1">
      <alignment horizontal="left" vertical="center" wrapText="1"/>
    </xf>
    <xf numFmtId="0" fontId="0" fillId="0" borderId="61" xfId="0" applyBorder="1" applyAlignment="1">
      <alignment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39" xfId="0" applyBorder="1" applyAlignment="1">
      <alignment horizontal="center" vertical="center"/>
    </xf>
    <xf numFmtId="0" fontId="2" fillId="0" borderId="22" xfId="0" applyFont="1" applyBorder="1" applyAlignment="1">
      <alignment vertical="center"/>
    </xf>
    <xf numFmtId="0" fontId="2" fillId="0" borderId="22" xfId="0" applyFont="1" applyBorder="1" applyAlignment="1">
      <alignment vertical="center" wrapText="1"/>
    </xf>
    <xf numFmtId="1" fontId="0" fillId="0" borderId="54" xfId="0" applyNumberFormat="1" applyBorder="1"/>
    <xf numFmtId="0" fontId="0" fillId="0" borderId="6" xfId="0" applyBorder="1" applyAlignment="1">
      <alignment horizontal="center"/>
    </xf>
    <xf numFmtId="0" fontId="0" fillId="0" borderId="13" xfId="0" applyBorder="1" applyAlignment="1">
      <alignment horizontal="center"/>
    </xf>
    <xf numFmtId="0" fontId="0" fillId="0" borderId="31" xfId="0" applyBorder="1" applyAlignment="1">
      <alignment horizontal="center"/>
    </xf>
    <xf numFmtId="1" fontId="0" fillId="0" borderId="0" xfId="0" applyNumberFormat="1"/>
    <xf numFmtId="0" fontId="0" fillId="0" borderId="54" xfId="0" applyBorder="1" applyAlignment="1">
      <alignment horizontal="center"/>
    </xf>
    <xf numFmtId="0" fontId="4" fillId="0" borderId="13" xfId="0" applyFont="1" applyBorder="1" applyAlignment="1">
      <alignment horizontal="center"/>
    </xf>
    <xf numFmtId="0" fontId="4" fillId="0" borderId="13" xfId="0" quotePrefix="1" applyFont="1" applyBorder="1" applyAlignment="1">
      <alignment horizontal="center"/>
    </xf>
    <xf numFmtId="0" fontId="4" fillId="0" borderId="44" xfId="0" applyFont="1" applyBorder="1" applyAlignment="1">
      <alignment horizontal="center"/>
    </xf>
    <xf numFmtId="0" fontId="4" fillId="0" borderId="0" xfId="0" applyFont="1" applyBorder="1" applyAlignment="1">
      <alignment horizontal="center"/>
    </xf>
    <xf numFmtId="0" fontId="0" fillId="0" borderId="18" xfId="0" applyBorder="1" applyAlignment="1">
      <alignment horizontal="center"/>
    </xf>
    <xf numFmtId="0" fontId="3" fillId="0" borderId="13" xfId="0" applyFont="1" applyBorder="1" applyAlignment="1">
      <alignment horizontal="center"/>
    </xf>
    <xf numFmtId="49" fontId="3" fillId="0" borderId="12" xfId="0" applyNumberFormat="1" applyFont="1" applyBorder="1" applyAlignment="1">
      <alignment horizontal="center" vertical="center"/>
    </xf>
    <xf numFmtId="0" fontId="3" fillId="0" borderId="12" xfId="0" applyFont="1" applyBorder="1"/>
    <xf numFmtId="14" fontId="3" fillId="0" borderId="4" xfId="0" applyNumberFormat="1" applyFont="1" applyBorder="1" applyAlignment="1">
      <alignment horizontal="center" vertical="center"/>
    </xf>
    <xf numFmtId="20" fontId="3" fillId="0" borderId="4" xfId="0" applyNumberFormat="1" applyFont="1" applyBorder="1" applyAlignment="1">
      <alignment horizontal="center" vertical="center"/>
    </xf>
    <xf numFmtId="49" fontId="3" fillId="14" borderId="59" xfId="0" applyNumberFormat="1" applyFont="1" applyFill="1" applyBorder="1" applyAlignment="1">
      <alignment horizontal="center" vertical="center"/>
    </xf>
    <xf numFmtId="0" fontId="3" fillId="14" borderId="68" xfId="0" applyFont="1" applyFill="1" applyBorder="1" applyAlignment="1">
      <alignment horizontal="center" vertical="center" wrapText="1"/>
    </xf>
    <xf numFmtId="0" fontId="3" fillId="0" borderId="13" xfId="0" quotePrefix="1" applyFont="1" applyBorder="1" applyAlignment="1">
      <alignment horizontal="center"/>
    </xf>
    <xf numFmtId="0" fontId="3" fillId="0" borderId="44" xfId="0" applyFont="1" applyBorder="1"/>
    <xf numFmtId="0" fontId="3" fillId="0" borderId="44" xfId="0" applyFont="1" applyBorder="1" applyAlignment="1">
      <alignment horizontal="center"/>
    </xf>
    <xf numFmtId="0" fontId="3" fillId="0" borderId="50" xfId="0" quotePrefix="1" applyFont="1" applyBorder="1" applyAlignment="1">
      <alignment horizontal="center"/>
    </xf>
    <xf numFmtId="0" fontId="3" fillId="0" borderId="45" xfId="0" applyFont="1" applyBorder="1" applyAlignment="1">
      <alignment horizontal="centerContinuous"/>
    </xf>
    <xf numFmtId="0" fontId="3" fillId="0" borderId="50" xfId="0" applyFont="1" applyBorder="1"/>
    <xf numFmtId="0" fontId="3" fillId="0" borderId="45" xfId="0" applyFont="1" applyBorder="1"/>
    <xf numFmtId="0" fontId="3" fillId="0" borderId="40" xfId="0" applyFont="1" applyBorder="1" applyAlignment="1">
      <alignment horizontal="left"/>
    </xf>
    <xf numFmtId="0" fontId="3" fillId="0" borderId="13" xfId="0" quotePrefix="1" applyFont="1" applyBorder="1" applyAlignment="1">
      <alignment horizontal="center" vertical="center"/>
    </xf>
    <xf numFmtId="14" fontId="3" fillId="0" borderId="36" xfId="0" applyNumberFormat="1" applyFont="1" applyBorder="1" applyAlignment="1">
      <alignment horizontal="center" vertical="center"/>
    </xf>
    <xf numFmtId="0" fontId="25" fillId="0" borderId="32" xfId="0" applyFont="1" applyFill="1" applyBorder="1" applyAlignment="1">
      <alignment horizontal="center" vertical="center"/>
    </xf>
    <xf numFmtId="0" fontId="25" fillId="0" borderId="31" xfId="0" applyFont="1" applyFill="1" applyBorder="1" applyAlignment="1">
      <alignment horizontal="center" vertical="center"/>
    </xf>
    <xf numFmtId="0" fontId="2" fillId="0" borderId="43" xfId="0" applyFont="1" applyBorder="1" applyAlignment="1">
      <alignment horizontal="center" vertical="center"/>
    </xf>
    <xf numFmtId="0" fontId="2" fillId="0" borderId="59" xfId="0" applyFont="1" applyBorder="1" applyAlignment="1">
      <alignment horizontal="center" vertical="center"/>
    </xf>
    <xf numFmtId="0" fontId="2" fillId="0" borderId="25"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0" fillId="0" borderId="26" xfId="0" applyBorder="1" applyAlignment="1">
      <alignment vertical="center"/>
    </xf>
    <xf numFmtId="0" fontId="2" fillId="0" borderId="2" xfId="0" applyFont="1" applyFill="1" applyBorder="1" applyAlignment="1">
      <alignment horizontal="center" vertical="center"/>
    </xf>
    <xf numFmtId="0" fontId="25" fillId="0" borderId="2" xfId="0" applyFont="1" applyFill="1" applyBorder="1" applyAlignment="1">
      <alignment horizontal="center" vertical="center"/>
    </xf>
    <xf numFmtId="0" fontId="25" fillId="0" borderId="30" xfId="0" applyFont="1" applyFill="1" applyBorder="1" applyAlignment="1">
      <alignment horizontal="center" vertical="center"/>
    </xf>
    <xf numFmtId="0" fontId="25" fillId="0" borderId="29" xfId="0" applyFont="1" applyFill="1" applyBorder="1" applyAlignment="1">
      <alignment horizontal="center" vertical="center"/>
    </xf>
    <xf numFmtId="0" fontId="0" fillId="0" borderId="38" xfId="0" applyBorder="1" applyAlignment="1">
      <alignment horizontal="center" vertical="center"/>
    </xf>
    <xf numFmtId="0" fontId="21" fillId="0" borderId="38" xfId="0" applyFont="1" applyBorder="1" applyAlignment="1">
      <alignment vertical="center"/>
    </xf>
    <xf numFmtId="0" fontId="25" fillId="0" borderId="5" xfId="0" applyFont="1" applyFill="1" applyBorder="1" applyAlignment="1">
      <alignment horizontal="center" vertical="center"/>
    </xf>
    <xf numFmtId="0" fontId="25" fillId="0" borderId="64" xfId="0" applyFont="1" applyFill="1" applyBorder="1" applyAlignment="1">
      <alignment horizontal="center" vertical="center"/>
    </xf>
    <xf numFmtId="0" fontId="25" fillId="0" borderId="53" xfId="0" applyFont="1" applyFill="1" applyBorder="1" applyAlignment="1">
      <alignment horizontal="center" vertical="center"/>
    </xf>
    <xf numFmtId="0" fontId="62" fillId="0" borderId="0" xfId="1" applyFont="1" applyAlignment="1" applyProtection="1">
      <alignment vertical="center"/>
    </xf>
    <xf numFmtId="0" fontId="31" fillId="0" borderId="7" xfId="0" applyFont="1" applyBorder="1" applyAlignment="1">
      <alignment horizontal="center"/>
    </xf>
    <xf numFmtId="0" fontId="31" fillId="0" borderId="17" xfId="0" applyFont="1" applyBorder="1" applyAlignment="1">
      <alignment horizontal="center"/>
    </xf>
    <xf numFmtId="0" fontId="2" fillId="0" borderId="0" xfId="0" applyFont="1" applyBorder="1" applyAlignment="1"/>
    <xf numFmtId="0" fontId="2" fillId="0" borderId="17" xfId="0" applyFont="1" applyBorder="1" applyAlignment="1">
      <alignment horizontal="center"/>
    </xf>
    <xf numFmtId="0" fontId="2" fillId="0" borderId="7" xfId="0" applyFont="1" applyBorder="1" applyAlignment="1">
      <alignment horizontal="center" vertical="center"/>
    </xf>
    <xf numFmtId="0" fontId="31" fillId="0" borderId="16" xfId="0" applyFont="1" applyBorder="1" applyAlignment="1">
      <alignment horizontal="center" vertical="center"/>
    </xf>
    <xf numFmtId="0" fontId="31" fillId="0" borderId="9" xfId="0" applyFont="1" applyBorder="1" applyAlignment="1">
      <alignment horizontal="center" vertical="center"/>
    </xf>
    <xf numFmtId="0" fontId="31" fillId="0" borderId="18" xfId="0" applyFont="1" applyBorder="1" applyAlignment="1">
      <alignment horizontal="center" vertical="center"/>
    </xf>
    <xf numFmtId="0" fontId="31" fillId="0" borderId="19" xfId="0" applyFont="1" applyBorder="1" applyAlignment="1">
      <alignment horizontal="center" vertical="center"/>
    </xf>
    <xf numFmtId="0" fontId="31" fillId="0" borderId="17" xfId="0" applyFont="1" applyBorder="1" applyAlignment="1"/>
    <xf numFmtId="0" fontId="31" fillId="0" borderId="7" xfId="0" applyFont="1" applyBorder="1" applyAlignment="1"/>
    <xf numFmtId="0" fontId="0" fillId="0" borderId="0" xfId="0" applyBorder="1" applyAlignment="1">
      <alignment horizontal="justify" vertical="center" wrapText="1"/>
    </xf>
    <xf numFmtId="0" fontId="0" fillId="0" borderId="17" xfId="0" applyBorder="1" applyAlignment="1">
      <alignment horizontal="justify" vertical="center" wrapText="1"/>
    </xf>
    <xf numFmtId="0" fontId="0" fillId="0" borderId="7" xfId="0" applyBorder="1" applyAlignment="1">
      <alignment horizontal="justify" vertical="center" wrapText="1"/>
    </xf>
    <xf numFmtId="0" fontId="2" fillId="0" borderId="7" xfId="0" applyFont="1" applyBorder="1" applyAlignment="1">
      <alignment horizontal="justify" wrapText="1"/>
    </xf>
    <xf numFmtId="0" fontId="2" fillId="0" borderId="0" xfId="0" applyFont="1" applyBorder="1" applyAlignment="1">
      <alignment horizontal="justify" wrapText="1"/>
    </xf>
    <xf numFmtId="0" fontId="2" fillId="0" borderId="17" xfId="0" applyFont="1" applyBorder="1" applyAlignment="1">
      <alignment horizontal="justify" wrapText="1"/>
    </xf>
  </cellXfs>
  <cellStyles count="14">
    <cellStyle name="Hipervínculo" xfId="1" builtinId="8"/>
    <cellStyle name="Millares" xfId="2" builtinId="3"/>
    <cellStyle name="Moneda" xfId="3" builtinId="4"/>
    <cellStyle name="Normal" xfId="0" builtinId="0"/>
    <cellStyle name="Normal 10" xfId="4"/>
    <cellStyle name="Normal 11 2" xfId="5"/>
    <cellStyle name="Normal 14 2" xfId="6"/>
    <cellStyle name="Normal 2" xfId="7"/>
    <cellStyle name="Normal 3" xfId="8"/>
    <cellStyle name="Normal 4" xfId="9"/>
    <cellStyle name="Normal 5 2 2" xfId="10"/>
    <cellStyle name="Normal_Lista de Puentes  tercera priorización y final" xfId="11"/>
    <cellStyle name="Normal_Priorizacion puentes que requieren atencion 2001 trabajo" xfId="12"/>
    <cellStyle name="Porcentaje" xfId="1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charts/_rels/chart2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2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2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28.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dPt>
            <c:idx val="0"/>
            <c:bubble3D val="0"/>
            <c:explosion val="24"/>
            <c:spPr>
              <a:solidFill>
                <a:srgbClr val="66FF66"/>
              </a:solidFill>
              <a:ln w="25400">
                <a:solidFill>
                  <a:schemeClr val="lt1"/>
                </a:solidFill>
              </a:ln>
              <a:effectLst/>
              <a:scene3d>
                <a:camera prst="orthographicFront"/>
                <a:lightRig rig="threePt" dir="t"/>
              </a:scene3d>
              <a:sp3d contourW="25400">
                <a:bevelT/>
                <a:contourClr>
                  <a:schemeClr val="lt1"/>
                </a:contourClr>
              </a:sp3d>
            </c:spPr>
            <c:extLst>
              <c:ext xmlns:c16="http://schemas.microsoft.com/office/drawing/2014/chart" uri="{C3380CC4-5D6E-409C-BE32-E72D297353CC}">
                <c16:uniqueId val="{00000000-CEB3-4C6D-B393-84B6755CE80C}"/>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CEB3-4C6D-B393-84B6755CE80C}"/>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2-CEB3-4C6D-B393-84B6755CE80C}"/>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VIS'!$I$17:$I$19</c:f>
              <c:strCache>
                <c:ptCount val="3"/>
                <c:pt idx="0">
                  <c:v>BUENO</c:v>
                </c:pt>
                <c:pt idx="1">
                  <c:v>REGULAR</c:v>
                </c:pt>
                <c:pt idx="2">
                  <c:v>MALO</c:v>
                </c:pt>
              </c:strCache>
            </c:strRef>
          </c:cat>
          <c:val>
            <c:numRef>
              <c:f>'TORTA EST. VIAS VIS'!$J$17:$J$19</c:f>
              <c:numCache>
                <c:formatCode>0.00%</c:formatCode>
                <c:ptCount val="3"/>
                <c:pt idx="0">
                  <c:v>0.55880880880880879</c:v>
                </c:pt>
                <c:pt idx="1">
                  <c:v>0.44119119119119116</c:v>
                </c:pt>
                <c:pt idx="2">
                  <c:v>0</c:v>
                </c:pt>
              </c:numCache>
            </c:numRef>
          </c:val>
          <c:extLst>
            <c:ext xmlns:c16="http://schemas.microsoft.com/office/drawing/2014/chart" uri="{C3380CC4-5D6E-409C-BE32-E72D297353CC}">
              <c16:uniqueId val="{00000003-CEB3-4C6D-B393-84B6755CE80C}"/>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spPr>
            <a:solidFill>
              <a:srgbClr val="66FF66"/>
            </a:solidFill>
          </c:spPr>
          <c:dPt>
            <c:idx val="0"/>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1A2C-423A-9CBE-8BF3D63080D6}"/>
              </c:ext>
            </c:extLst>
          </c:dPt>
          <c:dPt>
            <c:idx val="1"/>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1-1A2C-423A-9CBE-8BF3D63080D6}"/>
              </c:ext>
            </c:extLst>
          </c:dPt>
          <c:dPt>
            <c:idx val="2"/>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2-1A2C-423A-9CBE-8BF3D63080D6}"/>
              </c:ext>
            </c:extLst>
          </c:dPt>
          <c:dPt>
            <c:idx val="3"/>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3-1A2C-423A-9CBE-8BF3D63080D6}"/>
              </c:ext>
            </c:extLst>
          </c:dPt>
          <c:dLbls>
            <c:dLbl>
              <c:idx val="2"/>
              <c:delete val="1"/>
              <c:extLst>
                <c:ext xmlns:c15="http://schemas.microsoft.com/office/drawing/2012/chart" uri="{CE6537A1-D6FC-4f65-9D91-7224C49458BB}"/>
                <c:ext xmlns:c16="http://schemas.microsoft.com/office/drawing/2014/chart" uri="{C3380CC4-5D6E-409C-BE32-E72D297353CC}">
                  <c16:uniqueId val="{00000002-1A2C-423A-9CBE-8BF3D63080D6}"/>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TEC'!$E$17:$E$20</c:f>
              <c:strCache>
                <c:ptCount val="4"/>
                <c:pt idx="0">
                  <c:v>BUENO</c:v>
                </c:pt>
                <c:pt idx="1">
                  <c:v>REGULAR</c:v>
                </c:pt>
                <c:pt idx="2">
                  <c:v>MALO</c:v>
                </c:pt>
                <c:pt idx="3">
                  <c:v>MALO</c:v>
                </c:pt>
              </c:strCache>
            </c:strRef>
          </c:cat>
          <c:val>
            <c:numRef>
              <c:f>'TORTA EST. VIAS TEC'!$F$17:$F$20</c:f>
              <c:numCache>
                <c:formatCode>0.00%</c:formatCode>
                <c:ptCount val="4"/>
                <c:pt idx="0">
                  <c:v>1</c:v>
                </c:pt>
                <c:pt idx="1">
                  <c:v>0</c:v>
                </c:pt>
                <c:pt idx="2">
                  <c:v>0</c:v>
                </c:pt>
                <c:pt idx="3">
                  <c:v>0</c:v>
                </c:pt>
              </c:numCache>
            </c:numRef>
          </c:val>
          <c:extLst>
            <c:ext xmlns:c16="http://schemas.microsoft.com/office/drawing/2014/chart" uri="{C3380CC4-5D6E-409C-BE32-E72D297353CC}">
              <c16:uniqueId val="{00000004-1A2C-423A-9CBE-8BF3D63080D6}"/>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65279965004374452"/>
          <c:y val="0.22360988413033736"/>
          <c:w val="0.31019539224263637"/>
          <c:h val="0.5590250304077844"/>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spPr>
            <a:solidFill>
              <a:srgbClr val="FFFF00"/>
            </a:solidFill>
          </c:spPr>
          <c:dPt>
            <c:idx val="0"/>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0-CB89-4E2E-9E06-58CFCB8A65A1}"/>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CB89-4E2E-9E06-58CFCB8A65A1}"/>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CB89-4E2E-9E06-58CFCB8A65A1}"/>
              </c:ext>
            </c:extLst>
          </c:dPt>
          <c:cat>
            <c:strRef>
              <c:f>'TORTA EST. VIAS VIS'!$E$27:$E$29</c:f>
              <c:strCache>
                <c:ptCount val="3"/>
                <c:pt idx="0">
                  <c:v>BUENO</c:v>
                </c:pt>
                <c:pt idx="1">
                  <c:v>REGULAR</c:v>
                </c:pt>
                <c:pt idx="2">
                  <c:v>MALO</c:v>
                </c:pt>
              </c:strCache>
            </c:strRef>
          </c:cat>
          <c:val>
            <c:numRef>
              <c:f>'TORTA EST. VIAS VIS'!$F$27:$F$29</c:f>
              <c:numCache>
                <c:formatCode>0.00%</c:formatCode>
                <c:ptCount val="3"/>
                <c:pt idx="0">
                  <c:v>0</c:v>
                </c:pt>
                <c:pt idx="1">
                  <c:v>1</c:v>
                </c:pt>
                <c:pt idx="2">
                  <c:v>0</c:v>
                </c:pt>
              </c:numCache>
            </c:numRef>
          </c:val>
          <c:extLst>
            <c:ext xmlns:c16="http://schemas.microsoft.com/office/drawing/2014/chart" uri="{C3380CC4-5D6E-409C-BE32-E72D297353CC}">
              <c16:uniqueId val="{00000003-CB89-4E2E-9E06-58CFCB8A65A1}"/>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7.4768808104594409E-2"/>
          <c:y val="0.80923884514435696"/>
          <c:w val="0.84582088453896542"/>
          <c:h val="0.144742134505914"/>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1640219372141801"/>
          <c:y val="0.22233224922971584"/>
          <c:w val="0.8835978835978836"/>
          <c:h val="0.53641406910912992"/>
        </c:manualLayout>
      </c:layout>
      <c:pie3DChart>
        <c:varyColors val="1"/>
        <c:ser>
          <c:idx val="0"/>
          <c:order val="0"/>
          <c:explosion val="8"/>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0-5668-48E0-A25E-B67EB1D24E97}"/>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5668-48E0-A25E-B67EB1D24E97}"/>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5668-48E0-A25E-B67EB1D24E97}"/>
              </c:ext>
            </c:extLst>
          </c:dPt>
          <c:cat>
            <c:strRef>
              <c:f>'TORTA EST. VIAS VIS'!$I$27:$I$29</c:f>
              <c:strCache>
                <c:ptCount val="3"/>
                <c:pt idx="0">
                  <c:v>BUENO</c:v>
                </c:pt>
                <c:pt idx="1">
                  <c:v>REGULAR</c:v>
                </c:pt>
                <c:pt idx="2">
                  <c:v>MALO</c:v>
                </c:pt>
              </c:strCache>
            </c:strRef>
          </c:cat>
          <c:val>
            <c:numRef>
              <c:f>'TORTA EST. VIAS VIS'!$J$27:$J$29</c:f>
              <c:numCache>
                <c:formatCode>0.00%</c:formatCode>
                <c:ptCount val="3"/>
                <c:pt idx="0">
                  <c:v>0</c:v>
                </c:pt>
                <c:pt idx="1">
                  <c:v>0.60882734746862832</c:v>
                </c:pt>
                <c:pt idx="2">
                  <c:v>0.39117265253137173</c:v>
                </c:pt>
              </c:numCache>
            </c:numRef>
          </c:val>
          <c:extLst>
            <c:ext xmlns:c16="http://schemas.microsoft.com/office/drawing/2014/chart" uri="{C3380CC4-5D6E-409C-BE32-E72D297353CC}">
              <c16:uniqueId val="{00000003-5668-48E0-A25E-B67EB1D24E97}"/>
            </c:ext>
          </c:extLst>
        </c:ser>
        <c:ser>
          <c:idx val="1"/>
          <c:order val="1"/>
          <c:tx>
            <c:v>PORCENTAJE</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5668-48E0-A25E-B67EB1D24E97}"/>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5668-48E0-A25E-B67EB1D24E97}"/>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5668-48E0-A25E-B67EB1D24E97}"/>
              </c:ext>
            </c:extLst>
          </c:dPt>
          <c:cat>
            <c:strRef>
              <c:f>'TORTA EST. VIAS VIS'!$I$27:$I$29</c:f>
              <c:strCache>
                <c:ptCount val="3"/>
                <c:pt idx="0">
                  <c:v>BUENO</c:v>
                </c:pt>
                <c:pt idx="1">
                  <c:v>REGULAR</c:v>
                </c:pt>
                <c:pt idx="2">
                  <c:v>MALO</c:v>
                </c:pt>
              </c:strCache>
            </c:strRef>
          </c:cat>
          <c:val>
            <c:numRef>
              <c:f>'TORTA EST. VIAS VIS'!$J$27:$J$29</c:f>
              <c:numCache>
                <c:formatCode>0.00%</c:formatCode>
                <c:ptCount val="3"/>
                <c:pt idx="0">
                  <c:v>0</c:v>
                </c:pt>
                <c:pt idx="1">
                  <c:v>0.60882734746862832</c:v>
                </c:pt>
                <c:pt idx="2">
                  <c:v>0.39117265253137173</c:v>
                </c:pt>
              </c:numCache>
            </c:numRef>
          </c:val>
          <c:extLst>
            <c:ext xmlns:c16="http://schemas.microsoft.com/office/drawing/2014/chart" uri="{C3380CC4-5D6E-409C-BE32-E72D297353CC}">
              <c16:uniqueId val="{00000007-5668-48E0-A25E-B67EB1D24E97}"/>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11765147003683364"/>
          <c:y val="0.75426129585041535"/>
          <c:w val="0.76053155120315841"/>
          <c:h val="0.18644628099173555"/>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4.0666262269447341E-2"/>
          <c:y val="8.3514885048665503E-3"/>
          <c:w val="0.61260823548770593"/>
          <c:h val="0.98357058355861526"/>
        </c:manualLayout>
      </c:layout>
      <c:pie3DChart>
        <c:varyColors val="1"/>
        <c:ser>
          <c:idx val="0"/>
          <c:order val="0"/>
          <c:dPt>
            <c:idx val="0"/>
            <c:bubble3D val="0"/>
            <c:explosion val="15"/>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B3AF-4D15-8784-C250B5A9601E}"/>
              </c:ext>
            </c:extLst>
          </c:dPt>
          <c:dPt>
            <c:idx val="1"/>
            <c:bubble3D val="0"/>
            <c:explosion val="27"/>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B3AF-4D15-8784-C250B5A9601E}"/>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B3AF-4D15-8784-C250B5A9601E}"/>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VIS'!$E$38:$E$40</c:f>
              <c:strCache>
                <c:ptCount val="3"/>
                <c:pt idx="0">
                  <c:v>BUENO</c:v>
                </c:pt>
                <c:pt idx="1">
                  <c:v>REGULAR</c:v>
                </c:pt>
                <c:pt idx="2">
                  <c:v>MALO</c:v>
                </c:pt>
              </c:strCache>
            </c:strRef>
          </c:cat>
          <c:val>
            <c:numRef>
              <c:f>'TORTA EST. VIAS VIS'!$F$38:$F$40</c:f>
              <c:numCache>
                <c:formatCode>0.00%</c:formatCode>
                <c:ptCount val="3"/>
                <c:pt idx="0">
                  <c:v>0.33877864269268726</c:v>
                </c:pt>
                <c:pt idx="1">
                  <c:v>0.44194715491722403</c:v>
                </c:pt>
                <c:pt idx="2">
                  <c:v>0.21927420239008885</c:v>
                </c:pt>
              </c:numCache>
            </c:numRef>
          </c:val>
          <c:extLst>
            <c:ext xmlns:c16="http://schemas.microsoft.com/office/drawing/2014/chart" uri="{C3380CC4-5D6E-409C-BE32-E72D297353CC}">
              <c16:uniqueId val="{00000003-B3AF-4D15-8784-C250B5A9601E}"/>
            </c:ext>
          </c:extLst>
        </c:ser>
        <c:ser>
          <c:idx val="1"/>
          <c:order val="1"/>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B3AF-4D15-8784-C250B5A9601E}"/>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B3AF-4D15-8784-C250B5A9601E}"/>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B3AF-4D15-8784-C250B5A9601E}"/>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VIS'!$E$38:$E$40</c:f>
              <c:strCache>
                <c:ptCount val="3"/>
                <c:pt idx="0">
                  <c:v>BUENO</c:v>
                </c:pt>
                <c:pt idx="1">
                  <c:v>REGULAR</c:v>
                </c:pt>
                <c:pt idx="2">
                  <c:v>MALO</c:v>
                </c:pt>
              </c:strCache>
            </c:strRef>
          </c:cat>
          <c:val>
            <c:numRef>
              <c:f>'TORTA EST. VIAS VIS'!$G$38:$G$40</c:f>
              <c:numCache>
                <c:formatCode>#,##0.000</c:formatCode>
                <c:ptCount val="3"/>
                <c:pt idx="0">
                  <c:v>6.18</c:v>
                </c:pt>
                <c:pt idx="1">
                  <c:v>8.0619999999999994</c:v>
                </c:pt>
                <c:pt idx="2">
                  <c:v>4</c:v>
                </c:pt>
              </c:numCache>
            </c:numRef>
          </c:val>
          <c:extLst>
            <c:ext xmlns:c16="http://schemas.microsoft.com/office/drawing/2014/chart" uri="{C3380CC4-5D6E-409C-BE32-E72D297353CC}">
              <c16:uniqueId val="{00000007-B3AF-4D15-8784-C250B5A9601E}"/>
            </c:ext>
          </c:extLst>
        </c:ser>
        <c:ser>
          <c:idx val="2"/>
          <c:order val="2"/>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8-B3AF-4D15-8784-C250B5A9601E}"/>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9-B3AF-4D15-8784-C250B5A9601E}"/>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A-B3AF-4D15-8784-C250B5A9601E}"/>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VIS'!$E$38:$E$40</c:f>
              <c:strCache>
                <c:ptCount val="3"/>
                <c:pt idx="0">
                  <c:v>BUENO</c:v>
                </c:pt>
                <c:pt idx="1">
                  <c:v>REGULAR</c:v>
                </c:pt>
                <c:pt idx="2">
                  <c:v>MALO</c:v>
                </c:pt>
              </c:strCache>
            </c:strRef>
          </c:cat>
          <c:val>
            <c:numRef>
              <c:f>'TORTA EST. VIAS VIS'!$F$38:$F$40</c:f>
              <c:numCache>
                <c:formatCode>0.00%</c:formatCode>
                <c:ptCount val="3"/>
                <c:pt idx="0">
                  <c:v>0.33877864269268726</c:v>
                </c:pt>
                <c:pt idx="1">
                  <c:v>0.44194715491722403</c:v>
                </c:pt>
                <c:pt idx="2">
                  <c:v>0.21927420239008885</c:v>
                </c:pt>
              </c:numCache>
            </c:numRef>
          </c:val>
          <c:extLst>
            <c:ext xmlns:c16="http://schemas.microsoft.com/office/drawing/2014/chart" uri="{C3380CC4-5D6E-409C-BE32-E72D297353CC}">
              <c16:uniqueId val="{0000000B-B3AF-4D15-8784-C250B5A9601E}"/>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dPt>
            <c:idx val="0"/>
            <c:bubble3D val="0"/>
            <c:explosion val="14"/>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3419-430C-96C7-6A949908F77B}"/>
              </c:ext>
            </c:extLst>
          </c:dPt>
          <c:dPt>
            <c:idx val="1"/>
            <c:bubble3D val="0"/>
            <c:explosion val="19"/>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3419-430C-96C7-6A949908F77B}"/>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3419-430C-96C7-6A949908F77B}"/>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VIS'!$I$38:$I$40</c:f>
              <c:strCache>
                <c:ptCount val="3"/>
                <c:pt idx="0">
                  <c:v>BUENO</c:v>
                </c:pt>
                <c:pt idx="1">
                  <c:v>REGULAR</c:v>
                </c:pt>
                <c:pt idx="2">
                  <c:v>MALO</c:v>
                </c:pt>
              </c:strCache>
            </c:strRef>
          </c:cat>
          <c:val>
            <c:numRef>
              <c:f>'TORTA EST. VIAS VIS'!$J$38:$J$40</c:f>
              <c:numCache>
                <c:formatCode>0.00%</c:formatCode>
                <c:ptCount val="3"/>
                <c:pt idx="0">
                  <c:v>0.58353656381437102</c:v>
                </c:pt>
                <c:pt idx="1">
                  <c:v>0.27869084225780227</c:v>
                </c:pt>
                <c:pt idx="2">
                  <c:v>0.13777259392782665</c:v>
                </c:pt>
              </c:numCache>
            </c:numRef>
          </c:val>
          <c:extLst>
            <c:ext xmlns:c16="http://schemas.microsoft.com/office/drawing/2014/chart" uri="{C3380CC4-5D6E-409C-BE32-E72D297353CC}">
              <c16:uniqueId val="{00000003-3419-430C-96C7-6A949908F77B}"/>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3419-430C-96C7-6A949908F77B}"/>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3419-430C-96C7-6A949908F77B}"/>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3419-430C-96C7-6A949908F77B}"/>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VIS'!$I$38:$I$40</c:f>
              <c:strCache>
                <c:ptCount val="3"/>
                <c:pt idx="0">
                  <c:v>BUENO</c:v>
                </c:pt>
                <c:pt idx="1">
                  <c:v>REGULAR</c:v>
                </c:pt>
                <c:pt idx="2">
                  <c:v>MALO</c:v>
                </c:pt>
              </c:strCache>
            </c:strRef>
          </c:cat>
          <c:val>
            <c:numRef>
              <c:f>'TORTA EST. VIAS VIS'!$F$38:$F$40</c:f>
              <c:numCache>
                <c:formatCode>0.00%</c:formatCode>
                <c:ptCount val="3"/>
                <c:pt idx="0">
                  <c:v>0.33877864269268726</c:v>
                </c:pt>
                <c:pt idx="1">
                  <c:v>0.44194715491722403</c:v>
                </c:pt>
                <c:pt idx="2">
                  <c:v>0.21927420239008885</c:v>
                </c:pt>
              </c:numCache>
            </c:numRef>
          </c:val>
          <c:extLst>
            <c:ext xmlns:c16="http://schemas.microsoft.com/office/drawing/2014/chart" uri="{C3380CC4-5D6E-409C-BE32-E72D297353CC}">
              <c16:uniqueId val="{00000007-3419-430C-96C7-6A949908F77B}"/>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4.0666262269447341E-2"/>
          <c:y val="8.3514885048665503E-3"/>
          <c:w val="0.61260823548770593"/>
          <c:h val="0.98357058355861526"/>
        </c:manualLayout>
      </c:layout>
      <c:pie3DChart>
        <c:varyColors val="1"/>
        <c:ser>
          <c:idx val="0"/>
          <c:order val="0"/>
          <c:dPt>
            <c:idx val="0"/>
            <c:bubble3D val="0"/>
            <c:explosion val="15"/>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8088-454D-8377-52A5C58F3E41}"/>
              </c:ext>
            </c:extLst>
          </c:dPt>
          <c:dPt>
            <c:idx val="1"/>
            <c:bubble3D val="0"/>
            <c:explosion val="27"/>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8088-454D-8377-52A5C58F3E41}"/>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8088-454D-8377-52A5C58F3E4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VIS'!$E$47:$E$49</c:f>
              <c:strCache>
                <c:ptCount val="3"/>
                <c:pt idx="0">
                  <c:v>BUENO</c:v>
                </c:pt>
                <c:pt idx="1">
                  <c:v>REGULAR</c:v>
                </c:pt>
                <c:pt idx="2">
                  <c:v>MALO</c:v>
                </c:pt>
              </c:strCache>
            </c:strRef>
          </c:cat>
          <c:val>
            <c:numRef>
              <c:f>'TORTA EST. VIAS VIS'!$F$47:$F$49</c:f>
              <c:numCache>
                <c:formatCode>0.00%</c:formatCode>
                <c:ptCount val="3"/>
                <c:pt idx="0">
                  <c:v>0.17241379310344829</c:v>
                </c:pt>
                <c:pt idx="1">
                  <c:v>0.65517241379310343</c:v>
                </c:pt>
                <c:pt idx="2">
                  <c:v>0.17241379310344829</c:v>
                </c:pt>
              </c:numCache>
            </c:numRef>
          </c:val>
          <c:extLst>
            <c:ext xmlns:c16="http://schemas.microsoft.com/office/drawing/2014/chart" uri="{C3380CC4-5D6E-409C-BE32-E72D297353CC}">
              <c16:uniqueId val="{00000003-8088-454D-8377-52A5C58F3E41}"/>
            </c:ext>
          </c:extLst>
        </c:ser>
        <c:ser>
          <c:idx val="1"/>
          <c:order val="1"/>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8088-454D-8377-52A5C58F3E41}"/>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8088-454D-8377-52A5C58F3E41}"/>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8088-454D-8377-52A5C58F3E4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VIS'!$E$47:$E$49</c:f>
              <c:strCache>
                <c:ptCount val="3"/>
                <c:pt idx="0">
                  <c:v>BUENO</c:v>
                </c:pt>
                <c:pt idx="1">
                  <c:v>REGULAR</c:v>
                </c:pt>
                <c:pt idx="2">
                  <c:v>MALO</c:v>
                </c:pt>
              </c:strCache>
            </c:strRef>
          </c:cat>
          <c:val>
            <c:numRef>
              <c:f>'TORTA EST. VIAS VIS'!$G$38:$G$40</c:f>
              <c:numCache>
                <c:formatCode>#,##0.000</c:formatCode>
                <c:ptCount val="3"/>
                <c:pt idx="0">
                  <c:v>6.18</c:v>
                </c:pt>
                <c:pt idx="1">
                  <c:v>8.0619999999999994</c:v>
                </c:pt>
                <c:pt idx="2">
                  <c:v>4</c:v>
                </c:pt>
              </c:numCache>
            </c:numRef>
          </c:val>
          <c:extLst>
            <c:ext xmlns:c16="http://schemas.microsoft.com/office/drawing/2014/chart" uri="{C3380CC4-5D6E-409C-BE32-E72D297353CC}">
              <c16:uniqueId val="{00000007-8088-454D-8377-52A5C58F3E41}"/>
            </c:ext>
          </c:extLst>
        </c:ser>
        <c:ser>
          <c:idx val="2"/>
          <c:order val="2"/>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8-8088-454D-8377-52A5C58F3E41}"/>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9-8088-454D-8377-52A5C58F3E41}"/>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A-8088-454D-8377-52A5C58F3E4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VIS'!$E$47:$E$49</c:f>
              <c:strCache>
                <c:ptCount val="3"/>
                <c:pt idx="0">
                  <c:v>BUENO</c:v>
                </c:pt>
                <c:pt idx="1">
                  <c:v>REGULAR</c:v>
                </c:pt>
                <c:pt idx="2">
                  <c:v>MALO</c:v>
                </c:pt>
              </c:strCache>
            </c:strRef>
          </c:cat>
          <c:val>
            <c:numRef>
              <c:f>'TORTA EST. VIAS VIS'!$F$38:$F$40</c:f>
              <c:numCache>
                <c:formatCode>0.00%</c:formatCode>
                <c:ptCount val="3"/>
                <c:pt idx="0">
                  <c:v>0.33877864269268726</c:v>
                </c:pt>
                <c:pt idx="1">
                  <c:v>0.44194715491722403</c:v>
                </c:pt>
                <c:pt idx="2">
                  <c:v>0.21927420239008885</c:v>
                </c:pt>
              </c:numCache>
            </c:numRef>
          </c:val>
          <c:extLst>
            <c:ext xmlns:c16="http://schemas.microsoft.com/office/drawing/2014/chart" uri="{C3380CC4-5D6E-409C-BE32-E72D297353CC}">
              <c16:uniqueId val="{0000000B-8088-454D-8377-52A5C58F3E41}"/>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dPt>
            <c:idx val="0"/>
            <c:bubble3D val="0"/>
            <c:explosion val="14"/>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8D42-4C17-96C8-14D6FA763944}"/>
              </c:ext>
            </c:extLst>
          </c:dPt>
          <c:dPt>
            <c:idx val="1"/>
            <c:bubble3D val="0"/>
            <c:explosion val="19"/>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8D42-4C17-96C8-14D6FA763944}"/>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8D42-4C17-96C8-14D6FA763944}"/>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VIS'!$I$47:$I$49</c:f>
              <c:strCache>
                <c:ptCount val="3"/>
                <c:pt idx="0">
                  <c:v>BUENO</c:v>
                </c:pt>
                <c:pt idx="1">
                  <c:v>REGULAR</c:v>
                </c:pt>
                <c:pt idx="2">
                  <c:v>MALO</c:v>
                </c:pt>
              </c:strCache>
            </c:strRef>
          </c:cat>
          <c:val>
            <c:numRef>
              <c:f>'TORTA EST. VIAS VIS'!$J$47:$J$49</c:f>
              <c:numCache>
                <c:formatCode>0.00%</c:formatCode>
                <c:ptCount val="3"/>
                <c:pt idx="0">
                  <c:v>0</c:v>
                </c:pt>
                <c:pt idx="1">
                  <c:v>0.85921689397272327</c:v>
                </c:pt>
                <c:pt idx="2">
                  <c:v>0.14078310602727676</c:v>
                </c:pt>
              </c:numCache>
            </c:numRef>
          </c:val>
          <c:extLst>
            <c:ext xmlns:c16="http://schemas.microsoft.com/office/drawing/2014/chart" uri="{C3380CC4-5D6E-409C-BE32-E72D297353CC}">
              <c16:uniqueId val="{00000003-8D42-4C17-96C8-14D6FA763944}"/>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8D42-4C17-96C8-14D6FA763944}"/>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8D42-4C17-96C8-14D6FA763944}"/>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8D42-4C17-96C8-14D6FA763944}"/>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VIS'!$I$47:$I$49</c:f>
              <c:strCache>
                <c:ptCount val="3"/>
                <c:pt idx="0">
                  <c:v>BUENO</c:v>
                </c:pt>
                <c:pt idx="1">
                  <c:v>REGULAR</c:v>
                </c:pt>
                <c:pt idx="2">
                  <c:v>MALO</c:v>
                </c:pt>
              </c:strCache>
            </c:strRef>
          </c:cat>
          <c:val>
            <c:numRef>
              <c:f>'TORTA EST. VIAS VIS'!$F$38:$F$40</c:f>
              <c:numCache>
                <c:formatCode>0.00%</c:formatCode>
                <c:ptCount val="3"/>
                <c:pt idx="0">
                  <c:v>0.33877864269268726</c:v>
                </c:pt>
                <c:pt idx="1">
                  <c:v>0.44194715491722403</c:v>
                </c:pt>
                <c:pt idx="2">
                  <c:v>0.21927420239008885</c:v>
                </c:pt>
              </c:numCache>
            </c:numRef>
          </c:val>
          <c:extLst>
            <c:ext xmlns:c16="http://schemas.microsoft.com/office/drawing/2014/chart" uri="{C3380CC4-5D6E-409C-BE32-E72D297353CC}">
              <c16:uniqueId val="{00000007-8D42-4C17-96C8-14D6FA763944}"/>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0574703839170832"/>
          <c:y val="0"/>
          <c:w val="0.57135079977786218"/>
          <c:h val="0.858188129324017"/>
        </c:manualLayout>
      </c:layout>
      <c:pie3DChart>
        <c:varyColors val="1"/>
        <c:ser>
          <c:idx val="0"/>
          <c:order val="0"/>
          <c:explosion val="14"/>
          <c:dPt>
            <c:idx val="0"/>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B88F-44E4-993A-87892EB9E2F3}"/>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B88F-44E4-993A-87892EB9E2F3}"/>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2-B88F-44E4-993A-87892EB9E2F3}"/>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VIS'!$E$58:$E$60</c:f>
              <c:strCache>
                <c:ptCount val="3"/>
                <c:pt idx="0">
                  <c:v>BUENO</c:v>
                </c:pt>
                <c:pt idx="1">
                  <c:v>REGULAR</c:v>
                </c:pt>
                <c:pt idx="2">
                  <c:v>MALO</c:v>
                </c:pt>
              </c:strCache>
            </c:strRef>
          </c:cat>
          <c:val>
            <c:numRef>
              <c:f>'TORTA EST. VIAS VIS'!$F$58:$F$60</c:f>
              <c:numCache>
                <c:formatCode>0.00%</c:formatCode>
                <c:ptCount val="3"/>
                <c:pt idx="0">
                  <c:v>0.33930254476908578</c:v>
                </c:pt>
                <c:pt idx="1">
                  <c:v>0.66069745523091428</c:v>
                </c:pt>
                <c:pt idx="2">
                  <c:v>0</c:v>
                </c:pt>
              </c:numCache>
            </c:numRef>
          </c:val>
          <c:extLst>
            <c:ext xmlns:c16="http://schemas.microsoft.com/office/drawing/2014/chart" uri="{C3380CC4-5D6E-409C-BE32-E72D297353CC}">
              <c16:uniqueId val="{00000003-B88F-44E4-993A-87892EB9E2F3}"/>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B88F-44E4-993A-87892EB9E2F3}"/>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B88F-44E4-993A-87892EB9E2F3}"/>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B88F-44E4-993A-87892EB9E2F3}"/>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VIS'!$E$58:$E$60</c:f>
              <c:strCache>
                <c:ptCount val="3"/>
                <c:pt idx="0">
                  <c:v>BUENO</c:v>
                </c:pt>
                <c:pt idx="1">
                  <c:v>REGULAR</c:v>
                </c:pt>
                <c:pt idx="2">
                  <c:v>MALO</c:v>
                </c:pt>
              </c:strCache>
            </c:strRef>
          </c:cat>
          <c:val>
            <c:numRef>
              <c:f>'TORTA EST. VIAS VIS'!$G$58:$G$60</c:f>
              <c:numCache>
                <c:formatCode>#,##0.000</c:formatCode>
                <c:ptCount val="3"/>
                <c:pt idx="0">
                  <c:v>1.44</c:v>
                </c:pt>
                <c:pt idx="1">
                  <c:v>2.8039999999999998</c:v>
                </c:pt>
                <c:pt idx="2">
                  <c:v>0</c:v>
                </c:pt>
              </c:numCache>
            </c:numRef>
          </c:val>
          <c:extLst>
            <c:ext xmlns:c16="http://schemas.microsoft.com/office/drawing/2014/chart" uri="{C3380CC4-5D6E-409C-BE32-E72D297353CC}">
              <c16:uniqueId val="{00000007-B88F-44E4-993A-87892EB9E2F3}"/>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2.9574896887889016E-2"/>
          <c:y val="6.576796116361204E-2"/>
          <c:w val="0.62238751406074244"/>
          <c:h val="0.9313734628865995"/>
        </c:manualLayout>
      </c:layout>
      <c:pie3DChart>
        <c:varyColors val="1"/>
        <c:ser>
          <c:idx val="0"/>
          <c:order val="0"/>
          <c:dPt>
            <c:idx val="0"/>
            <c:bubble3D val="0"/>
            <c:explosion val="19"/>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451F-45B7-8728-446958F9B792}"/>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451F-45B7-8728-446958F9B792}"/>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2-451F-45B7-8728-446958F9B792}"/>
              </c:ext>
            </c:extLst>
          </c:dPt>
          <c:dLbls>
            <c:dLbl>
              <c:idx val="0"/>
              <c:layout>
                <c:manualLayout>
                  <c:x val="-0.13554930633670792"/>
                  <c:y val="-0.11200601898911167"/>
                </c:manualLayout>
              </c:layout>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451F-45B7-8728-446958F9B792}"/>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VIS'!$I$58:$I$60</c:f>
              <c:strCache>
                <c:ptCount val="3"/>
                <c:pt idx="0">
                  <c:v>BUENO</c:v>
                </c:pt>
                <c:pt idx="1">
                  <c:v>REGULAR</c:v>
                </c:pt>
                <c:pt idx="2">
                  <c:v>MALO</c:v>
                </c:pt>
              </c:strCache>
            </c:strRef>
          </c:cat>
          <c:val>
            <c:numRef>
              <c:f>'TORTA EST. VIAS VIS'!$J$58:$J$60</c:f>
              <c:numCache>
                <c:formatCode>0.00%</c:formatCode>
                <c:ptCount val="3"/>
                <c:pt idx="0">
                  <c:v>0.71642710472279258</c:v>
                </c:pt>
                <c:pt idx="1">
                  <c:v>0.28357289527720736</c:v>
                </c:pt>
                <c:pt idx="2">
                  <c:v>0</c:v>
                </c:pt>
              </c:numCache>
            </c:numRef>
          </c:val>
          <c:extLst>
            <c:ext xmlns:c16="http://schemas.microsoft.com/office/drawing/2014/chart" uri="{C3380CC4-5D6E-409C-BE32-E72D297353CC}">
              <c16:uniqueId val="{00000003-451F-45B7-8728-446958F9B792}"/>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0574703839170832"/>
          <c:y val="0"/>
          <c:w val="0.57135079977786218"/>
          <c:h val="0.858188129324017"/>
        </c:manualLayout>
      </c:layout>
      <c:pie3DChart>
        <c:varyColors val="1"/>
        <c:ser>
          <c:idx val="0"/>
          <c:order val="0"/>
          <c:explosion val="14"/>
          <c:dPt>
            <c:idx val="0"/>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8713-457C-B643-67FB0CC3A511}"/>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8713-457C-B643-67FB0CC3A511}"/>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8713-457C-B643-67FB0CC3A51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VIS'!$E$68:$E$70</c:f>
              <c:strCache>
                <c:ptCount val="3"/>
                <c:pt idx="0">
                  <c:v>BUENO</c:v>
                </c:pt>
                <c:pt idx="1">
                  <c:v>REGULAR</c:v>
                </c:pt>
                <c:pt idx="2">
                  <c:v>MALO</c:v>
                </c:pt>
              </c:strCache>
            </c:strRef>
          </c:cat>
          <c:val>
            <c:numRef>
              <c:f>'TORTA EST. VIAS VIS'!$F$68:$F$70</c:f>
              <c:numCache>
                <c:formatCode>0.00%</c:formatCode>
                <c:ptCount val="3"/>
                <c:pt idx="0">
                  <c:v>0</c:v>
                </c:pt>
                <c:pt idx="1">
                  <c:v>5.5248618784530391E-2</c:v>
                </c:pt>
                <c:pt idx="2">
                  <c:v>0.94475138121546953</c:v>
                </c:pt>
              </c:numCache>
            </c:numRef>
          </c:val>
          <c:extLst>
            <c:ext xmlns:c16="http://schemas.microsoft.com/office/drawing/2014/chart" uri="{C3380CC4-5D6E-409C-BE32-E72D297353CC}">
              <c16:uniqueId val="{00000003-8713-457C-B643-67FB0CC3A511}"/>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8713-457C-B643-67FB0CC3A511}"/>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8713-457C-B643-67FB0CC3A511}"/>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8713-457C-B643-67FB0CC3A51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VIS'!$E$68:$E$70</c:f>
              <c:strCache>
                <c:ptCount val="3"/>
                <c:pt idx="0">
                  <c:v>BUENO</c:v>
                </c:pt>
                <c:pt idx="1">
                  <c:v>REGULAR</c:v>
                </c:pt>
                <c:pt idx="2">
                  <c:v>MALO</c:v>
                </c:pt>
              </c:strCache>
            </c:strRef>
          </c:cat>
          <c:val>
            <c:numRef>
              <c:f>'TORTA EST. VIAS VIS'!$G$58:$G$60</c:f>
              <c:numCache>
                <c:formatCode>#,##0.000</c:formatCode>
                <c:ptCount val="3"/>
                <c:pt idx="0">
                  <c:v>1.44</c:v>
                </c:pt>
                <c:pt idx="1">
                  <c:v>2.8039999999999998</c:v>
                </c:pt>
                <c:pt idx="2">
                  <c:v>0</c:v>
                </c:pt>
              </c:numCache>
            </c:numRef>
          </c:val>
          <c:extLst>
            <c:ext xmlns:c16="http://schemas.microsoft.com/office/drawing/2014/chart" uri="{C3380CC4-5D6E-409C-BE32-E72D297353CC}">
              <c16:uniqueId val="{00000007-8713-457C-B643-67FB0CC3A511}"/>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069558492688414"/>
          <c:y val="0.13153592232722408"/>
          <c:w val="0.53905418072740907"/>
          <c:h val="0.79983754055937539"/>
        </c:manualLayout>
      </c:layout>
      <c:pie3DChart>
        <c:varyColors val="1"/>
        <c:ser>
          <c:idx val="0"/>
          <c:order val="0"/>
          <c:explosion val="17"/>
          <c:dPt>
            <c:idx val="0"/>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5BFE-4A6E-BF93-8C98F4EDCB73}"/>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5BFE-4A6E-BF93-8C98F4EDCB73}"/>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2-5BFE-4A6E-BF93-8C98F4EDCB73}"/>
              </c:ext>
            </c:extLst>
          </c:dPt>
          <c:dLbls>
            <c:dLbl>
              <c:idx val="0"/>
              <c:layout>
                <c:manualLayout>
                  <c:x val="-0.13554930633670792"/>
                  <c:y val="-0.11200601898911167"/>
                </c:manualLayout>
              </c:layout>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5BFE-4A6E-BF93-8C98F4EDCB73}"/>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VIS'!$I$68:$I$70</c:f>
              <c:strCache>
                <c:ptCount val="3"/>
                <c:pt idx="0">
                  <c:v>BUENO</c:v>
                </c:pt>
                <c:pt idx="1">
                  <c:v>REGULAR</c:v>
                </c:pt>
                <c:pt idx="2">
                  <c:v>MALO</c:v>
                </c:pt>
              </c:strCache>
            </c:strRef>
          </c:cat>
          <c:val>
            <c:numRef>
              <c:f>'TORTA EST. VIAS VIS'!$J$68:$J$70</c:f>
              <c:numCache>
                <c:formatCode>0.00%</c:formatCode>
                <c:ptCount val="3"/>
                <c:pt idx="0">
                  <c:v>0</c:v>
                </c:pt>
                <c:pt idx="1">
                  <c:v>1</c:v>
                </c:pt>
                <c:pt idx="2">
                  <c:v>0</c:v>
                </c:pt>
              </c:numCache>
            </c:numRef>
          </c:val>
          <c:extLst>
            <c:ext xmlns:c16="http://schemas.microsoft.com/office/drawing/2014/chart" uri="{C3380CC4-5D6E-409C-BE32-E72D297353CC}">
              <c16:uniqueId val="{00000003-5BFE-4A6E-BF93-8C98F4EDCB73}"/>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0574703839170833"/>
          <c:y val="0"/>
          <c:w val="0.57135079977786218"/>
          <c:h val="0.858188129324017"/>
        </c:manualLayout>
      </c:layout>
      <c:pie3DChart>
        <c:varyColors val="1"/>
        <c:ser>
          <c:idx val="0"/>
          <c:order val="0"/>
          <c:explosion val="14"/>
          <c:dPt>
            <c:idx val="0"/>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3A0F-4860-AC31-C7B3F314C631}"/>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3A0F-4860-AC31-C7B3F314C631}"/>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3A0F-4860-AC31-C7B3F314C63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VIS'!$E$77:$E$79</c:f>
              <c:strCache>
                <c:ptCount val="3"/>
                <c:pt idx="0">
                  <c:v>BUENO</c:v>
                </c:pt>
                <c:pt idx="1">
                  <c:v>REGULAR</c:v>
                </c:pt>
                <c:pt idx="2">
                  <c:v>MALO</c:v>
                </c:pt>
              </c:strCache>
            </c:strRef>
          </c:cat>
          <c:val>
            <c:numRef>
              <c:f>'TORTA EST. VIAS VIS'!$F$77:$F$79</c:f>
              <c:numCache>
                <c:formatCode>0.00%</c:formatCode>
                <c:ptCount val="3"/>
                <c:pt idx="0">
                  <c:v>1</c:v>
                </c:pt>
                <c:pt idx="1">
                  <c:v>0</c:v>
                </c:pt>
                <c:pt idx="2">
                  <c:v>0</c:v>
                </c:pt>
              </c:numCache>
            </c:numRef>
          </c:val>
          <c:extLst>
            <c:ext xmlns:c16="http://schemas.microsoft.com/office/drawing/2014/chart" uri="{C3380CC4-5D6E-409C-BE32-E72D297353CC}">
              <c16:uniqueId val="{00000003-3A0F-4860-AC31-C7B3F314C631}"/>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3A0F-4860-AC31-C7B3F314C631}"/>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3A0F-4860-AC31-C7B3F314C631}"/>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3A0F-4860-AC31-C7B3F314C631}"/>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VIS'!$E$77:$E$79</c:f>
              <c:strCache>
                <c:ptCount val="3"/>
                <c:pt idx="0">
                  <c:v>BUENO</c:v>
                </c:pt>
                <c:pt idx="1">
                  <c:v>REGULAR</c:v>
                </c:pt>
                <c:pt idx="2">
                  <c:v>MALO</c:v>
                </c:pt>
              </c:strCache>
            </c:strRef>
          </c:cat>
          <c:val>
            <c:numRef>
              <c:f>'TORTA EST. VIAS VIS'!$G$58:$G$60</c:f>
              <c:numCache>
                <c:formatCode>#,##0.000</c:formatCode>
                <c:ptCount val="3"/>
                <c:pt idx="0">
                  <c:v>1.44</c:v>
                </c:pt>
                <c:pt idx="1">
                  <c:v>2.8039999999999998</c:v>
                </c:pt>
                <c:pt idx="2">
                  <c:v>0</c:v>
                </c:pt>
              </c:numCache>
            </c:numRef>
          </c:val>
          <c:extLst>
            <c:ext xmlns:c16="http://schemas.microsoft.com/office/drawing/2014/chart" uri="{C3380CC4-5D6E-409C-BE32-E72D297353CC}">
              <c16:uniqueId val="{00000007-3A0F-4860-AC31-C7B3F314C631}"/>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069558492688414"/>
          <c:y val="0.13153592232722408"/>
          <c:w val="0.53905418072740907"/>
          <c:h val="0.79983754055937539"/>
        </c:manualLayout>
      </c:layout>
      <c:pie3DChart>
        <c:varyColors val="1"/>
        <c:ser>
          <c:idx val="0"/>
          <c:order val="0"/>
          <c:explosion val="17"/>
          <c:dPt>
            <c:idx val="0"/>
            <c:bubble3D val="0"/>
            <c:spPr>
              <a:solidFill>
                <a:srgbClr val="66FF66"/>
              </a:solidFill>
              <a:ln w="25400">
                <a:solidFill>
                  <a:schemeClr val="lt1"/>
                </a:solidFill>
              </a:ln>
              <a:effectLst/>
              <a:sp3d contourW="25400">
                <a:contourClr>
                  <a:schemeClr val="lt1"/>
                </a:contourClr>
              </a:sp3d>
            </c:spPr>
            <c:extLst>
              <c:ext xmlns:c16="http://schemas.microsoft.com/office/drawing/2014/chart" uri="{C3380CC4-5D6E-409C-BE32-E72D297353CC}">
                <c16:uniqueId val="{00000000-43C8-4112-9155-CA238BA8FA7F}"/>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43C8-4112-9155-CA238BA8FA7F}"/>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2-43C8-4112-9155-CA238BA8FA7F}"/>
              </c:ext>
            </c:extLst>
          </c:dPt>
          <c:dLbls>
            <c:dLbl>
              <c:idx val="0"/>
              <c:layout>
                <c:manualLayout>
                  <c:x val="-0.13554930633670792"/>
                  <c:y val="-0.11200601898911167"/>
                </c:manualLayout>
              </c:layout>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43C8-4112-9155-CA238BA8FA7F}"/>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VIS'!$I$77:$I$79</c:f>
              <c:strCache>
                <c:ptCount val="3"/>
                <c:pt idx="0">
                  <c:v>BUENO</c:v>
                </c:pt>
                <c:pt idx="1">
                  <c:v>REGULAR</c:v>
                </c:pt>
                <c:pt idx="2">
                  <c:v>MALO</c:v>
                </c:pt>
              </c:strCache>
            </c:strRef>
          </c:cat>
          <c:val>
            <c:numRef>
              <c:f>'TORTA EST. VIAS VIS'!$J$77:$J$79</c:f>
              <c:numCache>
                <c:formatCode>0.00%</c:formatCode>
                <c:ptCount val="3"/>
                <c:pt idx="0">
                  <c:v>0.71642710472279258</c:v>
                </c:pt>
                <c:pt idx="1">
                  <c:v>0.28357289527720736</c:v>
                </c:pt>
                <c:pt idx="2">
                  <c:v>0</c:v>
                </c:pt>
              </c:numCache>
            </c:numRef>
          </c:val>
          <c:extLst>
            <c:ext xmlns:c16="http://schemas.microsoft.com/office/drawing/2014/chart" uri="{C3380CC4-5D6E-409C-BE32-E72D297353CC}">
              <c16:uniqueId val="{00000003-43C8-4112-9155-CA238BA8FA7F}"/>
            </c:ext>
          </c:extLst>
        </c:ser>
        <c:dLbls>
          <c:showLegendKey val="0"/>
          <c:showVal val="0"/>
          <c:showCatName val="0"/>
          <c:showSerName val="0"/>
          <c:showPercent val="0"/>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rAngAx val="0"/>
      <c:perspective val="0"/>
    </c:view3D>
    <c:floor>
      <c:thickness val="0"/>
    </c:floor>
    <c:sideWall>
      <c:thickness val="0"/>
    </c:sideWall>
    <c:backWall>
      <c:thickness val="0"/>
    </c:backWall>
    <c:plotArea>
      <c:layout/>
      <c:pie3DChart>
        <c:varyColors val="1"/>
        <c:ser>
          <c:idx val="0"/>
          <c:order val="0"/>
          <c:dPt>
            <c:idx val="0"/>
            <c:bubble3D val="0"/>
            <c:explosion val="14"/>
            <c:spPr>
              <a:solidFill>
                <a:schemeClr val="accent5">
                  <a:lumMod val="40000"/>
                  <a:lumOff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0-11A1-4788-9F4B-1CB3435A5915}"/>
              </c:ext>
            </c:extLst>
          </c:dPt>
          <c:dPt>
            <c:idx val="1"/>
            <c:bubble3D val="0"/>
            <c:explosion val="19"/>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11A1-4788-9F4B-1CB3435A5915}"/>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11A1-4788-9F4B-1CB3435A5915}"/>
              </c:ext>
            </c:extLst>
          </c:dPt>
          <c:dPt>
            <c:idx val="4"/>
            <c:bubble3D val="0"/>
            <c:spPr>
              <a:solidFill>
                <a:srgbClr val="FF0000"/>
              </a:solidFill>
            </c:spPr>
            <c:extLst>
              <c:ext xmlns:c16="http://schemas.microsoft.com/office/drawing/2014/chart" uri="{C3380CC4-5D6E-409C-BE32-E72D297353CC}">
                <c16:uniqueId val="{00000009-11A1-4788-9F4B-1CB3435A5915}"/>
              </c:ext>
            </c:extLst>
          </c:dPt>
          <c:dLbls>
            <c:spPr>
              <a:noFill/>
              <a:ln>
                <a:noFill/>
              </a:ln>
              <a:effectLst/>
            </c:sp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TEC'!$E$37:$E$41</c:f>
              <c:strCache>
                <c:ptCount val="5"/>
                <c:pt idx="0">
                  <c:v>MUY BUENO</c:v>
                </c:pt>
                <c:pt idx="1">
                  <c:v>BUENO</c:v>
                </c:pt>
                <c:pt idx="2">
                  <c:v>REGULAR</c:v>
                </c:pt>
                <c:pt idx="3">
                  <c:v>MALO</c:v>
                </c:pt>
                <c:pt idx="4">
                  <c:v>MUY MALO</c:v>
                </c:pt>
              </c:strCache>
            </c:strRef>
          </c:cat>
          <c:val>
            <c:numRef>
              <c:f>'TORTA EST. VIAS TEC'!$F$37:$F$41</c:f>
              <c:numCache>
                <c:formatCode>0.00%</c:formatCode>
                <c:ptCount val="5"/>
                <c:pt idx="0">
                  <c:v>0</c:v>
                </c:pt>
                <c:pt idx="1">
                  <c:v>0</c:v>
                </c:pt>
                <c:pt idx="2">
                  <c:v>0</c:v>
                </c:pt>
                <c:pt idx="3">
                  <c:v>0.78072579760991123</c:v>
                </c:pt>
                <c:pt idx="4">
                  <c:v>0.2192742023900888</c:v>
                </c:pt>
              </c:numCache>
            </c:numRef>
          </c:val>
          <c:extLst>
            <c:ext xmlns:c16="http://schemas.microsoft.com/office/drawing/2014/chart" uri="{C3380CC4-5D6E-409C-BE32-E72D297353CC}">
              <c16:uniqueId val="{00000003-11A1-4788-9F4B-1CB3435A5915}"/>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11A1-4788-9F4B-1CB3435A5915}"/>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11A1-4788-9F4B-1CB3435A5915}"/>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11A1-4788-9F4B-1CB3435A5915}"/>
              </c:ext>
            </c:extLst>
          </c:dPt>
          <c:dLbls>
            <c:spPr>
              <a:noFill/>
              <a:ln>
                <a:noFill/>
              </a:ln>
              <a:effectLst/>
            </c:sp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TEC'!$E$37:$E$41</c:f>
              <c:strCache>
                <c:ptCount val="5"/>
                <c:pt idx="0">
                  <c:v>MUY BUENO</c:v>
                </c:pt>
                <c:pt idx="1">
                  <c:v>BUENO</c:v>
                </c:pt>
                <c:pt idx="2">
                  <c:v>REGULAR</c:v>
                </c:pt>
                <c:pt idx="3">
                  <c:v>MALO</c:v>
                </c:pt>
                <c:pt idx="4">
                  <c:v>MUY MALO</c:v>
                </c:pt>
              </c:strCache>
            </c:strRef>
          </c:cat>
          <c:val>
            <c:numRef>
              <c:f>'TORTA EST. VIAS TEC'!$F$37:$F$41</c:f>
              <c:numCache>
                <c:formatCode>0.00%</c:formatCode>
                <c:ptCount val="5"/>
                <c:pt idx="0">
                  <c:v>0</c:v>
                </c:pt>
                <c:pt idx="1">
                  <c:v>0</c:v>
                </c:pt>
                <c:pt idx="2">
                  <c:v>0</c:v>
                </c:pt>
                <c:pt idx="3">
                  <c:v>0.78072579760991123</c:v>
                </c:pt>
                <c:pt idx="4">
                  <c:v>0.2192742023900888</c:v>
                </c:pt>
              </c:numCache>
            </c:numRef>
          </c:val>
          <c:extLst>
            <c:ext xmlns:c16="http://schemas.microsoft.com/office/drawing/2014/chart" uri="{C3380CC4-5D6E-409C-BE32-E72D297353CC}">
              <c16:uniqueId val="{00000007-11A1-4788-9F4B-1CB3435A5915}"/>
            </c:ext>
          </c:extLst>
        </c:ser>
        <c:dLbls>
          <c:showLegendKey val="0"/>
          <c:showVal val="0"/>
          <c:showCatName val="0"/>
          <c:showSerName val="0"/>
          <c:showPercent val="1"/>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spPr>
            <a:solidFill>
              <a:srgbClr val="66FF66"/>
            </a:solidFill>
          </c:spPr>
          <c:dPt>
            <c:idx val="0"/>
            <c:bubble3D val="0"/>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0-9235-4265-AD7B-76BDFEA747D4}"/>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9235-4265-AD7B-76BDFEA747D4}"/>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9235-4265-AD7B-76BDFEA747D4}"/>
              </c:ext>
            </c:extLst>
          </c:dPt>
          <c:dPt>
            <c:idx val="3"/>
            <c:bubble3D val="0"/>
            <c:spPr>
              <a:solidFill>
                <a:srgbClr val="7030A0"/>
              </a:solidFill>
              <a:ln w="25400">
                <a:solidFill>
                  <a:schemeClr val="lt1"/>
                </a:solidFill>
              </a:ln>
              <a:effectLst/>
              <a:sp3d contourW="25400">
                <a:contourClr>
                  <a:schemeClr val="lt1"/>
                </a:contourClr>
              </a:sp3d>
            </c:spPr>
            <c:extLst>
              <c:ext xmlns:c16="http://schemas.microsoft.com/office/drawing/2014/chart" uri="{C3380CC4-5D6E-409C-BE32-E72D297353CC}">
                <c16:uniqueId val="{00000003-9235-4265-AD7B-76BDFEA747D4}"/>
              </c:ext>
            </c:extLst>
          </c:dPt>
          <c:dPt>
            <c:idx val="4"/>
            <c:bubble3D val="0"/>
            <c:spPr>
              <a:solidFill>
                <a:srgbClr val="FF0000"/>
              </a:solidFill>
            </c:spPr>
            <c:extLst>
              <c:ext xmlns:c16="http://schemas.microsoft.com/office/drawing/2014/chart" uri="{C3380CC4-5D6E-409C-BE32-E72D297353CC}">
                <c16:uniqueId val="{00000006-9235-4265-AD7B-76BDFEA747D4}"/>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TEC'!$E$16:$E$20</c:f>
              <c:strCache>
                <c:ptCount val="5"/>
                <c:pt idx="0">
                  <c:v>MUY BUENO</c:v>
                </c:pt>
                <c:pt idx="1">
                  <c:v>BUENO</c:v>
                </c:pt>
                <c:pt idx="2">
                  <c:v>REGULAR</c:v>
                </c:pt>
                <c:pt idx="3">
                  <c:v>MALO</c:v>
                </c:pt>
                <c:pt idx="4">
                  <c:v>MALO</c:v>
                </c:pt>
              </c:strCache>
            </c:strRef>
          </c:cat>
          <c:val>
            <c:numRef>
              <c:f>'TORTA EST. VIAS TEC'!$F$16:$F$20</c:f>
              <c:numCache>
                <c:formatCode>0.00%</c:formatCode>
                <c:ptCount val="5"/>
                <c:pt idx="0">
                  <c:v>0</c:v>
                </c:pt>
                <c:pt idx="1">
                  <c:v>1</c:v>
                </c:pt>
                <c:pt idx="2">
                  <c:v>0</c:v>
                </c:pt>
                <c:pt idx="3">
                  <c:v>0</c:v>
                </c:pt>
                <c:pt idx="4">
                  <c:v>0</c:v>
                </c:pt>
              </c:numCache>
            </c:numRef>
          </c:val>
          <c:extLst>
            <c:ext xmlns:c16="http://schemas.microsoft.com/office/drawing/2014/chart" uri="{C3380CC4-5D6E-409C-BE32-E72D297353CC}">
              <c16:uniqueId val="{00000004-9235-4265-AD7B-76BDFEA747D4}"/>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62982062726030219"/>
          <c:y val="1.6570972106747524E-2"/>
          <c:w val="0.33334300954316198"/>
          <c:h val="0.96482222330904288"/>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rAngAx val="0"/>
      <c:perspective val="0"/>
    </c:view3D>
    <c:floor>
      <c:thickness val="0"/>
    </c:floor>
    <c:sideWall>
      <c:thickness val="0"/>
    </c:sideWall>
    <c:backWall>
      <c:thickness val="0"/>
    </c:backWall>
    <c:plotArea>
      <c:layout/>
      <c:pie3DChart>
        <c:varyColors val="1"/>
        <c:ser>
          <c:idx val="0"/>
          <c:order val="0"/>
          <c:explosion val="8"/>
          <c:dPt>
            <c:idx val="0"/>
            <c:bubble3D val="0"/>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0-B2E7-4AE9-92D1-694FCACD20E3}"/>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B2E7-4AE9-92D1-694FCACD20E3}"/>
              </c:ext>
            </c:extLst>
          </c:dPt>
          <c:dPt>
            <c:idx val="2"/>
            <c:bubble3D val="0"/>
            <c:spPr>
              <a:solidFill>
                <a:srgbClr val="7030A0"/>
              </a:solidFill>
              <a:ln w="25400">
                <a:solidFill>
                  <a:schemeClr val="lt1"/>
                </a:solidFill>
              </a:ln>
              <a:effectLst/>
              <a:sp3d contourW="25400">
                <a:contourClr>
                  <a:schemeClr val="lt1"/>
                </a:contourClr>
              </a:sp3d>
            </c:spPr>
            <c:extLst>
              <c:ext xmlns:c16="http://schemas.microsoft.com/office/drawing/2014/chart" uri="{C3380CC4-5D6E-409C-BE32-E72D297353CC}">
                <c16:uniqueId val="{00000002-B2E7-4AE9-92D1-694FCACD20E3}"/>
              </c:ext>
            </c:extLst>
          </c:dPt>
          <c:dPt>
            <c:idx val="3"/>
            <c:bubble3D val="0"/>
            <c:spPr>
              <a:solidFill>
                <a:srgbClr val="FF0000"/>
              </a:solidFill>
            </c:spPr>
            <c:extLst>
              <c:ext xmlns:c16="http://schemas.microsoft.com/office/drawing/2014/chart" uri="{C3380CC4-5D6E-409C-BE32-E72D297353CC}">
                <c16:uniqueId val="{0000000A-B2E7-4AE9-92D1-694FCACD20E3}"/>
              </c:ext>
            </c:extLst>
          </c:dPt>
          <c:dLbls>
            <c:dLbl>
              <c:idx val="2"/>
              <c:delete val="1"/>
              <c:extLst>
                <c:ext xmlns:c15="http://schemas.microsoft.com/office/drawing/2012/chart" uri="{CE6537A1-D6FC-4f65-9D91-7224C49458BB}"/>
                <c:ext xmlns:c16="http://schemas.microsoft.com/office/drawing/2014/chart" uri="{C3380CC4-5D6E-409C-BE32-E72D297353CC}">
                  <c16:uniqueId val="{00000002-B2E7-4AE9-92D1-694FCACD20E3}"/>
                </c:ext>
              </c:extLst>
            </c:dLbl>
            <c:dLbl>
              <c:idx val="4"/>
              <c:delete val="1"/>
              <c:extLst>
                <c:ext xmlns:c15="http://schemas.microsoft.com/office/drawing/2012/chart" uri="{CE6537A1-D6FC-4f65-9D91-7224C49458BB}"/>
                <c:ext xmlns:c16="http://schemas.microsoft.com/office/drawing/2014/chart" uri="{C3380CC4-5D6E-409C-BE32-E72D297353CC}">
                  <c16:uniqueId val="{0000000B-B2E7-4AE9-92D1-694FCACD20E3}"/>
                </c:ext>
              </c:extLst>
            </c:dLbl>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'TORTA EST. VIAS TEC'!$E$26:$E$30</c:f>
              <c:strCache>
                <c:ptCount val="5"/>
                <c:pt idx="0">
                  <c:v>MUY BUENO</c:v>
                </c:pt>
                <c:pt idx="1">
                  <c:v>BUENO</c:v>
                </c:pt>
                <c:pt idx="2">
                  <c:v>REGULAR</c:v>
                </c:pt>
                <c:pt idx="3">
                  <c:v>MALO</c:v>
                </c:pt>
                <c:pt idx="4">
                  <c:v>MUY MALO</c:v>
                </c:pt>
              </c:strCache>
            </c:strRef>
          </c:cat>
          <c:val>
            <c:numRef>
              <c:f>'TORTA EST. VIAS TEC'!$F$26:$F$30</c:f>
              <c:numCache>
                <c:formatCode>0.00%</c:formatCode>
                <c:ptCount val="5"/>
                <c:pt idx="0">
                  <c:v>0</c:v>
                </c:pt>
                <c:pt idx="1">
                  <c:v>0</c:v>
                </c:pt>
                <c:pt idx="2">
                  <c:v>0</c:v>
                </c:pt>
                <c:pt idx="3">
                  <c:v>1</c:v>
                </c:pt>
                <c:pt idx="4" formatCode="General">
                  <c:v>0</c:v>
                </c:pt>
              </c:numCache>
            </c:numRef>
          </c:val>
          <c:extLst>
            <c:ext xmlns:c16="http://schemas.microsoft.com/office/drawing/2014/chart" uri="{C3380CC4-5D6E-409C-BE32-E72D297353CC}">
              <c16:uniqueId val="{00000003-B2E7-4AE9-92D1-694FCACD20E3}"/>
            </c:ext>
          </c:extLst>
        </c:ser>
        <c:ser>
          <c:idx val="1"/>
          <c:order val="1"/>
          <c:tx>
            <c:v>PORCENTAJE</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B2E7-4AE9-92D1-694FCACD20E3}"/>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B2E7-4AE9-92D1-694FCACD20E3}"/>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B2E7-4AE9-92D1-694FCACD20E3}"/>
              </c:ext>
            </c:extLst>
          </c:dPt>
          <c:dLbls>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'TORTA EST. VIAS TEC'!$E$26:$E$30</c:f>
              <c:strCache>
                <c:ptCount val="5"/>
                <c:pt idx="0">
                  <c:v>MUY BUENO</c:v>
                </c:pt>
                <c:pt idx="1">
                  <c:v>BUENO</c:v>
                </c:pt>
                <c:pt idx="2">
                  <c:v>REGULAR</c:v>
                </c:pt>
                <c:pt idx="3">
                  <c:v>MALO</c:v>
                </c:pt>
                <c:pt idx="4">
                  <c:v>MUY MALO</c:v>
                </c:pt>
              </c:strCache>
            </c:strRef>
          </c:cat>
          <c:val>
            <c:numRef>
              <c:f>'TORTA EST. VIAS TEC'!$J$27:$J$31</c:f>
              <c:numCache>
                <c:formatCode>0.00%</c:formatCode>
                <c:ptCount val="5"/>
                <c:pt idx="0">
                  <c:v>0</c:v>
                </c:pt>
                <c:pt idx="1">
                  <c:v>0</c:v>
                </c:pt>
                <c:pt idx="2">
                  <c:v>1</c:v>
                </c:pt>
                <c:pt idx="3">
                  <c:v>0</c:v>
                </c:pt>
                <c:pt idx="4">
                  <c:v>0</c:v>
                </c:pt>
              </c:numCache>
            </c:numRef>
          </c:val>
          <c:extLst>
            <c:ext xmlns:c16="http://schemas.microsoft.com/office/drawing/2014/chart" uri="{C3380CC4-5D6E-409C-BE32-E72D297353CC}">
              <c16:uniqueId val="{00000007-B2E7-4AE9-92D1-694FCACD20E3}"/>
            </c:ext>
          </c:extLst>
        </c:ser>
        <c:dLbls>
          <c:showLegendKey val="0"/>
          <c:showVal val="0"/>
          <c:showCatName val="0"/>
          <c:showSerName val="0"/>
          <c:showPercent val="1"/>
          <c:showBubbleSize val="0"/>
          <c:showLeaderLines val="1"/>
        </c:dLbls>
      </c:pie3DChart>
      <c:spPr>
        <a:noFill/>
        <a:ln w="25400">
          <a:noFill/>
        </a:ln>
      </c:spPr>
    </c:plotArea>
    <c:legend>
      <c:legendPos val="r"/>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dPt>
            <c:idx val="0"/>
            <c:bubble3D val="0"/>
            <c:explosion val="14"/>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0-A399-4843-B317-B075E6325D57}"/>
              </c:ext>
            </c:extLst>
          </c:dPt>
          <c:dPt>
            <c:idx val="1"/>
            <c:bubble3D val="0"/>
            <c:explosion val="19"/>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A399-4843-B317-B075E6325D57}"/>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A399-4843-B317-B075E6325D57}"/>
              </c:ext>
            </c:extLst>
          </c:dPt>
          <c:dPt>
            <c:idx val="3"/>
            <c:bubble3D val="0"/>
            <c:spPr>
              <a:solidFill>
                <a:srgbClr val="7030A0"/>
              </a:solidFill>
            </c:spPr>
            <c:extLst>
              <c:ext xmlns:c16="http://schemas.microsoft.com/office/drawing/2014/chart" uri="{C3380CC4-5D6E-409C-BE32-E72D297353CC}">
                <c16:uniqueId val="{00000009-A399-4843-B317-B075E6325D57}"/>
              </c:ext>
            </c:extLst>
          </c:dPt>
          <c:dPt>
            <c:idx val="4"/>
            <c:bubble3D val="0"/>
            <c:spPr>
              <a:solidFill>
                <a:srgbClr val="FF0000"/>
              </a:solidFill>
            </c:spPr>
            <c:extLst>
              <c:ext xmlns:c16="http://schemas.microsoft.com/office/drawing/2014/chart" uri="{C3380CC4-5D6E-409C-BE32-E72D297353CC}">
                <c16:uniqueId val="{0000000A-A399-4843-B317-B075E6325D57}"/>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TEC'!$I$46:$I$50</c:f>
              <c:strCache>
                <c:ptCount val="5"/>
                <c:pt idx="0">
                  <c:v>MUY BUENO</c:v>
                </c:pt>
                <c:pt idx="1">
                  <c:v>BUENO</c:v>
                </c:pt>
                <c:pt idx="2">
                  <c:v>REGULAR</c:v>
                </c:pt>
                <c:pt idx="3">
                  <c:v>MALO</c:v>
                </c:pt>
                <c:pt idx="4">
                  <c:v>MUY MALO</c:v>
                </c:pt>
              </c:strCache>
            </c:strRef>
          </c:cat>
          <c:val>
            <c:numRef>
              <c:f>'TORTA EST. VIAS TEC'!$F$46:$F$50</c:f>
              <c:numCache>
                <c:formatCode>0.00%</c:formatCode>
                <c:ptCount val="5"/>
                <c:pt idx="0">
                  <c:v>0</c:v>
                </c:pt>
                <c:pt idx="1">
                  <c:v>0.17241379310344829</c:v>
                </c:pt>
                <c:pt idx="2">
                  <c:v>0.65517241379310343</c:v>
                </c:pt>
                <c:pt idx="3">
                  <c:v>0</c:v>
                </c:pt>
                <c:pt idx="4">
                  <c:v>0.17241379310344829</c:v>
                </c:pt>
              </c:numCache>
            </c:numRef>
          </c:val>
          <c:extLst>
            <c:ext xmlns:c16="http://schemas.microsoft.com/office/drawing/2014/chart" uri="{C3380CC4-5D6E-409C-BE32-E72D297353CC}">
              <c16:uniqueId val="{00000003-A399-4843-B317-B075E6325D57}"/>
            </c:ext>
          </c:extLst>
        </c:ser>
        <c:ser>
          <c:idx val="1"/>
          <c:order val="1"/>
          <c:tx>
            <c:v>Estado de la vía</c:v>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A399-4843-B317-B075E6325D57}"/>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A399-4843-B317-B075E6325D57}"/>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A399-4843-B317-B075E6325D57}"/>
              </c:ext>
            </c:extLst>
          </c:dPt>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TEC'!$I$46:$I$50</c:f>
              <c:strCache>
                <c:ptCount val="5"/>
                <c:pt idx="0">
                  <c:v>MUY BUENO</c:v>
                </c:pt>
                <c:pt idx="1">
                  <c:v>BUENO</c:v>
                </c:pt>
                <c:pt idx="2">
                  <c:v>REGULAR</c:v>
                </c:pt>
                <c:pt idx="3">
                  <c:v>MALO</c:v>
                </c:pt>
                <c:pt idx="4">
                  <c:v>MUY MALO</c:v>
                </c:pt>
              </c:strCache>
            </c:strRef>
          </c:cat>
          <c:val>
            <c:numRef>
              <c:f>'TORTA EST. VIAS VIS'!$F$38:$F$40</c:f>
              <c:numCache>
                <c:formatCode>0.00%</c:formatCode>
                <c:ptCount val="3"/>
                <c:pt idx="0">
                  <c:v>0.33877864269268726</c:v>
                </c:pt>
                <c:pt idx="1">
                  <c:v>0.44194715491722403</c:v>
                </c:pt>
                <c:pt idx="2">
                  <c:v>0.21927420239008885</c:v>
                </c:pt>
              </c:numCache>
            </c:numRef>
          </c:val>
          <c:extLst>
            <c:ext xmlns:c16="http://schemas.microsoft.com/office/drawing/2014/chart" uri="{C3380CC4-5D6E-409C-BE32-E72D297353CC}">
              <c16:uniqueId val="{00000007-A399-4843-B317-B075E6325D57}"/>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59685039370078741"/>
          <c:y val="0"/>
          <c:w val="0.36727516683732919"/>
          <c:h val="1"/>
        </c:manualLayout>
      </c:layout>
      <c:overlay val="0"/>
      <c:spPr>
        <a:noFill/>
        <a:ln w="25400">
          <a:noFill/>
        </a:ln>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2.9574896887889016E-2"/>
          <c:y val="6.576796116361204E-2"/>
          <c:w val="0.62238751406074244"/>
          <c:h val="0.9313734628865995"/>
        </c:manualLayout>
      </c:layout>
      <c:pie3DChart>
        <c:varyColors val="1"/>
        <c:ser>
          <c:idx val="0"/>
          <c:order val="0"/>
          <c:dPt>
            <c:idx val="0"/>
            <c:bubble3D val="0"/>
            <c:explosion val="19"/>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0-396B-48CF-BC17-4FC90294129F}"/>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396B-48CF-BC17-4FC90294129F}"/>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396B-48CF-BC17-4FC90294129F}"/>
              </c:ext>
            </c:extLst>
          </c:dPt>
          <c:dPt>
            <c:idx val="4"/>
            <c:bubble3D val="0"/>
            <c:spPr>
              <a:solidFill>
                <a:srgbClr val="FF0000"/>
              </a:solidFill>
            </c:spPr>
            <c:extLst>
              <c:ext xmlns:c16="http://schemas.microsoft.com/office/drawing/2014/chart" uri="{C3380CC4-5D6E-409C-BE32-E72D297353CC}">
                <c16:uniqueId val="{00000005-396B-48CF-BC17-4FC90294129F}"/>
              </c:ext>
            </c:extLst>
          </c:dPt>
          <c:dLbls>
            <c:dLbl>
              <c:idx val="0"/>
              <c:layout>
                <c:manualLayout>
                  <c:x val="-0.13554930633670792"/>
                  <c:y val="-0.11200601898911167"/>
                </c:manualLayout>
              </c:layout>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396B-48CF-BC17-4FC90294129F}"/>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TEC'!$I$57:$I$61</c:f>
              <c:strCache>
                <c:ptCount val="5"/>
                <c:pt idx="0">
                  <c:v>MUY BUENO</c:v>
                </c:pt>
                <c:pt idx="1">
                  <c:v>BUENO</c:v>
                </c:pt>
                <c:pt idx="2">
                  <c:v>REGULAR</c:v>
                </c:pt>
                <c:pt idx="3">
                  <c:v>MALO</c:v>
                </c:pt>
                <c:pt idx="4">
                  <c:v>MUY MALO</c:v>
                </c:pt>
              </c:strCache>
            </c:strRef>
          </c:cat>
          <c:val>
            <c:numRef>
              <c:f>'TORTA EST. VIAS TEC'!$F$57:$F$61</c:f>
              <c:numCache>
                <c:formatCode>0.00%</c:formatCode>
                <c:ptCount val="5"/>
                <c:pt idx="0">
                  <c:v>0</c:v>
                </c:pt>
                <c:pt idx="1">
                  <c:v>0</c:v>
                </c:pt>
                <c:pt idx="2">
                  <c:v>1</c:v>
                </c:pt>
                <c:pt idx="3">
                  <c:v>0</c:v>
                </c:pt>
                <c:pt idx="4" formatCode="General">
                  <c:v>0</c:v>
                </c:pt>
              </c:numCache>
            </c:numRef>
          </c:val>
          <c:extLst>
            <c:ext xmlns:c16="http://schemas.microsoft.com/office/drawing/2014/chart" uri="{C3380CC4-5D6E-409C-BE32-E72D297353CC}">
              <c16:uniqueId val="{00000003-396B-48CF-BC17-4FC90294129F}"/>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65442365575862649"/>
          <c:y val="3.0355455568054E-2"/>
          <c:w val="0.30887909653495149"/>
          <c:h val="0.93928908886389206"/>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1069558492688414"/>
          <c:y val="0.13153592232722408"/>
          <c:w val="0.53905418072740907"/>
          <c:h val="0.79983754055937539"/>
        </c:manualLayout>
      </c:layout>
      <c:pie3DChart>
        <c:varyColors val="1"/>
        <c:ser>
          <c:idx val="0"/>
          <c:order val="0"/>
          <c:explosion val="17"/>
          <c:dPt>
            <c:idx val="0"/>
            <c:bubble3D val="0"/>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0-CBA9-40CE-96FF-DFFC2C9A398B}"/>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CBA9-40CE-96FF-DFFC2C9A398B}"/>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CBA9-40CE-96FF-DFFC2C9A398B}"/>
              </c:ext>
            </c:extLst>
          </c:dPt>
          <c:dPt>
            <c:idx val="4"/>
            <c:bubble3D val="0"/>
            <c:spPr>
              <a:solidFill>
                <a:srgbClr val="FF0000"/>
              </a:solidFill>
            </c:spPr>
            <c:extLst>
              <c:ext xmlns:c16="http://schemas.microsoft.com/office/drawing/2014/chart" uri="{C3380CC4-5D6E-409C-BE32-E72D297353CC}">
                <c16:uniqueId val="{00000005-CBA9-40CE-96FF-DFFC2C9A398B}"/>
              </c:ext>
            </c:extLst>
          </c:dPt>
          <c:dLbls>
            <c:dLbl>
              <c:idx val="0"/>
              <c:layout>
                <c:manualLayout>
                  <c:x val="-0.13554930633670792"/>
                  <c:y val="-0.11200601898911167"/>
                </c:manualLayout>
              </c:layout>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CBA9-40CE-96FF-DFFC2C9A398B}"/>
                </c:ext>
              </c:extLst>
            </c:dLbl>
            <c:dLbl>
              <c:idx val="2"/>
              <c:delete val="1"/>
              <c:extLst>
                <c:ext xmlns:c15="http://schemas.microsoft.com/office/drawing/2012/chart" uri="{CE6537A1-D6FC-4f65-9D91-7224C49458BB}"/>
                <c:ext xmlns:c16="http://schemas.microsoft.com/office/drawing/2014/chart" uri="{C3380CC4-5D6E-409C-BE32-E72D297353CC}">
                  <c16:uniqueId val="{00000002-CBA9-40CE-96FF-DFFC2C9A398B}"/>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TEC'!$E$67:$E$71</c:f>
              <c:strCache>
                <c:ptCount val="5"/>
                <c:pt idx="0">
                  <c:v>MUY BUENO</c:v>
                </c:pt>
                <c:pt idx="1">
                  <c:v>BUENO</c:v>
                </c:pt>
                <c:pt idx="2">
                  <c:v>REGULAR</c:v>
                </c:pt>
                <c:pt idx="3">
                  <c:v>MALO</c:v>
                </c:pt>
                <c:pt idx="4">
                  <c:v>MUY MALO</c:v>
                </c:pt>
              </c:strCache>
            </c:strRef>
          </c:cat>
          <c:val>
            <c:numRef>
              <c:f>'TORTA EST. VIAS TEC'!$F$67:$F$71</c:f>
              <c:numCache>
                <c:formatCode>0.00%</c:formatCode>
                <c:ptCount val="5"/>
                <c:pt idx="0">
                  <c:v>0</c:v>
                </c:pt>
                <c:pt idx="1">
                  <c:v>0</c:v>
                </c:pt>
                <c:pt idx="2">
                  <c:v>1</c:v>
                </c:pt>
                <c:pt idx="3">
                  <c:v>0</c:v>
                </c:pt>
                <c:pt idx="4">
                  <c:v>0</c:v>
                </c:pt>
              </c:numCache>
            </c:numRef>
          </c:val>
          <c:extLst>
            <c:ext xmlns:c16="http://schemas.microsoft.com/office/drawing/2014/chart" uri="{C3380CC4-5D6E-409C-BE32-E72D297353CC}">
              <c16:uniqueId val="{00000003-CBA9-40CE-96FF-DFFC2C9A398B}"/>
            </c:ext>
          </c:extLst>
        </c:ser>
        <c:dLbls>
          <c:showLegendKey val="0"/>
          <c:showVal val="0"/>
          <c:showCatName val="0"/>
          <c:showSerName val="0"/>
          <c:showPercent val="0"/>
          <c:showBubbleSize val="0"/>
          <c:showLeaderLines val="1"/>
        </c:dLbls>
      </c:pie3DChart>
      <c:spPr>
        <a:noFill/>
        <a:ln w="25400">
          <a:noFill/>
        </a:ln>
      </c:spPr>
    </c:plotArea>
    <c:legend>
      <c:legendPos val="r"/>
      <c:layout>
        <c:manualLayout>
          <c:xMode val="edge"/>
          <c:yMode val="edge"/>
          <c:x val="0.6116207951070336"/>
          <c:y val="0"/>
          <c:w val="0.35168195718654433"/>
          <c:h val="1"/>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rAngAx val="0"/>
      <c:perspective val="0"/>
    </c:view3D>
    <c:floor>
      <c:thickness val="0"/>
    </c:floor>
    <c:sideWall>
      <c:thickness val="0"/>
    </c:sideWall>
    <c:backWall>
      <c:thickness val="0"/>
    </c:backWall>
    <c:plotArea>
      <c:layout/>
      <c:pie3DChart>
        <c:varyColors val="1"/>
        <c:ser>
          <c:idx val="0"/>
          <c:order val="0"/>
          <c:explosion val="17"/>
          <c:dPt>
            <c:idx val="0"/>
            <c:bubble3D val="0"/>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0-6A81-4B8E-9664-3BF66AF9C4AC}"/>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6A81-4B8E-9664-3BF66AF9C4AC}"/>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6A81-4B8E-9664-3BF66AF9C4AC}"/>
              </c:ext>
            </c:extLst>
          </c:dPt>
          <c:dPt>
            <c:idx val="4"/>
            <c:bubble3D val="0"/>
            <c:spPr>
              <a:solidFill>
                <a:srgbClr val="FF0000"/>
              </a:solidFill>
            </c:spPr>
            <c:extLst>
              <c:ext xmlns:c16="http://schemas.microsoft.com/office/drawing/2014/chart" uri="{C3380CC4-5D6E-409C-BE32-E72D297353CC}">
                <c16:uniqueId val="{00000005-6A81-4B8E-9664-3BF66AF9C4AC}"/>
              </c:ext>
            </c:extLst>
          </c:dPt>
          <c:dLbls>
            <c:spPr>
              <a:noFill/>
              <a:ln>
                <a:noFill/>
              </a:ln>
              <a:effectLst/>
            </c:sp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TEC'!$E$76:$E$80</c:f>
              <c:strCache>
                <c:ptCount val="5"/>
                <c:pt idx="0">
                  <c:v>MUY BUENO</c:v>
                </c:pt>
                <c:pt idx="1">
                  <c:v>BUENO</c:v>
                </c:pt>
                <c:pt idx="2">
                  <c:v>REGULAR</c:v>
                </c:pt>
                <c:pt idx="3">
                  <c:v>MALO</c:v>
                </c:pt>
                <c:pt idx="4">
                  <c:v>MUY MALO</c:v>
                </c:pt>
              </c:strCache>
            </c:strRef>
          </c:cat>
          <c:val>
            <c:numRef>
              <c:f>'TORTA EST. VIAS TEC'!$F$76:$F$80</c:f>
              <c:numCache>
                <c:formatCode>0.0%</c:formatCode>
                <c:ptCount val="5"/>
                <c:pt idx="0">
                  <c:v>0</c:v>
                </c:pt>
                <c:pt idx="1">
                  <c:v>0.89685369690613537</c:v>
                </c:pt>
                <c:pt idx="2">
                  <c:v>0.10314630309386465</c:v>
                </c:pt>
                <c:pt idx="3">
                  <c:v>0</c:v>
                </c:pt>
                <c:pt idx="4">
                  <c:v>0</c:v>
                </c:pt>
              </c:numCache>
            </c:numRef>
          </c:val>
          <c:extLst>
            <c:ext xmlns:c16="http://schemas.microsoft.com/office/drawing/2014/chart" uri="{C3380CC4-5D6E-409C-BE32-E72D297353CC}">
              <c16:uniqueId val="{00000003-6A81-4B8E-9664-3BF66AF9C4AC}"/>
            </c:ext>
          </c:extLst>
        </c:ser>
        <c:dLbls>
          <c:showLegendKey val="0"/>
          <c:showVal val="0"/>
          <c:showCatName val="0"/>
          <c:showSerName val="0"/>
          <c:showPercent val="1"/>
          <c:showBubbleSize val="0"/>
          <c:showLeaderLines val="1"/>
        </c:dLbls>
      </c:pie3DChart>
      <c:spPr>
        <a:noFill/>
        <a:ln w="25400">
          <a:noFill/>
        </a:ln>
      </c:spPr>
    </c:plotArea>
    <c:legend>
      <c:legendPos val="r"/>
      <c:layout>
        <c:manualLayout>
          <c:xMode val="edge"/>
          <c:yMode val="edge"/>
          <c:x val="0.61478761343172905"/>
          <c:y val="6.6554226099618974E-2"/>
          <c:w val="0.34933794710638749"/>
          <c:h val="0.93344577390038097"/>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
          <c:y val="0.19069144744260574"/>
          <c:w val="0.97208115714574106"/>
          <c:h val="0.58159781950333134"/>
        </c:manualLayout>
      </c:layout>
      <c:pie3DChart>
        <c:varyColors val="1"/>
        <c:ser>
          <c:idx val="0"/>
          <c:order val="0"/>
          <c:spPr>
            <a:solidFill>
              <a:srgbClr val="00FF00"/>
            </a:solidFill>
            <a:ln w="12700">
              <a:solidFill>
                <a:srgbClr val="000000"/>
              </a:solidFill>
              <a:prstDash val="solid"/>
            </a:ln>
          </c:spPr>
          <c:explosion val="14"/>
          <c:dPt>
            <c:idx val="0"/>
            <c:bubble3D val="0"/>
            <c:spPr>
              <a:solidFill>
                <a:srgbClr val="00FF00"/>
              </a:solidFill>
              <a:ln w="12700">
                <a:solidFill>
                  <a:srgbClr val="000000"/>
                </a:solidFill>
                <a:prstDash val="solid"/>
              </a:ln>
            </c:spPr>
            <c:extLst>
              <c:ext xmlns:c16="http://schemas.microsoft.com/office/drawing/2014/chart" uri="{C3380CC4-5D6E-409C-BE32-E72D297353CC}">
                <c16:uniqueId val="{00000000-7279-4C69-B9AD-93138031570A}"/>
              </c:ext>
            </c:extLst>
          </c:dPt>
          <c:dPt>
            <c:idx val="1"/>
            <c:bubble3D val="0"/>
            <c:spPr>
              <a:solidFill>
                <a:srgbClr val="00FF00"/>
              </a:solidFill>
              <a:ln w="12700">
                <a:solidFill>
                  <a:srgbClr val="000000"/>
                </a:solidFill>
                <a:prstDash val="solid"/>
              </a:ln>
            </c:spPr>
            <c:extLst>
              <c:ext xmlns:c16="http://schemas.microsoft.com/office/drawing/2014/chart" uri="{C3380CC4-5D6E-409C-BE32-E72D297353CC}">
                <c16:uniqueId val="{00000001-7279-4C69-B9AD-93138031570A}"/>
              </c:ext>
            </c:extLst>
          </c:dPt>
          <c:dPt>
            <c:idx val="2"/>
            <c:bubble3D val="0"/>
            <c:spPr>
              <a:solidFill>
                <a:srgbClr val="FFFF00"/>
              </a:solidFill>
              <a:ln w="12700">
                <a:solidFill>
                  <a:srgbClr val="000000"/>
                </a:solidFill>
                <a:prstDash val="solid"/>
              </a:ln>
            </c:spPr>
            <c:extLst>
              <c:ext xmlns:c16="http://schemas.microsoft.com/office/drawing/2014/chart" uri="{C3380CC4-5D6E-409C-BE32-E72D297353CC}">
                <c16:uniqueId val="{00000002-7279-4C69-B9AD-93138031570A}"/>
              </c:ext>
            </c:extLst>
          </c:dPt>
          <c:dPt>
            <c:idx val="3"/>
            <c:bubble3D val="0"/>
            <c:spPr>
              <a:solidFill>
                <a:srgbClr val="CC66FF"/>
              </a:solidFill>
              <a:ln w="12700">
                <a:solidFill>
                  <a:srgbClr val="000000"/>
                </a:solidFill>
                <a:prstDash val="solid"/>
              </a:ln>
            </c:spPr>
            <c:extLst>
              <c:ext xmlns:c16="http://schemas.microsoft.com/office/drawing/2014/chart" uri="{C3380CC4-5D6E-409C-BE32-E72D297353CC}">
                <c16:uniqueId val="{00000003-7279-4C69-B9AD-93138031570A}"/>
              </c:ext>
            </c:extLst>
          </c:dPt>
          <c:dPt>
            <c:idx val="4"/>
            <c:bubble3D val="0"/>
            <c:spPr>
              <a:solidFill>
                <a:srgbClr val="00FF00"/>
              </a:solidFill>
              <a:ln w="12700">
                <a:solidFill>
                  <a:srgbClr val="000000"/>
                </a:solidFill>
                <a:prstDash val="solid"/>
              </a:ln>
            </c:spPr>
            <c:extLst>
              <c:ext xmlns:c16="http://schemas.microsoft.com/office/drawing/2014/chart" uri="{C3380CC4-5D6E-409C-BE32-E72D297353CC}">
                <c16:uniqueId val="{00000004-7279-4C69-B9AD-93138031570A}"/>
              </c:ext>
            </c:extLst>
          </c:dPt>
          <c:dLbls>
            <c:dLbl>
              <c:idx val="0"/>
              <c:delete val="1"/>
              <c:extLst>
                <c:ext xmlns:c15="http://schemas.microsoft.com/office/drawing/2012/chart" uri="{CE6537A1-D6FC-4f65-9D91-7224C49458BB}"/>
                <c:ext xmlns:c16="http://schemas.microsoft.com/office/drawing/2014/chart" uri="{C3380CC4-5D6E-409C-BE32-E72D297353CC}">
                  <c16:uniqueId val="{00000000-7279-4C69-B9AD-93138031570A}"/>
                </c:ext>
              </c:extLst>
            </c:dLbl>
            <c:dLbl>
              <c:idx val="1"/>
              <c:layout>
                <c:manualLayout>
                  <c:x val="-5.8001359291883853E-2"/>
                  <c:y val="-3.3606255687956221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279-4C69-B9AD-93138031570A}"/>
                </c:ext>
              </c:extLst>
            </c:dLbl>
            <c:dLbl>
              <c:idx val="2"/>
              <c:layout>
                <c:manualLayout>
                  <c:x val="-0.16424776929855545"/>
                  <c:y val="-0.18621220752053264"/>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279-4C69-B9AD-93138031570A}"/>
                </c:ext>
              </c:extLst>
            </c:dLbl>
            <c:dLbl>
              <c:idx val="3"/>
              <c:layout>
                <c:manualLayout>
                  <c:x val="0.1674448701894089"/>
                  <c:y val="-4.0113389570220516E-3"/>
                </c:manualLayout>
              </c:layout>
              <c:tx>
                <c:rich>
                  <a:bodyPr wrap="square" lIns="38100" tIns="19050" rIns="38100" bIns="19050" anchor="ctr">
                    <a:spAutoFit/>
                  </a:bodyPr>
                  <a:lstStyle/>
                  <a:p>
                    <a:pPr>
                      <a:defRPr sz="800" b="1" i="0" u="none" strike="noStrike" baseline="0">
                        <a:solidFill>
                          <a:schemeClr val="bg1"/>
                        </a:solidFill>
                        <a:latin typeface="Arial"/>
                        <a:ea typeface="Arial"/>
                        <a:cs typeface="Arial"/>
                      </a:defRPr>
                    </a:pPr>
                    <a:r>
                      <a:rPr lang="en-US">
                        <a:solidFill>
                          <a:schemeClr val="bg1"/>
                        </a:solidFill>
                      </a:rPr>
                      <a:t>[VALOR]</a:t>
                    </a:r>
                  </a:p>
                </c:rich>
              </c:tx>
              <c:numFmt formatCode="0.00%" sourceLinked="0"/>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7279-4C69-B9AD-93138031570A}"/>
                </c:ext>
              </c:extLst>
            </c:dLbl>
            <c:dLbl>
              <c:idx val="4"/>
              <c:delete val="1"/>
              <c:extLst>
                <c:ext xmlns:c15="http://schemas.microsoft.com/office/drawing/2012/chart" uri="{CE6537A1-D6FC-4f65-9D91-7224C49458BB}"/>
                <c:ext xmlns:c16="http://schemas.microsoft.com/office/drawing/2014/chart" uri="{C3380CC4-5D6E-409C-BE32-E72D297353CC}">
                  <c16:uniqueId val="{00000004-7279-4C69-B9AD-93138031570A}"/>
                </c:ext>
              </c:extLst>
            </c:dLbl>
            <c:numFmt formatCode="0.00%" sourceLinked="0"/>
            <c:spPr>
              <a:noFill/>
              <a:ln w="25400">
                <a:noFill/>
              </a:ln>
            </c:spPr>
            <c:txPr>
              <a:bodyPr wrap="square" lIns="38100" tIns="19050" rIns="38100" bIns="19050" anchor="ctr">
                <a:spAutoFit/>
              </a:bodyPr>
              <a:lstStyle/>
              <a:p>
                <a:pPr>
                  <a:defRPr sz="800" b="1" i="0" u="none" strike="noStrike" baseline="0">
                    <a:solidFill>
                      <a:srgbClr val="000000"/>
                    </a:solidFill>
                    <a:latin typeface="Arial"/>
                    <a:ea typeface="Arial"/>
                    <a:cs typeface="Arial"/>
                  </a:defRPr>
                </a:pPr>
                <a:endParaRPr lang="es-CO"/>
              </a:p>
            </c:txPr>
            <c:showLegendKey val="0"/>
            <c:showVal val="1"/>
            <c:showCatName val="0"/>
            <c:showSerName val="0"/>
            <c:showPercent val="1"/>
            <c:showBubbleSize val="0"/>
            <c:showLeaderLines val="1"/>
            <c:extLst>
              <c:ext xmlns:c15="http://schemas.microsoft.com/office/drawing/2012/chart" uri="{CE6537A1-D6FC-4f65-9D91-7224C49458BB}"/>
            </c:extLst>
          </c:dLbls>
          <c:cat>
            <c:strRef>
              <c:f>'[1]TORTA EST. VIAS TECN'!$E$106:$E$110</c:f>
              <c:strCache>
                <c:ptCount val="5"/>
                <c:pt idx="0">
                  <c:v>MUY BUENO</c:v>
                </c:pt>
                <c:pt idx="1">
                  <c:v>BUENO</c:v>
                </c:pt>
                <c:pt idx="2">
                  <c:v>REGULAR</c:v>
                </c:pt>
                <c:pt idx="3">
                  <c:v>MALO</c:v>
                </c:pt>
                <c:pt idx="4">
                  <c:v>MUY MALO</c:v>
                </c:pt>
              </c:strCache>
            </c:strRef>
          </c:cat>
          <c:val>
            <c:numRef>
              <c:f>'TORTA EST. VIAS TEC'!$J$16:$J$20</c:f>
              <c:numCache>
                <c:formatCode>0.00%</c:formatCode>
                <c:ptCount val="5"/>
                <c:pt idx="0">
                  <c:v>0</c:v>
                </c:pt>
                <c:pt idx="1">
                  <c:v>1</c:v>
                </c:pt>
                <c:pt idx="2">
                  <c:v>0</c:v>
                </c:pt>
                <c:pt idx="3">
                  <c:v>0</c:v>
                </c:pt>
                <c:pt idx="4">
                  <c:v>0</c:v>
                </c:pt>
              </c:numCache>
            </c:numRef>
          </c:val>
          <c:extLst>
            <c:ext xmlns:c16="http://schemas.microsoft.com/office/drawing/2014/chart" uri="{C3380CC4-5D6E-409C-BE32-E72D297353CC}">
              <c16:uniqueId val="{00000005-7279-4C69-B9AD-93138031570A}"/>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730" b="0" i="0" u="none" strike="noStrike" baseline="0">
          <a:solidFill>
            <a:srgbClr val="000000"/>
          </a:solidFill>
          <a:latin typeface="Arial"/>
          <a:ea typeface="Arial"/>
          <a:cs typeface="Arial"/>
        </a:defRPr>
      </a:pPr>
      <a:endParaRPr lang="es-CO"/>
    </a:p>
  </c:txPr>
  <c:printSettings>
    <c:headerFooter alignWithMargins="0"/>
    <c:pageMargins b="1" l="0.75000000000000056" r="0.75000000000000056" t="1" header="0" footer="0"/>
    <c:pageSetup orientation="portrait"/>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1.0940339188370684E-2"/>
          <c:y val="2.7319746796356337E-2"/>
          <c:w val="0.98358973828862939"/>
          <c:h val="0.93152625755352847"/>
        </c:manualLayout>
      </c:layout>
      <c:pie3DChart>
        <c:varyColors val="1"/>
        <c:ser>
          <c:idx val="0"/>
          <c:order val="0"/>
          <c:spPr>
            <a:ln w="9525">
              <a:solidFill>
                <a:srgbClr val="000000"/>
              </a:solidFill>
            </a:ln>
          </c:spPr>
          <c:dPt>
            <c:idx val="0"/>
            <c:bubble3D val="0"/>
            <c:explosion val="10"/>
            <c:spPr>
              <a:solidFill>
                <a:srgbClr val="00FFFF"/>
              </a:solidFill>
              <a:ln w="3175">
                <a:solidFill>
                  <a:srgbClr val="000000"/>
                </a:solidFill>
                <a:prstDash val="solid"/>
              </a:ln>
            </c:spPr>
            <c:extLst>
              <c:ext xmlns:c16="http://schemas.microsoft.com/office/drawing/2014/chart" uri="{C3380CC4-5D6E-409C-BE32-E72D297353CC}">
                <c16:uniqueId val="{00000000-C5B2-498C-879A-D1BFD3F3CD76}"/>
              </c:ext>
            </c:extLst>
          </c:dPt>
          <c:dPt>
            <c:idx val="1"/>
            <c:bubble3D val="0"/>
            <c:explosion val="5"/>
            <c:spPr>
              <a:solidFill>
                <a:srgbClr val="00FF00"/>
              </a:solidFill>
              <a:ln w="3175">
                <a:solidFill>
                  <a:srgbClr val="000000"/>
                </a:solidFill>
                <a:prstDash val="solid"/>
              </a:ln>
            </c:spPr>
            <c:extLst>
              <c:ext xmlns:c16="http://schemas.microsoft.com/office/drawing/2014/chart" uri="{C3380CC4-5D6E-409C-BE32-E72D297353CC}">
                <c16:uniqueId val="{00000001-C5B2-498C-879A-D1BFD3F3CD76}"/>
              </c:ext>
            </c:extLst>
          </c:dPt>
          <c:dPt>
            <c:idx val="2"/>
            <c:bubble3D val="0"/>
            <c:explosion val="5"/>
            <c:spPr>
              <a:solidFill>
                <a:srgbClr val="FFFF00"/>
              </a:solidFill>
              <a:ln w="3175">
                <a:solidFill>
                  <a:srgbClr val="000000"/>
                </a:solidFill>
                <a:prstDash val="solid"/>
              </a:ln>
            </c:spPr>
            <c:extLst>
              <c:ext xmlns:c16="http://schemas.microsoft.com/office/drawing/2014/chart" uri="{C3380CC4-5D6E-409C-BE32-E72D297353CC}">
                <c16:uniqueId val="{00000002-C5B2-498C-879A-D1BFD3F3CD76}"/>
              </c:ext>
            </c:extLst>
          </c:dPt>
          <c:dPt>
            <c:idx val="3"/>
            <c:bubble3D val="0"/>
            <c:spPr>
              <a:solidFill>
                <a:srgbClr val="CC04BE"/>
              </a:solidFill>
              <a:ln w="3175">
                <a:solidFill>
                  <a:srgbClr val="000000"/>
                </a:solidFill>
                <a:prstDash val="solid"/>
              </a:ln>
            </c:spPr>
            <c:extLst>
              <c:ext xmlns:c16="http://schemas.microsoft.com/office/drawing/2014/chart" uri="{C3380CC4-5D6E-409C-BE32-E72D297353CC}">
                <c16:uniqueId val="{00000003-C5B2-498C-879A-D1BFD3F3CD76}"/>
              </c:ext>
            </c:extLst>
          </c:dPt>
          <c:dPt>
            <c:idx val="4"/>
            <c:bubble3D val="0"/>
            <c:spPr>
              <a:solidFill>
                <a:srgbClr val="FF0000"/>
              </a:solidFill>
              <a:ln w="3175">
                <a:solidFill>
                  <a:srgbClr val="000000"/>
                </a:solidFill>
                <a:prstDash val="solid"/>
              </a:ln>
            </c:spPr>
            <c:extLst>
              <c:ext xmlns:c16="http://schemas.microsoft.com/office/drawing/2014/chart" uri="{C3380CC4-5D6E-409C-BE32-E72D297353CC}">
                <c16:uniqueId val="{00000004-C5B2-498C-879A-D1BFD3F3CD76}"/>
              </c:ext>
            </c:extLst>
          </c:dPt>
          <c:dLbls>
            <c:dLbl>
              <c:idx val="0"/>
              <c:layout>
                <c:manualLayout>
                  <c:x val="-0.23077996552552899"/>
                  <c:y val="2.2554949415143362E-2"/>
                </c:manualLayout>
              </c:layout>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5B2-498C-879A-D1BFD3F3CD76}"/>
                </c:ext>
              </c:extLst>
            </c:dLbl>
            <c:dLbl>
              <c:idx val="3"/>
              <c:layout>
                <c:manualLayout>
                  <c:x val="0.19692314053644752"/>
                  <c:y val="0.10985422895888916"/>
                </c:manualLayout>
              </c:layout>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5B2-498C-879A-D1BFD3F3CD76}"/>
                </c:ext>
              </c:extLst>
            </c:dLbl>
            <c:dLbl>
              <c:idx val="4"/>
              <c:layout>
                <c:manualLayout>
                  <c:x val="0.25709410014480655"/>
                  <c:y val="5.2255709589858458E-2"/>
                </c:manualLayout>
              </c:layout>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5B2-498C-879A-D1BFD3F3CD76}"/>
                </c:ext>
              </c:extLst>
            </c:dLbl>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extLst>
          </c:dLbls>
          <c:cat>
            <c:strRef>
              <c:f>'[1]TORTA EST. VIAS TECN'!$E$16:$E$20</c:f>
              <c:strCache>
                <c:ptCount val="5"/>
                <c:pt idx="0">
                  <c:v>MUY BUENO</c:v>
                </c:pt>
                <c:pt idx="1">
                  <c:v>BUENO</c:v>
                </c:pt>
                <c:pt idx="2">
                  <c:v>REGULAR</c:v>
                </c:pt>
                <c:pt idx="3">
                  <c:v>MALO</c:v>
                </c:pt>
                <c:pt idx="4">
                  <c:v>MUY MALO</c:v>
                </c:pt>
              </c:strCache>
            </c:strRef>
          </c:cat>
          <c:val>
            <c:numRef>
              <c:f>'TORTA EST. VIAS TEC'!$J$37:$J$41</c:f>
              <c:numCache>
                <c:formatCode>0.00%</c:formatCode>
                <c:ptCount val="5"/>
                <c:pt idx="0">
                  <c:v>0</c:v>
                </c:pt>
                <c:pt idx="1">
                  <c:v>0.33877864269268726</c:v>
                </c:pt>
                <c:pt idx="2">
                  <c:v>0.44194715491722403</c:v>
                </c:pt>
                <c:pt idx="3">
                  <c:v>0.21927420239008885</c:v>
                </c:pt>
                <c:pt idx="4">
                  <c:v>0</c:v>
                </c:pt>
              </c:numCache>
            </c:numRef>
          </c:val>
          <c:extLst>
            <c:ext xmlns:c16="http://schemas.microsoft.com/office/drawing/2014/chart" uri="{C3380CC4-5D6E-409C-BE32-E72D297353CC}">
              <c16:uniqueId val="{00000005-C5B2-498C-879A-D1BFD3F3CD76}"/>
            </c:ext>
          </c:extLst>
        </c:ser>
        <c:dLbls>
          <c:showLegendKey val="0"/>
          <c:showVal val="0"/>
          <c:showCatName val="0"/>
          <c:showSerName val="0"/>
          <c:showPercent val="0"/>
          <c:showBubbleSize val="0"/>
          <c:showLeaderLines val="0"/>
        </c:dLbls>
      </c:pie3DChart>
      <c:spPr>
        <a:noFill/>
        <a:ln w="25400">
          <a:noFill/>
        </a:ln>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
          <c:y val="0.19069144744260574"/>
          <c:w val="0.97208115714574106"/>
          <c:h val="0.58159781950333134"/>
        </c:manualLayout>
      </c:layout>
      <c:pie3DChart>
        <c:varyColors val="1"/>
        <c:ser>
          <c:idx val="0"/>
          <c:order val="0"/>
          <c:spPr>
            <a:solidFill>
              <a:srgbClr val="00FF00"/>
            </a:solidFill>
            <a:ln w="12700">
              <a:solidFill>
                <a:srgbClr val="000000"/>
              </a:solidFill>
              <a:prstDash val="solid"/>
            </a:ln>
          </c:spPr>
          <c:explosion val="8"/>
          <c:dPt>
            <c:idx val="0"/>
            <c:bubble3D val="0"/>
            <c:explosion val="6"/>
            <c:spPr>
              <a:solidFill>
                <a:srgbClr val="00FF00"/>
              </a:solidFill>
              <a:ln w="12700">
                <a:solidFill>
                  <a:srgbClr val="000000"/>
                </a:solidFill>
                <a:prstDash val="solid"/>
              </a:ln>
            </c:spPr>
            <c:extLst>
              <c:ext xmlns:c16="http://schemas.microsoft.com/office/drawing/2014/chart" uri="{C3380CC4-5D6E-409C-BE32-E72D297353CC}">
                <c16:uniqueId val="{00000000-552D-4A2B-A2D4-5BB9C88C4514}"/>
              </c:ext>
            </c:extLst>
          </c:dPt>
          <c:dPt>
            <c:idx val="1"/>
            <c:bubble3D val="0"/>
            <c:spPr>
              <a:solidFill>
                <a:srgbClr val="00FF00"/>
              </a:solidFill>
              <a:ln w="12700">
                <a:solidFill>
                  <a:srgbClr val="000000"/>
                </a:solidFill>
                <a:prstDash val="solid"/>
              </a:ln>
            </c:spPr>
            <c:extLst>
              <c:ext xmlns:c16="http://schemas.microsoft.com/office/drawing/2014/chart" uri="{C3380CC4-5D6E-409C-BE32-E72D297353CC}">
                <c16:uniqueId val="{00000001-552D-4A2B-A2D4-5BB9C88C4514}"/>
              </c:ext>
            </c:extLst>
          </c:dPt>
          <c:dPt>
            <c:idx val="2"/>
            <c:bubble3D val="0"/>
            <c:spPr>
              <a:solidFill>
                <a:srgbClr val="FFFF00"/>
              </a:solidFill>
              <a:ln w="12700">
                <a:solidFill>
                  <a:srgbClr val="000000"/>
                </a:solidFill>
                <a:prstDash val="solid"/>
              </a:ln>
            </c:spPr>
            <c:extLst>
              <c:ext xmlns:c16="http://schemas.microsoft.com/office/drawing/2014/chart" uri="{C3380CC4-5D6E-409C-BE32-E72D297353CC}">
                <c16:uniqueId val="{00000002-552D-4A2B-A2D4-5BB9C88C4514}"/>
              </c:ext>
            </c:extLst>
          </c:dPt>
          <c:dPt>
            <c:idx val="3"/>
            <c:bubble3D val="0"/>
            <c:spPr>
              <a:solidFill>
                <a:srgbClr val="CC66FF"/>
              </a:solidFill>
              <a:ln w="12700">
                <a:solidFill>
                  <a:srgbClr val="000000"/>
                </a:solidFill>
                <a:prstDash val="solid"/>
              </a:ln>
            </c:spPr>
            <c:extLst>
              <c:ext xmlns:c16="http://schemas.microsoft.com/office/drawing/2014/chart" uri="{C3380CC4-5D6E-409C-BE32-E72D297353CC}">
                <c16:uniqueId val="{00000003-552D-4A2B-A2D4-5BB9C88C4514}"/>
              </c:ext>
            </c:extLst>
          </c:dPt>
          <c:dPt>
            <c:idx val="4"/>
            <c:bubble3D val="0"/>
            <c:spPr>
              <a:solidFill>
                <a:srgbClr val="00FF00"/>
              </a:solidFill>
              <a:ln w="12700">
                <a:solidFill>
                  <a:srgbClr val="000000"/>
                </a:solidFill>
                <a:prstDash val="solid"/>
              </a:ln>
            </c:spPr>
            <c:extLst>
              <c:ext xmlns:c16="http://schemas.microsoft.com/office/drawing/2014/chart" uri="{C3380CC4-5D6E-409C-BE32-E72D297353CC}">
                <c16:uniqueId val="{00000004-552D-4A2B-A2D4-5BB9C88C4514}"/>
              </c:ext>
            </c:extLst>
          </c:dPt>
          <c:dLbls>
            <c:dLbl>
              <c:idx val="0"/>
              <c:delete val="1"/>
              <c:extLst>
                <c:ext xmlns:c15="http://schemas.microsoft.com/office/drawing/2012/chart" uri="{CE6537A1-D6FC-4f65-9D91-7224C49458BB}"/>
                <c:ext xmlns:c16="http://schemas.microsoft.com/office/drawing/2014/chart" uri="{C3380CC4-5D6E-409C-BE32-E72D297353CC}">
                  <c16:uniqueId val="{00000000-552D-4A2B-A2D4-5BB9C88C4514}"/>
                </c:ext>
              </c:extLst>
            </c:dLbl>
            <c:dLbl>
              <c:idx val="1"/>
              <c:delete val="1"/>
              <c:extLst>
                <c:ext xmlns:c15="http://schemas.microsoft.com/office/drawing/2012/chart" uri="{CE6537A1-D6FC-4f65-9D91-7224C49458BB}"/>
                <c:ext xmlns:c16="http://schemas.microsoft.com/office/drawing/2014/chart" uri="{C3380CC4-5D6E-409C-BE32-E72D297353CC}">
                  <c16:uniqueId val="{00000001-552D-4A2B-A2D4-5BB9C88C4514}"/>
                </c:ext>
              </c:extLst>
            </c:dLbl>
            <c:dLbl>
              <c:idx val="2"/>
              <c:layout>
                <c:manualLayout>
                  <c:x val="-0.20571428571428582"/>
                  <c:y val="-0.22736230961126874"/>
                </c:manualLayout>
              </c:layout>
              <c:numFmt formatCode="0.00%" sourceLinked="0"/>
              <c:spPr>
                <a:noFill/>
                <a:ln w="25400">
                  <a:noFill/>
                </a:ln>
              </c:spPr>
              <c:txPr>
                <a:bodyPr/>
                <a:lstStyle/>
                <a:p>
                  <a:pPr>
                    <a:defRPr sz="800" b="1" i="0" u="none" strike="noStrike" baseline="0">
                      <a:solidFill>
                        <a:sysClr val="windowText" lastClr="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52D-4A2B-A2D4-5BB9C88C4514}"/>
                </c:ext>
              </c:extLst>
            </c:dLbl>
            <c:dLbl>
              <c:idx val="3"/>
              <c:layout>
                <c:manualLayout>
                  <c:x val="0.1337660292463442"/>
                  <c:y val="4.7743709773298872E-2"/>
                </c:manualLayout>
              </c:layout>
              <c:tx>
                <c:rich>
                  <a:bodyPr/>
                  <a:lstStyle/>
                  <a:p>
                    <a:r>
                      <a:rPr lang="en-US"/>
                      <a:t>[VALOR]</a:t>
                    </a:r>
                  </a:p>
                </c:rich>
              </c:tx>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552D-4A2B-A2D4-5BB9C88C4514}"/>
                </c:ext>
              </c:extLst>
            </c:dLbl>
            <c:dLbl>
              <c:idx val="4"/>
              <c:delete val="1"/>
              <c:extLst>
                <c:ext xmlns:c15="http://schemas.microsoft.com/office/drawing/2012/chart" uri="{CE6537A1-D6FC-4f65-9D91-7224C49458BB}"/>
                <c:ext xmlns:c16="http://schemas.microsoft.com/office/drawing/2014/chart" uri="{C3380CC4-5D6E-409C-BE32-E72D297353CC}">
                  <c16:uniqueId val="{00000004-552D-4A2B-A2D4-5BB9C88C4514}"/>
                </c:ext>
              </c:extLst>
            </c:dLbl>
            <c:numFmt formatCode="0.00%" sourceLinked="0"/>
            <c:spPr>
              <a:noFill/>
              <a:ln w="25400">
                <a:noFill/>
              </a:ln>
            </c:spPr>
            <c:txPr>
              <a:bodyPr wrap="square" lIns="38100" tIns="19050" rIns="38100" bIns="19050" anchor="ctr">
                <a:spAutoFit/>
              </a:bodyPr>
              <a:lstStyle/>
              <a:p>
                <a:pPr>
                  <a:defRPr sz="800" b="1" i="0" u="none" strike="noStrike" baseline="0">
                    <a:solidFill>
                      <a:schemeClr val="bg1"/>
                    </a:solidFill>
                    <a:latin typeface="Arial"/>
                    <a:ea typeface="Arial"/>
                    <a:cs typeface="Arial"/>
                  </a:defRPr>
                </a:pPr>
                <a:endParaRPr lang="es-CO"/>
              </a:p>
            </c:txPr>
            <c:showLegendKey val="0"/>
            <c:showVal val="1"/>
            <c:showCatName val="0"/>
            <c:showSerName val="0"/>
            <c:showPercent val="1"/>
            <c:showBubbleSize val="0"/>
            <c:showLeaderLines val="1"/>
            <c:extLst>
              <c:ext xmlns:c15="http://schemas.microsoft.com/office/drawing/2012/chart" uri="{CE6537A1-D6FC-4f65-9D91-7224C49458BB}"/>
            </c:extLst>
          </c:dLbls>
          <c:cat>
            <c:strRef>
              <c:f>'[1]TORTA EST. VIAS TECN'!$E$57:$E$61</c:f>
              <c:strCache>
                <c:ptCount val="5"/>
                <c:pt idx="0">
                  <c:v>MUY BUENO</c:v>
                </c:pt>
                <c:pt idx="1">
                  <c:v>BUENO</c:v>
                </c:pt>
                <c:pt idx="2">
                  <c:v>REGULAR</c:v>
                </c:pt>
                <c:pt idx="3">
                  <c:v>MALO</c:v>
                </c:pt>
                <c:pt idx="4">
                  <c:v>MUY MALO</c:v>
                </c:pt>
              </c:strCache>
            </c:strRef>
          </c:cat>
          <c:val>
            <c:numRef>
              <c:f>'TORTA EST. VIAS TEC'!$J$46:$J$50</c:f>
              <c:numCache>
                <c:formatCode>0.00%</c:formatCode>
                <c:ptCount val="5"/>
                <c:pt idx="0">
                  <c:v>0</c:v>
                </c:pt>
                <c:pt idx="1">
                  <c:v>0</c:v>
                </c:pt>
                <c:pt idx="2">
                  <c:v>0</c:v>
                </c:pt>
                <c:pt idx="3">
                  <c:v>1</c:v>
                </c:pt>
                <c:pt idx="4">
                  <c:v>0</c:v>
                </c:pt>
              </c:numCache>
            </c:numRef>
          </c:val>
          <c:extLst>
            <c:ext xmlns:c16="http://schemas.microsoft.com/office/drawing/2014/chart" uri="{C3380CC4-5D6E-409C-BE32-E72D297353CC}">
              <c16:uniqueId val="{00000005-552D-4A2B-A2D4-5BB9C88C4514}"/>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730" b="0" i="0" u="none" strike="noStrike" baseline="0">
          <a:solidFill>
            <a:srgbClr val="000000"/>
          </a:solidFill>
          <a:latin typeface="Arial"/>
          <a:ea typeface="Arial"/>
          <a:cs typeface="Arial"/>
        </a:defRPr>
      </a:pPr>
      <a:endParaRPr lang="es-CO"/>
    </a:p>
  </c:txPr>
  <c:printSettings>
    <c:headerFooter alignWithMargins="0"/>
    <c:pageMargins b="1" l="0.75000000000000056" r="0.75000000000000056" t="1" header="0" footer="0"/>
    <c:pageSetup orientation="portrait"/>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
          <c:y val="0.19069144744260574"/>
          <c:w val="0.97208115714574106"/>
          <c:h val="0.58159781950333134"/>
        </c:manualLayout>
      </c:layout>
      <c:pie3DChart>
        <c:varyColors val="1"/>
        <c:ser>
          <c:idx val="0"/>
          <c:order val="0"/>
          <c:spPr>
            <a:solidFill>
              <a:srgbClr val="00FF00"/>
            </a:solidFill>
            <a:ln w="12700">
              <a:solidFill>
                <a:srgbClr val="000000"/>
              </a:solidFill>
              <a:prstDash val="solid"/>
            </a:ln>
          </c:spPr>
          <c:explosion val="8"/>
          <c:dPt>
            <c:idx val="0"/>
            <c:bubble3D val="0"/>
            <c:explosion val="6"/>
            <c:spPr>
              <a:solidFill>
                <a:srgbClr val="00FF00"/>
              </a:solidFill>
              <a:ln w="12700">
                <a:solidFill>
                  <a:srgbClr val="000000"/>
                </a:solidFill>
                <a:prstDash val="solid"/>
              </a:ln>
            </c:spPr>
            <c:extLst>
              <c:ext xmlns:c16="http://schemas.microsoft.com/office/drawing/2014/chart" uri="{C3380CC4-5D6E-409C-BE32-E72D297353CC}">
                <c16:uniqueId val="{00000000-01D7-4219-9F71-791700653965}"/>
              </c:ext>
            </c:extLst>
          </c:dPt>
          <c:dPt>
            <c:idx val="1"/>
            <c:bubble3D val="0"/>
            <c:spPr>
              <a:solidFill>
                <a:srgbClr val="00FF00"/>
              </a:solidFill>
              <a:ln w="12700">
                <a:solidFill>
                  <a:srgbClr val="000000"/>
                </a:solidFill>
                <a:prstDash val="solid"/>
              </a:ln>
            </c:spPr>
            <c:extLst>
              <c:ext xmlns:c16="http://schemas.microsoft.com/office/drawing/2014/chart" uri="{C3380CC4-5D6E-409C-BE32-E72D297353CC}">
                <c16:uniqueId val="{00000001-01D7-4219-9F71-791700653965}"/>
              </c:ext>
            </c:extLst>
          </c:dPt>
          <c:dPt>
            <c:idx val="2"/>
            <c:bubble3D val="0"/>
            <c:spPr>
              <a:solidFill>
                <a:srgbClr val="FFFF00"/>
              </a:solidFill>
              <a:ln w="12700">
                <a:solidFill>
                  <a:srgbClr val="000000"/>
                </a:solidFill>
                <a:prstDash val="solid"/>
              </a:ln>
            </c:spPr>
            <c:extLst>
              <c:ext xmlns:c16="http://schemas.microsoft.com/office/drawing/2014/chart" uri="{C3380CC4-5D6E-409C-BE32-E72D297353CC}">
                <c16:uniqueId val="{00000002-01D7-4219-9F71-791700653965}"/>
              </c:ext>
            </c:extLst>
          </c:dPt>
          <c:dPt>
            <c:idx val="3"/>
            <c:bubble3D val="0"/>
            <c:spPr>
              <a:solidFill>
                <a:srgbClr val="CC66FF"/>
              </a:solidFill>
              <a:ln w="12700">
                <a:solidFill>
                  <a:srgbClr val="000000"/>
                </a:solidFill>
                <a:prstDash val="solid"/>
              </a:ln>
            </c:spPr>
            <c:extLst>
              <c:ext xmlns:c16="http://schemas.microsoft.com/office/drawing/2014/chart" uri="{C3380CC4-5D6E-409C-BE32-E72D297353CC}">
                <c16:uniqueId val="{00000003-01D7-4219-9F71-791700653965}"/>
              </c:ext>
            </c:extLst>
          </c:dPt>
          <c:dPt>
            <c:idx val="4"/>
            <c:bubble3D val="0"/>
            <c:spPr>
              <a:solidFill>
                <a:srgbClr val="00FF00"/>
              </a:solidFill>
              <a:ln w="12700">
                <a:solidFill>
                  <a:srgbClr val="000000"/>
                </a:solidFill>
                <a:prstDash val="solid"/>
              </a:ln>
            </c:spPr>
            <c:extLst>
              <c:ext xmlns:c16="http://schemas.microsoft.com/office/drawing/2014/chart" uri="{C3380CC4-5D6E-409C-BE32-E72D297353CC}">
                <c16:uniqueId val="{00000004-01D7-4219-9F71-791700653965}"/>
              </c:ext>
            </c:extLst>
          </c:dPt>
          <c:dLbls>
            <c:dLbl>
              <c:idx val="0"/>
              <c:delete val="1"/>
              <c:extLst>
                <c:ext xmlns:c15="http://schemas.microsoft.com/office/drawing/2012/chart" uri="{CE6537A1-D6FC-4f65-9D91-7224C49458BB}"/>
                <c:ext xmlns:c16="http://schemas.microsoft.com/office/drawing/2014/chart" uri="{C3380CC4-5D6E-409C-BE32-E72D297353CC}">
                  <c16:uniqueId val="{00000000-01D7-4219-9F71-791700653965}"/>
                </c:ext>
              </c:extLst>
            </c:dLbl>
            <c:dLbl>
              <c:idx val="1"/>
              <c:delete val="1"/>
              <c:extLst>
                <c:ext xmlns:c15="http://schemas.microsoft.com/office/drawing/2012/chart" uri="{CE6537A1-D6FC-4f65-9D91-7224C49458BB}"/>
                <c:ext xmlns:c16="http://schemas.microsoft.com/office/drawing/2014/chart" uri="{C3380CC4-5D6E-409C-BE32-E72D297353CC}">
                  <c16:uniqueId val="{00000001-01D7-4219-9F71-791700653965}"/>
                </c:ext>
              </c:extLst>
            </c:dLbl>
            <c:dLbl>
              <c:idx val="2"/>
              <c:layout>
                <c:manualLayout>
                  <c:x val="-0.19464739958811003"/>
                  <c:y val="-0.23952271350696547"/>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1D7-4219-9F71-791700653965}"/>
                </c:ext>
              </c:extLst>
            </c:dLbl>
            <c:dLbl>
              <c:idx val="3"/>
              <c:layout>
                <c:manualLayout>
                  <c:x val="0.24963665129778648"/>
                  <c:y val="8.8831617201695981E-2"/>
                </c:manualLayout>
              </c:layout>
              <c:tx>
                <c:rich>
                  <a:bodyPr wrap="square" lIns="38100" tIns="19050" rIns="38100" bIns="19050" anchor="ctr">
                    <a:spAutoFit/>
                  </a:bodyPr>
                  <a:lstStyle/>
                  <a:p>
                    <a:pPr>
                      <a:defRPr sz="800" b="1" i="0" u="none" strike="noStrike" baseline="0">
                        <a:solidFill>
                          <a:schemeClr val="bg1"/>
                        </a:solidFill>
                        <a:latin typeface="Arial"/>
                        <a:ea typeface="Arial"/>
                        <a:cs typeface="Arial"/>
                      </a:defRPr>
                    </a:pPr>
                    <a:r>
                      <a:rPr lang="en-US">
                        <a:solidFill>
                          <a:schemeClr val="bg1"/>
                        </a:solidFill>
                      </a:rPr>
                      <a:t>[VALOR]</a:t>
                    </a:r>
                  </a:p>
                </c:rich>
              </c:tx>
              <c:numFmt formatCode="0.00%" sourceLinked="0"/>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01D7-4219-9F71-791700653965}"/>
                </c:ext>
              </c:extLst>
            </c:dLbl>
            <c:dLbl>
              <c:idx val="4"/>
              <c:delete val="1"/>
              <c:extLst>
                <c:ext xmlns:c15="http://schemas.microsoft.com/office/drawing/2012/chart" uri="{CE6537A1-D6FC-4f65-9D91-7224C49458BB}"/>
                <c:ext xmlns:c16="http://schemas.microsoft.com/office/drawing/2014/chart" uri="{C3380CC4-5D6E-409C-BE32-E72D297353CC}">
                  <c16:uniqueId val="{00000004-01D7-4219-9F71-791700653965}"/>
                </c:ext>
              </c:extLst>
            </c:dLbl>
            <c:numFmt formatCode="0.00%" sourceLinked="0"/>
            <c:spPr>
              <a:noFill/>
              <a:ln w="25400">
                <a:noFill/>
              </a:ln>
            </c:spPr>
            <c:txPr>
              <a:bodyPr wrap="square" lIns="38100" tIns="19050" rIns="38100" bIns="19050" anchor="ctr">
                <a:spAutoFit/>
              </a:bodyPr>
              <a:lstStyle/>
              <a:p>
                <a:pPr>
                  <a:defRPr sz="800" b="1" i="0" u="none" strike="noStrike" baseline="0">
                    <a:solidFill>
                      <a:srgbClr val="000000"/>
                    </a:solidFill>
                    <a:latin typeface="Arial"/>
                    <a:ea typeface="Arial"/>
                    <a:cs typeface="Arial"/>
                  </a:defRPr>
                </a:pPr>
                <a:endParaRPr lang="es-CO"/>
              </a:p>
            </c:txPr>
            <c:showLegendKey val="0"/>
            <c:showVal val="1"/>
            <c:showCatName val="0"/>
            <c:showSerName val="0"/>
            <c:showPercent val="1"/>
            <c:showBubbleSize val="0"/>
            <c:showLeaderLines val="1"/>
            <c:extLst>
              <c:ext xmlns:c15="http://schemas.microsoft.com/office/drawing/2012/chart" uri="{CE6537A1-D6FC-4f65-9D91-7224C49458BB}"/>
            </c:extLst>
          </c:dLbls>
          <c:cat>
            <c:strRef>
              <c:f>'[1]TORTA EST. VIAS TECN'!$E$67:$E$71</c:f>
              <c:strCache>
                <c:ptCount val="5"/>
                <c:pt idx="0">
                  <c:v>MUY BUENO</c:v>
                </c:pt>
                <c:pt idx="1">
                  <c:v>BUENO</c:v>
                </c:pt>
                <c:pt idx="2">
                  <c:v>REGULAR</c:v>
                </c:pt>
                <c:pt idx="3">
                  <c:v>MALO</c:v>
                </c:pt>
                <c:pt idx="4">
                  <c:v>MUY MALO</c:v>
                </c:pt>
              </c:strCache>
            </c:strRef>
          </c:cat>
          <c:val>
            <c:numRef>
              <c:f>'TORTA EST. VIAS TEC'!$J$57:$J$61</c:f>
              <c:numCache>
                <c:formatCode>0.00%</c:formatCode>
                <c:ptCount val="5"/>
                <c:pt idx="0">
                  <c:v>0</c:v>
                </c:pt>
                <c:pt idx="1">
                  <c:v>0.33930254476908578</c:v>
                </c:pt>
                <c:pt idx="2">
                  <c:v>0.66069745523091428</c:v>
                </c:pt>
                <c:pt idx="3">
                  <c:v>0</c:v>
                </c:pt>
                <c:pt idx="4">
                  <c:v>0</c:v>
                </c:pt>
              </c:numCache>
            </c:numRef>
          </c:val>
          <c:extLst>
            <c:ext xmlns:c16="http://schemas.microsoft.com/office/drawing/2014/chart" uri="{C3380CC4-5D6E-409C-BE32-E72D297353CC}">
              <c16:uniqueId val="{00000005-01D7-4219-9F71-791700653965}"/>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730" b="0" i="0" u="none" strike="noStrike" baseline="0">
          <a:solidFill>
            <a:srgbClr val="000000"/>
          </a:solidFill>
          <a:latin typeface="Arial"/>
          <a:ea typeface="Arial"/>
          <a:cs typeface="Arial"/>
        </a:defRPr>
      </a:pPr>
      <a:endParaRPr lang="es-CO"/>
    </a:p>
  </c:txPr>
  <c:printSettings>
    <c:headerFooter alignWithMargins="0"/>
    <c:pageMargins b="1" l="0.75000000000000056" r="0.75000000000000056" t="1" header="0" footer="0"/>
    <c:pageSetup orientation="portrait"/>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2.1857923497267801E-2"/>
          <c:y val="0.18599180777404553"/>
          <c:w val="0.94945527300890664"/>
          <c:h val="0.54748724402354343"/>
        </c:manualLayout>
      </c:layout>
      <c:pie3DChart>
        <c:varyColors val="1"/>
        <c:ser>
          <c:idx val="0"/>
          <c:order val="0"/>
          <c:spPr>
            <a:solidFill>
              <a:srgbClr val="00FF00"/>
            </a:solidFill>
            <a:ln w="12700">
              <a:solidFill>
                <a:srgbClr val="000000"/>
              </a:solidFill>
              <a:prstDash val="solid"/>
            </a:ln>
          </c:spPr>
          <c:dPt>
            <c:idx val="0"/>
            <c:bubble3D val="0"/>
            <c:spPr>
              <a:solidFill>
                <a:srgbClr val="00FF00"/>
              </a:solidFill>
              <a:ln w="12700">
                <a:solidFill>
                  <a:srgbClr val="000000"/>
                </a:solidFill>
                <a:prstDash val="solid"/>
              </a:ln>
            </c:spPr>
            <c:extLst>
              <c:ext xmlns:c16="http://schemas.microsoft.com/office/drawing/2014/chart" uri="{C3380CC4-5D6E-409C-BE32-E72D297353CC}">
                <c16:uniqueId val="{00000000-3B58-4DCB-BCDD-E97BF765BD72}"/>
              </c:ext>
            </c:extLst>
          </c:dPt>
          <c:dPt>
            <c:idx val="1"/>
            <c:bubble3D val="0"/>
            <c:spPr>
              <a:solidFill>
                <a:srgbClr val="FFFF00"/>
              </a:solidFill>
              <a:ln w="12700">
                <a:solidFill>
                  <a:srgbClr val="000000"/>
                </a:solidFill>
                <a:prstDash val="solid"/>
              </a:ln>
            </c:spPr>
            <c:extLst>
              <c:ext xmlns:c16="http://schemas.microsoft.com/office/drawing/2014/chart" uri="{C3380CC4-5D6E-409C-BE32-E72D297353CC}">
                <c16:uniqueId val="{00000001-3B58-4DCB-BCDD-E97BF765BD72}"/>
              </c:ext>
            </c:extLst>
          </c:dPt>
          <c:dPt>
            <c:idx val="2"/>
            <c:bubble3D val="0"/>
            <c:spPr>
              <a:solidFill>
                <a:srgbClr val="FFFF00"/>
              </a:solidFill>
              <a:ln w="12700">
                <a:solidFill>
                  <a:srgbClr val="000000"/>
                </a:solidFill>
                <a:prstDash val="solid"/>
              </a:ln>
            </c:spPr>
            <c:extLst>
              <c:ext xmlns:c16="http://schemas.microsoft.com/office/drawing/2014/chart" uri="{C3380CC4-5D6E-409C-BE32-E72D297353CC}">
                <c16:uniqueId val="{00000002-3B58-4DCB-BCDD-E97BF765BD72}"/>
              </c:ext>
            </c:extLst>
          </c:dPt>
          <c:dPt>
            <c:idx val="3"/>
            <c:bubble3D val="0"/>
            <c:spPr>
              <a:solidFill>
                <a:srgbClr val="CC66FF"/>
              </a:solidFill>
              <a:ln w="12700">
                <a:solidFill>
                  <a:srgbClr val="000000"/>
                </a:solidFill>
                <a:prstDash val="solid"/>
              </a:ln>
            </c:spPr>
            <c:extLst>
              <c:ext xmlns:c16="http://schemas.microsoft.com/office/drawing/2014/chart" uri="{C3380CC4-5D6E-409C-BE32-E72D297353CC}">
                <c16:uniqueId val="{00000003-3B58-4DCB-BCDD-E97BF765BD72}"/>
              </c:ext>
            </c:extLst>
          </c:dPt>
          <c:dPt>
            <c:idx val="4"/>
            <c:bubble3D val="0"/>
            <c:spPr>
              <a:solidFill>
                <a:srgbClr val="00FF00"/>
              </a:solidFill>
              <a:ln w="12700">
                <a:solidFill>
                  <a:srgbClr val="000000"/>
                </a:solidFill>
                <a:prstDash val="solid"/>
              </a:ln>
            </c:spPr>
            <c:extLst>
              <c:ext xmlns:c16="http://schemas.microsoft.com/office/drawing/2014/chart" uri="{C3380CC4-5D6E-409C-BE32-E72D297353CC}">
                <c16:uniqueId val="{00000004-3B58-4DCB-BCDD-E97BF765BD72}"/>
              </c:ext>
            </c:extLst>
          </c:dPt>
          <c:dLbls>
            <c:dLbl>
              <c:idx val="0"/>
              <c:layout>
                <c:manualLayout>
                  <c:x val="-8.9975474377178233E-2"/>
                  <c:y val="0.21323617215902696"/>
                </c:manualLayout>
              </c:layout>
              <c:tx>
                <c:rich>
                  <a:bodyPr/>
                  <a:lstStyle/>
                  <a:p>
                    <a:pPr>
                      <a:defRPr sz="800" b="1" i="0" u="none" strike="noStrike" baseline="0">
                        <a:solidFill>
                          <a:srgbClr val="000000"/>
                        </a:solidFill>
                        <a:latin typeface="Arial"/>
                        <a:ea typeface="Arial"/>
                        <a:cs typeface="Arial"/>
                      </a:defRPr>
                    </a:pPr>
                    <a:r>
                      <a:rPr lang="en-US"/>
                      <a:t>100%</a:t>
                    </a:r>
                  </a:p>
                </c:rich>
              </c:tx>
              <c:numFmt formatCode="0%" sourceLinked="0"/>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3B58-4DCB-BCDD-E97BF765BD72}"/>
                </c:ext>
              </c:extLst>
            </c:dLbl>
            <c:dLbl>
              <c:idx val="1"/>
              <c:delete val="1"/>
              <c:extLst>
                <c:ext xmlns:c15="http://schemas.microsoft.com/office/drawing/2012/chart" uri="{CE6537A1-D6FC-4f65-9D91-7224C49458BB}"/>
                <c:ext xmlns:c16="http://schemas.microsoft.com/office/drawing/2014/chart" uri="{C3380CC4-5D6E-409C-BE32-E72D297353CC}">
                  <c16:uniqueId val="{00000001-3B58-4DCB-BCDD-E97BF765BD72}"/>
                </c:ext>
              </c:extLst>
            </c:dLbl>
            <c:dLbl>
              <c:idx val="2"/>
              <c:delete val="1"/>
              <c:extLst>
                <c:ext xmlns:c15="http://schemas.microsoft.com/office/drawing/2012/chart" uri="{CE6537A1-D6FC-4f65-9D91-7224C49458BB}"/>
                <c:ext xmlns:c16="http://schemas.microsoft.com/office/drawing/2014/chart" uri="{C3380CC4-5D6E-409C-BE32-E72D297353CC}">
                  <c16:uniqueId val="{00000002-3B58-4DCB-BCDD-E97BF765BD72}"/>
                </c:ext>
              </c:extLst>
            </c:dLbl>
            <c:dLbl>
              <c:idx val="3"/>
              <c:delete val="1"/>
              <c:extLst>
                <c:ext xmlns:c15="http://schemas.microsoft.com/office/drawing/2012/chart" uri="{CE6537A1-D6FC-4f65-9D91-7224C49458BB}"/>
                <c:ext xmlns:c16="http://schemas.microsoft.com/office/drawing/2014/chart" uri="{C3380CC4-5D6E-409C-BE32-E72D297353CC}">
                  <c16:uniqueId val="{00000003-3B58-4DCB-BCDD-E97BF765BD72}"/>
                </c:ext>
              </c:extLst>
            </c:dLbl>
            <c:dLbl>
              <c:idx val="4"/>
              <c:delete val="1"/>
              <c:extLst>
                <c:ext xmlns:c15="http://schemas.microsoft.com/office/drawing/2012/chart" uri="{CE6537A1-D6FC-4f65-9D91-7224C49458BB}"/>
                <c:ext xmlns:c16="http://schemas.microsoft.com/office/drawing/2014/chart" uri="{C3380CC4-5D6E-409C-BE32-E72D297353CC}">
                  <c16:uniqueId val="{00000004-3B58-4DCB-BCDD-E97BF765BD72}"/>
                </c:ext>
              </c:extLst>
            </c:dLbl>
            <c:numFmt formatCode="0%" sourceLinked="0"/>
            <c:spPr>
              <a:noFill/>
              <a:ln w="25400">
                <a:noFill/>
              </a:ln>
            </c:spPr>
            <c:txPr>
              <a:bodyPr wrap="square" lIns="38100" tIns="19050" rIns="38100" bIns="19050" anchor="ctr">
                <a:spAutoFit/>
              </a:bodyPr>
              <a:lstStyle/>
              <a:p>
                <a:pPr>
                  <a:defRPr sz="730" b="1" i="0" u="none" strike="noStrike" baseline="0">
                    <a:solidFill>
                      <a:srgbClr val="000000"/>
                    </a:solidFill>
                    <a:latin typeface="Arial"/>
                    <a:ea typeface="Arial"/>
                    <a:cs typeface="Arial"/>
                  </a:defRPr>
                </a:pPr>
                <a:endParaRPr lang="es-CO"/>
              </a:p>
            </c:txPr>
            <c:showLegendKey val="0"/>
            <c:showVal val="1"/>
            <c:showCatName val="0"/>
            <c:showSerName val="0"/>
            <c:showPercent val="1"/>
            <c:showBubbleSize val="0"/>
            <c:showLeaderLines val="1"/>
            <c:extLst>
              <c:ext xmlns:c15="http://schemas.microsoft.com/office/drawing/2012/chart" uri="{CE6537A1-D6FC-4f65-9D91-7224C49458BB}"/>
            </c:extLst>
          </c:dLbls>
          <c:cat>
            <c:strRef>
              <c:f>'[1]TORTA EST. VIAS TECN'!$E$76:$E$80</c:f>
              <c:strCache>
                <c:ptCount val="5"/>
                <c:pt idx="0">
                  <c:v>MUY BUENO</c:v>
                </c:pt>
                <c:pt idx="1">
                  <c:v>BUENO</c:v>
                </c:pt>
                <c:pt idx="2">
                  <c:v>REGULAR</c:v>
                </c:pt>
                <c:pt idx="3">
                  <c:v>MALO</c:v>
                </c:pt>
                <c:pt idx="4">
                  <c:v>MUY MALO</c:v>
                </c:pt>
              </c:strCache>
            </c:strRef>
          </c:cat>
          <c:val>
            <c:numRef>
              <c:f>'TORTA EST. VIAS TEC'!$J$67:$J$71</c:f>
              <c:numCache>
                <c:formatCode>0.00%</c:formatCode>
                <c:ptCount val="5"/>
                <c:pt idx="0">
                  <c:v>0</c:v>
                </c:pt>
                <c:pt idx="1">
                  <c:v>0</c:v>
                </c:pt>
                <c:pt idx="2">
                  <c:v>5.5248618784530391E-2</c:v>
                </c:pt>
                <c:pt idx="3">
                  <c:v>0.94475138121546953</c:v>
                </c:pt>
                <c:pt idx="4">
                  <c:v>0</c:v>
                </c:pt>
              </c:numCache>
            </c:numRef>
          </c:val>
          <c:extLst>
            <c:ext xmlns:c16="http://schemas.microsoft.com/office/drawing/2014/chart" uri="{C3380CC4-5D6E-409C-BE32-E72D297353CC}">
              <c16:uniqueId val="{00000005-3B58-4DCB-BCDD-E97BF765BD72}"/>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730" b="0" i="0" u="none" strike="noStrike" baseline="0">
          <a:solidFill>
            <a:srgbClr val="000000"/>
          </a:solidFill>
          <a:latin typeface="Arial"/>
          <a:ea typeface="Arial"/>
          <a:cs typeface="Arial"/>
        </a:defRPr>
      </a:pPr>
      <a:endParaRPr lang="es-CO"/>
    </a:p>
  </c:txPr>
  <c:printSettings>
    <c:headerFooter alignWithMargins="0"/>
    <c:pageMargins b="1" l="0.75000000000000056" r="0.75000000000000056" t="1" header="0" footer="0"/>
    <c:pageSetup orientation="portrait"/>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5"/>
      <c:rotY val="0"/>
      <c:rAngAx val="0"/>
      <c:perspective val="0"/>
    </c:view3D>
    <c:floor>
      <c:thickness val="0"/>
    </c:floor>
    <c:sideWall>
      <c:thickness val="0"/>
    </c:sideWall>
    <c:backWall>
      <c:thickness val="0"/>
    </c:backWall>
    <c:plotArea>
      <c:layout>
        <c:manualLayout>
          <c:layoutTarget val="inner"/>
          <c:xMode val="edge"/>
          <c:yMode val="edge"/>
          <c:x val="0"/>
          <c:y val="0.10816203396262214"/>
          <c:w val="0.98697984698221841"/>
          <c:h val="0.59573790901985024"/>
        </c:manualLayout>
      </c:layout>
      <c:pie3DChart>
        <c:varyColors val="1"/>
        <c:ser>
          <c:idx val="0"/>
          <c:order val="0"/>
          <c:tx>
            <c:strRef>
              <c:f>'TORTA EST. VIAS TEC'!$J$76:$J$80</c:f>
              <c:strCache>
                <c:ptCount val="5"/>
                <c:pt idx="0">
                  <c:v>0.00%</c:v>
                </c:pt>
                <c:pt idx="1">
                  <c:v>89.67%</c:v>
                </c:pt>
                <c:pt idx="2">
                  <c:v>10.33%</c:v>
                </c:pt>
                <c:pt idx="3">
                  <c:v>0.00%</c:v>
                </c:pt>
                <c:pt idx="4">
                  <c:v>0.00%</c:v>
                </c:pt>
              </c:strCache>
            </c:strRef>
          </c:tx>
          <c:spPr>
            <a:solidFill>
              <a:srgbClr val="00FF00"/>
            </a:solidFill>
            <a:ln w="12700">
              <a:solidFill>
                <a:srgbClr val="000000"/>
              </a:solidFill>
              <a:prstDash val="solid"/>
            </a:ln>
          </c:spPr>
          <c:explosion val="21"/>
          <c:dPt>
            <c:idx val="0"/>
            <c:bubble3D val="0"/>
            <c:spPr>
              <a:solidFill>
                <a:srgbClr val="00FFFF"/>
              </a:solidFill>
              <a:ln w="12700">
                <a:solidFill>
                  <a:srgbClr val="000000"/>
                </a:solidFill>
                <a:prstDash val="solid"/>
              </a:ln>
            </c:spPr>
            <c:extLst>
              <c:ext xmlns:c16="http://schemas.microsoft.com/office/drawing/2014/chart" uri="{C3380CC4-5D6E-409C-BE32-E72D297353CC}">
                <c16:uniqueId val="{00000000-7AA4-4FC0-ADDE-EF0365E47618}"/>
              </c:ext>
            </c:extLst>
          </c:dPt>
          <c:dPt>
            <c:idx val="1"/>
            <c:bubble3D val="0"/>
            <c:spPr>
              <a:solidFill>
                <a:srgbClr val="00FF00"/>
              </a:solidFill>
              <a:ln w="12700">
                <a:solidFill>
                  <a:srgbClr val="000000"/>
                </a:solidFill>
                <a:prstDash val="solid"/>
              </a:ln>
            </c:spPr>
            <c:extLst>
              <c:ext xmlns:c16="http://schemas.microsoft.com/office/drawing/2014/chart" uri="{C3380CC4-5D6E-409C-BE32-E72D297353CC}">
                <c16:uniqueId val="{00000001-7AA4-4FC0-ADDE-EF0365E47618}"/>
              </c:ext>
            </c:extLst>
          </c:dPt>
          <c:dPt>
            <c:idx val="2"/>
            <c:bubble3D val="0"/>
            <c:spPr>
              <a:solidFill>
                <a:srgbClr val="FFFF00"/>
              </a:solidFill>
              <a:ln w="12700">
                <a:solidFill>
                  <a:srgbClr val="000000"/>
                </a:solidFill>
                <a:prstDash val="solid"/>
              </a:ln>
            </c:spPr>
            <c:extLst>
              <c:ext xmlns:c16="http://schemas.microsoft.com/office/drawing/2014/chart" uri="{C3380CC4-5D6E-409C-BE32-E72D297353CC}">
                <c16:uniqueId val="{00000002-7AA4-4FC0-ADDE-EF0365E47618}"/>
              </c:ext>
            </c:extLst>
          </c:dPt>
          <c:dPt>
            <c:idx val="3"/>
            <c:bubble3D val="0"/>
            <c:spPr>
              <a:solidFill>
                <a:srgbClr val="FF0000"/>
              </a:solidFill>
              <a:ln w="12700">
                <a:solidFill>
                  <a:srgbClr val="000000"/>
                </a:solidFill>
                <a:prstDash val="solid"/>
              </a:ln>
            </c:spPr>
            <c:extLst>
              <c:ext xmlns:c16="http://schemas.microsoft.com/office/drawing/2014/chart" uri="{C3380CC4-5D6E-409C-BE32-E72D297353CC}">
                <c16:uniqueId val="{00000003-7AA4-4FC0-ADDE-EF0365E47618}"/>
              </c:ext>
            </c:extLst>
          </c:dPt>
          <c:dPt>
            <c:idx val="4"/>
            <c:bubble3D val="0"/>
            <c:spPr>
              <a:solidFill>
                <a:srgbClr val="00FF00"/>
              </a:solidFill>
              <a:ln w="12700">
                <a:solidFill>
                  <a:srgbClr val="000000"/>
                </a:solidFill>
                <a:prstDash val="solid"/>
              </a:ln>
            </c:spPr>
            <c:extLst>
              <c:ext xmlns:c16="http://schemas.microsoft.com/office/drawing/2014/chart" uri="{C3380CC4-5D6E-409C-BE32-E72D297353CC}">
                <c16:uniqueId val="{00000004-7AA4-4FC0-ADDE-EF0365E47618}"/>
              </c:ext>
            </c:extLst>
          </c:dPt>
          <c:dLbls>
            <c:dLbl>
              <c:idx val="0"/>
              <c:delete val="1"/>
              <c:extLst>
                <c:ext xmlns:c15="http://schemas.microsoft.com/office/drawing/2012/chart" uri="{CE6537A1-D6FC-4f65-9D91-7224C49458BB}"/>
                <c:ext xmlns:c16="http://schemas.microsoft.com/office/drawing/2014/chart" uri="{C3380CC4-5D6E-409C-BE32-E72D297353CC}">
                  <c16:uniqueId val="{00000000-7AA4-4FC0-ADDE-EF0365E47618}"/>
                </c:ext>
              </c:extLst>
            </c:dLbl>
            <c:dLbl>
              <c:idx val="1"/>
              <c:layout>
                <c:manualLayout>
                  <c:x val="-0.27769262594670374"/>
                  <c:y val="-0.22670539025482378"/>
                </c:manualLayout>
              </c:layout>
              <c:spPr>
                <a:noFill/>
                <a:ln w="25400">
                  <a:noFill/>
                </a:ln>
              </c:spPr>
              <c:txPr>
                <a:bodyPr wrap="square" lIns="38100" tIns="19050" rIns="38100" bIns="19050" anchor="ctr">
                  <a:spAutoFit/>
                </a:bodyPr>
                <a:lstStyle/>
                <a:p>
                  <a:pPr>
                    <a:defRPr b="1"/>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AA4-4FC0-ADDE-EF0365E47618}"/>
                </c:ext>
              </c:extLst>
            </c:dLbl>
            <c:dLbl>
              <c:idx val="3"/>
              <c:spPr>
                <a:noFill/>
                <a:ln w="25400">
                  <a:noFill/>
                </a:ln>
              </c:spPr>
              <c:txPr>
                <a:bodyPr wrap="square" lIns="38100" tIns="19050" rIns="38100" bIns="19050" anchor="ctr">
                  <a:spAutoFit/>
                </a:bodyPr>
                <a:lstStyle/>
                <a:p>
                  <a:pPr>
                    <a:defRPr b="1">
                      <a:solidFill>
                        <a:schemeClr val="bg1"/>
                      </a:solidFill>
                    </a:defRPr>
                  </a:pPr>
                  <a:endParaRPr lang="es-CO"/>
                </a:p>
              </c:txPr>
              <c:dLblPos val="bestFit"/>
              <c:showLegendKey val="0"/>
              <c:showVal val="1"/>
              <c:showCatName val="0"/>
              <c:showSerName val="0"/>
              <c:showPercent val="0"/>
              <c:showBubbleSize val="0"/>
              <c:extLst>
                <c:ext xmlns:c16="http://schemas.microsoft.com/office/drawing/2014/chart" uri="{C3380CC4-5D6E-409C-BE32-E72D297353CC}">
                  <c16:uniqueId val="{00000003-7AA4-4FC0-ADDE-EF0365E47618}"/>
                </c:ext>
              </c:extLst>
            </c:dLbl>
            <c:dLbl>
              <c:idx val="4"/>
              <c:spPr>
                <a:noFill/>
                <a:ln w="25400">
                  <a:noFill/>
                </a:ln>
              </c:spPr>
              <c:txPr>
                <a:bodyPr wrap="square" lIns="38100" tIns="19050" rIns="38100" bIns="19050" anchor="ctr">
                  <a:spAutoFit/>
                </a:bodyPr>
                <a:lstStyle/>
                <a:p>
                  <a:pPr>
                    <a:defRPr b="1">
                      <a:solidFill>
                        <a:schemeClr val="bg1"/>
                      </a:solidFill>
                    </a:defRPr>
                  </a:pPr>
                  <a:endParaRPr lang="es-CO"/>
                </a:p>
              </c:txPr>
              <c:dLblPos val="bestFit"/>
              <c:showLegendKey val="0"/>
              <c:showVal val="1"/>
              <c:showCatName val="0"/>
              <c:showSerName val="0"/>
              <c:showPercent val="0"/>
              <c:showBubbleSize val="0"/>
              <c:extLst>
                <c:ext xmlns:c16="http://schemas.microsoft.com/office/drawing/2014/chart" uri="{C3380CC4-5D6E-409C-BE32-E72D297353CC}">
                  <c16:uniqueId val="{00000004-7AA4-4FC0-ADDE-EF0365E47618}"/>
                </c:ext>
              </c:extLst>
            </c:dLbl>
            <c:spPr>
              <a:noFill/>
              <a:ln w="25400">
                <a:noFill/>
              </a:ln>
            </c:spPr>
            <c:txPr>
              <a:bodyPr wrap="square" lIns="38100" tIns="19050" rIns="38100" bIns="19050" anchor="ctr">
                <a:spAutoFit/>
              </a:bodyPr>
              <a:lstStyle/>
              <a:p>
                <a:pPr>
                  <a:defRPr b="1"/>
                </a:pPr>
                <a:endParaRPr lang="es-CO"/>
              </a:p>
            </c:txPr>
            <c:dLblPos val="bestFit"/>
            <c:showLegendKey val="0"/>
            <c:showVal val="1"/>
            <c:showCatName val="0"/>
            <c:showSerName val="0"/>
            <c:showPercent val="0"/>
            <c:showBubbleSize val="0"/>
            <c:showLeaderLines val="1"/>
            <c:leaderLines>
              <c:spPr>
                <a:ln>
                  <a:noFill/>
                </a:ln>
              </c:spPr>
            </c:leaderLines>
            <c:extLst>
              <c:ext xmlns:c15="http://schemas.microsoft.com/office/drawing/2012/chart" uri="{CE6537A1-D6FC-4f65-9D91-7224C49458BB}"/>
            </c:extLst>
          </c:dLbls>
          <c:cat>
            <c:strRef>
              <c:f>'[1]TORTA EST. VIAS TECN'!$E$126:$E$130</c:f>
              <c:strCache>
                <c:ptCount val="5"/>
                <c:pt idx="0">
                  <c:v>MUY BUENO</c:v>
                </c:pt>
                <c:pt idx="1">
                  <c:v>BUENO</c:v>
                </c:pt>
                <c:pt idx="2">
                  <c:v>REGULAR</c:v>
                </c:pt>
                <c:pt idx="3">
                  <c:v>MALO</c:v>
                </c:pt>
                <c:pt idx="4">
                  <c:v>MUY MALO</c:v>
                </c:pt>
              </c:strCache>
            </c:strRef>
          </c:cat>
          <c:val>
            <c:numRef>
              <c:f>'[1]TORTA EST. VIAS TECN'!$F$126:$F$130</c:f>
              <c:numCache>
                <c:formatCode>General</c:formatCode>
                <c:ptCount val="5"/>
                <c:pt idx="0">
                  <c:v>0</c:v>
                </c:pt>
                <c:pt idx="1">
                  <c:v>0.80164837892855367</c:v>
                </c:pt>
                <c:pt idx="2">
                  <c:v>0.19835162107144633</c:v>
                </c:pt>
                <c:pt idx="3">
                  <c:v>0</c:v>
                </c:pt>
                <c:pt idx="4">
                  <c:v>0</c:v>
                </c:pt>
              </c:numCache>
            </c:numRef>
          </c:val>
          <c:extLst>
            <c:ext xmlns:c16="http://schemas.microsoft.com/office/drawing/2014/chart" uri="{C3380CC4-5D6E-409C-BE32-E72D297353CC}">
              <c16:uniqueId val="{00000005-7AA4-4FC0-ADDE-EF0365E47618}"/>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730" b="0" i="0" u="none" strike="noStrike" baseline="0">
          <a:solidFill>
            <a:srgbClr val="000000"/>
          </a:solidFill>
          <a:latin typeface="Arial"/>
          <a:ea typeface="Arial"/>
          <a:cs typeface="Arial"/>
        </a:defRPr>
      </a:pPr>
      <a:endParaRPr lang="es-CO"/>
    </a:p>
  </c:txPr>
  <c:printSettings>
    <c:headerFooter alignWithMargins="0"/>
    <c:pageMargins b="1" l="0.75000000000000056" r="0.75000000000000056" t="1" header="0" footer="0"/>
    <c:pageSetup orientation="portrait"/>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1.0940339188370684E-2"/>
          <c:y val="2.7319746796356337E-2"/>
          <c:w val="0.98358973828862939"/>
          <c:h val="0.93152625755352847"/>
        </c:manualLayout>
      </c:layout>
      <c:pie3DChart>
        <c:varyColors val="1"/>
        <c:ser>
          <c:idx val="0"/>
          <c:order val="0"/>
          <c:spPr>
            <a:ln w="9525">
              <a:solidFill>
                <a:srgbClr val="000000"/>
              </a:solidFill>
            </a:ln>
          </c:spPr>
          <c:dPt>
            <c:idx val="0"/>
            <c:bubble3D val="0"/>
            <c:explosion val="10"/>
            <c:spPr>
              <a:solidFill>
                <a:srgbClr val="00FFFF"/>
              </a:solidFill>
              <a:ln w="3175">
                <a:solidFill>
                  <a:srgbClr val="000000"/>
                </a:solidFill>
                <a:prstDash val="solid"/>
              </a:ln>
            </c:spPr>
            <c:extLst>
              <c:ext xmlns:c16="http://schemas.microsoft.com/office/drawing/2014/chart" uri="{C3380CC4-5D6E-409C-BE32-E72D297353CC}">
                <c16:uniqueId val="{00000001-8953-4B30-91B1-07AF48DEADD4}"/>
              </c:ext>
            </c:extLst>
          </c:dPt>
          <c:dPt>
            <c:idx val="1"/>
            <c:bubble3D val="0"/>
            <c:explosion val="5"/>
            <c:spPr>
              <a:solidFill>
                <a:srgbClr val="66FF66"/>
              </a:solidFill>
              <a:ln w="3175">
                <a:solidFill>
                  <a:srgbClr val="000000"/>
                </a:solidFill>
                <a:prstDash val="solid"/>
              </a:ln>
            </c:spPr>
            <c:extLst>
              <c:ext xmlns:c16="http://schemas.microsoft.com/office/drawing/2014/chart" uri="{C3380CC4-5D6E-409C-BE32-E72D297353CC}">
                <c16:uniqueId val="{00000003-8953-4B30-91B1-07AF48DEADD4}"/>
              </c:ext>
            </c:extLst>
          </c:dPt>
          <c:dPt>
            <c:idx val="2"/>
            <c:bubble3D val="0"/>
            <c:explosion val="5"/>
            <c:spPr>
              <a:solidFill>
                <a:srgbClr val="FFFF00"/>
              </a:solidFill>
              <a:ln w="3175">
                <a:solidFill>
                  <a:srgbClr val="000000"/>
                </a:solidFill>
                <a:prstDash val="solid"/>
              </a:ln>
            </c:spPr>
            <c:extLst>
              <c:ext xmlns:c16="http://schemas.microsoft.com/office/drawing/2014/chart" uri="{C3380CC4-5D6E-409C-BE32-E72D297353CC}">
                <c16:uniqueId val="{00000005-8953-4B30-91B1-07AF48DEADD4}"/>
              </c:ext>
            </c:extLst>
          </c:dPt>
          <c:dPt>
            <c:idx val="3"/>
            <c:bubble3D val="0"/>
            <c:spPr>
              <a:solidFill>
                <a:srgbClr val="CC04BE"/>
              </a:solidFill>
              <a:ln w="3175">
                <a:solidFill>
                  <a:srgbClr val="000000"/>
                </a:solidFill>
                <a:prstDash val="solid"/>
              </a:ln>
            </c:spPr>
            <c:extLst>
              <c:ext xmlns:c16="http://schemas.microsoft.com/office/drawing/2014/chart" uri="{C3380CC4-5D6E-409C-BE32-E72D297353CC}">
                <c16:uniqueId val="{00000007-8953-4B30-91B1-07AF48DEADD4}"/>
              </c:ext>
            </c:extLst>
          </c:dPt>
          <c:dPt>
            <c:idx val="4"/>
            <c:bubble3D val="0"/>
            <c:spPr>
              <a:solidFill>
                <a:srgbClr val="FF0000"/>
              </a:solidFill>
              <a:ln w="3175">
                <a:solidFill>
                  <a:srgbClr val="000000"/>
                </a:solidFill>
                <a:prstDash val="solid"/>
              </a:ln>
            </c:spPr>
            <c:extLst>
              <c:ext xmlns:c16="http://schemas.microsoft.com/office/drawing/2014/chart" uri="{C3380CC4-5D6E-409C-BE32-E72D297353CC}">
                <c16:uniqueId val="{00000009-8953-4B30-91B1-07AF48DEADD4}"/>
              </c:ext>
            </c:extLst>
          </c:dPt>
          <c:dLbls>
            <c:dLbl>
              <c:idx val="0"/>
              <c:layout>
                <c:manualLayout>
                  <c:x val="-0.23077996552552899"/>
                  <c:y val="2.2554949415143362E-2"/>
                </c:manualLayout>
              </c:layout>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953-4B30-91B1-07AF48DEADD4}"/>
                </c:ext>
              </c:extLst>
            </c:dLbl>
            <c:dLbl>
              <c:idx val="3"/>
              <c:layout>
                <c:manualLayout>
                  <c:x val="0.19692314053644752"/>
                  <c:y val="0.10985422895888916"/>
                </c:manualLayout>
              </c:layout>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953-4B30-91B1-07AF48DEADD4}"/>
                </c:ext>
              </c:extLst>
            </c:dLbl>
            <c:dLbl>
              <c:idx val="4"/>
              <c:layout>
                <c:manualLayout>
                  <c:x val="0.25709410014480655"/>
                  <c:y val="5.225570958985845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8953-4B30-91B1-07AF48DEADD4}"/>
                </c:ext>
              </c:extLst>
            </c:dLbl>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extLst>
          </c:dLbls>
          <c:cat>
            <c:strRef>
              <c:f>'[1]TORTA EST. VIAS TECN'!$E$16:$E$20</c:f>
              <c:strCache>
                <c:ptCount val="5"/>
                <c:pt idx="0">
                  <c:v>MUY BUENO</c:v>
                </c:pt>
                <c:pt idx="1">
                  <c:v>BUENO</c:v>
                </c:pt>
                <c:pt idx="2">
                  <c:v>REGULAR</c:v>
                </c:pt>
                <c:pt idx="3">
                  <c:v>MALO</c:v>
                </c:pt>
                <c:pt idx="4">
                  <c:v>MUY MALO</c:v>
                </c:pt>
              </c:strCache>
            </c:strRef>
          </c:cat>
          <c:val>
            <c:numRef>
              <c:f>'TORTA EST. VIAS TEC'!$J$27:$J$31</c:f>
              <c:numCache>
                <c:formatCode>0.00%</c:formatCode>
                <c:ptCount val="5"/>
                <c:pt idx="0">
                  <c:v>0</c:v>
                </c:pt>
                <c:pt idx="1">
                  <c:v>0</c:v>
                </c:pt>
                <c:pt idx="2">
                  <c:v>1</c:v>
                </c:pt>
                <c:pt idx="3">
                  <c:v>0</c:v>
                </c:pt>
                <c:pt idx="4">
                  <c:v>0</c:v>
                </c:pt>
              </c:numCache>
            </c:numRef>
          </c:val>
          <c:extLst>
            <c:ext xmlns:c16="http://schemas.microsoft.com/office/drawing/2014/chart" uri="{C3380CC4-5D6E-409C-BE32-E72D297353CC}">
              <c16:uniqueId val="{0000000A-8953-4B30-91B1-07AF48DEADD4}"/>
            </c:ext>
          </c:extLst>
        </c:ser>
        <c:dLbls>
          <c:showLegendKey val="0"/>
          <c:showVal val="0"/>
          <c:showCatName val="0"/>
          <c:showSerName val="0"/>
          <c:showPercent val="0"/>
          <c:showBubbleSize val="0"/>
          <c:showLeaderLines val="0"/>
        </c:dLbls>
      </c:pie3DChart>
      <c:spPr>
        <a:noFill/>
        <a:ln w="25400">
          <a:noFill/>
        </a:ln>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rAngAx val="0"/>
      <c:perspective val="0"/>
    </c:view3D>
    <c:floor>
      <c:thickness val="0"/>
    </c:floor>
    <c:sideWall>
      <c:thickness val="0"/>
    </c:sideWall>
    <c:backWall>
      <c:thickness val="0"/>
    </c:backWall>
    <c:plotArea>
      <c:layout/>
      <c:pie3DChart>
        <c:varyColors val="1"/>
        <c:ser>
          <c:idx val="0"/>
          <c:order val="0"/>
          <c:explosion val="17"/>
          <c:dPt>
            <c:idx val="0"/>
            <c:bubble3D val="0"/>
            <c:spPr>
              <a:solidFill>
                <a:srgbClr val="00B0F0"/>
              </a:solidFill>
              <a:ln w="25400">
                <a:solidFill>
                  <a:schemeClr val="lt1"/>
                </a:solidFill>
              </a:ln>
              <a:effectLst/>
              <a:sp3d contourW="25400">
                <a:contourClr>
                  <a:schemeClr val="lt1"/>
                </a:contourClr>
              </a:sp3d>
            </c:spPr>
            <c:extLst>
              <c:ext xmlns:c16="http://schemas.microsoft.com/office/drawing/2014/chart" uri="{C3380CC4-5D6E-409C-BE32-E72D297353CC}">
                <c16:uniqueId val="{00000001-AFB6-449A-AF95-79500F01B6EE}"/>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3-AFB6-449A-AF95-79500F01B6EE}"/>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5-AFB6-449A-AF95-79500F01B6EE}"/>
              </c:ext>
            </c:extLst>
          </c:dPt>
          <c:dPt>
            <c:idx val="4"/>
            <c:bubble3D val="0"/>
            <c:spPr>
              <a:solidFill>
                <a:srgbClr val="FF0000"/>
              </a:solidFill>
            </c:spPr>
            <c:extLst>
              <c:ext xmlns:c16="http://schemas.microsoft.com/office/drawing/2014/chart" uri="{C3380CC4-5D6E-409C-BE32-E72D297353CC}">
                <c16:uniqueId val="{00000007-AFB6-449A-AF95-79500F01B6EE}"/>
              </c:ext>
            </c:extLst>
          </c:dPt>
          <c:dLbls>
            <c:spPr>
              <a:noFill/>
              <a:ln>
                <a:noFill/>
              </a:ln>
              <a:effectLst/>
            </c:sp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'TORTA EST. VIAS TEC'!$E$76:$E$80</c:f>
              <c:strCache>
                <c:ptCount val="5"/>
                <c:pt idx="0">
                  <c:v>MUY BUENO</c:v>
                </c:pt>
                <c:pt idx="1">
                  <c:v>BUENO</c:v>
                </c:pt>
                <c:pt idx="2">
                  <c:v>REGULAR</c:v>
                </c:pt>
                <c:pt idx="3">
                  <c:v>MALO</c:v>
                </c:pt>
                <c:pt idx="4">
                  <c:v>MUY MALO</c:v>
                </c:pt>
              </c:strCache>
            </c:strRef>
          </c:cat>
          <c:val>
            <c:numRef>
              <c:f>'TORTA EST. VIAS TEC'!$F$76:$F$80</c:f>
              <c:numCache>
                <c:formatCode>0.0%</c:formatCode>
                <c:ptCount val="5"/>
                <c:pt idx="0">
                  <c:v>0</c:v>
                </c:pt>
                <c:pt idx="1">
                  <c:v>0.89685369690613537</c:v>
                </c:pt>
                <c:pt idx="2">
                  <c:v>0.10314630309386465</c:v>
                </c:pt>
                <c:pt idx="3">
                  <c:v>0</c:v>
                </c:pt>
                <c:pt idx="4">
                  <c:v>0</c:v>
                </c:pt>
              </c:numCache>
            </c:numRef>
          </c:val>
          <c:extLst>
            <c:ext xmlns:c16="http://schemas.microsoft.com/office/drawing/2014/chart" uri="{C3380CC4-5D6E-409C-BE32-E72D297353CC}">
              <c16:uniqueId val="{00000008-AFB6-449A-AF95-79500F01B6EE}"/>
            </c:ext>
          </c:extLst>
        </c:ser>
        <c:dLbls>
          <c:showLegendKey val="0"/>
          <c:showVal val="0"/>
          <c:showCatName val="0"/>
          <c:showSerName val="0"/>
          <c:showPercent val="1"/>
          <c:showBubbleSize val="0"/>
          <c:showLeaderLines val="1"/>
        </c:dLbls>
      </c:pie3DChart>
      <c:spPr>
        <a:noFill/>
        <a:ln w="25400">
          <a:noFill/>
        </a:ln>
      </c:spPr>
    </c:plotArea>
    <c:legend>
      <c:legendPos val="r"/>
      <c:layout>
        <c:manualLayout>
          <c:xMode val="edge"/>
          <c:yMode val="edge"/>
          <c:x val="0.61478761343172905"/>
          <c:y val="6.6554226099618974E-2"/>
          <c:w val="0.34933794710638749"/>
          <c:h val="0.93344577390038097"/>
        </c:manualLayout>
      </c:layout>
      <c:overlay val="0"/>
      <c:spPr>
        <a:noFill/>
        <a:ln w="25400">
          <a:noFill/>
        </a:ln>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view3D>
      <c:rotX val="15"/>
      <c:rotY val="0"/>
      <c:rAngAx val="0"/>
      <c:perspective val="0"/>
    </c:view3D>
    <c:floor>
      <c:thickness val="0"/>
    </c:floor>
    <c:sideWall>
      <c:thickness val="0"/>
    </c:sideWall>
    <c:backWall>
      <c:thickness val="0"/>
    </c:backWall>
    <c:plotArea>
      <c:layout/>
      <c:pie3DChart>
        <c:varyColors val="1"/>
        <c:ser>
          <c:idx val="0"/>
          <c:order val="0"/>
          <c:spPr>
            <a:solidFill>
              <a:srgbClr val="00FF00"/>
            </a:solidFill>
            <a:ln w="12700">
              <a:solidFill>
                <a:srgbClr val="000000"/>
              </a:solidFill>
              <a:prstDash val="solid"/>
            </a:ln>
          </c:spPr>
          <c:explosion val="21"/>
          <c:dPt>
            <c:idx val="0"/>
            <c:bubble3D val="0"/>
            <c:spPr>
              <a:solidFill>
                <a:srgbClr val="00FFFF"/>
              </a:solidFill>
              <a:ln w="12700">
                <a:solidFill>
                  <a:srgbClr val="000000"/>
                </a:solidFill>
                <a:prstDash val="solid"/>
              </a:ln>
            </c:spPr>
            <c:extLst>
              <c:ext xmlns:c16="http://schemas.microsoft.com/office/drawing/2014/chart" uri="{C3380CC4-5D6E-409C-BE32-E72D297353CC}">
                <c16:uniqueId val="{00000001-632F-4A50-BCF1-F609161C04F2}"/>
              </c:ext>
            </c:extLst>
          </c:dPt>
          <c:dPt>
            <c:idx val="1"/>
            <c:bubble3D val="0"/>
            <c:extLst>
              <c:ext xmlns:c16="http://schemas.microsoft.com/office/drawing/2014/chart" uri="{C3380CC4-5D6E-409C-BE32-E72D297353CC}">
                <c16:uniqueId val="{00000002-632F-4A50-BCF1-F609161C04F2}"/>
              </c:ext>
            </c:extLst>
          </c:dPt>
          <c:dPt>
            <c:idx val="2"/>
            <c:bubble3D val="0"/>
            <c:spPr>
              <a:solidFill>
                <a:srgbClr val="FFFF00"/>
              </a:solidFill>
              <a:ln w="12700">
                <a:solidFill>
                  <a:srgbClr val="000000"/>
                </a:solidFill>
                <a:prstDash val="solid"/>
              </a:ln>
            </c:spPr>
            <c:extLst>
              <c:ext xmlns:c16="http://schemas.microsoft.com/office/drawing/2014/chart" uri="{C3380CC4-5D6E-409C-BE32-E72D297353CC}">
                <c16:uniqueId val="{00000004-632F-4A50-BCF1-F609161C04F2}"/>
              </c:ext>
            </c:extLst>
          </c:dPt>
          <c:dPt>
            <c:idx val="3"/>
            <c:bubble3D val="0"/>
            <c:spPr>
              <a:solidFill>
                <a:srgbClr val="FF0000"/>
              </a:solidFill>
              <a:ln w="12700">
                <a:solidFill>
                  <a:srgbClr val="000000"/>
                </a:solidFill>
                <a:prstDash val="solid"/>
              </a:ln>
            </c:spPr>
            <c:extLst>
              <c:ext xmlns:c16="http://schemas.microsoft.com/office/drawing/2014/chart" uri="{C3380CC4-5D6E-409C-BE32-E72D297353CC}">
                <c16:uniqueId val="{00000006-632F-4A50-BCF1-F609161C04F2}"/>
              </c:ext>
            </c:extLst>
          </c:dPt>
          <c:dPt>
            <c:idx val="4"/>
            <c:bubble3D val="0"/>
            <c:extLst>
              <c:ext xmlns:c16="http://schemas.microsoft.com/office/drawing/2014/chart" uri="{C3380CC4-5D6E-409C-BE32-E72D297353CC}">
                <c16:uniqueId val="{00000007-632F-4A50-BCF1-F609161C04F2}"/>
              </c:ext>
            </c:extLst>
          </c:dPt>
          <c:dLbls>
            <c:dLbl>
              <c:idx val="2"/>
              <c:delete val="1"/>
              <c:extLst>
                <c:ext xmlns:c15="http://schemas.microsoft.com/office/drawing/2012/chart" uri="{CE6537A1-D6FC-4f65-9D91-7224C49458BB}"/>
                <c:ext xmlns:c16="http://schemas.microsoft.com/office/drawing/2014/chart" uri="{C3380CC4-5D6E-409C-BE32-E72D297353CC}">
                  <c16:uniqueId val="{00000004-632F-4A50-BCF1-F609161C04F2}"/>
                </c:ext>
              </c:extLst>
            </c:dLbl>
            <c:dLbl>
              <c:idx val="3"/>
              <c:delete val="1"/>
              <c:extLst>
                <c:ext xmlns:c15="http://schemas.microsoft.com/office/drawing/2012/chart" uri="{CE6537A1-D6FC-4f65-9D91-7224C49458BB}"/>
                <c:ext xmlns:c16="http://schemas.microsoft.com/office/drawing/2014/chart" uri="{C3380CC4-5D6E-409C-BE32-E72D297353CC}">
                  <c16:uniqueId val="{00000006-632F-4A50-BCF1-F609161C04F2}"/>
                </c:ext>
              </c:extLst>
            </c:dLbl>
            <c:dLbl>
              <c:idx val="4"/>
              <c:delete val="1"/>
              <c:extLst>
                <c:ext xmlns:c15="http://schemas.microsoft.com/office/drawing/2012/chart" uri="{CE6537A1-D6FC-4f65-9D91-7224C49458BB}"/>
                <c:ext xmlns:c16="http://schemas.microsoft.com/office/drawing/2014/chart" uri="{C3380CC4-5D6E-409C-BE32-E72D297353CC}">
                  <c16:uniqueId val="{00000007-632F-4A50-BCF1-F609161C04F2}"/>
                </c:ext>
              </c:extLst>
            </c:dLbl>
            <c:spPr>
              <a:noFill/>
              <a:ln>
                <a:noFill/>
              </a:ln>
              <a:effectLst/>
            </c:spPr>
            <c:showLegendKey val="0"/>
            <c:showVal val="0"/>
            <c:showCatName val="0"/>
            <c:showSerName val="0"/>
            <c:showPercent val="1"/>
            <c:showBubbleSize val="0"/>
            <c:showLeaderLines val="1"/>
            <c:leaderLines>
              <c:spPr>
                <a:ln>
                  <a:noFill/>
                </a:ln>
              </c:spPr>
            </c:leaderLines>
            <c:extLst>
              <c:ext xmlns:c15="http://schemas.microsoft.com/office/drawing/2012/chart" uri="{CE6537A1-D6FC-4f65-9D91-7224C49458BB}"/>
            </c:extLst>
          </c:dLbls>
          <c:cat>
            <c:strRef>
              <c:f>'[1]TORTA EST. VIAS TECN'!$E$126:$E$130</c:f>
              <c:strCache>
                <c:ptCount val="5"/>
                <c:pt idx="0">
                  <c:v>MUY BUENO</c:v>
                </c:pt>
                <c:pt idx="1">
                  <c:v>BUENO</c:v>
                </c:pt>
                <c:pt idx="2">
                  <c:v>REGULAR</c:v>
                </c:pt>
                <c:pt idx="3">
                  <c:v>MALO</c:v>
                </c:pt>
                <c:pt idx="4">
                  <c:v>MUY MALO</c:v>
                </c:pt>
              </c:strCache>
            </c:strRef>
          </c:cat>
          <c:val>
            <c:numRef>
              <c:f>'TORTA EST. VIAS TEC'!$J$86:$J$90</c:f>
              <c:numCache>
                <c:formatCode>0.00%</c:formatCode>
                <c:ptCount val="5"/>
                <c:pt idx="0">
                  <c:v>0</c:v>
                </c:pt>
                <c:pt idx="1">
                  <c:v>1</c:v>
                </c:pt>
                <c:pt idx="2">
                  <c:v>0</c:v>
                </c:pt>
                <c:pt idx="3">
                  <c:v>0</c:v>
                </c:pt>
                <c:pt idx="4">
                  <c:v>0</c:v>
                </c:pt>
              </c:numCache>
            </c:numRef>
          </c:val>
          <c:extLst>
            <c:ext xmlns:c16="http://schemas.microsoft.com/office/drawing/2014/chart" uri="{C3380CC4-5D6E-409C-BE32-E72D297353CC}">
              <c16:uniqueId val="{00000008-632F-4A50-BCF1-F609161C04F2}"/>
            </c:ext>
          </c:extLst>
        </c:ser>
        <c:dLbls>
          <c:showLegendKey val="0"/>
          <c:showVal val="0"/>
          <c:showCatName val="0"/>
          <c:showSerName val="0"/>
          <c:showPercent val="1"/>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730" b="0" i="0" u="none" strike="noStrike" baseline="0">
          <a:solidFill>
            <a:srgbClr val="000000"/>
          </a:solidFill>
          <a:latin typeface="Arial"/>
          <a:ea typeface="Arial"/>
          <a:cs typeface="Arial"/>
        </a:defRPr>
      </a:pPr>
      <a:endParaRPr lang="es-CO"/>
    </a:p>
  </c:txPr>
  <c:printSettings>
    <c:headerFooter alignWithMargins="0"/>
    <c:pageMargins b="1" l="0.75000000000000056" r="0.75000000000000056" t="1" header="0" footer="0"/>
    <c:pageSetup orientation="portrait"/>
  </c:printSettings>
</c:chartSpace>
</file>

<file path=xl/drawings/_rels/drawing4.xml.rels><?xml version="1.0" encoding="UTF-8" standalone="yes"?>
<Relationships xmlns="http://schemas.openxmlformats.org/package/2006/relationships"><Relationship Id="rId8" Type="http://schemas.openxmlformats.org/officeDocument/2006/relationships/image" Target="../media/image10.jpeg"/><Relationship Id="rId3" Type="http://schemas.openxmlformats.org/officeDocument/2006/relationships/image" Target="../media/image5.jpeg"/><Relationship Id="rId7" Type="http://schemas.openxmlformats.org/officeDocument/2006/relationships/image" Target="../media/image9.jpeg"/><Relationship Id="rId2" Type="http://schemas.openxmlformats.org/officeDocument/2006/relationships/image" Target="../media/image4.jpe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6.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10.jpeg"/><Relationship Id="rId7" Type="http://schemas.openxmlformats.org/officeDocument/2006/relationships/image" Target="../media/image8.png"/><Relationship Id="rId2" Type="http://schemas.openxmlformats.org/officeDocument/2006/relationships/image" Target="../media/image12.png"/><Relationship Id="rId1" Type="http://schemas.openxmlformats.org/officeDocument/2006/relationships/image" Target="../media/image11.jpe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13.jpeg"/></Relationships>
</file>

<file path=xl/drawings/_rels/drawing7.xml.rels><?xml version="1.0" encoding="UTF-8" standalone="yes"?>
<Relationships xmlns="http://schemas.openxmlformats.org/package/2006/relationships"><Relationship Id="rId8" Type="http://schemas.openxmlformats.org/officeDocument/2006/relationships/chart" Target="../charts/chart22.xml"/><Relationship Id="rId13" Type="http://schemas.openxmlformats.org/officeDocument/2006/relationships/chart" Target="../charts/chart27.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6" Type="http://schemas.openxmlformats.org/officeDocument/2006/relationships/chart" Target="../charts/chart30.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5" Type="http://schemas.openxmlformats.org/officeDocument/2006/relationships/chart" Target="../charts/chart2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 Id="rId14" Type="http://schemas.openxmlformats.org/officeDocument/2006/relationships/chart" Target="../charts/chart28.xml"/></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9.jpeg"/><Relationship Id="rId1" Type="http://schemas.openxmlformats.org/officeDocument/2006/relationships/image" Target="../media/image4.jpeg"/><Relationship Id="rId4" Type="http://schemas.openxmlformats.org/officeDocument/2006/relationships/image" Target="../media/image6.png"/></Relationships>
</file>

<file path=xl/drawings/_rels/drawing17.xml.rels><?xml version="1.0" encoding="UTF-8" standalone="yes"?>
<Relationships xmlns="http://schemas.openxmlformats.org/package/2006/relationships"><Relationship Id="rId8" Type="http://schemas.openxmlformats.org/officeDocument/2006/relationships/image" Target="../media/image22.jpeg"/><Relationship Id="rId13" Type="http://schemas.openxmlformats.org/officeDocument/2006/relationships/image" Target="../media/image27.jpeg"/><Relationship Id="rId18" Type="http://schemas.openxmlformats.org/officeDocument/2006/relationships/image" Target="../media/image32.jpeg"/><Relationship Id="rId26" Type="http://schemas.openxmlformats.org/officeDocument/2006/relationships/image" Target="../media/image40.jpeg"/><Relationship Id="rId3" Type="http://schemas.openxmlformats.org/officeDocument/2006/relationships/image" Target="../media/image17.jpeg"/><Relationship Id="rId21" Type="http://schemas.openxmlformats.org/officeDocument/2006/relationships/image" Target="../media/image35.jpeg"/><Relationship Id="rId7" Type="http://schemas.openxmlformats.org/officeDocument/2006/relationships/image" Target="../media/image21.jpeg"/><Relationship Id="rId12" Type="http://schemas.openxmlformats.org/officeDocument/2006/relationships/image" Target="../media/image26.jpeg"/><Relationship Id="rId17" Type="http://schemas.openxmlformats.org/officeDocument/2006/relationships/image" Target="../media/image31.jpeg"/><Relationship Id="rId25" Type="http://schemas.openxmlformats.org/officeDocument/2006/relationships/image" Target="../media/image39.jpeg"/><Relationship Id="rId2" Type="http://schemas.openxmlformats.org/officeDocument/2006/relationships/image" Target="../media/image16.jpeg"/><Relationship Id="rId16" Type="http://schemas.openxmlformats.org/officeDocument/2006/relationships/image" Target="../media/image30.jpeg"/><Relationship Id="rId20" Type="http://schemas.openxmlformats.org/officeDocument/2006/relationships/image" Target="../media/image34.jpeg"/><Relationship Id="rId29" Type="http://schemas.openxmlformats.org/officeDocument/2006/relationships/image" Target="../media/image43.jpeg"/><Relationship Id="rId1" Type="http://schemas.openxmlformats.org/officeDocument/2006/relationships/image" Target="../media/image15.jpeg"/><Relationship Id="rId6" Type="http://schemas.openxmlformats.org/officeDocument/2006/relationships/image" Target="../media/image20.jpeg"/><Relationship Id="rId11" Type="http://schemas.openxmlformats.org/officeDocument/2006/relationships/image" Target="../media/image25.jpeg"/><Relationship Id="rId24" Type="http://schemas.openxmlformats.org/officeDocument/2006/relationships/image" Target="../media/image38.jpeg"/><Relationship Id="rId5" Type="http://schemas.openxmlformats.org/officeDocument/2006/relationships/image" Target="../media/image19.jpeg"/><Relationship Id="rId15" Type="http://schemas.openxmlformats.org/officeDocument/2006/relationships/image" Target="../media/image29.jpeg"/><Relationship Id="rId23" Type="http://schemas.openxmlformats.org/officeDocument/2006/relationships/image" Target="../media/image37.jpeg"/><Relationship Id="rId28" Type="http://schemas.openxmlformats.org/officeDocument/2006/relationships/image" Target="../media/image42.jpeg"/><Relationship Id="rId10" Type="http://schemas.openxmlformats.org/officeDocument/2006/relationships/image" Target="../media/image24.jpeg"/><Relationship Id="rId19" Type="http://schemas.openxmlformats.org/officeDocument/2006/relationships/image" Target="../media/image33.jpeg"/><Relationship Id="rId4" Type="http://schemas.openxmlformats.org/officeDocument/2006/relationships/image" Target="../media/image18.jpeg"/><Relationship Id="rId9" Type="http://schemas.openxmlformats.org/officeDocument/2006/relationships/image" Target="../media/image23.jpeg"/><Relationship Id="rId14" Type="http://schemas.openxmlformats.org/officeDocument/2006/relationships/image" Target="../media/image28.jpeg"/><Relationship Id="rId22" Type="http://schemas.openxmlformats.org/officeDocument/2006/relationships/image" Target="../media/image36.jpeg"/><Relationship Id="rId27" Type="http://schemas.openxmlformats.org/officeDocument/2006/relationships/image" Target="../media/image41.jpeg"/><Relationship Id="rId30" Type="http://schemas.openxmlformats.org/officeDocument/2006/relationships/image" Target="../media/image44.jpeg"/></Relationships>
</file>

<file path=xl/drawings/_rels/drawing18.xml.rels><?xml version="1.0" encoding="UTF-8" standalone="yes"?>
<Relationships xmlns="http://schemas.openxmlformats.org/package/2006/relationships"><Relationship Id="rId8" Type="http://schemas.openxmlformats.org/officeDocument/2006/relationships/image" Target="../media/image52.jpeg"/><Relationship Id="rId13" Type="http://schemas.openxmlformats.org/officeDocument/2006/relationships/image" Target="../media/image57.jpeg"/><Relationship Id="rId18" Type="http://schemas.openxmlformats.org/officeDocument/2006/relationships/image" Target="../media/image62.jpeg"/><Relationship Id="rId26" Type="http://schemas.openxmlformats.org/officeDocument/2006/relationships/image" Target="../media/image70.jpeg"/><Relationship Id="rId3" Type="http://schemas.openxmlformats.org/officeDocument/2006/relationships/image" Target="../media/image47.jpeg"/><Relationship Id="rId21" Type="http://schemas.openxmlformats.org/officeDocument/2006/relationships/image" Target="../media/image65.jpeg"/><Relationship Id="rId7" Type="http://schemas.openxmlformats.org/officeDocument/2006/relationships/image" Target="../media/image51.jpeg"/><Relationship Id="rId12" Type="http://schemas.openxmlformats.org/officeDocument/2006/relationships/image" Target="../media/image56.jpeg"/><Relationship Id="rId17" Type="http://schemas.openxmlformats.org/officeDocument/2006/relationships/image" Target="../media/image61.jpeg"/><Relationship Id="rId25" Type="http://schemas.openxmlformats.org/officeDocument/2006/relationships/image" Target="../media/image69.jpeg"/><Relationship Id="rId2" Type="http://schemas.openxmlformats.org/officeDocument/2006/relationships/image" Target="../media/image46.jpeg"/><Relationship Id="rId16" Type="http://schemas.openxmlformats.org/officeDocument/2006/relationships/image" Target="../media/image60.jpeg"/><Relationship Id="rId20" Type="http://schemas.openxmlformats.org/officeDocument/2006/relationships/image" Target="../media/image64.jpeg"/><Relationship Id="rId1" Type="http://schemas.openxmlformats.org/officeDocument/2006/relationships/image" Target="../media/image45.jpeg"/><Relationship Id="rId6" Type="http://schemas.openxmlformats.org/officeDocument/2006/relationships/image" Target="../media/image50.jpeg"/><Relationship Id="rId11" Type="http://schemas.openxmlformats.org/officeDocument/2006/relationships/image" Target="../media/image55.jpeg"/><Relationship Id="rId24" Type="http://schemas.openxmlformats.org/officeDocument/2006/relationships/image" Target="../media/image68.jpeg"/><Relationship Id="rId5" Type="http://schemas.openxmlformats.org/officeDocument/2006/relationships/image" Target="../media/image49.jpeg"/><Relationship Id="rId15" Type="http://schemas.openxmlformats.org/officeDocument/2006/relationships/image" Target="../media/image59.jpeg"/><Relationship Id="rId23" Type="http://schemas.openxmlformats.org/officeDocument/2006/relationships/image" Target="../media/image67.jpeg"/><Relationship Id="rId10" Type="http://schemas.openxmlformats.org/officeDocument/2006/relationships/image" Target="../media/image54.jpeg"/><Relationship Id="rId19" Type="http://schemas.openxmlformats.org/officeDocument/2006/relationships/image" Target="../media/image63.jpeg"/><Relationship Id="rId4" Type="http://schemas.openxmlformats.org/officeDocument/2006/relationships/image" Target="../media/image48.jpeg"/><Relationship Id="rId9" Type="http://schemas.openxmlformats.org/officeDocument/2006/relationships/image" Target="../media/image53.jpeg"/><Relationship Id="rId14" Type="http://schemas.openxmlformats.org/officeDocument/2006/relationships/image" Target="../media/image58.jpeg"/><Relationship Id="rId22" Type="http://schemas.openxmlformats.org/officeDocument/2006/relationships/image" Target="../media/image66.jpeg"/></Relationships>
</file>

<file path=xl/drawings/_rels/drawing19.xml.rels><?xml version="1.0" encoding="UTF-8" standalone="yes"?>
<Relationships xmlns="http://schemas.openxmlformats.org/package/2006/relationships"><Relationship Id="rId8" Type="http://schemas.openxmlformats.org/officeDocument/2006/relationships/image" Target="../media/image77.jpeg"/><Relationship Id="rId13" Type="http://schemas.openxmlformats.org/officeDocument/2006/relationships/image" Target="../media/image82.jpeg"/><Relationship Id="rId18" Type="http://schemas.openxmlformats.org/officeDocument/2006/relationships/image" Target="../media/image87.jpeg"/><Relationship Id="rId3" Type="http://schemas.openxmlformats.org/officeDocument/2006/relationships/image" Target="../media/image72.jpeg"/><Relationship Id="rId7" Type="http://schemas.openxmlformats.org/officeDocument/2006/relationships/image" Target="../media/image76.jpeg"/><Relationship Id="rId12" Type="http://schemas.openxmlformats.org/officeDocument/2006/relationships/image" Target="../media/image81.jpeg"/><Relationship Id="rId17" Type="http://schemas.openxmlformats.org/officeDocument/2006/relationships/image" Target="../media/image86.jpeg"/><Relationship Id="rId2" Type="http://schemas.openxmlformats.org/officeDocument/2006/relationships/image" Target="../media/image71.jpeg"/><Relationship Id="rId16" Type="http://schemas.openxmlformats.org/officeDocument/2006/relationships/image" Target="../media/image85.jpeg"/><Relationship Id="rId1" Type="http://schemas.openxmlformats.org/officeDocument/2006/relationships/image" Target="../media/image45.jpeg"/><Relationship Id="rId6" Type="http://schemas.openxmlformats.org/officeDocument/2006/relationships/image" Target="../media/image75.jpeg"/><Relationship Id="rId11" Type="http://schemas.openxmlformats.org/officeDocument/2006/relationships/image" Target="../media/image80.jpeg"/><Relationship Id="rId5" Type="http://schemas.openxmlformats.org/officeDocument/2006/relationships/image" Target="../media/image74.jpeg"/><Relationship Id="rId15" Type="http://schemas.openxmlformats.org/officeDocument/2006/relationships/image" Target="../media/image84.jpeg"/><Relationship Id="rId10" Type="http://schemas.openxmlformats.org/officeDocument/2006/relationships/image" Target="../media/image79.jpeg"/><Relationship Id="rId4" Type="http://schemas.openxmlformats.org/officeDocument/2006/relationships/image" Target="../media/image73.jpeg"/><Relationship Id="rId9" Type="http://schemas.openxmlformats.org/officeDocument/2006/relationships/image" Target="../media/image78.jpeg"/><Relationship Id="rId14" Type="http://schemas.openxmlformats.org/officeDocument/2006/relationships/image" Target="../media/image83.jpeg"/></Relationships>
</file>

<file path=xl/drawings/_rels/drawing20.xml.rels><?xml version="1.0" encoding="UTF-8" standalone="yes"?>
<Relationships xmlns="http://schemas.openxmlformats.org/package/2006/relationships"><Relationship Id="rId8" Type="http://schemas.openxmlformats.org/officeDocument/2006/relationships/image" Target="../media/image94.jpeg"/><Relationship Id="rId13" Type="http://schemas.openxmlformats.org/officeDocument/2006/relationships/image" Target="../media/image99.jpeg"/><Relationship Id="rId18" Type="http://schemas.openxmlformats.org/officeDocument/2006/relationships/image" Target="../media/image104.jpeg"/><Relationship Id="rId3" Type="http://schemas.openxmlformats.org/officeDocument/2006/relationships/image" Target="../media/image89.jpeg"/><Relationship Id="rId21" Type="http://schemas.openxmlformats.org/officeDocument/2006/relationships/image" Target="../media/image107.jpeg"/><Relationship Id="rId7" Type="http://schemas.openxmlformats.org/officeDocument/2006/relationships/image" Target="../media/image93.jpeg"/><Relationship Id="rId12" Type="http://schemas.openxmlformats.org/officeDocument/2006/relationships/image" Target="../media/image98.jpeg"/><Relationship Id="rId17" Type="http://schemas.openxmlformats.org/officeDocument/2006/relationships/image" Target="../media/image103.jpeg"/><Relationship Id="rId2" Type="http://schemas.openxmlformats.org/officeDocument/2006/relationships/image" Target="../media/image88.jpeg"/><Relationship Id="rId16" Type="http://schemas.openxmlformats.org/officeDocument/2006/relationships/image" Target="../media/image102.jpeg"/><Relationship Id="rId20" Type="http://schemas.openxmlformats.org/officeDocument/2006/relationships/image" Target="../media/image106.jpeg"/><Relationship Id="rId1" Type="http://schemas.openxmlformats.org/officeDocument/2006/relationships/image" Target="../media/image45.jpeg"/><Relationship Id="rId6" Type="http://schemas.openxmlformats.org/officeDocument/2006/relationships/image" Target="../media/image92.jpeg"/><Relationship Id="rId11" Type="http://schemas.openxmlformats.org/officeDocument/2006/relationships/image" Target="../media/image97.jpeg"/><Relationship Id="rId5" Type="http://schemas.openxmlformats.org/officeDocument/2006/relationships/image" Target="../media/image91.jpeg"/><Relationship Id="rId15" Type="http://schemas.openxmlformats.org/officeDocument/2006/relationships/image" Target="../media/image101.jpeg"/><Relationship Id="rId10" Type="http://schemas.openxmlformats.org/officeDocument/2006/relationships/image" Target="../media/image96.jpeg"/><Relationship Id="rId19" Type="http://schemas.openxmlformats.org/officeDocument/2006/relationships/image" Target="../media/image105.jpeg"/><Relationship Id="rId4" Type="http://schemas.openxmlformats.org/officeDocument/2006/relationships/image" Target="../media/image90.jpeg"/><Relationship Id="rId9" Type="http://schemas.openxmlformats.org/officeDocument/2006/relationships/image" Target="../media/image95.jpeg"/><Relationship Id="rId14" Type="http://schemas.openxmlformats.org/officeDocument/2006/relationships/image" Target="../media/image100.jpeg"/><Relationship Id="rId22" Type="http://schemas.openxmlformats.org/officeDocument/2006/relationships/image" Target="../media/image108.jpeg"/></Relationships>
</file>

<file path=xl/drawings/_rels/drawing21.xml.rels><?xml version="1.0" encoding="UTF-8" standalone="yes"?>
<Relationships xmlns="http://schemas.openxmlformats.org/package/2006/relationships"><Relationship Id="rId3" Type="http://schemas.openxmlformats.org/officeDocument/2006/relationships/image" Target="../media/image111.jpeg"/><Relationship Id="rId2" Type="http://schemas.openxmlformats.org/officeDocument/2006/relationships/image" Target="../media/image110.jpeg"/><Relationship Id="rId1" Type="http://schemas.openxmlformats.org/officeDocument/2006/relationships/image" Target="../media/image109.jpeg"/><Relationship Id="rId5" Type="http://schemas.openxmlformats.org/officeDocument/2006/relationships/image" Target="../media/image113.jpeg"/><Relationship Id="rId4" Type="http://schemas.openxmlformats.org/officeDocument/2006/relationships/image" Target="../media/image112.jpeg"/></Relationships>
</file>

<file path=xl/drawings/_rels/drawing23.xml.rels><?xml version="1.0" encoding="UTF-8" standalone="yes"?>
<Relationships xmlns="http://schemas.openxmlformats.org/package/2006/relationships"><Relationship Id="rId3" Type="http://schemas.openxmlformats.org/officeDocument/2006/relationships/image" Target="../media/image117.jpeg"/><Relationship Id="rId2" Type="http://schemas.openxmlformats.org/officeDocument/2006/relationships/image" Target="../media/image116.jpeg"/><Relationship Id="rId1" Type="http://schemas.openxmlformats.org/officeDocument/2006/relationships/image" Target="../media/image115.png"/><Relationship Id="rId6" Type="http://schemas.openxmlformats.org/officeDocument/2006/relationships/image" Target="../media/image120.png"/><Relationship Id="rId5" Type="http://schemas.openxmlformats.org/officeDocument/2006/relationships/image" Target="../media/image119.png"/><Relationship Id="rId4" Type="http://schemas.openxmlformats.org/officeDocument/2006/relationships/image" Target="../media/image118.png"/></Relationships>
</file>

<file path=xl/drawings/_rels/drawing24.xml.rels><?xml version="1.0" encoding="UTF-8" standalone="yes"?>
<Relationships xmlns="http://schemas.openxmlformats.org/package/2006/relationships"><Relationship Id="rId3" Type="http://schemas.openxmlformats.org/officeDocument/2006/relationships/image" Target="../media/image124.png"/><Relationship Id="rId2" Type="http://schemas.openxmlformats.org/officeDocument/2006/relationships/image" Target="../media/image123.png"/><Relationship Id="rId1" Type="http://schemas.openxmlformats.org/officeDocument/2006/relationships/image" Target="../media/image122.png"/><Relationship Id="rId5" Type="http://schemas.openxmlformats.org/officeDocument/2006/relationships/image" Target="../media/image126.png"/><Relationship Id="rId4" Type="http://schemas.openxmlformats.org/officeDocument/2006/relationships/image" Target="../media/image125.png"/></Relationships>
</file>

<file path=xl/drawings/_rels/drawing25.xml.rels><?xml version="1.0" encoding="UTF-8" standalone="yes"?>
<Relationships xmlns="http://schemas.openxmlformats.org/package/2006/relationships"><Relationship Id="rId3" Type="http://schemas.openxmlformats.org/officeDocument/2006/relationships/image" Target="../media/image130.png"/><Relationship Id="rId2" Type="http://schemas.openxmlformats.org/officeDocument/2006/relationships/image" Target="../media/image129.png"/><Relationship Id="rId1" Type="http://schemas.openxmlformats.org/officeDocument/2006/relationships/image" Target="../media/image128.png"/><Relationship Id="rId6" Type="http://schemas.openxmlformats.org/officeDocument/2006/relationships/image" Target="../media/image133.png"/><Relationship Id="rId5" Type="http://schemas.openxmlformats.org/officeDocument/2006/relationships/image" Target="../media/image132.png"/><Relationship Id="rId4" Type="http://schemas.openxmlformats.org/officeDocument/2006/relationships/image" Target="../media/image13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1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1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2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2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123825</xdr:colOff>
          <xdr:row>2</xdr:row>
          <xdr:rowOff>180975</xdr:rowOff>
        </xdr:to>
        <xdr:sp macro="" textlink="">
          <xdr:nvSpPr>
            <xdr:cNvPr id="25601" name="Imagen 1" hidden="1">
              <a:extLst>
                <a:ext uri="{63B3BB69-23CF-44E3-9099-C40C66FF867C}">
                  <a14:compatExt spid="_x0000_s25601"/>
                </a:ext>
                <a:ext uri="{FF2B5EF4-FFF2-40B4-BE49-F238E27FC236}">
                  <a16:creationId xmlns:a16="http://schemas.microsoft.com/office/drawing/2014/main" id="{45522688-3BF4-42EC-B621-FB7A7E35E7DE}"/>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552450</xdr:colOff>
          <xdr:row>4</xdr:row>
          <xdr:rowOff>200025</xdr:rowOff>
        </xdr:to>
        <xdr:sp macro="" textlink="">
          <xdr:nvSpPr>
            <xdr:cNvPr id="2050" name="Imagen 1" hidden="1">
              <a:extLst>
                <a:ext uri="{63B3BB69-23CF-44E3-9099-C40C66FF867C}">
                  <a14:compatExt spid="_x0000_s2050"/>
                </a:ext>
                <a:ext uri="{FF2B5EF4-FFF2-40B4-BE49-F238E27FC236}">
                  <a16:creationId xmlns:a16="http://schemas.microsoft.com/office/drawing/2014/main" id="{36FD5B43-ADCA-463E-9B79-9DFDB5C148DF}"/>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28575</xdr:colOff>
      <xdr:row>10</xdr:row>
      <xdr:rowOff>161925</xdr:rowOff>
    </xdr:to>
    <xdr:sp macro="" textlink="">
      <xdr:nvSpPr>
        <xdr:cNvPr id="5603810" name="Line 1">
          <a:extLst>
            <a:ext uri="{FF2B5EF4-FFF2-40B4-BE49-F238E27FC236}">
              <a16:creationId xmlns:a16="http://schemas.microsoft.com/office/drawing/2014/main" id="{784AFD6F-FCF0-455F-A9D2-8DCBD4C54B24}"/>
            </a:ext>
          </a:extLst>
        </xdr:cNvPr>
        <xdr:cNvSpPr>
          <a:spLocks noChangeShapeType="1"/>
        </xdr:cNvSpPr>
      </xdr:nvSpPr>
      <xdr:spPr bwMode="auto">
        <a:xfrm>
          <a:off x="9525" y="1809750"/>
          <a:ext cx="2438400" cy="714375"/>
        </a:xfrm>
        <a:prstGeom prst="line">
          <a:avLst/>
        </a:prstGeom>
        <a:noFill/>
        <a:ln w="1714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xdr:row>
      <xdr:rowOff>0</xdr:rowOff>
    </xdr:from>
    <xdr:to>
      <xdr:col>1</xdr:col>
      <xdr:colOff>0</xdr:colOff>
      <xdr:row>11</xdr:row>
      <xdr:rowOff>0</xdr:rowOff>
    </xdr:to>
    <xdr:sp macro="" textlink="">
      <xdr:nvSpPr>
        <xdr:cNvPr id="5603811" name="Line 2">
          <a:extLst>
            <a:ext uri="{FF2B5EF4-FFF2-40B4-BE49-F238E27FC236}">
              <a16:creationId xmlns:a16="http://schemas.microsoft.com/office/drawing/2014/main" id="{5ABCED80-184B-4CB6-BEA4-F60E04E810B2}"/>
            </a:ext>
          </a:extLst>
        </xdr:cNvPr>
        <xdr:cNvSpPr>
          <a:spLocks noChangeShapeType="1"/>
        </xdr:cNvSpPr>
      </xdr:nvSpPr>
      <xdr:spPr bwMode="auto">
        <a:xfrm>
          <a:off x="2362200"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5603812" name="Line 3">
          <a:extLst>
            <a:ext uri="{FF2B5EF4-FFF2-40B4-BE49-F238E27FC236}">
              <a16:creationId xmlns:a16="http://schemas.microsoft.com/office/drawing/2014/main" id="{8C2D9136-E83F-422A-A5D3-F4B198FD6EFE}"/>
            </a:ext>
          </a:extLst>
        </xdr:cNvPr>
        <xdr:cNvSpPr>
          <a:spLocks noChangeShapeType="1"/>
        </xdr:cNvSpPr>
      </xdr:nvSpPr>
      <xdr:spPr bwMode="auto">
        <a:xfrm>
          <a:off x="3667125"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5603813" name="Line 4">
          <a:extLst>
            <a:ext uri="{FF2B5EF4-FFF2-40B4-BE49-F238E27FC236}">
              <a16:creationId xmlns:a16="http://schemas.microsoft.com/office/drawing/2014/main" id="{A7D6D4DD-8DF7-48EE-9812-8876B41DCF72}"/>
            </a:ext>
          </a:extLst>
        </xdr:cNvPr>
        <xdr:cNvSpPr>
          <a:spLocks noChangeShapeType="1"/>
        </xdr:cNvSpPr>
      </xdr:nvSpPr>
      <xdr:spPr bwMode="auto">
        <a:xfrm>
          <a:off x="4972050"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5603814" name="Line 5">
          <a:extLst>
            <a:ext uri="{FF2B5EF4-FFF2-40B4-BE49-F238E27FC236}">
              <a16:creationId xmlns:a16="http://schemas.microsoft.com/office/drawing/2014/main" id="{9B7CED1B-E7B4-4288-A079-67B7E320F210}"/>
            </a:ext>
          </a:extLst>
        </xdr:cNvPr>
        <xdr:cNvSpPr>
          <a:spLocks noChangeShapeType="1"/>
        </xdr:cNvSpPr>
      </xdr:nvSpPr>
      <xdr:spPr bwMode="auto">
        <a:xfrm>
          <a:off x="4972050"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5603815" name="Line 6">
          <a:extLst>
            <a:ext uri="{FF2B5EF4-FFF2-40B4-BE49-F238E27FC236}">
              <a16:creationId xmlns:a16="http://schemas.microsoft.com/office/drawing/2014/main" id="{C7C7D99C-AC86-4AF8-8087-9DC9E199A6D9}"/>
            </a:ext>
          </a:extLst>
        </xdr:cNvPr>
        <xdr:cNvSpPr>
          <a:spLocks noChangeShapeType="1"/>
        </xdr:cNvSpPr>
      </xdr:nvSpPr>
      <xdr:spPr bwMode="auto">
        <a:xfrm>
          <a:off x="6276975"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5603816" name="Line 7">
          <a:extLst>
            <a:ext uri="{FF2B5EF4-FFF2-40B4-BE49-F238E27FC236}">
              <a16:creationId xmlns:a16="http://schemas.microsoft.com/office/drawing/2014/main" id="{FE68FFDE-A775-4728-845C-BB927220EEC0}"/>
            </a:ext>
          </a:extLst>
        </xdr:cNvPr>
        <xdr:cNvSpPr>
          <a:spLocks noChangeShapeType="1"/>
        </xdr:cNvSpPr>
      </xdr:nvSpPr>
      <xdr:spPr bwMode="auto">
        <a:xfrm>
          <a:off x="6276975"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5603817" name="Line 8">
          <a:extLst>
            <a:ext uri="{FF2B5EF4-FFF2-40B4-BE49-F238E27FC236}">
              <a16:creationId xmlns:a16="http://schemas.microsoft.com/office/drawing/2014/main" id="{725D0BD5-224C-46F2-BAA4-26248958984F}"/>
            </a:ext>
          </a:extLst>
        </xdr:cNvPr>
        <xdr:cNvSpPr>
          <a:spLocks noChangeShapeType="1"/>
        </xdr:cNvSpPr>
      </xdr:nvSpPr>
      <xdr:spPr bwMode="auto">
        <a:xfrm>
          <a:off x="7581900"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5603818" name="Line 9">
          <a:extLst>
            <a:ext uri="{FF2B5EF4-FFF2-40B4-BE49-F238E27FC236}">
              <a16:creationId xmlns:a16="http://schemas.microsoft.com/office/drawing/2014/main" id="{78E0BF7B-01FD-4586-A35F-BCEECBE88ED2}"/>
            </a:ext>
          </a:extLst>
        </xdr:cNvPr>
        <xdr:cNvSpPr>
          <a:spLocks noChangeShapeType="1"/>
        </xdr:cNvSpPr>
      </xdr:nvSpPr>
      <xdr:spPr bwMode="auto">
        <a:xfrm>
          <a:off x="7581900"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11</xdr:row>
      <xdr:rowOff>0</xdr:rowOff>
    </xdr:from>
    <xdr:to>
      <xdr:col>10</xdr:col>
      <xdr:colOff>0</xdr:colOff>
      <xdr:row>11</xdr:row>
      <xdr:rowOff>0</xdr:rowOff>
    </xdr:to>
    <xdr:sp macro="" textlink="">
      <xdr:nvSpPr>
        <xdr:cNvPr id="5603819" name="Line 10">
          <a:extLst>
            <a:ext uri="{FF2B5EF4-FFF2-40B4-BE49-F238E27FC236}">
              <a16:creationId xmlns:a16="http://schemas.microsoft.com/office/drawing/2014/main" id="{E811A9F0-B900-4AF9-A60D-A74DC2E993D0}"/>
            </a:ext>
          </a:extLst>
        </xdr:cNvPr>
        <xdr:cNvSpPr>
          <a:spLocks noChangeShapeType="1"/>
        </xdr:cNvSpPr>
      </xdr:nvSpPr>
      <xdr:spPr bwMode="auto">
        <a:xfrm>
          <a:off x="7639050" y="2533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27</xdr:row>
      <xdr:rowOff>28575</xdr:rowOff>
    </xdr:from>
    <xdr:to>
      <xdr:col>2</xdr:col>
      <xdr:colOff>95250</xdr:colOff>
      <xdr:row>27</xdr:row>
      <xdr:rowOff>104775</xdr:rowOff>
    </xdr:to>
    <xdr:sp macro="" textlink="">
      <xdr:nvSpPr>
        <xdr:cNvPr id="5603820" name="Oval 62">
          <a:extLst>
            <a:ext uri="{FF2B5EF4-FFF2-40B4-BE49-F238E27FC236}">
              <a16:creationId xmlns:a16="http://schemas.microsoft.com/office/drawing/2014/main" id="{62AEA8AF-8EA6-4AF8-9F3B-D2980E665CFD}"/>
            </a:ext>
          </a:extLst>
        </xdr:cNvPr>
        <xdr:cNvSpPr>
          <a:spLocks noChangeArrowheads="1"/>
        </xdr:cNvSpPr>
      </xdr:nvSpPr>
      <xdr:spPr bwMode="auto">
        <a:xfrm>
          <a:off x="2438400" y="6753225"/>
          <a:ext cx="76200" cy="76200"/>
        </a:xfrm>
        <a:prstGeom prst="ellipse">
          <a:avLst/>
        </a:prstGeom>
        <a:solidFill>
          <a:srgbClr val="00FF00"/>
        </a:solidFill>
        <a:ln w="9525">
          <a:solidFill>
            <a:srgbClr val="00FF00"/>
          </a:solidFill>
          <a:round/>
          <a:headEnd/>
          <a:tailEnd/>
        </a:ln>
      </xdr:spPr>
    </xdr:sp>
    <xdr:clientData/>
  </xdr:twoCellAnchor>
  <xdr:twoCellAnchor>
    <xdr:from>
      <xdr:col>4</xdr:col>
      <xdr:colOff>9525</xdr:colOff>
      <xdr:row>27</xdr:row>
      <xdr:rowOff>47625</xdr:rowOff>
    </xdr:from>
    <xdr:to>
      <xdr:col>4</xdr:col>
      <xdr:colOff>85725</xdr:colOff>
      <xdr:row>27</xdr:row>
      <xdr:rowOff>123825</xdr:rowOff>
    </xdr:to>
    <xdr:sp macro="" textlink="">
      <xdr:nvSpPr>
        <xdr:cNvPr id="5603821" name="Oval 63">
          <a:extLst>
            <a:ext uri="{FF2B5EF4-FFF2-40B4-BE49-F238E27FC236}">
              <a16:creationId xmlns:a16="http://schemas.microsoft.com/office/drawing/2014/main" id="{2EB26372-2FA4-46F5-B62B-E2EC0E77AD6E}"/>
            </a:ext>
          </a:extLst>
        </xdr:cNvPr>
        <xdr:cNvSpPr>
          <a:spLocks noChangeArrowheads="1"/>
        </xdr:cNvSpPr>
      </xdr:nvSpPr>
      <xdr:spPr bwMode="auto">
        <a:xfrm>
          <a:off x="3733800" y="6772275"/>
          <a:ext cx="76200" cy="76200"/>
        </a:xfrm>
        <a:prstGeom prst="ellipse">
          <a:avLst/>
        </a:prstGeom>
        <a:solidFill>
          <a:srgbClr val="FFFF00"/>
        </a:solidFill>
        <a:ln w="9525">
          <a:solidFill>
            <a:srgbClr val="FFFF00"/>
          </a:solidFill>
          <a:round/>
          <a:headEnd/>
          <a:tailEnd/>
        </a:ln>
      </xdr:spPr>
    </xdr:sp>
    <xdr:clientData/>
  </xdr:twoCellAnchor>
  <xdr:twoCellAnchor>
    <xdr:from>
      <xdr:col>6</xdr:col>
      <xdr:colOff>28575</xdr:colOff>
      <xdr:row>27</xdr:row>
      <xdr:rowOff>38100</xdr:rowOff>
    </xdr:from>
    <xdr:to>
      <xdr:col>6</xdr:col>
      <xdr:colOff>104775</xdr:colOff>
      <xdr:row>27</xdr:row>
      <xdr:rowOff>114300</xdr:rowOff>
    </xdr:to>
    <xdr:sp macro="" textlink="">
      <xdr:nvSpPr>
        <xdr:cNvPr id="5603822" name="Oval 64">
          <a:extLst>
            <a:ext uri="{FF2B5EF4-FFF2-40B4-BE49-F238E27FC236}">
              <a16:creationId xmlns:a16="http://schemas.microsoft.com/office/drawing/2014/main" id="{1A847879-E8F2-42BC-B2C1-2B34B4F9A7FB}"/>
            </a:ext>
          </a:extLst>
        </xdr:cNvPr>
        <xdr:cNvSpPr>
          <a:spLocks noChangeArrowheads="1"/>
        </xdr:cNvSpPr>
      </xdr:nvSpPr>
      <xdr:spPr bwMode="auto">
        <a:xfrm>
          <a:off x="5057775" y="6762750"/>
          <a:ext cx="76200" cy="76200"/>
        </a:xfrm>
        <a:prstGeom prst="ellipse">
          <a:avLst/>
        </a:prstGeom>
        <a:solidFill>
          <a:srgbClr val="FF0000"/>
        </a:solidFill>
        <a:ln w="9525">
          <a:solidFill>
            <a:srgbClr val="FF0000"/>
          </a:solidFill>
          <a:round/>
          <a:headEnd/>
          <a:tailEnd/>
        </a:ln>
      </xdr:spPr>
    </xdr:sp>
    <xdr:clientData/>
  </xdr:twoCellAnchor>
  <xdr:twoCellAnchor>
    <xdr:from>
      <xdr:col>8</xdr:col>
      <xdr:colOff>28575</xdr:colOff>
      <xdr:row>27</xdr:row>
      <xdr:rowOff>19050</xdr:rowOff>
    </xdr:from>
    <xdr:to>
      <xdr:col>8</xdr:col>
      <xdr:colOff>152400</xdr:colOff>
      <xdr:row>27</xdr:row>
      <xdr:rowOff>95250</xdr:rowOff>
    </xdr:to>
    <xdr:sp macro="" textlink="">
      <xdr:nvSpPr>
        <xdr:cNvPr id="5603823" name="Rectangle 65">
          <a:extLst>
            <a:ext uri="{FF2B5EF4-FFF2-40B4-BE49-F238E27FC236}">
              <a16:creationId xmlns:a16="http://schemas.microsoft.com/office/drawing/2014/main" id="{ECE3B92F-8523-4AAF-A3A4-2DD6514B5152}"/>
            </a:ext>
          </a:extLst>
        </xdr:cNvPr>
        <xdr:cNvSpPr>
          <a:spLocks noChangeArrowheads="1"/>
        </xdr:cNvSpPr>
      </xdr:nvSpPr>
      <xdr:spPr bwMode="auto">
        <a:xfrm>
          <a:off x="6362700" y="6743700"/>
          <a:ext cx="123825" cy="76200"/>
        </a:xfrm>
        <a:prstGeom prst="rect">
          <a:avLst/>
        </a:prstGeom>
        <a:solidFill>
          <a:srgbClr val="C0C0C0"/>
        </a:solidFill>
        <a:ln w="9525">
          <a:solidFill>
            <a:srgbClr val="C0C0C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38</xdr:row>
      <xdr:rowOff>9525</xdr:rowOff>
    </xdr:from>
    <xdr:to>
      <xdr:col>1</xdr:col>
      <xdr:colOff>9525</xdr:colOff>
      <xdr:row>40</xdr:row>
      <xdr:rowOff>0</xdr:rowOff>
    </xdr:to>
    <xdr:sp macro="" textlink="">
      <xdr:nvSpPr>
        <xdr:cNvPr id="6530250" name="Line 113">
          <a:extLst>
            <a:ext uri="{FF2B5EF4-FFF2-40B4-BE49-F238E27FC236}">
              <a16:creationId xmlns:a16="http://schemas.microsoft.com/office/drawing/2014/main" id="{B53B56AC-3140-41C6-9575-B1CDD68BFF61}"/>
            </a:ext>
          </a:extLst>
        </xdr:cNvPr>
        <xdr:cNvSpPr>
          <a:spLocks noChangeShapeType="1"/>
        </xdr:cNvSpPr>
      </xdr:nvSpPr>
      <xdr:spPr bwMode="auto">
        <a:xfrm>
          <a:off x="9525" y="6657975"/>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40</xdr:row>
      <xdr:rowOff>104775</xdr:rowOff>
    </xdr:from>
    <xdr:to>
      <xdr:col>15</xdr:col>
      <xdr:colOff>0</xdr:colOff>
      <xdr:row>41</xdr:row>
      <xdr:rowOff>19050</xdr:rowOff>
    </xdr:to>
    <xdr:sp macro="" textlink="">
      <xdr:nvSpPr>
        <xdr:cNvPr id="6530251" name="Rectangle 163">
          <a:extLst>
            <a:ext uri="{FF2B5EF4-FFF2-40B4-BE49-F238E27FC236}">
              <a16:creationId xmlns:a16="http://schemas.microsoft.com/office/drawing/2014/main" id="{FD39BBEC-6FD1-48C8-A442-635A7BF4E949}"/>
            </a:ext>
          </a:extLst>
        </xdr:cNvPr>
        <xdr:cNvSpPr>
          <a:spLocks noChangeArrowheads="1"/>
        </xdr:cNvSpPr>
      </xdr:nvSpPr>
      <xdr:spPr bwMode="auto">
        <a:xfrm>
          <a:off x="6172200" y="7096125"/>
          <a:ext cx="371475"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50</xdr:row>
      <xdr:rowOff>114300</xdr:rowOff>
    </xdr:from>
    <xdr:to>
      <xdr:col>15</xdr:col>
      <xdr:colOff>0</xdr:colOff>
      <xdr:row>51</xdr:row>
      <xdr:rowOff>28575</xdr:rowOff>
    </xdr:to>
    <xdr:sp macro="" textlink="">
      <xdr:nvSpPr>
        <xdr:cNvPr id="6530252" name="Rectangle 211">
          <a:extLst>
            <a:ext uri="{FF2B5EF4-FFF2-40B4-BE49-F238E27FC236}">
              <a16:creationId xmlns:a16="http://schemas.microsoft.com/office/drawing/2014/main" id="{BD9950C3-89FA-4049-96CB-1E2F62BDE5F5}"/>
            </a:ext>
          </a:extLst>
        </xdr:cNvPr>
        <xdr:cNvSpPr>
          <a:spLocks noChangeArrowheads="1"/>
        </xdr:cNvSpPr>
      </xdr:nvSpPr>
      <xdr:spPr bwMode="auto">
        <a:xfrm>
          <a:off x="6172200" y="8734425"/>
          <a:ext cx="371475"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42</xdr:row>
      <xdr:rowOff>104775</xdr:rowOff>
    </xdr:from>
    <xdr:to>
      <xdr:col>15</xdr:col>
      <xdr:colOff>0</xdr:colOff>
      <xdr:row>43</xdr:row>
      <xdr:rowOff>19050</xdr:rowOff>
    </xdr:to>
    <xdr:sp macro="" textlink="">
      <xdr:nvSpPr>
        <xdr:cNvPr id="6530253" name="Rectangle 238">
          <a:extLst>
            <a:ext uri="{FF2B5EF4-FFF2-40B4-BE49-F238E27FC236}">
              <a16:creationId xmlns:a16="http://schemas.microsoft.com/office/drawing/2014/main" id="{6C4A5F92-80C8-4024-B897-9529E1D37777}"/>
            </a:ext>
          </a:extLst>
        </xdr:cNvPr>
        <xdr:cNvSpPr>
          <a:spLocks noChangeArrowheads="1"/>
        </xdr:cNvSpPr>
      </xdr:nvSpPr>
      <xdr:spPr bwMode="auto">
        <a:xfrm>
          <a:off x="6172200" y="7381875"/>
          <a:ext cx="371475" cy="104775"/>
        </a:xfrm>
        <a:prstGeom prst="rect">
          <a:avLst/>
        </a:prstGeom>
        <a:solidFill>
          <a:srgbClr val="00FF00"/>
        </a:solidFill>
        <a:ln w="9525">
          <a:solidFill>
            <a:srgbClr val="000000"/>
          </a:solidFill>
          <a:miter lim="800000"/>
          <a:headEnd/>
          <a:tailEnd/>
        </a:ln>
      </xdr:spPr>
    </xdr:sp>
    <xdr:clientData/>
  </xdr:twoCellAnchor>
  <xdr:twoCellAnchor>
    <xdr:from>
      <xdr:col>19</xdr:col>
      <xdr:colOff>161925</xdr:colOff>
      <xdr:row>42</xdr:row>
      <xdr:rowOff>85725</xdr:rowOff>
    </xdr:from>
    <xdr:to>
      <xdr:col>19</xdr:col>
      <xdr:colOff>161925</xdr:colOff>
      <xdr:row>42</xdr:row>
      <xdr:rowOff>95250</xdr:rowOff>
    </xdr:to>
    <xdr:sp macro="" textlink="">
      <xdr:nvSpPr>
        <xdr:cNvPr id="6530254" name="Rectangle 251">
          <a:extLst>
            <a:ext uri="{FF2B5EF4-FFF2-40B4-BE49-F238E27FC236}">
              <a16:creationId xmlns:a16="http://schemas.microsoft.com/office/drawing/2014/main" id="{8AA470E5-FD5D-473D-85B9-76F44F6334CC}"/>
            </a:ext>
          </a:extLst>
        </xdr:cNvPr>
        <xdr:cNvSpPr>
          <a:spLocks noChangeArrowheads="1"/>
        </xdr:cNvSpPr>
      </xdr:nvSpPr>
      <xdr:spPr bwMode="auto">
        <a:xfrm>
          <a:off x="8477250" y="7362825"/>
          <a:ext cx="0" cy="952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37</xdr:row>
      <xdr:rowOff>47625</xdr:rowOff>
    </xdr:from>
    <xdr:to>
      <xdr:col>15</xdr:col>
      <xdr:colOff>0</xdr:colOff>
      <xdr:row>40</xdr:row>
      <xdr:rowOff>9525</xdr:rowOff>
    </xdr:to>
    <xdr:sp macro="" textlink="">
      <xdr:nvSpPr>
        <xdr:cNvPr id="6530255" name="Line 257">
          <a:extLst>
            <a:ext uri="{FF2B5EF4-FFF2-40B4-BE49-F238E27FC236}">
              <a16:creationId xmlns:a16="http://schemas.microsoft.com/office/drawing/2014/main" id="{84DA61CB-1D34-443A-8223-C2228A74B334}"/>
            </a:ext>
          </a:extLst>
        </xdr:cNvPr>
        <xdr:cNvSpPr>
          <a:spLocks noChangeShapeType="1"/>
        </xdr:cNvSpPr>
      </xdr:nvSpPr>
      <xdr:spPr bwMode="auto">
        <a:xfrm>
          <a:off x="6543675" y="6505575"/>
          <a:ext cx="0"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44</xdr:row>
      <xdr:rowOff>85725</xdr:rowOff>
    </xdr:from>
    <xdr:to>
      <xdr:col>19</xdr:col>
      <xdr:colOff>161925</xdr:colOff>
      <xdr:row>44</xdr:row>
      <xdr:rowOff>95250</xdr:rowOff>
    </xdr:to>
    <xdr:sp macro="" textlink="">
      <xdr:nvSpPr>
        <xdr:cNvPr id="6530256" name="Rectangle 309">
          <a:extLst>
            <a:ext uri="{FF2B5EF4-FFF2-40B4-BE49-F238E27FC236}">
              <a16:creationId xmlns:a16="http://schemas.microsoft.com/office/drawing/2014/main" id="{3C1C010B-E4C3-48F1-B157-C0D24BE51EA3}"/>
            </a:ext>
          </a:extLst>
        </xdr:cNvPr>
        <xdr:cNvSpPr>
          <a:spLocks noChangeArrowheads="1"/>
        </xdr:cNvSpPr>
      </xdr:nvSpPr>
      <xdr:spPr bwMode="auto">
        <a:xfrm>
          <a:off x="8477250" y="7686675"/>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48</xdr:row>
      <xdr:rowOff>0</xdr:rowOff>
    </xdr:from>
    <xdr:to>
      <xdr:col>19</xdr:col>
      <xdr:colOff>161925</xdr:colOff>
      <xdr:row>48</xdr:row>
      <xdr:rowOff>0</xdr:rowOff>
    </xdr:to>
    <xdr:sp macro="" textlink="">
      <xdr:nvSpPr>
        <xdr:cNvPr id="6530257" name="Rectangle 311">
          <a:extLst>
            <a:ext uri="{FF2B5EF4-FFF2-40B4-BE49-F238E27FC236}">
              <a16:creationId xmlns:a16="http://schemas.microsoft.com/office/drawing/2014/main" id="{6C78DEC5-83F7-47AE-A893-62C742F7E104}"/>
            </a:ext>
          </a:extLst>
        </xdr:cNvPr>
        <xdr:cNvSpPr>
          <a:spLocks noChangeArrowheads="1"/>
        </xdr:cNvSpPr>
      </xdr:nvSpPr>
      <xdr:spPr bwMode="auto">
        <a:xfrm>
          <a:off x="8477250" y="8296275"/>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48</xdr:row>
      <xdr:rowOff>85725</xdr:rowOff>
    </xdr:from>
    <xdr:to>
      <xdr:col>19</xdr:col>
      <xdr:colOff>161925</xdr:colOff>
      <xdr:row>48</xdr:row>
      <xdr:rowOff>95250</xdr:rowOff>
    </xdr:to>
    <xdr:sp macro="" textlink="">
      <xdr:nvSpPr>
        <xdr:cNvPr id="6530258" name="Rectangle 312">
          <a:extLst>
            <a:ext uri="{FF2B5EF4-FFF2-40B4-BE49-F238E27FC236}">
              <a16:creationId xmlns:a16="http://schemas.microsoft.com/office/drawing/2014/main" id="{D6E58E95-BEBB-43D0-B653-04D0BD984A53}"/>
            </a:ext>
          </a:extLst>
        </xdr:cNvPr>
        <xdr:cNvSpPr>
          <a:spLocks noChangeArrowheads="1"/>
        </xdr:cNvSpPr>
      </xdr:nvSpPr>
      <xdr:spPr bwMode="auto">
        <a:xfrm>
          <a:off x="8477250" y="838200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50</xdr:row>
      <xdr:rowOff>85725</xdr:rowOff>
    </xdr:from>
    <xdr:to>
      <xdr:col>19</xdr:col>
      <xdr:colOff>161925</xdr:colOff>
      <xdr:row>50</xdr:row>
      <xdr:rowOff>95250</xdr:rowOff>
    </xdr:to>
    <xdr:sp macro="" textlink="">
      <xdr:nvSpPr>
        <xdr:cNvPr id="6530259" name="Rectangle 313">
          <a:extLst>
            <a:ext uri="{FF2B5EF4-FFF2-40B4-BE49-F238E27FC236}">
              <a16:creationId xmlns:a16="http://schemas.microsoft.com/office/drawing/2014/main" id="{0E77EEEF-632A-4F48-B0BE-4EC82878360A}"/>
            </a:ext>
          </a:extLst>
        </xdr:cNvPr>
        <xdr:cNvSpPr>
          <a:spLocks noChangeArrowheads="1"/>
        </xdr:cNvSpPr>
      </xdr:nvSpPr>
      <xdr:spPr bwMode="auto">
        <a:xfrm>
          <a:off x="8477250" y="870585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52</xdr:row>
      <xdr:rowOff>0</xdr:rowOff>
    </xdr:from>
    <xdr:to>
      <xdr:col>19</xdr:col>
      <xdr:colOff>161925</xdr:colOff>
      <xdr:row>52</xdr:row>
      <xdr:rowOff>0</xdr:rowOff>
    </xdr:to>
    <xdr:sp macro="" textlink="">
      <xdr:nvSpPr>
        <xdr:cNvPr id="6530260" name="Rectangle 314">
          <a:extLst>
            <a:ext uri="{FF2B5EF4-FFF2-40B4-BE49-F238E27FC236}">
              <a16:creationId xmlns:a16="http://schemas.microsoft.com/office/drawing/2014/main" id="{79CD7976-0F62-42D6-8A52-7EADC5DAE700}"/>
            </a:ext>
          </a:extLst>
        </xdr:cNvPr>
        <xdr:cNvSpPr>
          <a:spLocks noChangeArrowheads="1"/>
        </xdr:cNvSpPr>
      </xdr:nvSpPr>
      <xdr:spPr bwMode="auto">
        <a:xfrm>
          <a:off x="8477250" y="894397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1123950</xdr:colOff>
      <xdr:row>14</xdr:row>
      <xdr:rowOff>38100</xdr:rowOff>
    </xdr:from>
    <xdr:to>
      <xdr:col>15</xdr:col>
      <xdr:colOff>219075</xdr:colOff>
      <xdr:row>36</xdr:row>
      <xdr:rowOff>28575</xdr:rowOff>
    </xdr:to>
    <xdr:pic>
      <xdr:nvPicPr>
        <xdr:cNvPr id="6530261" name="Imagen 21">
          <a:extLst>
            <a:ext uri="{FF2B5EF4-FFF2-40B4-BE49-F238E27FC236}">
              <a16:creationId xmlns:a16="http://schemas.microsoft.com/office/drawing/2014/main" id="{F6B5904B-EA2A-4EE8-925D-459BD77FD2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950" y="2971800"/>
          <a:ext cx="5638800" cy="3324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8100">
              <a:solidFill>
                <a:srgbClr val="000000"/>
              </a:solidFill>
              <a:miter lim="800000"/>
              <a:headEnd/>
              <a:tailEnd/>
            </a14:hiddenLine>
          </a:ext>
        </a:extLst>
      </xdr:spPr>
    </xdr:pic>
    <xdr:clientData/>
  </xdr:twoCellAnchor>
  <xdr:twoCellAnchor>
    <xdr:from>
      <xdr:col>1</xdr:col>
      <xdr:colOff>234315</xdr:colOff>
      <xdr:row>24</xdr:row>
      <xdr:rowOff>150495</xdr:rowOff>
    </xdr:from>
    <xdr:to>
      <xdr:col>2</xdr:col>
      <xdr:colOff>15147</xdr:colOff>
      <xdr:row>26</xdr:row>
      <xdr:rowOff>112395</xdr:rowOff>
    </xdr:to>
    <xdr:sp macro="" textlink="">
      <xdr:nvSpPr>
        <xdr:cNvPr id="18" name="Flecha: hacia abajo 17">
          <a:extLst>
            <a:ext uri="{FF2B5EF4-FFF2-40B4-BE49-F238E27FC236}">
              <a16:creationId xmlns:a16="http://schemas.microsoft.com/office/drawing/2014/main" id="{7CC59992-F7BC-4058-90CC-3878F14993B7}"/>
            </a:ext>
          </a:extLst>
        </xdr:cNvPr>
        <xdr:cNvSpPr/>
      </xdr:nvSpPr>
      <xdr:spPr bwMode="auto">
        <a:xfrm>
          <a:off x="1546860" y="4747260"/>
          <a:ext cx="175260" cy="29718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3</xdr:col>
      <xdr:colOff>320040</xdr:colOff>
      <xdr:row>26</xdr:row>
      <xdr:rowOff>144780</xdr:rowOff>
    </xdr:from>
    <xdr:to>
      <xdr:col>4</xdr:col>
      <xdr:colOff>93270</xdr:colOff>
      <xdr:row>28</xdr:row>
      <xdr:rowOff>106680</xdr:rowOff>
    </xdr:to>
    <xdr:sp macro="" textlink="">
      <xdr:nvSpPr>
        <xdr:cNvPr id="2" name="Flecha: hacia abajo 1">
          <a:extLst>
            <a:ext uri="{FF2B5EF4-FFF2-40B4-BE49-F238E27FC236}">
              <a16:creationId xmlns:a16="http://schemas.microsoft.com/office/drawing/2014/main" id="{34F0B301-D33D-418F-AC8C-EF5EFEF85F51}"/>
            </a:ext>
          </a:extLst>
        </xdr:cNvPr>
        <xdr:cNvSpPr/>
      </xdr:nvSpPr>
      <xdr:spPr bwMode="auto">
        <a:xfrm>
          <a:off x="2392680" y="5067300"/>
          <a:ext cx="175260" cy="29718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12</xdr:col>
      <xdr:colOff>259715</xdr:colOff>
      <xdr:row>18</xdr:row>
      <xdr:rowOff>30480</xdr:rowOff>
    </xdr:from>
    <xdr:to>
      <xdr:col>13</xdr:col>
      <xdr:colOff>114935</xdr:colOff>
      <xdr:row>20</xdr:row>
      <xdr:rowOff>1270</xdr:rowOff>
    </xdr:to>
    <xdr:sp macro="" textlink="">
      <xdr:nvSpPr>
        <xdr:cNvPr id="17" name="Flecha: hacia abajo 16">
          <a:extLst>
            <a:ext uri="{FF2B5EF4-FFF2-40B4-BE49-F238E27FC236}">
              <a16:creationId xmlns:a16="http://schemas.microsoft.com/office/drawing/2014/main" id="{BF3A5282-259A-42AF-A0FE-FEC959695482}"/>
            </a:ext>
          </a:extLst>
        </xdr:cNvPr>
        <xdr:cNvSpPr/>
      </xdr:nvSpPr>
      <xdr:spPr bwMode="auto">
        <a:xfrm>
          <a:off x="5800090" y="3610293"/>
          <a:ext cx="172720" cy="28829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6</xdr:col>
      <xdr:colOff>106680</xdr:colOff>
      <xdr:row>22</xdr:row>
      <xdr:rowOff>137160</xdr:rowOff>
    </xdr:from>
    <xdr:to>
      <xdr:col>8</xdr:col>
      <xdr:colOff>205740</xdr:colOff>
      <xdr:row>24</xdr:row>
      <xdr:rowOff>114300</xdr:rowOff>
    </xdr:to>
    <xdr:sp macro="" textlink="">
      <xdr:nvSpPr>
        <xdr:cNvPr id="20" name="CuadroTexto 19">
          <a:extLst>
            <a:ext uri="{FF2B5EF4-FFF2-40B4-BE49-F238E27FC236}">
              <a16:creationId xmlns:a16="http://schemas.microsoft.com/office/drawing/2014/main" id="{593DA4A6-CD1E-437F-B625-60274AD33CDC}"/>
            </a:ext>
          </a:extLst>
        </xdr:cNvPr>
        <xdr:cNvSpPr txBox="1"/>
      </xdr:nvSpPr>
      <xdr:spPr>
        <a:xfrm>
          <a:off x="3413760" y="4389120"/>
          <a:ext cx="883920" cy="3124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cap="none" spc="0">
              <a:ln w="0"/>
              <a:solidFill>
                <a:schemeClr val="tx1"/>
              </a:solidFill>
              <a:effectLst>
                <a:outerShdw blurRad="38100" dist="19050" dir="2700000" algn="tl" rotWithShape="0">
                  <a:schemeClr val="dk1">
                    <a:alpha val="40000"/>
                  </a:schemeClr>
                </a:outerShdw>
              </a:effectLst>
            </a:rPr>
            <a:t>SECTOR 1</a:t>
          </a:r>
        </a:p>
      </xdr:txBody>
    </xdr:sp>
    <xdr:clientData/>
  </xdr:twoCellAnchor>
  <xdr:twoCellAnchor>
    <xdr:from>
      <xdr:col>2</xdr:col>
      <xdr:colOff>74295</xdr:colOff>
      <xdr:row>24</xdr:row>
      <xdr:rowOff>30480</xdr:rowOff>
    </xdr:from>
    <xdr:to>
      <xdr:col>4</xdr:col>
      <xdr:colOff>76143</xdr:colOff>
      <xdr:row>25</xdr:row>
      <xdr:rowOff>143044</xdr:rowOff>
    </xdr:to>
    <xdr:sp macro="" textlink="">
      <xdr:nvSpPr>
        <xdr:cNvPr id="21" name="CuadroTexto 20">
          <a:extLst>
            <a:ext uri="{FF2B5EF4-FFF2-40B4-BE49-F238E27FC236}">
              <a16:creationId xmlns:a16="http://schemas.microsoft.com/office/drawing/2014/main" id="{019993A5-4FF7-47D4-8304-BAAB2EFA9B31}"/>
            </a:ext>
          </a:extLst>
        </xdr:cNvPr>
        <xdr:cNvSpPr txBox="1"/>
      </xdr:nvSpPr>
      <xdr:spPr>
        <a:xfrm>
          <a:off x="1790700" y="4617720"/>
          <a:ext cx="769620" cy="289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SECTOR 2</a:t>
          </a:r>
        </a:p>
      </xdr:txBody>
    </xdr:sp>
    <xdr:clientData/>
  </xdr:twoCellAnchor>
  <xdr:twoCellAnchor>
    <xdr:from>
      <xdr:col>0</xdr:col>
      <xdr:colOff>9525</xdr:colOff>
      <xdr:row>93</xdr:row>
      <xdr:rowOff>9525</xdr:rowOff>
    </xdr:from>
    <xdr:to>
      <xdr:col>1</xdr:col>
      <xdr:colOff>9525</xdr:colOff>
      <xdr:row>95</xdr:row>
      <xdr:rowOff>0</xdr:rowOff>
    </xdr:to>
    <xdr:sp macro="" textlink="">
      <xdr:nvSpPr>
        <xdr:cNvPr id="6530267" name="Line 113">
          <a:extLst>
            <a:ext uri="{FF2B5EF4-FFF2-40B4-BE49-F238E27FC236}">
              <a16:creationId xmlns:a16="http://schemas.microsoft.com/office/drawing/2014/main" id="{F652AABB-C5DC-4C9D-9330-4DC90986D890}"/>
            </a:ext>
          </a:extLst>
        </xdr:cNvPr>
        <xdr:cNvSpPr>
          <a:spLocks noChangeShapeType="1"/>
        </xdr:cNvSpPr>
      </xdr:nvSpPr>
      <xdr:spPr bwMode="auto">
        <a:xfrm>
          <a:off x="9525" y="15754350"/>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95</xdr:row>
      <xdr:rowOff>104775</xdr:rowOff>
    </xdr:from>
    <xdr:to>
      <xdr:col>15</xdr:col>
      <xdr:colOff>0</xdr:colOff>
      <xdr:row>96</xdr:row>
      <xdr:rowOff>19050</xdr:rowOff>
    </xdr:to>
    <xdr:sp macro="" textlink="">
      <xdr:nvSpPr>
        <xdr:cNvPr id="6530268" name="Rectangle 163">
          <a:extLst>
            <a:ext uri="{FF2B5EF4-FFF2-40B4-BE49-F238E27FC236}">
              <a16:creationId xmlns:a16="http://schemas.microsoft.com/office/drawing/2014/main" id="{552FE69A-4468-40B4-9AE7-B6D264919E5D}"/>
            </a:ext>
          </a:extLst>
        </xdr:cNvPr>
        <xdr:cNvSpPr>
          <a:spLocks noChangeArrowheads="1"/>
        </xdr:cNvSpPr>
      </xdr:nvSpPr>
      <xdr:spPr bwMode="auto">
        <a:xfrm>
          <a:off x="6172200" y="16192500"/>
          <a:ext cx="371475"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105</xdr:row>
      <xdr:rowOff>114300</xdr:rowOff>
    </xdr:from>
    <xdr:to>
      <xdr:col>15</xdr:col>
      <xdr:colOff>0</xdr:colOff>
      <xdr:row>106</xdr:row>
      <xdr:rowOff>28575</xdr:rowOff>
    </xdr:to>
    <xdr:sp macro="" textlink="">
      <xdr:nvSpPr>
        <xdr:cNvPr id="6530269" name="Rectangle 211">
          <a:extLst>
            <a:ext uri="{FF2B5EF4-FFF2-40B4-BE49-F238E27FC236}">
              <a16:creationId xmlns:a16="http://schemas.microsoft.com/office/drawing/2014/main" id="{579345B0-D7E5-4BB2-8D1C-437F57CB242B}"/>
            </a:ext>
          </a:extLst>
        </xdr:cNvPr>
        <xdr:cNvSpPr>
          <a:spLocks noChangeArrowheads="1"/>
        </xdr:cNvSpPr>
      </xdr:nvSpPr>
      <xdr:spPr bwMode="auto">
        <a:xfrm>
          <a:off x="6172200" y="17830800"/>
          <a:ext cx="371475"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97</xdr:row>
      <xdr:rowOff>104775</xdr:rowOff>
    </xdr:from>
    <xdr:to>
      <xdr:col>15</xdr:col>
      <xdr:colOff>0</xdr:colOff>
      <xdr:row>98</xdr:row>
      <xdr:rowOff>19050</xdr:rowOff>
    </xdr:to>
    <xdr:sp macro="" textlink="">
      <xdr:nvSpPr>
        <xdr:cNvPr id="6530270" name="Rectangle 238">
          <a:extLst>
            <a:ext uri="{FF2B5EF4-FFF2-40B4-BE49-F238E27FC236}">
              <a16:creationId xmlns:a16="http://schemas.microsoft.com/office/drawing/2014/main" id="{B099411E-9183-42DA-9D72-7AC2FE11D6A3}"/>
            </a:ext>
          </a:extLst>
        </xdr:cNvPr>
        <xdr:cNvSpPr>
          <a:spLocks noChangeArrowheads="1"/>
        </xdr:cNvSpPr>
      </xdr:nvSpPr>
      <xdr:spPr bwMode="auto">
        <a:xfrm>
          <a:off x="6172200" y="16478250"/>
          <a:ext cx="371475" cy="104775"/>
        </a:xfrm>
        <a:prstGeom prst="rect">
          <a:avLst/>
        </a:prstGeom>
        <a:solidFill>
          <a:srgbClr val="00FF00"/>
        </a:solidFill>
        <a:ln w="9525">
          <a:solidFill>
            <a:srgbClr val="000000"/>
          </a:solidFill>
          <a:miter lim="800000"/>
          <a:headEnd/>
          <a:tailEnd/>
        </a:ln>
      </xdr:spPr>
    </xdr:sp>
    <xdr:clientData/>
  </xdr:twoCellAnchor>
  <xdr:twoCellAnchor>
    <xdr:from>
      <xdr:col>27</xdr:col>
      <xdr:colOff>161925</xdr:colOff>
      <xdr:row>99</xdr:row>
      <xdr:rowOff>85725</xdr:rowOff>
    </xdr:from>
    <xdr:to>
      <xdr:col>27</xdr:col>
      <xdr:colOff>161925</xdr:colOff>
      <xdr:row>99</xdr:row>
      <xdr:rowOff>95250</xdr:rowOff>
    </xdr:to>
    <xdr:sp macro="" textlink="">
      <xdr:nvSpPr>
        <xdr:cNvPr id="6530271" name="Rectangle 309">
          <a:extLst>
            <a:ext uri="{FF2B5EF4-FFF2-40B4-BE49-F238E27FC236}">
              <a16:creationId xmlns:a16="http://schemas.microsoft.com/office/drawing/2014/main" id="{304B12B1-345A-4673-A95B-D1020AA6A1AD}"/>
            </a:ext>
          </a:extLst>
        </xdr:cNvPr>
        <xdr:cNvSpPr>
          <a:spLocks noChangeArrowheads="1"/>
        </xdr:cNvSpPr>
      </xdr:nvSpPr>
      <xdr:spPr bwMode="auto">
        <a:xfrm>
          <a:off x="11125200" y="16783050"/>
          <a:ext cx="0" cy="9525"/>
        </a:xfrm>
        <a:prstGeom prst="rect">
          <a:avLst/>
        </a:prstGeom>
        <a:solidFill>
          <a:srgbClr val="FFFFFF"/>
        </a:solidFill>
        <a:ln w="9525">
          <a:solidFill>
            <a:srgbClr val="000000"/>
          </a:solidFill>
          <a:miter lim="800000"/>
          <a:headEnd/>
          <a:tailEnd/>
        </a:ln>
      </xdr:spPr>
    </xdr:sp>
    <xdr:clientData/>
  </xdr:twoCellAnchor>
  <xdr:twoCellAnchor>
    <xdr:from>
      <xdr:col>27</xdr:col>
      <xdr:colOff>161925</xdr:colOff>
      <xdr:row>101</xdr:row>
      <xdr:rowOff>85725</xdr:rowOff>
    </xdr:from>
    <xdr:to>
      <xdr:col>27</xdr:col>
      <xdr:colOff>161925</xdr:colOff>
      <xdr:row>101</xdr:row>
      <xdr:rowOff>95250</xdr:rowOff>
    </xdr:to>
    <xdr:sp macro="" textlink="">
      <xdr:nvSpPr>
        <xdr:cNvPr id="6530272" name="Rectangle 310">
          <a:extLst>
            <a:ext uri="{FF2B5EF4-FFF2-40B4-BE49-F238E27FC236}">
              <a16:creationId xmlns:a16="http://schemas.microsoft.com/office/drawing/2014/main" id="{128E706D-B605-425C-95A4-46F3FC3DCEB1}"/>
            </a:ext>
          </a:extLst>
        </xdr:cNvPr>
        <xdr:cNvSpPr>
          <a:spLocks noChangeArrowheads="1"/>
        </xdr:cNvSpPr>
      </xdr:nvSpPr>
      <xdr:spPr bwMode="auto">
        <a:xfrm>
          <a:off x="11125200" y="17154525"/>
          <a:ext cx="0" cy="9525"/>
        </a:xfrm>
        <a:prstGeom prst="rect">
          <a:avLst/>
        </a:prstGeom>
        <a:solidFill>
          <a:srgbClr val="FFFFFF"/>
        </a:solidFill>
        <a:ln w="9525">
          <a:solidFill>
            <a:srgbClr val="000000"/>
          </a:solidFill>
          <a:miter lim="800000"/>
          <a:headEnd/>
          <a:tailEnd/>
        </a:ln>
      </xdr:spPr>
    </xdr:sp>
    <xdr:clientData/>
  </xdr:twoCellAnchor>
  <xdr:twoCellAnchor>
    <xdr:from>
      <xdr:col>27</xdr:col>
      <xdr:colOff>161925</xdr:colOff>
      <xdr:row>103</xdr:row>
      <xdr:rowOff>0</xdr:rowOff>
    </xdr:from>
    <xdr:to>
      <xdr:col>27</xdr:col>
      <xdr:colOff>161925</xdr:colOff>
      <xdr:row>103</xdr:row>
      <xdr:rowOff>0</xdr:rowOff>
    </xdr:to>
    <xdr:sp macro="" textlink="">
      <xdr:nvSpPr>
        <xdr:cNvPr id="6530273" name="Rectangle 311">
          <a:extLst>
            <a:ext uri="{FF2B5EF4-FFF2-40B4-BE49-F238E27FC236}">
              <a16:creationId xmlns:a16="http://schemas.microsoft.com/office/drawing/2014/main" id="{CB387AA5-934E-4429-BE4D-4AFDEF4D03E2}"/>
            </a:ext>
          </a:extLst>
        </xdr:cNvPr>
        <xdr:cNvSpPr>
          <a:spLocks noChangeArrowheads="1"/>
        </xdr:cNvSpPr>
      </xdr:nvSpPr>
      <xdr:spPr bwMode="auto">
        <a:xfrm>
          <a:off x="11125200" y="17392650"/>
          <a:ext cx="0" cy="0"/>
        </a:xfrm>
        <a:prstGeom prst="rect">
          <a:avLst/>
        </a:prstGeom>
        <a:solidFill>
          <a:srgbClr val="FFFFFF"/>
        </a:solidFill>
        <a:ln w="9525">
          <a:solidFill>
            <a:srgbClr val="000000"/>
          </a:solidFill>
          <a:miter lim="800000"/>
          <a:headEnd/>
          <a:tailEnd/>
        </a:ln>
      </xdr:spPr>
    </xdr:sp>
    <xdr:clientData/>
  </xdr:twoCellAnchor>
  <xdr:twoCellAnchor>
    <xdr:from>
      <xdr:col>27</xdr:col>
      <xdr:colOff>161925</xdr:colOff>
      <xdr:row>103</xdr:row>
      <xdr:rowOff>85725</xdr:rowOff>
    </xdr:from>
    <xdr:to>
      <xdr:col>27</xdr:col>
      <xdr:colOff>161925</xdr:colOff>
      <xdr:row>103</xdr:row>
      <xdr:rowOff>95250</xdr:rowOff>
    </xdr:to>
    <xdr:sp macro="" textlink="">
      <xdr:nvSpPr>
        <xdr:cNvPr id="6530274" name="Rectangle 312">
          <a:extLst>
            <a:ext uri="{FF2B5EF4-FFF2-40B4-BE49-F238E27FC236}">
              <a16:creationId xmlns:a16="http://schemas.microsoft.com/office/drawing/2014/main" id="{8322468B-5AA0-4346-8524-0B876C33BBCE}"/>
            </a:ext>
          </a:extLst>
        </xdr:cNvPr>
        <xdr:cNvSpPr>
          <a:spLocks noChangeArrowheads="1"/>
        </xdr:cNvSpPr>
      </xdr:nvSpPr>
      <xdr:spPr bwMode="auto">
        <a:xfrm>
          <a:off x="11125200" y="17478375"/>
          <a:ext cx="0" cy="9525"/>
        </a:xfrm>
        <a:prstGeom prst="rect">
          <a:avLst/>
        </a:prstGeom>
        <a:solidFill>
          <a:srgbClr val="FFFFFF"/>
        </a:solidFill>
        <a:ln w="9525">
          <a:solidFill>
            <a:srgbClr val="000000"/>
          </a:solidFill>
          <a:miter lim="800000"/>
          <a:headEnd/>
          <a:tailEnd/>
        </a:ln>
      </xdr:spPr>
    </xdr:sp>
    <xdr:clientData/>
  </xdr:twoCellAnchor>
  <xdr:twoCellAnchor>
    <xdr:from>
      <xdr:col>27</xdr:col>
      <xdr:colOff>161925</xdr:colOff>
      <xdr:row>105</xdr:row>
      <xdr:rowOff>85725</xdr:rowOff>
    </xdr:from>
    <xdr:to>
      <xdr:col>27</xdr:col>
      <xdr:colOff>161925</xdr:colOff>
      <xdr:row>105</xdr:row>
      <xdr:rowOff>95250</xdr:rowOff>
    </xdr:to>
    <xdr:sp macro="" textlink="">
      <xdr:nvSpPr>
        <xdr:cNvPr id="6530275" name="Rectangle 313">
          <a:extLst>
            <a:ext uri="{FF2B5EF4-FFF2-40B4-BE49-F238E27FC236}">
              <a16:creationId xmlns:a16="http://schemas.microsoft.com/office/drawing/2014/main" id="{32E933FE-1D22-4ED2-880B-FB81719849D8}"/>
            </a:ext>
          </a:extLst>
        </xdr:cNvPr>
        <xdr:cNvSpPr>
          <a:spLocks noChangeArrowheads="1"/>
        </xdr:cNvSpPr>
      </xdr:nvSpPr>
      <xdr:spPr bwMode="auto">
        <a:xfrm>
          <a:off x="11125200" y="17802225"/>
          <a:ext cx="0" cy="9525"/>
        </a:xfrm>
        <a:prstGeom prst="rect">
          <a:avLst/>
        </a:prstGeom>
        <a:solidFill>
          <a:srgbClr val="FFFFFF"/>
        </a:solidFill>
        <a:ln w="9525">
          <a:solidFill>
            <a:srgbClr val="000000"/>
          </a:solidFill>
          <a:miter lim="800000"/>
          <a:headEnd/>
          <a:tailEnd/>
        </a:ln>
      </xdr:spPr>
    </xdr:sp>
    <xdr:clientData/>
  </xdr:twoCellAnchor>
  <xdr:twoCellAnchor>
    <xdr:from>
      <xdr:col>27</xdr:col>
      <xdr:colOff>161925</xdr:colOff>
      <xdr:row>107</xdr:row>
      <xdr:rowOff>0</xdr:rowOff>
    </xdr:from>
    <xdr:to>
      <xdr:col>27</xdr:col>
      <xdr:colOff>161925</xdr:colOff>
      <xdr:row>107</xdr:row>
      <xdr:rowOff>0</xdr:rowOff>
    </xdr:to>
    <xdr:sp macro="" textlink="">
      <xdr:nvSpPr>
        <xdr:cNvPr id="6530276" name="Rectangle 314">
          <a:extLst>
            <a:ext uri="{FF2B5EF4-FFF2-40B4-BE49-F238E27FC236}">
              <a16:creationId xmlns:a16="http://schemas.microsoft.com/office/drawing/2014/main" id="{FFA8B433-8B72-4D07-8517-568DC291E2CD}"/>
            </a:ext>
          </a:extLst>
        </xdr:cNvPr>
        <xdr:cNvSpPr>
          <a:spLocks noChangeArrowheads="1"/>
        </xdr:cNvSpPr>
      </xdr:nvSpPr>
      <xdr:spPr bwMode="auto">
        <a:xfrm>
          <a:off x="11125200" y="18040350"/>
          <a:ext cx="0" cy="0"/>
        </a:xfrm>
        <a:prstGeom prst="rect">
          <a:avLst/>
        </a:prstGeom>
        <a:solidFill>
          <a:srgbClr val="FFFFFF"/>
        </a:solidFill>
        <a:ln w="9525">
          <a:solidFill>
            <a:srgbClr val="000000"/>
          </a:solidFill>
          <a:miter lim="800000"/>
          <a:headEnd/>
          <a:tailEnd/>
        </a:ln>
      </xdr:spPr>
    </xdr:sp>
    <xdr:clientData/>
  </xdr:twoCellAnchor>
  <xdr:twoCellAnchor editAs="oneCell">
    <xdr:from>
      <xdr:col>6</xdr:col>
      <xdr:colOff>19050</xdr:colOff>
      <xdr:row>69</xdr:row>
      <xdr:rowOff>114300</xdr:rowOff>
    </xdr:from>
    <xdr:to>
      <xdr:col>20</xdr:col>
      <xdr:colOff>123825</xdr:colOff>
      <xdr:row>90</xdr:row>
      <xdr:rowOff>66675</xdr:rowOff>
    </xdr:to>
    <xdr:pic>
      <xdr:nvPicPr>
        <xdr:cNvPr id="6530277" name="Imagen 40">
          <a:extLst>
            <a:ext uri="{FF2B5EF4-FFF2-40B4-BE49-F238E27FC236}">
              <a16:creationId xmlns:a16="http://schemas.microsoft.com/office/drawing/2014/main" id="{2EB1EA72-93D4-4E09-A263-9F1269881A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28975" y="12144375"/>
          <a:ext cx="565785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57150">
              <a:solidFill>
                <a:srgbClr val="000000"/>
              </a:solidFill>
              <a:miter lim="800000"/>
              <a:headEnd/>
              <a:tailEnd/>
            </a14:hiddenLine>
          </a:ext>
        </a:extLst>
      </xdr:spPr>
    </xdr:pic>
    <xdr:clientData/>
  </xdr:twoCellAnchor>
  <xdr:twoCellAnchor>
    <xdr:from>
      <xdr:col>13</xdr:col>
      <xdr:colOff>146686</xdr:colOff>
      <xdr:row>75</xdr:row>
      <xdr:rowOff>33020</xdr:rowOff>
    </xdr:from>
    <xdr:to>
      <xdr:col>15</xdr:col>
      <xdr:colOff>152599</xdr:colOff>
      <xdr:row>76</xdr:row>
      <xdr:rowOff>153670</xdr:rowOff>
    </xdr:to>
    <xdr:sp macro="" textlink="">
      <xdr:nvSpPr>
        <xdr:cNvPr id="42" name="Flecha: hacia abajo 41">
          <a:extLst>
            <a:ext uri="{FF2B5EF4-FFF2-40B4-BE49-F238E27FC236}">
              <a16:creationId xmlns:a16="http://schemas.microsoft.com/office/drawing/2014/main" id="{77C57C02-CAC4-4D28-99E4-C08C65B170F0}"/>
            </a:ext>
          </a:extLst>
        </xdr:cNvPr>
        <xdr:cNvSpPr/>
      </xdr:nvSpPr>
      <xdr:spPr bwMode="auto">
        <a:xfrm>
          <a:off x="6004561" y="12979083"/>
          <a:ext cx="323413" cy="27940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9525</xdr:colOff>
      <xdr:row>149</xdr:row>
      <xdr:rowOff>9525</xdr:rowOff>
    </xdr:from>
    <xdr:to>
      <xdr:col>1</xdr:col>
      <xdr:colOff>9525</xdr:colOff>
      <xdr:row>151</xdr:row>
      <xdr:rowOff>0</xdr:rowOff>
    </xdr:to>
    <xdr:sp macro="" textlink="">
      <xdr:nvSpPr>
        <xdr:cNvPr id="6530279" name="Line 113">
          <a:extLst>
            <a:ext uri="{FF2B5EF4-FFF2-40B4-BE49-F238E27FC236}">
              <a16:creationId xmlns:a16="http://schemas.microsoft.com/office/drawing/2014/main" id="{C610A65A-70A9-4F9C-A4D7-C8718FADEA07}"/>
            </a:ext>
          </a:extLst>
        </xdr:cNvPr>
        <xdr:cNvSpPr>
          <a:spLocks noChangeShapeType="1"/>
        </xdr:cNvSpPr>
      </xdr:nvSpPr>
      <xdr:spPr bwMode="auto">
        <a:xfrm>
          <a:off x="9525" y="25012650"/>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151</xdr:row>
      <xdr:rowOff>104775</xdr:rowOff>
    </xdr:from>
    <xdr:to>
      <xdr:col>15</xdr:col>
      <xdr:colOff>0</xdr:colOff>
      <xdr:row>152</xdr:row>
      <xdr:rowOff>19050</xdr:rowOff>
    </xdr:to>
    <xdr:sp macro="" textlink="">
      <xdr:nvSpPr>
        <xdr:cNvPr id="6530280" name="Rectangle 163">
          <a:extLst>
            <a:ext uri="{FF2B5EF4-FFF2-40B4-BE49-F238E27FC236}">
              <a16:creationId xmlns:a16="http://schemas.microsoft.com/office/drawing/2014/main" id="{FBA1D205-25CA-4C79-8842-521FF227E935}"/>
            </a:ext>
          </a:extLst>
        </xdr:cNvPr>
        <xdr:cNvSpPr>
          <a:spLocks noChangeArrowheads="1"/>
        </xdr:cNvSpPr>
      </xdr:nvSpPr>
      <xdr:spPr bwMode="auto">
        <a:xfrm>
          <a:off x="6172200" y="25450800"/>
          <a:ext cx="371475"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161</xdr:row>
      <xdr:rowOff>114300</xdr:rowOff>
    </xdr:from>
    <xdr:to>
      <xdr:col>15</xdr:col>
      <xdr:colOff>0</xdr:colOff>
      <xdr:row>162</xdr:row>
      <xdr:rowOff>28575</xdr:rowOff>
    </xdr:to>
    <xdr:sp macro="" textlink="">
      <xdr:nvSpPr>
        <xdr:cNvPr id="6530281" name="Rectangle 211">
          <a:extLst>
            <a:ext uri="{FF2B5EF4-FFF2-40B4-BE49-F238E27FC236}">
              <a16:creationId xmlns:a16="http://schemas.microsoft.com/office/drawing/2014/main" id="{C5A008A9-ED93-4997-9908-77E7286C57F5}"/>
            </a:ext>
          </a:extLst>
        </xdr:cNvPr>
        <xdr:cNvSpPr>
          <a:spLocks noChangeArrowheads="1"/>
        </xdr:cNvSpPr>
      </xdr:nvSpPr>
      <xdr:spPr bwMode="auto">
        <a:xfrm>
          <a:off x="6172200" y="27089100"/>
          <a:ext cx="371475"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153</xdr:row>
      <xdr:rowOff>104775</xdr:rowOff>
    </xdr:from>
    <xdr:to>
      <xdr:col>15</xdr:col>
      <xdr:colOff>0</xdr:colOff>
      <xdr:row>154</xdr:row>
      <xdr:rowOff>19050</xdr:rowOff>
    </xdr:to>
    <xdr:sp macro="" textlink="">
      <xdr:nvSpPr>
        <xdr:cNvPr id="6530282" name="Rectangle 238">
          <a:extLst>
            <a:ext uri="{FF2B5EF4-FFF2-40B4-BE49-F238E27FC236}">
              <a16:creationId xmlns:a16="http://schemas.microsoft.com/office/drawing/2014/main" id="{89794B5A-B924-4091-AEF0-5633073FA852}"/>
            </a:ext>
          </a:extLst>
        </xdr:cNvPr>
        <xdr:cNvSpPr>
          <a:spLocks noChangeArrowheads="1"/>
        </xdr:cNvSpPr>
      </xdr:nvSpPr>
      <xdr:spPr bwMode="auto">
        <a:xfrm>
          <a:off x="6172200" y="25736550"/>
          <a:ext cx="371475" cy="104775"/>
        </a:xfrm>
        <a:prstGeom prst="rect">
          <a:avLst/>
        </a:prstGeom>
        <a:solidFill>
          <a:srgbClr val="00FF00"/>
        </a:solidFill>
        <a:ln w="9525">
          <a:solidFill>
            <a:srgbClr val="000000"/>
          </a:solidFill>
          <a:miter lim="800000"/>
          <a:headEnd/>
          <a:tailEnd/>
        </a:ln>
      </xdr:spPr>
    </xdr:sp>
    <xdr:clientData/>
  </xdr:twoCellAnchor>
  <xdr:twoCellAnchor>
    <xdr:from>
      <xdr:col>19</xdr:col>
      <xdr:colOff>161925</xdr:colOff>
      <xdr:row>153</xdr:row>
      <xdr:rowOff>85725</xdr:rowOff>
    </xdr:from>
    <xdr:to>
      <xdr:col>19</xdr:col>
      <xdr:colOff>161925</xdr:colOff>
      <xdr:row>153</xdr:row>
      <xdr:rowOff>95250</xdr:rowOff>
    </xdr:to>
    <xdr:sp macro="" textlink="">
      <xdr:nvSpPr>
        <xdr:cNvPr id="6530283" name="Rectangle 251">
          <a:extLst>
            <a:ext uri="{FF2B5EF4-FFF2-40B4-BE49-F238E27FC236}">
              <a16:creationId xmlns:a16="http://schemas.microsoft.com/office/drawing/2014/main" id="{846FBA5A-1F7D-42FA-9CE7-D9045770CAC9}"/>
            </a:ext>
          </a:extLst>
        </xdr:cNvPr>
        <xdr:cNvSpPr>
          <a:spLocks noChangeArrowheads="1"/>
        </xdr:cNvSpPr>
      </xdr:nvSpPr>
      <xdr:spPr bwMode="auto">
        <a:xfrm>
          <a:off x="8477250" y="25717500"/>
          <a:ext cx="0" cy="952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148</xdr:row>
      <xdr:rowOff>47625</xdr:rowOff>
    </xdr:from>
    <xdr:to>
      <xdr:col>15</xdr:col>
      <xdr:colOff>0</xdr:colOff>
      <xdr:row>151</xdr:row>
      <xdr:rowOff>9525</xdr:rowOff>
    </xdr:to>
    <xdr:sp macro="" textlink="">
      <xdr:nvSpPr>
        <xdr:cNvPr id="6530284" name="Line 257">
          <a:extLst>
            <a:ext uri="{FF2B5EF4-FFF2-40B4-BE49-F238E27FC236}">
              <a16:creationId xmlns:a16="http://schemas.microsoft.com/office/drawing/2014/main" id="{976CB7C3-8263-49F1-95C7-E42DD93A83FC}"/>
            </a:ext>
          </a:extLst>
        </xdr:cNvPr>
        <xdr:cNvSpPr>
          <a:spLocks noChangeShapeType="1"/>
        </xdr:cNvSpPr>
      </xdr:nvSpPr>
      <xdr:spPr bwMode="auto">
        <a:xfrm>
          <a:off x="6543675" y="24860250"/>
          <a:ext cx="0"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155</xdr:row>
      <xdr:rowOff>85725</xdr:rowOff>
    </xdr:from>
    <xdr:to>
      <xdr:col>19</xdr:col>
      <xdr:colOff>161925</xdr:colOff>
      <xdr:row>155</xdr:row>
      <xdr:rowOff>95250</xdr:rowOff>
    </xdr:to>
    <xdr:sp macro="" textlink="">
      <xdr:nvSpPr>
        <xdr:cNvPr id="6530285" name="Rectangle 309">
          <a:extLst>
            <a:ext uri="{FF2B5EF4-FFF2-40B4-BE49-F238E27FC236}">
              <a16:creationId xmlns:a16="http://schemas.microsoft.com/office/drawing/2014/main" id="{E5C6557D-05A5-4E43-95E5-852939099365}"/>
            </a:ext>
          </a:extLst>
        </xdr:cNvPr>
        <xdr:cNvSpPr>
          <a:spLocks noChangeArrowheads="1"/>
        </xdr:cNvSpPr>
      </xdr:nvSpPr>
      <xdr:spPr bwMode="auto">
        <a:xfrm>
          <a:off x="8477250" y="2604135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157</xdr:row>
      <xdr:rowOff>85725</xdr:rowOff>
    </xdr:from>
    <xdr:to>
      <xdr:col>19</xdr:col>
      <xdr:colOff>161925</xdr:colOff>
      <xdr:row>157</xdr:row>
      <xdr:rowOff>95250</xdr:rowOff>
    </xdr:to>
    <xdr:sp macro="" textlink="">
      <xdr:nvSpPr>
        <xdr:cNvPr id="6530286" name="Rectangle 310">
          <a:extLst>
            <a:ext uri="{FF2B5EF4-FFF2-40B4-BE49-F238E27FC236}">
              <a16:creationId xmlns:a16="http://schemas.microsoft.com/office/drawing/2014/main" id="{CFB948B5-132E-4605-9B4C-DCC7CB06F908}"/>
            </a:ext>
          </a:extLst>
        </xdr:cNvPr>
        <xdr:cNvSpPr>
          <a:spLocks noChangeArrowheads="1"/>
        </xdr:cNvSpPr>
      </xdr:nvSpPr>
      <xdr:spPr bwMode="auto">
        <a:xfrm>
          <a:off x="8477250" y="26412825"/>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159</xdr:row>
      <xdr:rowOff>0</xdr:rowOff>
    </xdr:from>
    <xdr:to>
      <xdr:col>19</xdr:col>
      <xdr:colOff>161925</xdr:colOff>
      <xdr:row>159</xdr:row>
      <xdr:rowOff>0</xdr:rowOff>
    </xdr:to>
    <xdr:sp macro="" textlink="">
      <xdr:nvSpPr>
        <xdr:cNvPr id="6530287" name="Rectangle 311">
          <a:extLst>
            <a:ext uri="{FF2B5EF4-FFF2-40B4-BE49-F238E27FC236}">
              <a16:creationId xmlns:a16="http://schemas.microsoft.com/office/drawing/2014/main" id="{2B4DADF6-B107-4E4A-9FA8-48E4C856F722}"/>
            </a:ext>
          </a:extLst>
        </xdr:cNvPr>
        <xdr:cNvSpPr>
          <a:spLocks noChangeArrowheads="1"/>
        </xdr:cNvSpPr>
      </xdr:nvSpPr>
      <xdr:spPr bwMode="auto">
        <a:xfrm>
          <a:off x="8477250" y="2665095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159</xdr:row>
      <xdr:rowOff>85725</xdr:rowOff>
    </xdr:from>
    <xdr:to>
      <xdr:col>19</xdr:col>
      <xdr:colOff>161925</xdr:colOff>
      <xdr:row>159</xdr:row>
      <xdr:rowOff>95250</xdr:rowOff>
    </xdr:to>
    <xdr:sp macro="" textlink="">
      <xdr:nvSpPr>
        <xdr:cNvPr id="6530288" name="Rectangle 312">
          <a:extLst>
            <a:ext uri="{FF2B5EF4-FFF2-40B4-BE49-F238E27FC236}">
              <a16:creationId xmlns:a16="http://schemas.microsoft.com/office/drawing/2014/main" id="{6D0F973C-1F05-467D-BACE-995A689627C9}"/>
            </a:ext>
          </a:extLst>
        </xdr:cNvPr>
        <xdr:cNvSpPr>
          <a:spLocks noChangeArrowheads="1"/>
        </xdr:cNvSpPr>
      </xdr:nvSpPr>
      <xdr:spPr bwMode="auto">
        <a:xfrm>
          <a:off x="8477250" y="26736675"/>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161</xdr:row>
      <xdr:rowOff>85725</xdr:rowOff>
    </xdr:from>
    <xdr:to>
      <xdr:col>19</xdr:col>
      <xdr:colOff>161925</xdr:colOff>
      <xdr:row>161</xdr:row>
      <xdr:rowOff>95250</xdr:rowOff>
    </xdr:to>
    <xdr:sp macro="" textlink="">
      <xdr:nvSpPr>
        <xdr:cNvPr id="6530289" name="Rectangle 313">
          <a:extLst>
            <a:ext uri="{FF2B5EF4-FFF2-40B4-BE49-F238E27FC236}">
              <a16:creationId xmlns:a16="http://schemas.microsoft.com/office/drawing/2014/main" id="{2C95B802-F458-4D35-9336-FA60D817B685}"/>
            </a:ext>
          </a:extLst>
        </xdr:cNvPr>
        <xdr:cNvSpPr>
          <a:spLocks noChangeArrowheads="1"/>
        </xdr:cNvSpPr>
      </xdr:nvSpPr>
      <xdr:spPr bwMode="auto">
        <a:xfrm>
          <a:off x="8477250" y="27060525"/>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163</xdr:row>
      <xdr:rowOff>0</xdr:rowOff>
    </xdr:from>
    <xdr:to>
      <xdr:col>19</xdr:col>
      <xdr:colOff>161925</xdr:colOff>
      <xdr:row>163</xdr:row>
      <xdr:rowOff>0</xdr:rowOff>
    </xdr:to>
    <xdr:sp macro="" textlink="">
      <xdr:nvSpPr>
        <xdr:cNvPr id="6530290" name="Rectangle 314">
          <a:extLst>
            <a:ext uri="{FF2B5EF4-FFF2-40B4-BE49-F238E27FC236}">
              <a16:creationId xmlns:a16="http://schemas.microsoft.com/office/drawing/2014/main" id="{3025B56C-DB70-418A-9410-C83BF8346FA6}"/>
            </a:ext>
          </a:extLst>
        </xdr:cNvPr>
        <xdr:cNvSpPr>
          <a:spLocks noChangeArrowheads="1"/>
        </xdr:cNvSpPr>
      </xdr:nvSpPr>
      <xdr:spPr bwMode="auto">
        <a:xfrm>
          <a:off x="8477250" y="2729865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19050</xdr:colOff>
      <xdr:row>212</xdr:row>
      <xdr:rowOff>28575</xdr:rowOff>
    </xdr:from>
    <xdr:to>
      <xdr:col>0</xdr:col>
      <xdr:colOff>1257300</xdr:colOff>
      <xdr:row>214</xdr:row>
      <xdr:rowOff>19050</xdr:rowOff>
    </xdr:to>
    <xdr:sp macro="" textlink="">
      <xdr:nvSpPr>
        <xdr:cNvPr id="6530291" name="Line 113">
          <a:extLst>
            <a:ext uri="{FF2B5EF4-FFF2-40B4-BE49-F238E27FC236}">
              <a16:creationId xmlns:a16="http://schemas.microsoft.com/office/drawing/2014/main" id="{5C70FAA6-F7AE-432B-9CA1-A76A8D20F8BF}"/>
            </a:ext>
          </a:extLst>
        </xdr:cNvPr>
        <xdr:cNvSpPr>
          <a:spLocks noChangeShapeType="1"/>
        </xdr:cNvSpPr>
      </xdr:nvSpPr>
      <xdr:spPr bwMode="auto">
        <a:xfrm>
          <a:off x="19050" y="35956875"/>
          <a:ext cx="1238250" cy="600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214</xdr:row>
      <xdr:rowOff>104775</xdr:rowOff>
    </xdr:from>
    <xdr:to>
      <xdr:col>15</xdr:col>
      <xdr:colOff>0</xdr:colOff>
      <xdr:row>215</xdr:row>
      <xdr:rowOff>19050</xdr:rowOff>
    </xdr:to>
    <xdr:sp macro="" textlink="">
      <xdr:nvSpPr>
        <xdr:cNvPr id="6530292" name="Rectangle 163">
          <a:extLst>
            <a:ext uri="{FF2B5EF4-FFF2-40B4-BE49-F238E27FC236}">
              <a16:creationId xmlns:a16="http://schemas.microsoft.com/office/drawing/2014/main" id="{F9C3CFD7-DA7D-4CC4-AF09-729CB7BD08BE}"/>
            </a:ext>
          </a:extLst>
        </xdr:cNvPr>
        <xdr:cNvSpPr>
          <a:spLocks noChangeArrowheads="1"/>
        </xdr:cNvSpPr>
      </xdr:nvSpPr>
      <xdr:spPr bwMode="auto">
        <a:xfrm>
          <a:off x="6172200" y="36642675"/>
          <a:ext cx="371475"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224</xdr:row>
      <xdr:rowOff>114300</xdr:rowOff>
    </xdr:from>
    <xdr:to>
      <xdr:col>15</xdr:col>
      <xdr:colOff>0</xdr:colOff>
      <xdr:row>225</xdr:row>
      <xdr:rowOff>28575</xdr:rowOff>
    </xdr:to>
    <xdr:sp macro="" textlink="">
      <xdr:nvSpPr>
        <xdr:cNvPr id="6530293" name="Rectangle 211">
          <a:extLst>
            <a:ext uri="{FF2B5EF4-FFF2-40B4-BE49-F238E27FC236}">
              <a16:creationId xmlns:a16="http://schemas.microsoft.com/office/drawing/2014/main" id="{EA08C33D-19A3-4886-9B58-08936EA50F94}"/>
            </a:ext>
          </a:extLst>
        </xdr:cNvPr>
        <xdr:cNvSpPr>
          <a:spLocks noChangeArrowheads="1"/>
        </xdr:cNvSpPr>
      </xdr:nvSpPr>
      <xdr:spPr bwMode="auto">
        <a:xfrm>
          <a:off x="6172200" y="38280975"/>
          <a:ext cx="371475"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216</xdr:row>
      <xdr:rowOff>104775</xdr:rowOff>
    </xdr:from>
    <xdr:to>
      <xdr:col>15</xdr:col>
      <xdr:colOff>0</xdr:colOff>
      <xdr:row>217</xdr:row>
      <xdr:rowOff>19050</xdr:rowOff>
    </xdr:to>
    <xdr:sp macro="" textlink="">
      <xdr:nvSpPr>
        <xdr:cNvPr id="6530294" name="Rectangle 238">
          <a:extLst>
            <a:ext uri="{FF2B5EF4-FFF2-40B4-BE49-F238E27FC236}">
              <a16:creationId xmlns:a16="http://schemas.microsoft.com/office/drawing/2014/main" id="{3F307C62-DDAC-4957-BAFB-B51856579726}"/>
            </a:ext>
          </a:extLst>
        </xdr:cNvPr>
        <xdr:cNvSpPr>
          <a:spLocks noChangeArrowheads="1"/>
        </xdr:cNvSpPr>
      </xdr:nvSpPr>
      <xdr:spPr bwMode="auto">
        <a:xfrm>
          <a:off x="6172200" y="36928425"/>
          <a:ext cx="371475" cy="104775"/>
        </a:xfrm>
        <a:prstGeom prst="rect">
          <a:avLst/>
        </a:prstGeom>
        <a:solidFill>
          <a:srgbClr val="00FF00"/>
        </a:solidFill>
        <a:ln w="9525">
          <a:solidFill>
            <a:srgbClr val="000000"/>
          </a:solidFill>
          <a:miter lim="800000"/>
          <a:headEnd/>
          <a:tailEnd/>
        </a:ln>
      </xdr:spPr>
    </xdr:sp>
    <xdr:clientData/>
  </xdr:twoCellAnchor>
  <xdr:twoCellAnchor>
    <xdr:from>
      <xdr:col>19</xdr:col>
      <xdr:colOff>161925</xdr:colOff>
      <xdr:row>218</xdr:row>
      <xdr:rowOff>85725</xdr:rowOff>
    </xdr:from>
    <xdr:to>
      <xdr:col>19</xdr:col>
      <xdr:colOff>161925</xdr:colOff>
      <xdr:row>218</xdr:row>
      <xdr:rowOff>95250</xdr:rowOff>
    </xdr:to>
    <xdr:sp macro="" textlink="">
      <xdr:nvSpPr>
        <xdr:cNvPr id="6530295" name="Rectangle 309">
          <a:extLst>
            <a:ext uri="{FF2B5EF4-FFF2-40B4-BE49-F238E27FC236}">
              <a16:creationId xmlns:a16="http://schemas.microsoft.com/office/drawing/2014/main" id="{EE1770C3-F6D7-4AAF-8D22-4040EB18AF23}"/>
            </a:ext>
          </a:extLst>
        </xdr:cNvPr>
        <xdr:cNvSpPr>
          <a:spLocks noChangeArrowheads="1"/>
        </xdr:cNvSpPr>
      </xdr:nvSpPr>
      <xdr:spPr bwMode="auto">
        <a:xfrm>
          <a:off x="8477250" y="37233225"/>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220</xdr:row>
      <xdr:rowOff>85725</xdr:rowOff>
    </xdr:from>
    <xdr:to>
      <xdr:col>19</xdr:col>
      <xdr:colOff>161925</xdr:colOff>
      <xdr:row>220</xdr:row>
      <xdr:rowOff>95250</xdr:rowOff>
    </xdr:to>
    <xdr:sp macro="" textlink="">
      <xdr:nvSpPr>
        <xdr:cNvPr id="6530296" name="Rectangle 310">
          <a:extLst>
            <a:ext uri="{FF2B5EF4-FFF2-40B4-BE49-F238E27FC236}">
              <a16:creationId xmlns:a16="http://schemas.microsoft.com/office/drawing/2014/main" id="{8219E23D-FD2D-4166-B3F5-815FCC37BA65}"/>
            </a:ext>
          </a:extLst>
        </xdr:cNvPr>
        <xdr:cNvSpPr>
          <a:spLocks noChangeArrowheads="1"/>
        </xdr:cNvSpPr>
      </xdr:nvSpPr>
      <xdr:spPr bwMode="auto">
        <a:xfrm>
          <a:off x="8477250" y="3760470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222</xdr:row>
      <xdr:rowOff>0</xdr:rowOff>
    </xdr:from>
    <xdr:to>
      <xdr:col>19</xdr:col>
      <xdr:colOff>161925</xdr:colOff>
      <xdr:row>222</xdr:row>
      <xdr:rowOff>0</xdr:rowOff>
    </xdr:to>
    <xdr:sp macro="" textlink="">
      <xdr:nvSpPr>
        <xdr:cNvPr id="6530297" name="Rectangle 311">
          <a:extLst>
            <a:ext uri="{FF2B5EF4-FFF2-40B4-BE49-F238E27FC236}">
              <a16:creationId xmlns:a16="http://schemas.microsoft.com/office/drawing/2014/main" id="{8A46512A-DAF9-43F6-A6CE-CC7D9D84D0D6}"/>
            </a:ext>
          </a:extLst>
        </xdr:cNvPr>
        <xdr:cNvSpPr>
          <a:spLocks noChangeArrowheads="1"/>
        </xdr:cNvSpPr>
      </xdr:nvSpPr>
      <xdr:spPr bwMode="auto">
        <a:xfrm>
          <a:off x="8477250" y="37842825"/>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222</xdr:row>
      <xdr:rowOff>85725</xdr:rowOff>
    </xdr:from>
    <xdr:to>
      <xdr:col>19</xdr:col>
      <xdr:colOff>161925</xdr:colOff>
      <xdr:row>222</xdr:row>
      <xdr:rowOff>95250</xdr:rowOff>
    </xdr:to>
    <xdr:sp macro="" textlink="">
      <xdr:nvSpPr>
        <xdr:cNvPr id="6530298" name="Rectangle 312">
          <a:extLst>
            <a:ext uri="{FF2B5EF4-FFF2-40B4-BE49-F238E27FC236}">
              <a16:creationId xmlns:a16="http://schemas.microsoft.com/office/drawing/2014/main" id="{C7CC429B-94C3-43D7-8425-8D2644EB6D77}"/>
            </a:ext>
          </a:extLst>
        </xdr:cNvPr>
        <xdr:cNvSpPr>
          <a:spLocks noChangeArrowheads="1"/>
        </xdr:cNvSpPr>
      </xdr:nvSpPr>
      <xdr:spPr bwMode="auto">
        <a:xfrm>
          <a:off x="8477250" y="3792855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224</xdr:row>
      <xdr:rowOff>85725</xdr:rowOff>
    </xdr:from>
    <xdr:to>
      <xdr:col>19</xdr:col>
      <xdr:colOff>161925</xdr:colOff>
      <xdr:row>224</xdr:row>
      <xdr:rowOff>95250</xdr:rowOff>
    </xdr:to>
    <xdr:sp macro="" textlink="">
      <xdr:nvSpPr>
        <xdr:cNvPr id="6530299" name="Rectangle 313">
          <a:extLst>
            <a:ext uri="{FF2B5EF4-FFF2-40B4-BE49-F238E27FC236}">
              <a16:creationId xmlns:a16="http://schemas.microsoft.com/office/drawing/2014/main" id="{5E026E7B-E725-44CE-8E0D-D2C3A8D41AA2}"/>
            </a:ext>
          </a:extLst>
        </xdr:cNvPr>
        <xdr:cNvSpPr>
          <a:spLocks noChangeArrowheads="1"/>
        </xdr:cNvSpPr>
      </xdr:nvSpPr>
      <xdr:spPr bwMode="auto">
        <a:xfrm>
          <a:off x="8477250" y="3825240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226</xdr:row>
      <xdr:rowOff>0</xdr:rowOff>
    </xdr:from>
    <xdr:to>
      <xdr:col>19</xdr:col>
      <xdr:colOff>161925</xdr:colOff>
      <xdr:row>226</xdr:row>
      <xdr:rowOff>0</xdr:rowOff>
    </xdr:to>
    <xdr:sp macro="" textlink="">
      <xdr:nvSpPr>
        <xdr:cNvPr id="6530300" name="Rectangle 314">
          <a:extLst>
            <a:ext uri="{FF2B5EF4-FFF2-40B4-BE49-F238E27FC236}">
              <a16:creationId xmlns:a16="http://schemas.microsoft.com/office/drawing/2014/main" id="{91295BFA-94E2-43D0-9342-C416182AE574}"/>
            </a:ext>
          </a:extLst>
        </xdr:cNvPr>
        <xdr:cNvSpPr>
          <a:spLocks noChangeArrowheads="1"/>
        </xdr:cNvSpPr>
      </xdr:nvSpPr>
      <xdr:spPr bwMode="auto">
        <a:xfrm>
          <a:off x="8477250" y="3849052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1047750</xdr:colOff>
      <xdr:row>188</xdr:row>
      <xdr:rowOff>66675</xdr:rowOff>
    </xdr:from>
    <xdr:to>
      <xdr:col>17</xdr:col>
      <xdr:colOff>295275</xdr:colOff>
      <xdr:row>209</xdr:row>
      <xdr:rowOff>57150</xdr:rowOff>
    </xdr:to>
    <xdr:pic>
      <xdr:nvPicPr>
        <xdr:cNvPr id="6530301" name="Imagen 76">
          <a:extLst>
            <a:ext uri="{FF2B5EF4-FFF2-40B4-BE49-F238E27FC236}">
              <a16:creationId xmlns:a16="http://schemas.microsoft.com/office/drawing/2014/main" id="{F399CFCA-3788-4470-A8FD-7DB153F1743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47750" y="32280225"/>
          <a:ext cx="66294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274</xdr:row>
      <xdr:rowOff>9525</xdr:rowOff>
    </xdr:from>
    <xdr:to>
      <xdr:col>1</xdr:col>
      <xdr:colOff>9525</xdr:colOff>
      <xdr:row>276</xdr:row>
      <xdr:rowOff>0</xdr:rowOff>
    </xdr:to>
    <xdr:sp macro="" textlink="">
      <xdr:nvSpPr>
        <xdr:cNvPr id="6530302" name="Line 113">
          <a:extLst>
            <a:ext uri="{FF2B5EF4-FFF2-40B4-BE49-F238E27FC236}">
              <a16:creationId xmlns:a16="http://schemas.microsoft.com/office/drawing/2014/main" id="{94C4EA1E-FB6D-4AF4-A2DA-AC9FFAC27778}"/>
            </a:ext>
          </a:extLst>
        </xdr:cNvPr>
        <xdr:cNvSpPr>
          <a:spLocks noChangeShapeType="1"/>
        </xdr:cNvSpPr>
      </xdr:nvSpPr>
      <xdr:spPr bwMode="auto">
        <a:xfrm>
          <a:off x="9525" y="46567725"/>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276</xdr:row>
      <xdr:rowOff>104775</xdr:rowOff>
    </xdr:from>
    <xdr:to>
      <xdr:col>15</xdr:col>
      <xdr:colOff>0</xdr:colOff>
      <xdr:row>277</xdr:row>
      <xdr:rowOff>19050</xdr:rowOff>
    </xdr:to>
    <xdr:sp macro="" textlink="">
      <xdr:nvSpPr>
        <xdr:cNvPr id="6530303" name="Rectangle 163">
          <a:extLst>
            <a:ext uri="{FF2B5EF4-FFF2-40B4-BE49-F238E27FC236}">
              <a16:creationId xmlns:a16="http://schemas.microsoft.com/office/drawing/2014/main" id="{8D02C9CD-6150-49D8-B0CE-7E4F3D6AA0BB}"/>
            </a:ext>
          </a:extLst>
        </xdr:cNvPr>
        <xdr:cNvSpPr>
          <a:spLocks noChangeArrowheads="1"/>
        </xdr:cNvSpPr>
      </xdr:nvSpPr>
      <xdr:spPr bwMode="auto">
        <a:xfrm>
          <a:off x="6172200" y="47005875"/>
          <a:ext cx="371475"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286</xdr:row>
      <xdr:rowOff>114300</xdr:rowOff>
    </xdr:from>
    <xdr:to>
      <xdr:col>15</xdr:col>
      <xdr:colOff>0</xdr:colOff>
      <xdr:row>287</xdr:row>
      <xdr:rowOff>28575</xdr:rowOff>
    </xdr:to>
    <xdr:sp macro="" textlink="">
      <xdr:nvSpPr>
        <xdr:cNvPr id="6530304" name="Rectangle 211">
          <a:extLst>
            <a:ext uri="{FF2B5EF4-FFF2-40B4-BE49-F238E27FC236}">
              <a16:creationId xmlns:a16="http://schemas.microsoft.com/office/drawing/2014/main" id="{77C60987-EC45-4329-9C53-8D39075719E3}"/>
            </a:ext>
          </a:extLst>
        </xdr:cNvPr>
        <xdr:cNvSpPr>
          <a:spLocks noChangeArrowheads="1"/>
        </xdr:cNvSpPr>
      </xdr:nvSpPr>
      <xdr:spPr bwMode="auto">
        <a:xfrm>
          <a:off x="6172200" y="48644175"/>
          <a:ext cx="371475"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278</xdr:row>
      <xdr:rowOff>104775</xdr:rowOff>
    </xdr:from>
    <xdr:to>
      <xdr:col>15</xdr:col>
      <xdr:colOff>0</xdr:colOff>
      <xdr:row>279</xdr:row>
      <xdr:rowOff>19050</xdr:rowOff>
    </xdr:to>
    <xdr:sp macro="" textlink="">
      <xdr:nvSpPr>
        <xdr:cNvPr id="6530305" name="Rectangle 238">
          <a:extLst>
            <a:ext uri="{FF2B5EF4-FFF2-40B4-BE49-F238E27FC236}">
              <a16:creationId xmlns:a16="http://schemas.microsoft.com/office/drawing/2014/main" id="{AF728658-F156-4CA2-990D-8F8B88B40584}"/>
            </a:ext>
          </a:extLst>
        </xdr:cNvPr>
        <xdr:cNvSpPr>
          <a:spLocks noChangeArrowheads="1"/>
        </xdr:cNvSpPr>
      </xdr:nvSpPr>
      <xdr:spPr bwMode="auto">
        <a:xfrm>
          <a:off x="6172200" y="47291625"/>
          <a:ext cx="371475" cy="104775"/>
        </a:xfrm>
        <a:prstGeom prst="rect">
          <a:avLst/>
        </a:prstGeom>
        <a:solidFill>
          <a:srgbClr val="00FF00"/>
        </a:solidFill>
        <a:ln w="9525">
          <a:solidFill>
            <a:srgbClr val="000000"/>
          </a:solidFill>
          <a:miter lim="800000"/>
          <a:headEnd/>
          <a:tailEnd/>
        </a:ln>
      </xdr:spPr>
    </xdr:sp>
    <xdr:clientData/>
  </xdr:twoCellAnchor>
  <xdr:twoCellAnchor>
    <xdr:from>
      <xdr:col>19</xdr:col>
      <xdr:colOff>161925</xdr:colOff>
      <xdr:row>280</xdr:row>
      <xdr:rowOff>85725</xdr:rowOff>
    </xdr:from>
    <xdr:to>
      <xdr:col>19</xdr:col>
      <xdr:colOff>161925</xdr:colOff>
      <xdr:row>280</xdr:row>
      <xdr:rowOff>95250</xdr:rowOff>
    </xdr:to>
    <xdr:sp macro="" textlink="">
      <xdr:nvSpPr>
        <xdr:cNvPr id="6530306" name="Rectangle 309">
          <a:extLst>
            <a:ext uri="{FF2B5EF4-FFF2-40B4-BE49-F238E27FC236}">
              <a16:creationId xmlns:a16="http://schemas.microsoft.com/office/drawing/2014/main" id="{CE610307-6FE7-4851-B613-B81EB0EBB41C}"/>
            </a:ext>
          </a:extLst>
        </xdr:cNvPr>
        <xdr:cNvSpPr>
          <a:spLocks noChangeArrowheads="1"/>
        </xdr:cNvSpPr>
      </xdr:nvSpPr>
      <xdr:spPr bwMode="auto">
        <a:xfrm>
          <a:off x="8477250" y="47596425"/>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282</xdr:row>
      <xdr:rowOff>85725</xdr:rowOff>
    </xdr:from>
    <xdr:to>
      <xdr:col>19</xdr:col>
      <xdr:colOff>161925</xdr:colOff>
      <xdr:row>282</xdr:row>
      <xdr:rowOff>95250</xdr:rowOff>
    </xdr:to>
    <xdr:sp macro="" textlink="">
      <xdr:nvSpPr>
        <xdr:cNvPr id="6530307" name="Rectangle 310">
          <a:extLst>
            <a:ext uri="{FF2B5EF4-FFF2-40B4-BE49-F238E27FC236}">
              <a16:creationId xmlns:a16="http://schemas.microsoft.com/office/drawing/2014/main" id="{E1189E73-702F-4E11-ABC8-6A0DA6E6EE42}"/>
            </a:ext>
          </a:extLst>
        </xdr:cNvPr>
        <xdr:cNvSpPr>
          <a:spLocks noChangeArrowheads="1"/>
        </xdr:cNvSpPr>
      </xdr:nvSpPr>
      <xdr:spPr bwMode="auto">
        <a:xfrm>
          <a:off x="8477250" y="4796790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284</xdr:row>
      <xdr:rowOff>0</xdr:rowOff>
    </xdr:from>
    <xdr:to>
      <xdr:col>19</xdr:col>
      <xdr:colOff>161925</xdr:colOff>
      <xdr:row>284</xdr:row>
      <xdr:rowOff>0</xdr:rowOff>
    </xdr:to>
    <xdr:sp macro="" textlink="">
      <xdr:nvSpPr>
        <xdr:cNvPr id="6530308" name="Rectangle 311">
          <a:extLst>
            <a:ext uri="{FF2B5EF4-FFF2-40B4-BE49-F238E27FC236}">
              <a16:creationId xmlns:a16="http://schemas.microsoft.com/office/drawing/2014/main" id="{EB2D63E2-4CA3-4A4D-ABFD-A01F77ECA1F5}"/>
            </a:ext>
          </a:extLst>
        </xdr:cNvPr>
        <xdr:cNvSpPr>
          <a:spLocks noChangeArrowheads="1"/>
        </xdr:cNvSpPr>
      </xdr:nvSpPr>
      <xdr:spPr bwMode="auto">
        <a:xfrm>
          <a:off x="8477250" y="48206025"/>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284</xdr:row>
      <xdr:rowOff>85725</xdr:rowOff>
    </xdr:from>
    <xdr:to>
      <xdr:col>19</xdr:col>
      <xdr:colOff>161925</xdr:colOff>
      <xdr:row>284</xdr:row>
      <xdr:rowOff>95250</xdr:rowOff>
    </xdr:to>
    <xdr:sp macro="" textlink="">
      <xdr:nvSpPr>
        <xdr:cNvPr id="6530309" name="Rectangle 312">
          <a:extLst>
            <a:ext uri="{FF2B5EF4-FFF2-40B4-BE49-F238E27FC236}">
              <a16:creationId xmlns:a16="http://schemas.microsoft.com/office/drawing/2014/main" id="{4289DA0B-7805-4BB1-ACBD-4AEF7294A1CB}"/>
            </a:ext>
          </a:extLst>
        </xdr:cNvPr>
        <xdr:cNvSpPr>
          <a:spLocks noChangeArrowheads="1"/>
        </xdr:cNvSpPr>
      </xdr:nvSpPr>
      <xdr:spPr bwMode="auto">
        <a:xfrm>
          <a:off x="8477250" y="4829175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286</xdr:row>
      <xdr:rowOff>85725</xdr:rowOff>
    </xdr:from>
    <xdr:to>
      <xdr:col>19</xdr:col>
      <xdr:colOff>161925</xdr:colOff>
      <xdr:row>286</xdr:row>
      <xdr:rowOff>95250</xdr:rowOff>
    </xdr:to>
    <xdr:sp macro="" textlink="">
      <xdr:nvSpPr>
        <xdr:cNvPr id="6530310" name="Rectangle 313">
          <a:extLst>
            <a:ext uri="{FF2B5EF4-FFF2-40B4-BE49-F238E27FC236}">
              <a16:creationId xmlns:a16="http://schemas.microsoft.com/office/drawing/2014/main" id="{3D69969D-8C2B-43FA-BA3B-360D0D78FDC4}"/>
            </a:ext>
          </a:extLst>
        </xdr:cNvPr>
        <xdr:cNvSpPr>
          <a:spLocks noChangeArrowheads="1"/>
        </xdr:cNvSpPr>
      </xdr:nvSpPr>
      <xdr:spPr bwMode="auto">
        <a:xfrm>
          <a:off x="8477250" y="48615600"/>
          <a:ext cx="0" cy="9525"/>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288</xdr:row>
      <xdr:rowOff>0</xdr:rowOff>
    </xdr:from>
    <xdr:to>
      <xdr:col>19</xdr:col>
      <xdr:colOff>161925</xdr:colOff>
      <xdr:row>288</xdr:row>
      <xdr:rowOff>0</xdr:rowOff>
    </xdr:to>
    <xdr:sp macro="" textlink="">
      <xdr:nvSpPr>
        <xdr:cNvPr id="6530311" name="Rectangle 314">
          <a:extLst>
            <a:ext uri="{FF2B5EF4-FFF2-40B4-BE49-F238E27FC236}">
              <a16:creationId xmlns:a16="http://schemas.microsoft.com/office/drawing/2014/main" id="{BFF9EDAA-23A1-49D8-9768-13AB0E38B2F0}"/>
            </a:ext>
          </a:extLst>
        </xdr:cNvPr>
        <xdr:cNvSpPr>
          <a:spLocks noChangeArrowheads="1"/>
        </xdr:cNvSpPr>
      </xdr:nvSpPr>
      <xdr:spPr bwMode="auto">
        <a:xfrm>
          <a:off x="8477250" y="4885372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1000125</xdr:colOff>
      <xdr:row>246</xdr:row>
      <xdr:rowOff>28575</xdr:rowOff>
    </xdr:from>
    <xdr:to>
      <xdr:col>17</xdr:col>
      <xdr:colOff>161925</xdr:colOff>
      <xdr:row>271</xdr:row>
      <xdr:rowOff>19050</xdr:rowOff>
    </xdr:to>
    <xdr:pic>
      <xdr:nvPicPr>
        <xdr:cNvPr id="6530312" name="Imagen 90">
          <a:extLst>
            <a:ext uri="{FF2B5EF4-FFF2-40B4-BE49-F238E27FC236}">
              <a16:creationId xmlns:a16="http://schemas.microsoft.com/office/drawing/2014/main" id="{0355424F-E3BE-48C4-8E39-9CEEA959676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00125" y="42224325"/>
          <a:ext cx="6543675"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8100">
              <a:solidFill>
                <a:srgbClr val="000000"/>
              </a:solidFill>
              <a:miter lim="800000"/>
              <a:headEnd/>
              <a:tailEnd/>
            </a14:hiddenLine>
          </a:ext>
        </a:extLst>
      </xdr:spPr>
    </xdr:pic>
    <xdr:clientData/>
  </xdr:twoCellAnchor>
  <xdr:twoCellAnchor>
    <xdr:from>
      <xdr:col>0</xdr:col>
      <xdr:colOff>9525</xdr:colOff>
      <xdr:row>335</xdr:row>
      <xdr:rowOff>9525</xdr:rowOff>
    </xdr:from>
    <xdr:to>
      <xdr:col>1</xdr:col>
      <xdr:colOff>9525</xdr:colOff>
      <xdr:row>337</xdr:row>
      <xdr:rowOff>0</xdr:rowOff>
    </xdr:to>
    <xdr:sp macro="" textlink="">
      <xdr:nvSpPr>
        <xdr:cNvPr id="6530313" name="Line 113">
          <a:extLst>
            <a:ext uri="{FF2B5EF4-FFF2-40B4-BE49-F238E27FC236}">
              <a16:creationId xmlns:a16="http://schemas.microsoft.com/office/drawing/2014/main" id="{4C8A0AB0-8CBC-44D6-BA09-92F2C3DD6D21}"/>
            </a:ext>
          </a:extLst>
        </xdr:cNvPr>
        <xdr:cNvSpPr>
          <a:spLocks noChangeShapeType="1"/>
        </xdr:cNvSpPr>
      </xdr:nvSpPr>
      <xdr:spPr bwMode="auto">
        <a:xfrm>
          <a:off x="9525" y="56769000"/>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161925</xdr:colOff>
      <xdr:row>341</xdr:row>
      <xdr:rowOff>85725</xdr:rowOff>
    </xdr:from>
    <xdr:to>
      <xdr:col>30</xdr:col>
      <xdr:colOff>161925</xdr:colOff>
      <xdr:row>341</xdr:row>
      <xdr:rowOff>95250</xdr:rowOff>
    </xdr:to>
    <xdr:sp macro="" textlink="">
      <xdr:nvSpPr>
        <xdr:cNvPr id="6530314" name="Rectangle 309">
          <a:extLst>
            <a:ext uri="{FF2B5EF4-FFF2-40B4-BE49-F238E27FC236}">
              <a16:creationId xmlns:a16="http://schemas.microsoft.com/office/drawing/2014/main" id="{D6258697-9293-48A8-ABE7-2D23B8FF2512}"/>
            </a:ext>
          </a:extLst>
        </xdr:cNvPr>
        <xdr:cNvSpPr>
          <a:spLocks noChangeArrowheads="1"/>
        </xdr:cNvSpPr>
      </xdr:nvSpPr>
      <xdr:spPr bwMode="auto">
        <a:xfrm>
          <a:off x="12639675" y="57797700"/>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343</xdr:row>
      <xdr:rowOff>85725</xdr:rowOff>
    </xdr:from>
    <xdr:to>
      <xdr:col>30</xdr:col>
      <xdr:colOff>161925</xdr:colOff>
      <xdr:row>343</xdr:row>
      <xdr:rowOff>95250</xdr:rowOff>
    </xdr:to>
    <xdr:sp macro="" textlink="">
      <xdr:nvSpPr>
        <xdr:cNvPr id="6530315" name="Rectangle 310">
          <a:extLst>
            <a:ext uri="{FF2B5EF4-FFF2-40B4-BE49-F238E27FC236}">
              <a16:creationId xmlns:a16="http://schemas.microsoft.com/office/drawing/2014/main" id="{14467F71-3481-4F94-AF35-2AA644DF1847}"/>
            </a:ext>
          </a:extLst>
        </xdr:cNvPr>
        <xdr:cNvSpPr>
          <a:spLocks noChangeArrowheads="1"/>
        </xdr:cNvSpPr>
      </xdr:nvSpPr>
      <xdr:spPr bwMode="auto">
        <a:xfrm>
          <a:off x="12639675" y="5816917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345</xdr:row>
      <xdr:rowOff>0</xdr:rowOff>
    </xdr:from>
    <xdr:to>
      <xdr:col>30</xdr:col>
      <xdr:colOff>161925</xdr:colOff>
      <xdr:row>345</xdr:row>
      <xdr:rowOff>0</xdr:rowOff>
    </xdr:to>
    <xdr:sp macro="" textlink="">
      <xdr:nvSpPr>
        <xdr:cNvPr id="6530316" name="Rectangle 311">
          <a:extLst>
            <a:ext uri="{FF2B5EF4-FFF2-40B4-BE49-F238E27FC236}">
              <a16:creationId xmlns:a16="http://schemas.microsoft.com/office/drawing/2014/main" id="{8A192265-2C39-469E-97AF-E40EDFCD01AC}"/>
            </a:ext>
          </a:extLst>
        </xdr:cNvPr>
        <xdr:cNvSpPr>
          <a:spLocks noChangeArrowheads="1"/>
        </xdr:cNvSpPr>
      </xdr:nvSpPr>
      <xdr:spPr bwMode="auto">
        <a:xfrm>
          <a:off x="12639675" y="58407300"/>
          <a:ext cx="0" cy="0"/>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345</xdr:row>
      <xdr:rowOff>85725</xdr:rowOff>
    </xdr:from>
    <xdr:to>
      <xdr:col>30</xdr:col>
      <xdr:colOff>161925</xdr:colOff>
      <xdr:row>345</xdr:row>
      <xdr:rowOff>95250</xdr:rowOff>
    </xdr:to>
    <xdr:sp macro="" textlink="">
      <xdr:nvSpPr>
        <xdr:cNvPr id="6530317" name="Rectangle 312">
          <a:extLst>
            <a:ext uri="{FF2B5EF4-FFF2-40B4-BE49-F238E27FC236}">
              <a16:creationId xmlns:a16="http://schemas.microsoft.com/office/drawing/2014/main" id="{83D0129C-C1A4-4E7D-A371-1BE3FEE72B3C}"/>
            </a:ext>
          </a:extLst>
        </xdr:cNvPr>
        <xdr:cNvSpPr>
          <a:spLocks noChangeArrowheads="1"/>
        </xdr:cNvSpPr>
      </xdr:nvSpPr>
      <xdr:spPr bwMode="auto">
        <a:xfrm>
          <a:off x="12639675" y="5849302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347</xdr:row>
      <xdr:rowOff>85725</xdr:rowOff>
    </xdr:from>
    <xdr:to>
      <xdr:col>30</xdr:col>
      <xdr:colOff>161925</xdr:colOff>
      <xdr:row>347</xdr:row>
      <xdr:rowOff>95250</xdr:rowOff>
    </xdr:to>
    <xdr:sp macro="" textlink="">
      <xdr:nvSpPr>
        <xdr:cNvPr id="6530318" name="Rectangle 313">
          <a:extLst>
            <a:ext uri="{FF2B5EF4-FFF2-40B4-BE49-F238E27FC236}">
              <a16:creationId xmlns:a16="http://schemas.microsoft.com/office/drawing/2014/main" id="{B1C4F305-CBD9-443B-A68F-7EEB09E7F68A}"/>
            </a:ext>
          </a:extLst>
        </xdr:cNvPr>
        <xdr:cNvSpPr>
          <a:spLocks noChangeArrowheads="1"/>
        </xdr:cNvSpPr>
      </xdr:nvSpPr>
      <xdr:spPr bwMode="auto">
        <a:xfrm>
          <a:off x="12639675" y="58816875"/>
          <a:ext cx="0" cy="9525"/>
        </a:xfrm>
        <a:prstGeom prst="rect">
          <a:avLst/>
        </a:prstGeom>
        <a:solidFill>
          <a:srgbClr val="FFFFFF"/>
        </a:solidFill>
        <a:ln w="9525">
          <a:solidFill>
            <a:srgbClr val="000000"/>
          </a:solidFill>
          <a:miter lim="800000"/>
          <a:headEnd/>
          <a:tailEnd/>
        </a:ln>
      </xdr:spPr>
    </xdr:sp>
    <xdr:clientData/>
  </xdr:twoCellAnchor>
  <xdr:twoCellAnchor>
    <xdr:from>
      <xdr:col>30</xdr:col>
      <xdr:colOff>161925</xdr:colOff>
      <xdr:row>349</xdr:row>
      <xdr:rowOff>0</xdr:rowOff>
    </xdr:from>
    <xdr:to>
      <xdr:col>30</xdr:col>
      <xdr:colOff>161925</xdr:colOff>
      <xdr:row>349</xdr:row>
      <xdr:rowOff>0</xdr:rowOff>
    </xdr:to>
    <xdr:sp macro="" textlink="">
      <xdr:nvSpPr>
        <xdr:cNvPr id="6530319" name="Rectangle 314">
          <a:extLst>
            <a:ext uri="{FF2B5EF4-FFF2-40B4-BE49-F238E27FC236}">
              <a16:creationId xmlns:a16="http://schemas.microsoft.com/office/drawing/2014/main" id="{7D183C65-32DF-4BC1-8F21-5D1A5FE997C9}"/>
            </a:ext>
          </a:extLst>
        </xdr:cNvPr>
        <xdr:cNvSpPr>
          <a:spLocks noChangeArrowheads="1"/>
        </xdr:cNvSpPr>
      </xdr:nvSpPr>
      <xdr:spPr bwMode="auto">
        <a:xfrm>
          <a:off x="12639675" y="59055000"/>
          <a:ext cx="0" cy="0"/>
        </a:xfrm>
        <a:prstGeom prst="rect">
          <a:avLst/>
        </a:prstGeom>
        <a:solidFill>
          <a:srgbClr val="FFFFFF"/>
        </a:solidFill>
        <a:ln w="9525">
          <a:solidFill>
            <a:srgbClr val="000000"/>
          </a:solidFill>
          <a:miter lim="800000"/>
          <a:headEnd/>
          <a:tailEnd/>
        </a:ln>
      </xdr:spPr>
    </xdr:sp>
    <xdr:clientData/>
  </xdr:twoCellAnchor>
  <xdr:twoCellAnchor editAs="oneCell">
    <xdr:from>
      <xdr:col>6</xdr:col>
      <xdr:colOff>400050</xdr:colOff>
      <xdr:row>308</xdr:row>
      <xdr:rowOff>47625</xdr:rowOff>
    </xdr:from>
    <xdr:to>
      <xdr:col>26</xdr:col>
      <xdr:colOff>9525</xdr:colOff>
      <xdr:row>333</xdr:row>
      <xdr:rowOff>28575</xdr:rowOff>
    </xdr:to>
    <xdr:pic>
      <xdr:nvPicPr>
        <xdr:cNvPr id="6530320" name="Imagen 102">
          <a:extLst>
            <a:ext uri="{FF2B5EF4-FFF2-40B4-BE49-F238E27FC236}">
              <a16:creationId xmlns:a16="http://schemas.microsoft.com/office/drawing/2014/main" id="{FE32D30B-18F2-4E81-96FE-F1AB3A5DD1B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609975" y="52606575"/>
          <a:ext cx="6858000" cy="3800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8100">
              <a:solidFill>
                <a:srgbClr val="000000"/>
              </a:solidFill>
              <a:miter lim="800000"/>
              <a:headEnd/>
              <a:tailEnd/>
            </a14:hiddenLine>
          </a:ext>
        </a:extLst>
      </xdr:spPr>
    </xdr:pic>
    <xdr:clientData/>
  </xdr:twoCellAnchor>
  <xdr:twoCellAnchor editAs="oneCell">
    <xdr:from>
      <xdr:col>20</xdr:col>
      <xdr:colOff>428625</xdr:colOff>
      <xdr:row>309</xdr:row>
      <xdr:rowOff>47625</xdr:rowOff>
    </xdr:from>
    <xdr:to>
      <xdr:col>23</xdr:col>
      <xdr:colOff>238125</xdr:colOff>
      <xdr:row>317</xdr:row>
      <xdr:rowOff>123825</xdr:rowOff>
    </xdr:to>
    <xdr:pic>
      <xdr:nvPicPr>
        <xdr:cNvPr id="6530321" name="Imagen 5">
          <a:extLst>
            <a:ext uri="{FF2B5EF4-FFF2-40B4-BE49-F238E27FC236}">
              <a16:creationId xmlns:a16="http://schemas.microsoft.com/office/drawing/2014/main" id="{76DC7C0E-3E62-49B9-B2AC-CF6C360FC63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8395" t="50751" r="12070" b="8078"/>
        <a:stretch>
          <a:fillRect/>
        </a:stretch>
      </xdr:blipFill>
      <xdr:spPr bwMode="auto">
        <a:xfrm rot="-3461318">
          <a:off x="8634413" y="53325712"/>
          <a:ext cx="13716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57150</xdr:colOff>
      <xdr:row>317</xdr:row>
      <xdr:rowOff>142875</xdr:rowOff>
    </xdr:from>
    <xdr:to>
      <xdr:col>14</xdr:col>
      <xdr:colOff>314325</xdr:colOff>
      <xdr:row>319</xdr:row>
      <xdr:rowOff>85725</xdr:rowOff>
    </xdr:to>
    <xdr:pic>
      <xdr:nvPicPr>
        <xdr:cNvPr id="6530322" name="Imagen 110">
          <a:extLst>
            <a:ext uri="{FF2B5EF4-FFF2-40B4-BE49-F238E27FC236}">
              <a16:creationId xmlns:a16="http://schemas.microsoft.com/office/drawing/2014/main" id="{65BDA376-AD9F-4497-81C5-0E54827E4A7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8676" t="9357" r="11789" b="51892"/>
        <a:stretch>
          <a:fillRect/>
        </a:stretch>
      </xdr:blipFill>
      <xdr:spPr bwMode="auto">
        <a:xfrm rot="-1355689">
          <a:off x="4343400" y="54159150"/>
          <a:ext cx="214312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396</xdr:row>
      <xdr:rowOff>9525</xdr:rowOff>
    </xdr:from>
    <xdr:to>
      <xdr:col>1</xdr:col>
      <xdr:colOff>9525</xdr:colOff>
      <xdr:row>398</xdr:row>
      <xdr:rowOff>0</xdr:rowOff>
    </xdr:to>
    <xdr:sp macro="" textlink="">
      <xdr:nvSpPr>
        <xdr:cNvPr id="6530323" name="Line 113">
          <a:extLst>
            <a:ext uri="{FF2B5EF4-FFF2-40B4-BE49-F238E27FC236}">
              <a16:creationId xmlns:a16="http://schemas.microsoft.com/office/drawing/2014/main" id="{40D6656A-2035-4CCB-AFAA-8B0E573BD3B7}"/>
            </a:ext>
          </a:extLst>
        </xdr:cNvPr>
        <xdr:cNvSpPr>
          <a:spLocks noChangeShapeType="1"/>
        </xdr:cNvSpPr>
      </xdr:nvSpPr>
      <xdr:spPr bwMode="auto">
        <a:xfrm>
          <a:off x="9525" y="66970275"/>
          <a:ext cx="12668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161925</xdr:colOff>
      <xdr:row>402</xdr:row>
      <xdr:rowOff>85725</xdr:rowOff>
    </xdr:from>
    <xdr:to>
      <xdr:col>14</xdr:col>
      <xdr:colOff>161925</xdr:colOff>
      <xdr:row>402</xdr:row>
      <xdr:rowOff>95250</xdr:rowOff>
    </xdr:to>
    <xdr:sp macro="" textlink="">
      <xdr:nvSpPr>
        <xdr:cNvPr id="6530324" name="Rectangle 309">
          <a:extLst>
            <a:ext uri="{FF2B5EF4-FFF2-40B4-BE49-F238E27FC236}">
              <a16:creationId xmlns:a16="http://schemas.microsoft.com/office/drawing/2014/main" id="{DA0DA64A-543C-4EFE-9CAA-85C488F11C9C}"/>
            </a:ext>
          </a:extLst>
        </xdr:cNvPr>
        <xdr:cNvSpPr>
          <a:spLocks noChangeArrowheads="1"/>
        </xdr:cNvSpPr>
      </xdr:nvSpPr>
      <xdr:spPr bwMode="auto">
        <a:xfrm>
          <a:off x="6334125" y="67998975"/>
          <a:ext cx="0" cy="9525"/>
        </a:xfrm>
        <a:prstGeom prst="rect">
          <a:avLst/>
        </a:prstGeom>
        <a:solidFill>
          <a:srgbClr val="FFFFFF"/>
        </a:solidFill>
        <a:ln w="9525">
          <a:solidFill>
            <a:srgbClr val="000000"/>
          </a:solidFill>
          <a:miter lim="800000"/>
          <a:headEnd/>
          <a:tailEnd/>
        </a:ln>
      </xdr:spPr>
    </xdr:sp>
    <xdr:clientData/>
  </xdr:twoCellAnchor>
  <xdr:twoCellAnchor>
    <xdr:from>
      <xdr:col>14</xdr:col>
      <xdr:colOff>161925</xdr:colOff>
      <xdr:row>404</xdr:row>
      <xdr:rowOff>85725</xdr:rowOff>
    </xdr:from>
    <xdr:to>
      <xdr:col>14</xdr:col>
      <xdr:colOff>161925</xdr:colOff>
      <xdr:row>404</xdr:row>
      <xdr:rowOff>95250</xdr:rowOff>
    </xdr:to>
    <xdr:sp macro="" textlink="">
      <xdr:nvSpPr>
        <xdr:cNvPr id="6530325" name="Rectangle 310">
          <a:extLst>
            <a:ext uri="{FF2B5EF4-FFF2-40B4-BE49-F238E27FC236}">
              <a16:creationId xmlns:a16="http://schemas.microsoft.com/office/drawing/2014/main" id="{657F470F-49EB-4FD1-B2A6-C5C0E7B59DF8}"/>
            </a:ext>
          </a:extLst>
        </xdr:cNvPr>
        <xdr:cNvSpPr>
          <a:spLocks noChangeArrowheads="1"/>
        </xdr:cNvSpPr>
      </xdr:nvSpPr>
      <xdr:spPr bwMode="auto">
        <a:xfrm>
          <a:off x="6334125" y="68370450"/>
          <a:ext cx="0" cy="9525"/>
        </a:xfrm>
        <a:prstGeom prst="rect">
          <a:avLst/>
        </a:prstGeom>
        <a:solidFill>
          <a:srgbClr val="FFFFFF"/>
        </a:solidFill>
        <a:ln w="9525">
          <a:solidFill>
            <a:srgbClr val="000000"/>
          </a:solidFill>
          <a:miter lim="800000"/>
          <a:headEnd/>
          <a:tailEnd/>
        </a:ln>
      </xdr:spPr>
    </xdr:sp>
    <xdr:clientData/>
  </xdr:twoCellAnchor>
  <xdr:twoCellAnchor>
    <xdr:from>
      <xdr:col>14</xdr:col>
      <xdr:colOff>161925</xdr:colOff>
      <xdr:row>406</xdr:row>
      <xdr:rowOff>0</xdr:rowOff>
    </xdr:from>
    <xdr:to>
      <xdr:col>14</xdr:col>
      <xdr:colOff>161925</xdr:colOff>
      <xdr:row>406</xdr:row>
      <xdr:rowOff>0</xdr:rowOff>
    </xdr:to>
    <xdr:sp macro="" textlink="">
      <xdr:nvSpPr>
        <xdr:cNvPr id="6530326" name="Rectangle 311">
          <a:extLst>
            <a:ext uri="{FF2B5EF4-FFF2-40B4-BE49-F238E27FC236}">
              <a16:creationId xmlns:a16="http://schemas.microsoft.com/office/drawing/2014/main" id="{5010529D-7087-488D-847C-63424B19AC67}"/>
            </a:ext>
          </a:extLst>
        </xdr:cNvPr>
        <xdr:cNvSpPr>
          <a:spLocks noChangeArrowheads="1"/>
        </xdr:cNvSpPr>
      </xdr:nvSpPr>
      <xdr:spPr bwMode="auto">
        <a:xfrm>
          <a:off x="6334125" y="68608575"/>
          <a:ext cx="0" cy="0"/>
        </a:xfrm>
        <a:prstGeom prst="rect">
          <a:avLst/>
        </a:prstGeom>
        <a:solidFill>
          <a:srgbClr val="FFFFFF"/>
        </a:solidFill>
        <a:ln w="9525">
          <a:solidFill>
            <a:srgbClr val="000000"/>
          </a:solidFill>
          <a:miter lim="800000"/>
          <a:headEnd/>
          <a:tailEnd/>
        </a:ln>
      </xdr:spPr>
    </xdr:sp>
    <xdr:clientData/>
  </xdr:twoCellAnchor>
  <xdr:twoCellAnchor>
    <xdr:from>
      <xdr:col>14</xdr:col>
      <xdr:colOff>161925</xdr:colOff>
      <xdr:row>406</xdr:row>
      <xdr:rowOff>85725</xdr:rowOff>
    </xdr:from>
    <xdr:to>
      <xdr:col>14</xdr:col>
      <xdr:colOff>161925</xdr:colOff>
      <xdr:row>406</xdr:row>
      <xdr:rowOff>95250</xdr:rowOff>
    </xdr:to>
    <xdr:sp macro="" textlink="">
      <xdr:nvSpPr>
        <xdr:cNvPr id="6530327" name="Rectangle 312">
          <a:extLst>
            <a:ext uri="{FF2B5EF4-FFF2-40B4-BE49-F238E27FC236}">
              <a16:creationId xmlns:a16="http://schemas.microsoft.com/office/drawing/2014/main" id="{0E52D256-9AF2-4689-8BFE-7F373A38CB6B}"/>
            </a:ext>
          </a:extLst>
        </xdr:cNvPr>
        <xdr:cNvSpPr>
          <a:spLocks noChangeArrowheads="1"/>
        </xdr:cNvSpPr>
      </xdr:nvSpPr>
      <xdr:spPr bwMode="auto">
        <a:xfrm>
          <a:off x="6334125" y="68694300"/>
          <a:ext cx="0" cy="9525"/>
        </a:xfrm>
        <a:prstGeom prst="rect">
          <a:avLst/>
        </a:prstGeom>
        <a:solidFill>
          <a:srgbClr val="FFFFFF"/>
        </a:solidFill>
        <a:ln w="9525">
          <a:solidFill>
            <a:srgbClr val="000000"/>
          </a:solidFill>
          <a:miter lim="800000"/>
          <a:headEnd/>
          <a:tailEnd/>
        </a:ln>
      </xdr:spPr>
    </xdr:sp>
    <xdr:clientData/>
  </xdr:twoCellAnchor>
  <xdr:twoCellAnchor>
    <xdr:from>
      <xdr:col>14</xdr:col>
      <xdr:colOff>161925</xdr:colOff>
      <xdr:row>408</xdr:row>
      <xdr:rowOff>85725</xdr:rowOff>
    </xdr:from>
    <xdr:to>
      <xdr:col>14</xdr:col>
      <xdr:colOff>161925</xdr:colOff>
      <xdr:row>408</xdr:row>
      <xdr:rowOff>95250</xdr:rowOff>
    </xdr:to>
    <xdr:sp macro="" textlink="">
      <xdr:nvSpPr>
        <xdr:cNvPr id="6530328" name="Rectangle 313">
          <a:extLst>
            <a:ext uri="{FF2B5EF4-FFF2-40B4-BE49-F238E27FC236}">
              <a16:creationId xmlns:a16="http://schemas.microsoft.com/office/drawing/2014/main" id="{A1101C5E-B57E-4315-8219-CA619C7E2432}"/>
            </a:ext>
          </a:extLst>
        </xdr:cNvPr>
        <xdr:cNvSpPr>
          <a:spLocks noChangeArrowheads="1"/>
        </xdr:cNvSpPr>
      </xdr:nvSpPr>
      <xdr:spPr bwMode="auto">
        <a:xfrm>
          <a:off x="6334125" y="69018150"/>
          <a:ext cx="0" cy="9525"/>
        </a:xfrm>
        <a:prstGeom prst="rect">
          <a:avLst/>
        </a:prstGeom>
        <a:solidFill>
          <a:srgbClr val="FFFFFF"/>
        </a:solidFill>
        <a:ln w="9525">
          <a:solidFill>
            <a:srgbClr val="000000"/>
          </a:solidFill>
          <a:miter lim="800000"/>
          <a:headEnd/>
          <a:tailEnd/>
        </a:ln>
      </xdr:spPr>
    </xdr:sp>
    <xdr:clientData/>
  </xdr:twoCellAnchor>
  <xdr:twoCellAnchor>
    <xdr:from>
      <xdr:col>14</xdr:col>
      <xdr:colOff>161925</xdr:colOff>
      <xdr:row>410</xdr:row>
      <xdr:rowOff>0</xdr:rowOff>
    </xdr:from>
    <xdr:to>
      <xdr:col>14</xdr:col>
      <xdr:colOff>161925</xdr:colOff>
      <xdr:row>410</xdr:row>
      <xdr:rowOff>0</xdr:rowOff>
    </xdr:to>
    <xdr:sp macro="" textlink="">
      <xdr:nvSpPr>
        <xdr:cNvPr id="6530329" name="Rectangle 314">
          <a:extLst>
            <a:ext uri="{FF2B5EF4-FFF2-40B4-BE49-F238E27FC236}">
              <a16:creationId xmlns:a16="http://schemas.microsoft.com/office/drawing/2014/main" id="{4B7398E7-1D90-49D1-8543-016C0441880F}"/>
            </a:ext>
          </a:extLst>
        </xdr:cNvPr>
        <xdr:cNvSpPr>
          <a:spLocks noChangeArrowheads="1"/>
        </xdr:cNvSpPr>
      </xdr:nvSpPr>
      <xdr:spPr bwMode="auto">
        <a:xfrm>
          <a:off x="6334125" y="6925627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104775</xdr:colOff>
      <xdr:row>370</xdr:row>
      <xdr:rowOff>38100</xdr:rowOff>
    </xdr:from>
    <xdr:to>
      <xdr:col>14</xdr:col>
      <xdr:colOff>104775</xdr:colOff>
      <xdr:row>389</xdr:row>
      <xdr:rowOff>142875</xdr:rowOff>
    </xdr:to>
    <xdr:pic>
      <xdr:nvPicPr>
        <xdr:cNvPr id="6530330" name="Imagen 121">
          <a:extLst>
            <a:ext uri="{FF2B5EF4-FFF2-40B4-BE49-F238E27FC236}">
              <a16:creationId xmlns:a16="http://schemas.microsoft.com/office/drawing/2014/main" id="{49D52FC0-142B-4B5F-BE83-3A1C2979DFA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b="4678"/>
        <a:stretch>
          <a:fillRect/>
        </a:stretch>
      </xdr:blipFill>
      <xdr:spPr bwMode="auto">
        <a:xfrm>
          <a:off x="104775" y="62960250"/>
          <a:ext cx="61722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57150">
              <a:solidFill>
                <a:srgbClr val="000000"/>
              </a:solidFill>
              <a:miter lim="800000"/>
              <a:headEnd/>
              <a:tailEnd/>
            </a14:hiddenLine>
          </a:ext>
        </a:extLst>
      </xdr:spPr>
    </xdr:pic>
    <xdr:clientData/>
  </xdr:twoCellAnchor>
  <xdr:twoCellAnchor>
    <xdr:from>
      <xdr:col>7</xdr:col>
      <xdr:colOff>12805</xdr:colOff>
      <xdr:row>84</xdr:row>
      <xdr:rowOff>52599</xdr:rowOff>
    </xdr:from>
    <xdr:to>
      <xdr:col>7</xdr:col>
      <xdr:colOff>336218</xdr:colOff>
      <xdr:row>86</xdr:row>
      <xdr:rowOff>14499</xdr:rowOff>
    </xdr:to>
    <xdr:sp macro="" textlink="">
      <xdr:nvSpPr>
        <xdr:cNvPr id="84" name="Flecha: hacia abajo 83">
          <a:extLst>
            <a:ext uri="{FF2B5EF4-FFF2-40B4-BE49-F238E27FC236}">
              <a16:creationId xmlns:a16="http://schemas.microsoft.com/office/drawing/2014/main" id="{E37E9BFC-E71C-49B3-B145-97B91B165CD4}"/>
            </a:ext>
          </a:extLst>
        </xdr:cNvPr>
        <xdr:cNvSpPr/>
      </xdr:nvSpPr>
      <xdr:spPr bwMode="auto">
        <a:xfrm>
          <a:off x="3608493" y="14427412"/>
          <a:ext cx="323413" cy="27940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19</xdr:col>
      <xdr:colOff>30267</xdr:colOff>
      <xdr:row>71</xdr:row>
      <xdr:rowOff>101811</xdr:rowOff>
    </xdr:from>
    <xdr:to>
      <xdr:col>19</xdr:col>
      <xdr:colOff>353680</xdr:colOff>
      <xdr:row>73</xdr:row>
      <xdr:rowOff>63711</xdr:rowOff>
    </xdr:to>
    <xdr:sp macro="" textlink="">
      <xdr:nvSpPr>
        <xdr:cNvPr id="85" name="Flecha: hacia abajo 84">
          <a:extLst>
            <a:ext uri="{FF2B5EF4-FFF2-40B4-BE49-F238E27FC236}">
              <a16:creationId xmlns:a16="http://schemas.microsoft.com/office/drawing/2014/main" id="{598F707E-7907-4E46-AA85-82E63DFD3E7A}"/>
            </a:ext>
          </a:extLst>
        </xdr:cNvPr>
        <xdr:cNvSpPr/>
      </xdr:nvSpPr>
      <xdr:spPr bwMode="auto">
        <a:xfrm>
          <a:off x="8023330" y="12412874"/>
          <a:ext cx="323413" cy="27940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16</xdr:col>
      <xdr:colOff>389043</xdr:colOff>
      <xdr:row>74</xdr:row>
      <xdr:rowOff>211</xdr:rowOff>
    </xdr:from>
    <xdr:to>
      <xdr:col>17</xdr:col>
      <xdr:colOff>267956</xdr:colOff>
      <xdr:row>75</xdr:row>
      <xdr:rowOff>120861</xdr:rowOff>
    </xdr:to>
    <xdr:sp macro="" textlink="">
      <xdr:nvSpPr>
        <xdr:cNvPr id="86" name="Flecha: hacia abajo 85">
          <a:extLst>
            <a:ext uri="{FF2B5EF4-FFF2-40B4-BE49-F238E27FC236}">
              <a16:creationId xmlns:a16="http://schemas.microsoft.com/office/drawing/2014/main" id="{1C4603F0-D4D8-46E5-B305-7656BCDE71B6}"/>
            </a:ext>
          </a:extLst>
        </xdr:cNvPr>
        <xdr:cNvSpPr/>
      </xdr:nvSpPr>
      <xdr:spPr bwMode="auto">
        <a:xfrm>
          <a:off x="7008918" y="12787524"/>
          <a:ext cx="323413" cy="279400"/>
        </a:xfrm>
        <a:prstGeom prst="downArrow">
          <a:avLst/>
        </a:prstGeom>
        <a:solidFill>
          <a:srgbClr val="66FF66"/>
        </a:solidFill>
        <a:ln w="952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9</xdr:col>
      <xdr:colOff>277812</xdr:colOff>
      <xdr:row>76</xdr:row>
      <xdr:rowOff>111125</xdr:rowOff>
    </xdr:from>
    <xdr:to>
      <xdr:col>11</xdr:col>
      <xdr:colOff>184410</xdr:colOff>
      <xdr:row>78</xdr:row>
      <xdr:rowOff>64939</xdr:rowOff>
    </xdr:to>
    <xdr:sp macro="" textlink="">
      <xdr:nvSpPr>
        <xdr:cNvPr id="87" name="CuadroTexto 86">
          <a:extLst>
            <a:ext uri="{FF2B5EF4-FFF2-40B4-BE49-F238E27FC236}">
              <a16:creationId xmlns:a16="http://schemas.microsoft.com/office/drawing/2014/main" id="{979FC90B-E74C-45C8-972F-CC7D80B9FA6C}"/>
            </a:ext>
          </a:extLst>
        </xdr:cNvPr>
        <xdr:cNvSpPr txBox="1"/>
      </xdr:nvSpPr>
      <xdr:spPr>
        <a:xfrm>
          <a:off x="4556125" y="13215938"/>
          <a:ext cx="747973" cy="2713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SECTOR 1</a:t>
          </a:r>
        </a:p>
      </xdr:txBody>
    </xdr:sp>
    <xdr:clientData/>
  </xdr:twoCellAnchor>
  <xdr:twoCellAnchor>
    <xdr:from>
      <xdr:col>15</xdr:col>
      <xdr:colOff>103187</xdr:colOff>
      <xdr:row>72</xdr:row>
      <xdr:rowOff>87312</xdr:rowOff>
    </xdr:from>
    <xdr:to>
      <xdr:col>16</xdr:col>
      <xdr:colOff>406660</xdr:colOff>
      <xdr:row>74</xdr:row>
      <xdr:rowOff>41126</xdr:rowOff>
    </xdr:to>
    <xdr:sp macro="" textlink="">
      <xdr:nvSpPr>
        <xdr:cNvPr id="88" name="CuadroTexto 87">
          <a:extLst>
            <a:ext uri="{FF2B5EF4-FFF2-40B4-BE49-F238E27FC236}">
              <a16:creationId xmlns:a16="http://schemas.microsoft.com/office/drawing/2014/main" id="{1C886CB5-B7F6-4F97-8AD8-684AB9D5E1A8}"/>
            </a:ext>
          </a:extLst>
        </xdr:cNvPr>
        <xdr:cNvSpPr txBox="1"/>
      </xdr:nvSpPr>
      <xdr:spPr>
        <a:xfrm>
          <a:off x="6278562" y="12557125"/>
          <a:ext cx="747973" cy="2713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SECTOR 2</a:t>
          </a:r>
        </a:p>
      </xdr:txBody>
    </xdr:sp>
    <xdr:clientData/>
  </xdr:twoCellAnchor>
  <xdr:twoCellAnchor>
    <xdr:from>
      <xdr:col>17</xdr:col>
      <xdr:colOff>200024</xdr:colOff>
      <xdr:row>70</xdr:row>
      <xdr:rowOff>120649</xdr:rowOff>
    </xdr:from>
    <xdr:to>
      <xdr:col>19</xdr:col>
      <xdr:colOff>19309</xdr:colOff>
      <xdr:row>72</xdr:row>
      <xdr:rowOff>74463</xdr:rowOff>
    </xdr:to>
    <xdr:sp macro="" textlink="">
      <xdr:nvSpPr>
        <xdr:cNvPr id="89" name="CuadroTexto 88">
          <a:extLst>
            <a:ext uri="{FF2B5EF4-FFF2-40B4-BE49-F238E27FC236}">
              <a16:creationId xmlns:a16="http://schemas.microsoft.com/office/drawing/2014/main" id="{5DA83AE2-08D2-4550-9AD4-EC9809F9CC37}"/>
            </a:ext>
          </a:extLst>
        </xdr:cNvPr>
        <xdr:cNvSpPr txBox="1"/>
      </xdr:nvSpPr>
      <xdr:spPr>
        <a:xfrm>
          <a:off x="7264399" y="12272962"/>
          <a:ext cx="747973" cy="2713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SECTOR 3</a:t>
          </a:r>
        </a:p>
      </xdr:txBody>
    </xdr:sp>
    <xdr:clientData/>
  </xdr:twoCellAnchor>
  <xdr:twoCellAnchor>
    <xdr:from>
      <xdr:col>0</xdr:col>
      <xdr:colOff>1247775</xdr:colOff>
      <xdr:row>125</xdr:row>
      <xdr:rowOff>57150</xdr:rowOff>
    </xdr:from>
    <xdr:to>
      <xdr:col>18</xdr:col>
      <xdr:colOff>142875</xdr:colOff>
      <xdr:row>146</xdr:row>
      <xdr:rowOff>28575</xdr:rowOff>
    </xdr:to>
    <xdr:grpSp>
      <xdr:nvGrpSpPr>
        <xdr:cNvPr id="6530337" name="Grupo 6">
          <a:extLst>
            <a:ext uri="{FF2B5EF4-FFF2-40B4-BE49-F238E27FC236}">
              <a16:creationId xmlns:a16="http://schemas.microsoft.com/office/drawing/2014/main" id="{2DAB257A-9722-438C-8D7A-8BA38F95E3EF}"/>
            </a:ext>
          </a:extLst>
        </xdr:cNvPr>
        <xdr:cNvGrpSpPr>
          <a:grpSpLocks/>
        </xdr:cNvGrpSpPr>
      </xdr:nvGrpSpPr>
      <xdr:grpSpPr bwMode="auto">
        <a:xfrm>
          <a:off x="1247775" y="21258213"/>
          <a:ext cx="6761163" cy="3138487"/>
          <a:chOff x="1247775" y="21253451"/>
          <a:chExt cx="6443663" cy="3138487"/>
        </a:xfrm>
      </xdr:grpSpPr>
      <xdr:pic>
        <xdr:nvPicPr>
          <xdr:cNvPr id="6530338" name="Imagen 57">
            <a:extLst>
              <a:ext uri="{FF2B5EF4-FFF2-40B4-BE49-F238E27FC236}">
                <a16:creationId xmlns:a16="http://schemas.microsoft.com/office/drawing/2014/main" id="{34833E0F-E323-45E1-84F7-0E97C7FB18A3}"/>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247775" y="21253451"/>
            <a:ext cx="6443663" cy="31384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57150">
                <a:solidFill>
                  <a:srgbClr val="000000"/>
                </a:solidFill>
                <a:miter lim="800000"/>
                <a:headEnd/>
                <a:tailEnd/>
              </a14:hiddenLine>
            </a:ext>
          </a:extLst>
        </xdr:spPr>
      </xdr:pic>
      <xdr:grpSp>
        <xdr:nvGrpSpPr>
          <xdr:cNvPr id="6530339" name="Grupo 5">
            <a:extLst>
              <a:ext uri="{FF2B5EF4-FFF2-40B4-BE49-F238E27FC236}">
                <a16:creationId xmlns:a16="http://schemas.microsoft.com/office/drawing/2014/main" id="{7F5F63BF-7625-4C81-9883-183F3A68B67E}"/>
              </a:ext>
            </a:extLst>
          </xdr:cNvPr>
          <xdr:cNvGrpSpPr>
            <a:grpSpLocks/>
          </xdr:cNvGrpSpPr>
        </xdr:nvGrpSpPr>
        <xdr:grpSpPr bwMode="auto">
          <a:xfrm>
            <a:off x="5139407" y="23431349"/>
            <a:ext cx="1468438" cy="613529"/>
            <a:chOff x="5139407" y="23431349"/>
            <a:chExt cx="1468438" cy="613529"/>
          </a:xfrm>
        </xdr:grpSpPr>
        <xdr:sp macro="" textlink="">
          <xdr:nvSpPr>
            <xdr:cNvPr id="4" name="Flecha: a la derecha 3" descr="SENTIDO DE LA VIA&#10;">
              <a:extLst>
                <a:ext uri="{FF2B5EF4-FFF2-40B4-BE49-F238E27FC236}">
                  <a16:creationId xmlns:a16="http://schemas.microsoft.com/office/drawing/2014/main" id="{D26D27F0-DEA5-421A-BE55-6B1D71E731BA}"/>
                </a:ext>
              </a:extLst>
            </xdr:cNvPr>
            <xdr:cNvSpPr/>
          </xdr:nvSpPr>
          <xdr:spPr bwMode="auto">
            <a:xfrm rot="21024109">
              <a:off x="5141199" y="23429843"/>
              <a:ext cx="1470245" cy="616489"/>
            </a:xfrm>
            <a:prstGeom prst="rightArrow">
              <a:avLst/>
            </a:prstGeom>
            <a:solidFill>
              <a:schemeClr val="bg2">
                <a:lumMod val="1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sp macro="" textlink="">
          <xdr:nvSpPr>
            <xdr:cNvPr id="5" name="CuadroTexto 4">
              <a:extLst>
                <a:ext uri="{FF2B5EF4-FFF2-40B4-BE49-F238E27FC236}">
                  <a16:creationId xmlns:a16="http://schemas.microsoft.com/office/drawing/2014/main" id="{7BAA5A15-620C-42E3-B298-79119B6BA4D0}"/>
                </a:ext>
              </a:extLst>
            </xdr:cNvPr>
            <xdr:cNvSpPr txBox="1"/>
          </xdr:nvSpPr>
          <xdr:spPr>
            <a:xfrm rot="20961969">
              <a:off x="5186577" y="23654020"/>
              <a:ext cx="1207053" cy="2054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ln>
                    <a:solidFill>
                      <a:schemeClr val="bg1"/>
                    </a:solidFill>
                  </a:ln>
                  <a:solidFill>
                    <a:schemeClr val="bg1"/>
                  </a:solidFill>
                </a:rPr>
                <a:t>SENTIDO DE LA VIA </a:t>
              </a:r>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981075</xdr:colOff>
      <xdr:row>87</xdr:row>
      <xdr:rowOff>0</xdr:rowOff>
    </xdr:from>
    <xdr:to>
      <xdr:col>1</xdr:col>
      <xdr:colOff>0</xdr:colOff>
      <xdr:row>88</xdr:row>
      <xdr:rowOff>0</xdr:rowOff>
    </xdr:to>
    <xdr:sp macro="" textlink="">
      <xdr:nvSpPr>
        <xdr:cNvPr id="6186232" name="Rectangle 12">
          <a:extLst>
            <a:ext uri="{FF2B5EF4-FFF2-40B4-BE49-F238E27FC236}">
              <a16:creationId xmlns:a16="http://schemas.microsoft.com/office/drawing/2014/main" id="{6AD27364-FE54-43D7-B2D4-F705755558FC}"/>
            </a:ext>
          </a:extLst>
        </xdr:cNvPr>
        <xdr:cNvSpPr>
          <a:spLocks noChangeArrowheads="1"/>
        </xdr:cNvSpPr>
      </xdr:nvSpPr>
      <xdr:spPr bwMode="auto">
        <a:xfrm>
          <a:off x="981075" y="15039975"/>
          <a:ext cx="7334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88</xdr:row>
      <xdr:rowOff>0</xdr:rowOff>
    </xdr:from>
    <xdr:to>
      <xdr:col>1</xdr:col>
      <xdr:colOff>0</xdr:colOff>
      <xdr:row>89</xdr:row>
      <xdr:rowOff>0</xdr:rowOff>
    </xdr:to>
    <xdr:sp macro="" textlink="">
      <xdr:nvSpPr>
        <xdr:cNvPr id="6186233" name="Rectangle 13">
          <a:extLst>
            <a:ext uri="{FF2B5EF4-FFF2-40B4-BE49-F238E27FC236}">
              <a16:creationId xmlns:a16="http://schemas.microsoft.com/office/drawing/2014/main" id="{9CF2905C-8949-4E2E-8637-B15A86A9412B}"/>
            </a:ext>
          </a:extLst>
        </xdr:cNvPr>
        <xdr:cNvSpPr>
          <a:spLocks noChangeArrowheads="1"/>
        </xdr:cNvSpPr>
      </xdr:nvSpPr>
      <xdr:spPr bwMode="auto">
        <a:xfrm>
          <a:off x="981075" y="15201900"/>
          <a:ext cx="7334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89</xdr:row>
      <xdr:rowOff>0</xdr:rowOff>
    </xdr:from>
    <xdr:to>
      <xdr:col>1</xdr:col>
      <xdr:colOff>0</xdr:colOff>
      <xdr:row>90</xdr:row>
      <xdr:rowOff>0</xdr:rowOff>
    </xdr:to>
    <xdr:sp macro="" textlink="">
      <xdr:nvSpPr>
        <xdr:cNvPr id="6186234" name="Rectangle 14">
          <a:extLst>
            <a:ext uri="{FF2B5EF4-FFF2-40B4-BE49-F238E27FC236}">
              <a16:creationId xmlns:a16="http://schemas.microsoft.com/office/drawing/2014/main" id="{BC18654B-F977-48C0-941B-325A9AA22323}"/>
            </a:ext>
          </a:extLst>
        </xdr:cNvPr>
        <xdr:cNvSpPr>
          <a:spLocks noChangeArrowheads="1"/>
        </xdr:cNvSpPr>
      </xdr:nvSpPr>
      <xdr:spPr bwMode="auto">
        <a:xfrm>
          <a:off x="981075" y="15363825"/>
          <a:ext cx="733425" cy="161925"/>
        </a:xfrm>
        <a:prstGeom prst="rect">
          <a:avLst/>
        </a:prstGeom>
        <a:solidFill>
          <a:srgbClr val="FF0000"/>
        </a:solidFill>
        <a:ln w="9525">
          <a:solidFill>
            <a:srgbClr val="000000"/>
          </a:solidFill>
          <a:miter lim="800000"/>
          <a:headEnd/>
          <a:tailEnd/>
        </a:ln>
      </xdr:spPr>
    </xdr:sp>
    <xdr:clientData/>
  </xdr:twoCellAnchor>
  <xdr:twoCellAnchor>
    <xdr:from>
      <xdr:col>1</xdr:col>
      <xdr:colOff>152400</xdr:colOff>
      <xdr:row>15</xdr:row>
      <xdr:rowOff>152400</xdr:rowOff>
    </xdr:from>
    <xdr:to>
      <xdr:col>1</xdr:col>
      <xdr:colOff>2143125</xdr:colOff>
      <xdr:row>24</xdr:row>
      <xdr:rowOff>66675</xdr:rowOff>
    </xdr:to>
    <xdr:graphicFrame macro="">
      <xdr:nvGraphicFramePr>
        <xdr:cNvPr id="6186235" name="Gráfico 2">
          <a:extLst>
            <a:ext uri="{FF2B5EF4-FFF2-40B4-BE49-F238E27FC236}">
              <a16:creationId xmlns:a16="http://schemas.microsoft.com/office/drawing/2014/main" id="{438B25FB-766F-436F-9328-AFD8C5BB67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47625</xdr:colOff>
      <xdr:row>15</xdr:row>
      <xdr:rowOff>66675</xdr:rowOff>
    </xdr:from>
    <xdr:to>
      <xdr:col>2</xdr:col>
      <xdr:colOff>2105025</xdr:colOff>
      <xdr:row>24</xdr:row>
      <xdr:rowOff>142875</xdr:rowOff>
    </xdr:to>
    <xdr:graphicFrame macro="">
      <xdr:nvGraphicFramePr>
        <xdr:cNvPr id="6186236" name="Gráfico 3">
          <a:extLst>
            <a:ext uri="{FF2B5EF4-FFF2-40B4-BE49-F238E27FC236}">
              <a16:creationId xmlns:a16="http://schemas.microsoft.com/office/drawing/2014/main" id="{24D0DB45-CA9D-419E-8471-9A291D9FAF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66675</xdr:colOff>
      <xdr:row>25</xdr:row>
      <xdr:rowOff>114300</xdr:rowOff>
    </xdr:from>
    <xdr:to>
      <xdr:col>1</xdr:col>
      <xdr:colOff>2105025</xdr:colOff>
      <xdr:row>34</xdr:row>
      <xdr:rowOff>38100</xdr:rowOff>
    </xdr:to>
    <xdr:graphicFrame macro="">
      <xdr:nvGraphicFramePr>
        <xdr:cNvPr id="6186237" name="Gráfico 6">
          <a:extLst>
            <a:ext uri="{FF2B5EF4-FFF2-40B4-BE49-F238E27FC236}">
              <a16:creationId xmlns:a16="http://schemas.microsoft.com/office/drawing/2014/main" id="{4D5B46E6-2F96-4DBB-BA50-AF990F751C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19050</xdr:colOff>
      <xdr:row>26</xdr:row>
      <xdr:rowOff>76200</xdr:rowOff>
    </xdr:from>
    <xdr:to>
      <xdr:col>2</xdr:col>
      <xdr:colOff>2286000</xdr:colOff>
      <xdr:row>33</xdr:row>
      <xdr:rowOff>38100</xdr:rowOff>
    </xdr:to>
    <xdr:graphicFrame macro="">
      <xdr:nvGraphicFramePr>
        <xdr:cNvPr id="6186238" name="Gráfico 7">
          <a:extLst>
            <a:ext uri="{FF2B5EF4-FFF2-40B4-BE49-F238E27FC236}">
              <a16:creationId xmlns:a16="http://schemas.microsoft.com/office/drawing/2014/main" id="{E0B3350F-6FF3-414A-A0BC-09E24D4BE9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57150</xdr:colOff>
      <xdr:row>35</xdr:row>
      <xdr:rowOff>114300</xdr:rowOff>
    </xdr:from>
    <xdr:to>
      <xdr:col>1</xdr:col>
      <xdr:colOff>2057400</xdr:colOff>
      <xdr:row>44</xdr:row>
      <xdr:rowOff>152400</xdr:rowOff>
    </xdr:to>
    <xdr:graphicFrame macro="">
      <xdr:nvGraphicFramePr>
        <xdr:cNvPr id="6186239" name="Gráfico 8">
          <a:extLst>
            <a:ext uri="{FF2B5EF4-FFF2-40B4-BE49-F238E27FC236}">
              <a16:creationId xmlns:a16="http://schemas.microsoft.com/office/drawing/2014/main" id="{DCCA29CD-74CB-4282-83DF-ACA2F9BDA6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28575</xdr:colOff>
      <xdr:row>35</xdr:row>
      <xdr:rowOff>95250</xdr:rowOff>
    </xdr:from>
    <xdr:to>
      <xdr:col>2</xdr:col>
      <xdr:colOff>2266950</xdr:colOff>
      <xdr:row>43</xdr:row>
      <xdr:rowOff>123825</xdr:rowOff>
    </xdr:to>
    <xdr:graphicFrame macro="">
      <xdr:nvGraphicFramePr>
        <xdr:cNvPr id="6186240" name="Gráfico 9">
          <a:extLst>
            <a:ext uri="{FF2B5EF4-FFF2-40B4-BE49-F238E27FC236}">
              <a16:creationId xmlns:a16="http://schemas.microsoft.com/office/drawing/2014/main" id="{96AFC63D-3EC5-4A35-B26E-2FF6488CFA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57150</xdr:colOff>
      <xdr:row>45</xdr:row>
      <xdr:rowOff>76200</xdr:rowOff>
    </xdr:from>
    <xdr:to>
      <xdr:col>1</xdr:col>
      <xdr:colOff>2057400</xdr:colOff>
      <xdr:row>54</xdr:row>
      <xdr:rowOff>95250</xdr:rowOff>
    </xdr:to>
    <xdr:graphicFrame macro="">
      <xdr:nvGraphicFramePr>
        <xdr:cNvPr id="6186241" name="Gráfico 13">
          <a:extLst>
            <a:ext uri="{FF2B5EF4-FFF2-40B4-BE49-F238E27FC236}">
              <a16:creationId xmlns:a16="http://schemas.microsoft.com/office/drawing/2014/main" id="{66DEA550-2215-4210-B52B-AF50BF8E2E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38100</xdr:colOff>
      <xdr:row>46</xdr:row>
      <xdr:rowOff>19050</xdr:rowOff>
    </xdr:from>
    <xdr:to>
      <xdr:col>2</xdr:col>
      <xdr:colOff>2276475</xdr:colOff>
      <xdr:row>54</xdr:row>
      <xdr:rowOff>47625</xdr:rowOff>
    </xdr:to>
    <xdr:graphicFrame macro="">
      <xdr:nvGraphicFramePr>
        <xdr:cNvPr id="6186242" name="Gráfico 14">
          <a:extLst>
            <a:ext uri="{FF2B5EF4-FFF2-40B4-BE49-F238E27FC236}">
              <a16:creationId xmlns:a16="http://schemas.microsoft.com/office/drawing/2014/main" id="{993B1598-2D23-4FB9-A2FE-9F17F4DC0F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76200</xdr:colOff>
      <xdr:row>56</xdr:row>
      <xdr:rowOff>19050</xdr:rowOff>
    </xdr:from>
    <xdr:to>
      <xdr:col>1</xdr:col>
      <xdr:colOff>2209800</xdr:colOff>
      <xdr:row>64</xdr:row>
      <xdr:rowOff>66675</xdr:rowOff>
    </xdr:to>
    <xdr:graphicFrame macro="">
      <xdr:nvGraphicFramePr>
        <xdr:cNvPr id="6186243" name="Gráfico 10">
          <a:extLst>
            <a:ext uri="{FF2B5EF4-FFF2-40B4-BE49-F238E27FC236}">
              <a16:creationId xmlns:a16="http://schemas.microsoft.com/office/drawing/2014/main" id="{81504262-9F55-4CD9-81EE-2D58A05CBF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142875</xdr:colOff>
      <xdr:row>56</xdr:row>
      <xdr:rowOff>38100</xdr:rowOff>
    </xdr:from>
    <xdr:to>
      <xdr:col>2</xdr:col>
      <xdr:colOff>2209800</xdr:colOff>
      <xdr:row>63</xdr:row>
      <xdr:rowOff>95250</xdr:rowOff>
    </xdr:to>
    <xdr:graphicFrame macro="">
      <xdr:nvGraphicFramePr>
        <xdr:cNvPr id="6186244" name="Gráfico 11">
          <a:extLst>
            <a:ext uri="{FF2B5EF4-FFF2-40B4-BE49-F238E27FC236}">
              <a16:creationId xmlns:a16="http://schemas.microsoft.com/office/drawing/2014/main" id="{357A32D2-0D10-4A9D-96C3-9BDC4BC1D6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76200</xdr:colOff>
      <xdr:row>65</xdr:row>
      <xdr:rowOff>9525</xdr:rowOff>
    </xdr:from>
    <xdr:to>
      <xdr:col>1</xdr:col>
      <xdr:colOff>2209800</xdr:colOff>
      <xdr:row>74</xdr:row>
      <xdr:rowOff>19050</xdr:rowOff>
    </xdr:to>
    <xdr:graphicFrame macro="">
      <xdr:nvGraphicFramePr>
        <xdr:cNvPr id="6186245" name="Gráfico 17">
          <a:extLst>
            <a:ext uri="{FF2B5EF4-FFF2-40B4-BE49-F238E27FC236}">
              <a16:creationId xmlns:a16="http://schemas.microsoft.com/office/drawing/2014/main" id="{9012BEE3-4851-4192-85CC-105041E618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xdr:col>
      <xdr:colOff>123825</xdr:colOff>
      <xdr:row>65</xdr:row>
      <xdr:rowOff>95250</xdr:rowOff>
    </xdr:from>
    <xdr:to>
      <xdr:col>2</xdr:col>
      <xdr:colOff>2200275</xdr:colOff>
      <xdr:row>73</xdr:row>
      <xdr:rowOff>123825</xdr:rowOff>
    </xdr:to>
    <xdr:graphicFrame macro="">
      <xdr:nvGraphicFramePr>
        <xdr:cNvPr id="6186246" name="Gráfico 18">
          <a:extLst>
            <a:ext uri="{FF2B5EF4-FFF2-40B4-BE49-F238E27FC236}">
              <a16:creationId xmlns:a16="http://schemas.microsoft.com/office/drawing/2014/main" id="{222B5347-2D3D-40F3-845B-84B031B0D7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28575</xdr:colOff>
      <xdr:row>75</xdr:row>
      <xdr:rowOff>85725</xdr:rowOff>
    </xdr:from>
    <xdr:to>
      <xdr:col>1</xdr:col>
      <xdr:colOff>2162175</xdr:colOff>
      <xdr:row>84</xdr:row>
      <xdr:rowOff>114300</xdr:rowOff>
    </xdr:to>
    <xdr:graphicFrame macro="">
      <xdr:nvGraphicFramePr>
        <xdr:cNvPr id="6186247" name="Gráfico 19">
          <a:extLst>
            <a:ext uri="{FF2B5EF4-FFF2-40B4-BE49-F238E27FC236}">
              <a16:creationId xmlns:a16="http://schemas.microsoft.com/office/drawing/2014/main" id="{FACB2CB9-04F4-4E96-AF8F-521F03DF9C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xdr:col>
      <xdr:colOff>142875</xdr:colOff>
      <xdr:row>75</xdr:row>
      <xdr:rowOff>133350</xdr:rowOff>
    </xdr:from>
    <xdr:to>
      <xdr:col>2</xdr:col>
      <xdr:colOff>2219325</xdr:colOff>
      <xdr:row>84</xdr:row>
      <xdr:rowOff>0</xdr:rowOff>
    </xdr:to>
    <xdr:graphicFrame macro="">
      <xdr:nvGraphicFramePr>
        <xdr:cNvPr id="6186248" name="Gráfico 20">
          <a:extLst>
            <a:ext uri="{FF2B5EF4-FFF2-40B4-BE49-F238E27FC236}">
              <a16:creationId xmlns:a16="http://schemas.microsoft.com/office/drawing/2014/main" id="{F11799EE-CE6D-4E95-A996-25A1B1D6BB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10</xdr:col>
      <xdr:colOff>47625</xdr:colOff>
      <xdr:row>13</xdr:row>
      <xdr:rowOff>76200</xdr:rowOff>
    </xdr:from>
    <xdr:to>
      <xdr:col>27</xdr:col>
      <xdr:colOff>590550</xdr:colOff>
      <xdr:row>33</xdr:row>
      <xdr:rowOff>85725</xdr:rowOff>
    </xdr:to>
    <xdr:grpSp>
      <xdr:nvGrpSpPr>
        <xdr:cNvPr id="6285125" name="Grupo 14">
          <a:extLst>
            <a:ext uri="{FF2B5EF4-FFF2-40B4-BE49-F238E27FC236}">
              <a16:creationId xmlns:a16="http://schemas.microsoft.com/office/drawing/2014/main" id="{C10E96EC-E9A8-40CB-9CD8-A28DB9EECAAE}"/>
            </a:ext>
          </a:extLst>
        </xdr:cNvPr>
        <xdr:cNvGrpSpPr>
          <a:grpSpLocks/>
        </xdr:cNvGrpSpPr>
      </xdr:nvGrpSpPr>
      <xdr:grpSpPr bwMode="auto">
        <a:xfrm>
          <a:off x="3924300" y="2543175"/>
          <a:ext cx="7305675" cy="3257550"/>
          <a:chOff x="3689836" y="2860438"/>
          <a:chExt cx="6830390" cy="3605587"/>
        </a:xfrm>
      </xdr:grpSpPr>
      <xdr:pic>
        <xdr:nvPicPr>
          <xdr:cNvPr id="6285188" name="Imagen 15">
            <a:extLst>
              <a:ext uri="{FF2B5EF4-FFF2-40B4-BE49-F238E27FC236}">
                <a16:creationId xmlns:a16="http://schemas.microsoft.com/office/drawing/2014/main" id="{1E0F0035-B4F8-4B55-92FF-B55214CDF8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6902" t="14281" r="4355" b="5045"/>
          <a:stretch>
            <a:fillRect/>
          </a:stretch>
        </xdr:blipFill>
        <xdr:spPr bwMode="auto">
          <a:xfrm>
            <a:off x="3689836" y="2860438"/>
            <a:ext cx="6830390" cy="3605587"/>
          </a:xfrm>
          <a:prstGeom prst="rect">
            <a:avLst/>
          </a:prstGeom>
          <a:noFill/>
          <a:ln w="38100">
            <a:solidFill>
              <a:srgbClr val="002060"/>
            </a:solidFill>
            <a:miter lim="800000"/>
            <a:headEnd/>
            <a:tailEnd/>
          </a:ln>
          <a:extLst>
            <a:ext uri="{909E8E84-426E-40DD-AFC4-6F175D3DCCD1}">
              <a14:hiddenFill xmlns:a14="http://schemas.microsoft.com/office/drawing/2010/main">
                <a:solidFill>
                  <a:srgbClr val="FFFFFF"/>
                </a:solidFill>
              </a14:hiddenFill>
            </a:ext>
          </a:extLst>
        </xdr:spPr>
      </xdr:pic>
      <xdr:sp macro="" textlink="">
        <xdr:nvSpPr>
          <xdr:cNvPr id="17" name="Rectángulo 16">
            <a:extLst>
              <a:ext uri="{FF2B5EF4-FFF2-40B4-BE49-F238E27FC236}">
                <a16:creationId xmlns:a16="http://schemas.microsoft.com/office/drawing/2014/main" id="{70C970F7-0708-49C1-A23C-618DB82DEFB1}"/>
              </a:ext>
            </a:extLst>
          </xdr:cNvPr>
          <xdr:cNvSpPr/>
        </xdr:nvSpPr>
        <xdr:spPr>
          <a:xfrm>
            <a:off x="5844926" y="2913151"/>
            <a:ext cx="3758050" cy="685272"/>
          </a:xfrm>
          <a:prstGeom prst="rect">
            <a:avLst/>
          </a:prstGeom>
          <a:noFill/>
          <a:ln>
            <a:noFill/>
          </a:ln>
        </xdr:spPr>
        <xdr:txBody>
          <a:bodyPr wrap="none" lIns="91440" tIns="45720" rIns="91440" bIns="45720">
            <a:spAutoFit/>
          </a:bodyPr>
          <a:lstStyle/>
          <a:p>
            <a:pPr algn="ctr">
              <a:lnSpc>
                <a:spcPts val="2000"/>
              </a:lnSpc>
            </a:pPr>
            <a:r>
              <a:rPr lang="es-ES" sz="1800" b="0" cap="none" spc="0">
                <a:ln w="0"/>
                <a:solidFill>
                  <a:schemeClr val="tx1"/>
                </a:solidFill>
                <a:effectLst>
                  <a:outerShdw blurRad="38100" dist="19050" dir="2700000" algn="tl" rotWithShape="0">
                    <a:schemeClr val="dk1">
                      <a:alpha val="40000"/>
                    </a:schemeClr>
                  </a:outerShdw>
                </a:effectLst>
              </a:rPr>
              <a:t>RUTA 5003 </a:t>
            </a:r>
          </a:p>
          <a:p>
            <a:pPr algn="ctr">
              <a:lnSpc>
                <a:spcPts val="1900"/>
              </a:lnSpc>
            </a:pPr>
            <a:r>
              <a:rPr lang="es-ES" sz="1800" b="0" cap="none" spc="0">
                <a:ln w="0"/>
                <a:solidFill>
                  <a:schemeClr val="tx1"/>
                </a:solidFill>
                <a:effectLst>
                  <a:outerShdw blurRad="38100" dist="19050" dir="2700000" algn="tl" rotWithShape="0">
                    <a:schemeClr val="dk1">
                      <a:alpha val="40000"/>
                    </a:schemeClr>
                  </a:outerShdw>
                </a:effectLst>
              </a:rPr>
              <a:t>SECTOR: SANTA CECILIA (PR 13+000)-ASIA</a:t>
            </a:r>
          </a:p>
        </xdr:txBody>
      </xdr:sp>
      <xdr:sp macro="" textlink="">
        <xdr:nvSpPr>
          <xdr:cNvPr id="18" name="Rectángulo 17">
            <a:extLst>
              <a:ext uri="{FF2B5EF4-FFF2-40B4-BE49-F238E27FC236}">
                <a16:creationId xmlns:a16="http://schemas.microsoft.com/office/drawing/2014/main" id="{5847D6AA-7404-4002-BECA-9BCED4A16339}"/>
              </a:ext>
            </a:extLst>
          </xdr:cNvPr>
          <xdr:cNvSpPr/>
        </xdr:nvSpPr>
        <xdr:spPr>
          <a:xfrm>
            <a:off x="6869040" y="4030672"/>
            <a:ext cx="641184" cy="242481"/>
          </a:xfrm>
          <a:prstGeom prst="rect">
            <a:avLst/>
          </a:prstGeom>
          <a:noFill/>
          <a:ln>
            <a:solidFill>
              <a:srgbClr val="002060"/>
            </a:solidFill>
          </a:ln>
        </xdr:spPr>
        <xdr:txBody>
          <a:bodyPr wrap="none" lIns="91440" tIns="45720" rIns="91440" bIns="45720">
            <a:spAutoFit/>
          </a:bodyPr>
          <a:lstStyle/>
          <a:p>
            <a:pPr algn="ctr"/>
            <a:r>
              <a:rPr lang="es-ES" sz="1100" b="0" cap="none" spc="0">
                <a:ln w="0"/>
                <a:solidFill>
                  <a:schemeClr val="tx1"/>
                </a:solidFill>
                <a:effectLst>
                  <a:outerShdw blurRad="38100" dist="19050" dir="2700000" algn="tl" rotWithShape="0">
                    <a:schemeClr val="dk1">
                      <a:alpha val="40000"/>
                    </a:schemeClr>
                  </a:outerShdw>
                </a:effectLst>
              </a:rPr>
              <a:t>PR 13+000</a:t>
            </a:r>
          </a:p>
        </xdr:txBody>
      </xdr:sp>
      <xdr:sp macro="" textlink="">
        <xdr:nvSpPr>
          <xdr:cNvPr id="19" name="Rectángulo 18">
            <a:extLst>
              <a:ext uri="{FF2B5EF4-FFF2-40B4-BE49-F238E27FC236}">
                <a16:creationId xmlns:a16="http://schemas.microsoft.com/office/drawing/2014/main" id="{2259484E-7F12-4E59-92C2-69721D5C689C}"/>
              </a:ext>
            </a:extLst>
          </xdr:cNvPr>
          <xdr:cNvSpPr/>
        </xdr:nvSpPr>
        <xdr:spPr>
          <a:xfrm>
            <a:off x="9763273" y="5116566"/>
            <a:ext cx="605563" cy="453334"/>
          </a:xfrm>
          <a:prstGeom prst="rect">
            <a:avLst/>
          </a:prstGeom>
          <a:noFill/>
          <a:ln>
            <a:solidFill>
              <a:srgbClr val="002060"/>
            </a:solidFill>
          </a:ln>
        </xdr:spPr>
        <xdr:txBody>
          <a:bodyPr wrap="none" lIns="91440" tIns="45720" rIns="91440" bIns="45720">
            <a:spAutoFit/>
          </a:bodyPr>
          <a:lstStyle/>
          <a:p>
            <a:pPr algn="ctr">
              <a:lnSpc>
                <a:spcPts val="1100"/>
              </a:lnSpc>
            </a:pPr>
            <a:r>
              <a:rPr lang="es-ES" sz="1100" b="0" cap="none" spc="0">
                <a:ln w="0"/>
                <a:solidFill>
                  <a:schemeClr val="tx1"/>
                </a:solidFill>
                <a:effectLst>
                  <a:outerShdw blurRad="38100" dist="19050" dir="2700000" algn="tl" rotWithShape="0">
                    <a:schemeClr val="dk1">
                      <a:alpha val="40000"/>
                    </a:schemeClr>
                  </a:outerShdw>
                </a:effectLst>
              </a:rPr>
              <a:t>PR78+550</a:t>
            </a:r>
          </a:p>
          <a:p>
            <a:pPr algn="ctr">
              <a:lnSpc>
                <a:spcPts val="1100"/>
              </a:lnSpc>
            </a:pPr>
            <a:r>
              <a:rPr lang="es-ES" sz="1100" b="0" cap="none" spc="0">
                <a:ln w="0"/>
                <a:solidFill>
                  <a:schemeClr val="tx1"/>
                </a:solidFill>
                <a:effectLst>
                  <a:outerShdw blurRad="38100" dist="19050" dir="2700000" algn="tl" rotWithShape="0">
                    <a:schemeClr val="dk1">
                      <a:alpha val="40000"/>
                    </a:schemeClr>
                  </a:outerShdw>
                </a:effectLst>
              </a:rPr>
              <a:t>ASIA</a:t>
            </a:r>
          </a:p>
        </xdr:txBody>
      </xdr:sp>
    </xdr:grpSp>
    <xdr:clientData/>
  </xdr:twoCellAnchor>
  <xdr:twoCellAnchor>
    <xdr:from>
      <xdr:col>0</xdr:col>
      <xdr:colOff>9525</xdr:colOff>
      <xdr:row>37</xdr:row>
      <xdr:rowOff>9525</xdr:rowOff>
    </xdr:from>
    <xdr:to>
      <xdr:col>1</xdr:col>
      <xdr:colOff>9525</xdr:colOff>
      <xdr:row>39</xdr:row>
      <xdr:rowOff>0</xdr:rowOff>
    </xdr:to>
    <xdr:sp macro="" textlink="">
      <xdr:nvSpPr>
        <xdr:cNvPr id="6285126" name="Line 113">
          <a:extLst>
            <a:ext uri="{FF2B5EF4-FFF2-40B4-BE49-F238E27FC236}">
              <a16:creationId xmlns:a16="http://schemas.microsoft.com/office/drawing/2014/main" id="{C4C7F026-40FF-4AB3-91BE-15093FCDC8D4}"/>
            </a:ext>
          </a:extLst>
        </xdr:cNvPr>
        <xdr:cNvSpPr>
          <a:spLocks noChangeShapeType="1"/>
        </xdr:cNvSpPr>
      </xdr:nvSpPr>
      <xdr:spPr bwMode="auto">
        <a:xfrm>
          <a:off x="9525" y="6448425"/>
          <a:ext cx="13049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39</xdr:row>
      <xdr:rowOff>104775</xdr:rowOff>
    </xdr:from>
    <xdr:to>
      <xdr:col>15</xdr:col>
      <xdr:colOff>0</xdr:colOff>
      <xdr:row>40</xdr:row>
      <xdr:rowOff>19050</xdr:rowOff>
    </xdr:to>
    <xdr:sp macro="" textlink="">
      <xdr:nvSpPr>
        <xdr:cNvPr id="6285127" name="Rectangle 163">
          <a:extLst>
            <a:ext uri="{FF2B5EF4-FFF2-40B4-BE49-F238E27FC236}">
              <a16:creationId xmlns:a16="http://schemas.microsoft.com/office/drawing/2014/main" id="{09299768-D082-4BE7-8DEE-71867DA3956A}"/>
            </a:ext>
          </a:extLst>
        </xdr:cNvPr>
        <xdr:cNvSpPr>
          <a:spLocks noChangeArrowheads="1"/>
        </xdr:cNvSpPr>
      </xdr:nvSpPr>
      <xdr:spPr bwMode="auto">
        <a:xfrm>
          <a:off x="5248275" y="6886575"/>
          <a:ext cx="0"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49</xdr:row>
      <xdr:rowOff>114300</xdr:rowOff>
    </xdr:from>
    <xdr:to>
      <xdr:col>15</xdr:col>
      <xdr:colOff>0</xdr:colOff>
      <xdr:row>50</xdr:row>
      <xdr:rowOff>28575</xdr:rowOff>
    </xdr:to>
    <xdr:sp macro="" textlink="">
      <xdr:nvSpPr>
        <xdr:cNvPr id="6285128" name="Rectangle 211">
          <a:extLst>
            <a:ext uri="{FF2B5EF4-FFF2-40B4-BE49-F238E27FC236}">
              <a16:creationId xmlns:a16="http://schemas.microsoft.com/office/drawing/2014/main" id="{FC5AE889-1FDE-4E58-A4F5-3D62706DE021}"/>
            </a:ext>
          </a:extLst>
        </xdr:cNvPr>
        <xdr:cNvSpPr>
          <a:spLocks noChangeArrowheads="1"/>
        </xdr:cNvSpPr>
      </xdr:nvSpPr>
      <xdr:spPr bwMode="auto">
        <a:xfrm>
          <a:off x="5248275" y="8524875"/>
          <a:ext cx="0"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41</xdr:row>
      <xdr:rowOff>104775</xdr:rowOff>
    </xdr:from>
    <xdr:to>
      <xdr:col>15</xdr:col>
      <xdr:colOff>0</xdr:colOff>
      <xdr:row>42</xdr:row>
      <xdr:rowOff>19050</xdr:rowOff>
    </xdr:to>
    <xdr:sp macro="" textlink="">
      <xdr:nvSpPr>
        <xdr:cNvPr id="6285129" name="Rectangle 238">
          <a:extLst>
            <a:ext uri="{FF2B5EF4-FFF2-40B4-BE49-F238E27FC236}">
              <a16:creationId xmlns:a16="http://schemas.microsoft.com/office/drawing/2014/main" id="{D8F2CD27-77A7-41B0-8BAB-B8844BDDBC32}"/>
            </a:ext>
          </a:extLst>
        </xdr:cNvPr>
        <xdr:cNvSpPr>
          <a:spLocks noChangeArrowheads="1"/>
        </xdr:cNvSpPr>
      </xdr:nvSpPr>
      <xdr:spPr bwMode="auto">
        <a:xfrm>
          <a:off x="5248275" y="7172325"/>
          <a:ext cx="0" cy="104775"/>
        </a:xfrm>
        <a:prstGeom prst="rect">
          <a:avLst/>
        </a:prstGeom>
        <a:solidFill>
          <a:srgbClr val="00FF00"/>
        </a:solidFill>
        <a:ln w="9525">
          <a:solidFill>
            <a:srgbClr val="000000"/>
          </a:solidFill>
          <a:miter lim="800000"/>
          <a:headEnd/>
          <a:tailEnd/>
        </a:ln>
      </xdr:spPr>
    </xdr:sp>
    <xdr:clientData/>
  </xdr:twoCellAnchor>
  <xdr:twoCellAnchor>
    <xdr:from>
      <xdr:col>23</xdr:col>
      <xdr:colOff>161925</xdr:colOff>
      <xdr:row>41</xdr:row>
      <xdr:rowOff>85725</xdr:rowOff>
    </xdr:from>
    <xdr:to>
      <xdr:col>23</xdr:col>
      <xdr:colOff>161925</xdr:colOff>
      <xdr:row>41</xdr:row>
      <xdr:rowOff>95250</xdr:rowOff>
    </xdr:to>
    <xdr:sp macro="" textlink="">
      <xdr:nvSpPr>
        <xdr:cNvPr id="6285130" name="Rectangle 251">
          <a:extLst>
            <a:ext uri="{FF2B5EF4-FFF2-40B4-BE49-F238E27FC236}">
              <a16:creationId xmlns:a16="http://schemas.microsoft.com/office/drawing/2014/main" id="{29591BBE-A2CF-436C-A457-77A6971DBB38}"/>
            </a:ext>
          </a:extLst>
        </xdr:cNvPr>
        <xdr:cNvSpPr>
          <a:spLocks noChangeArrowheads="1"/>
        </xdr:cNvSpPr>
      </xdr:nvSpPr>
      <xdr:spPr bwMode="auto">
        <a:xfrm>
          <a:off x="8658225" y="7153275"/>
          <a:ext cx="0" cy="952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36</xdr:row>
      <xdr:rowOff>47625</xdr:rowOff>
    </xdr:from>
    <xdr:to>
      <xdr:col>15</xdr:col>
      <xdr:colOff>0</xdr:colOff>
      <xdr:row>39</xdr:row>
      <xdr:rowOff>9525</xdr:rowOff>
    </xdr:to>
    <xdr:sp macro="" textlink="">
      <xdr:nvSpPr>
        <xdr:cNvPr id="6285131" name="Line 257">
          <a:extLst>
            <a:ext uri="{FF2B5EF4-FFF2-40B4-BE49-F238E27FC236}">
              <a16:creationId xmlns:a16="http://schemas.microsoft.com/office/drawing/2014/main" id="{0035A4A5-4517-421E-99FA-0DD1146A1C19}"/>
            </a:ext>
          </a:extLst>
        </xdr:cNvPr>
        <xdr:cNvSpPr>
          <a:spLocks noChangeShapeType="1"/>
        </xdr:cNvSpPr>
      </xdr:nvSpPr>
      <xdr:spPr bwMode="auto">
        <a:xfrm>
          <a:off x="5248275" y="6296025"/>
          <a:ext cx="0"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161925</xdr:colOff>
      <xdr:row>43</xdr:row>
      <xdr:rowOff>85725</xdr:rowOff>
    </xdr:from>
    <xdr:to>
      <xdr:col>23</xdr:col>
      <xdr:colOff>161925</xdr:colOff>
      <xdr:row>43</xdr:row>
      <xdr:rowOff>95250</xdr:rowOff>
    </xdr:to>
    <xdr:sp macro="" textlink="">
      <xdr:nvSpPr>
        <xdr:cNvPr id="6285132" name="Rectangle 309">
          <a:extLst>
            <a:ext uri="{FF2B5EF4-FFF2-40B4-BE49-F238E27FC236}">
              <a16:creationId xmlns:a16="http://schemas.microsoft.com/office/drawing/2014/main" id="{95DBB333-015C-4E80-9D51-4C8070B4DE6F}"/>
            </a:ext>
          </a:extLst>
        </xdr:cNvPr>
        <xdr:cNvSpPr>
          <a:spLocks noChangeArrowheads="1"/>
        </xdr:cNvSpPr>
      </xdr:nvSpPr>
      <xdr:spPr bwMode="auto">
        <a:xfrm>
          <a:off x="8658225" y="7477125"/>
          <a:ext cx="0" cy="9525"/>
        </a:xfrm>
        <a:prstGeom prst="rect">
          <a:avLst/>
        </a:prstGeom>
        <a:solidFill>
          <a:srgbClr val="FFFFFF"/>
        </a:solidFill>
        <a:ln w="9525">
          <a:solidFill>
            <a:srgbClr val="000000"/>
          </a:solidFill>
          <a:miter lim="800000"/>
          <a:headEnd/>
          <a:tailEnd/>
        </a:ln>
      </xdr:spPr>
    </xdr:sp>
    <xdr:clientData/>
  </xdr:twoCellAnchor>
  <xdr:twoCellAnchor>
    <xdr:from>
      <xdr:col>23</xdr:col>
      <xdr:colOff>161925</xdr:colOff>
      <xdr:row>47</xdr:row>
      <xdr:rowOff>0</xdr:rowOff>
    </xdr:from>
    <xdr:to>
      <xdr:col>23</xdr:col>
      <xdr:colOff>161925</xdr:colOff>
      <xdr:row>47</xdr:row>
      <xdr:rowOff>0</xdr:rowOff>
    </xdr:to>
    <xdr:sp macro="" textlink="">
      <xdr:nvSpPr>
        <xdr:cNvPr id="6285133" name="Rectangle 311">
          <a:extLst>
            <a:ext uri="{FF2B5EF4-FFF2-40B4-BE49-F238E27FC236}">
              <a16:creationId xmlns:a16="http://schemas.microsoft.com/office/drawing/2014/main" id="{D482B444-3D4A-49BA-BE13-3A816BD599E6}"/>
            </a:ext>
          </a:extLst>
        </xdr:cNvPr>
        <xdr:cNvSpPr>
          <a:spLocks noChangeArrowheads="1"/>
        </xdr:cNvSpPr>
      </xdr:nvSpPr>
      <xdr:spPr bwMode="auto">
        <a:xfrm>
          <a:off x="8658225" y="8086725"/>
          <a:ext cx="0" cy="0"/>
        </a:xfrm>
        <a:prstGeom prst="rect">
          <a:avLst/>
        </a:prstGeom>
        <a:solidFill>
          <a:srgbClr val="FFFFFF"/>
        </a:solidFill>
        <a:ln w="9525">
          <a:solidFill>
            <a:srgbClr val="000000"/>
          </a:solidFill>
          <a:miter lim="800000"/>
          <a:headEnd/>
          <a:tailEnd/>
        </a:ln>
      </xdr:spPr>
    </xdr:sp>
    <xdr:clientData/>
  </xdr:twoCellAnchor>
  <xdr:twoCellAnchor>
    <xdr:from>
      <xdr:col>23</xdr:col>
      <xdr:colOff>161925</xdr:colOff>
      <xdr:row>47</xdr:row>
      <xdr:rowOff>85725</xdr:rowOff>
    </xdr:from>
    <xdr:to>
      <xdr:col>23</xdr:col>
      <xdr:colOff>161925</xdr:colOff>
      <xdr:row>47</xdr:row>
      <xdr:rowOff>95250</xdr:rowOff>
    </xdr:to>
    <xdr:sp macro="" textlink="">
      <xdr:nvSpPr>
        <xdr:cNvPr id="6285134" name="Rectangle 312">
          <a:extLst>
            <a:ext uri="{FF2B5EF4-FFF2-40B4-BE49-F238E27FC236}">
              <a16:creationId xmlns:a16="http://schemas.microsoft.com/office/drawing/2014/main" id="{FC99C29B-D5B5-45FC-9E92-A0852D49BB9F}"/>
            </a:ext>
          </a:extLst>
        </xdr:cNvPr>
        <xdr:cNvSpPr>
          <a:spLocks noChangeArrowheads="1"/>
        </xdr:cNvSpPr>
      </xdr:nvSpPr>
      <xdr:spPr bwMode="auto">
        <a:xfrm>
          <a:off x="8658225" y="8172450"/>
          <a:ext cx="0" cy="9525"/>
        </a:xfrm>
        <a:prstGeom prst="rect">
          <a:avLst/>
        </a:prstGeom>
        <a:solidFill>
          <a:srgbClr val="FFFFFF"/>
        </a:solidFill>
        <a:ln w="9525">
          <a:solidFill>
            <a:srgbClr val="000000"/>
          </a:solidFill>
          <a:miter lim="800000"/>
          <a:headEnd/>
          <a:tailEnd/>
        </a:ln>
      </xdr:spPr>
    </xdr:sp>
    <xdr:clientData/>
  </xdr:twoCellAnchor>
  <xdr:twoCellAnchor>
    <xdr:from>
      <xdr:col>23</xdr:col>
      <xdr:colOff>161925</xdr:colOff>
      <xdr:row>49</xdr:row>
      <xdr:rowOff>85725</xdr:rowOff>
    </xdr:from>
    <xdr:to>
      <xdr:col>23</xdr:col>
      <xdr:colOff>161925</xdr:colOff>
      <xdr:row>49</xdr:row>
      <xdr:rowOff>95250</xdr:rowOff>
    </xdr:to>
    <xdr:sp macro="" textlink="">
      <xdr:nvSpPr>
        <xdr:cNvPr id="6285135" name="Rectangle 313">
          <a:extLst>
            <a:ext uri="{FF2B5EF4-FFF2-40B4-BE49-F238E27FC236}">
              <a16:creationId xmlns:a16="http://schemas.microsoft.com/office/drawing/2014/main" id="{A8114EA6-A556-4457-B190-6FE440BFA3D4}"/>
            </a:ext>
          </a:extLst>
        </xdr:cNvPr>
        <xdr:cNvSpPr>
          <a:spLocks noChangeArrowheads="1"/>
        </xdr:cNvSpPr>
      </xdr:nvSpPr>
      <xdr:spPr bwMode="auto">
        <a:xfrm>
          <a:off x="8658225" y="8496300"/>
          <a:ext cx="0" cy="9525"/>
        </a:xfrm>
        <a:prstGeom prst="rect">
          <a:avLst/>
        </a:prstGeom>
        <a:solidFill>
          <a:srgbClr val="FFFFFF"/>
        </a:solidFill>
        <a:ln w="9525">
          <a:solidFill>
            <a:srgbClr val="000000"/>
          </a:solidFill>
          <a:miter lim="800000"/>
          <a:headEnd/>
          <a:tailEnd/>
        </a:ln>
      </xdr:spPr>
    </xdr:sp>
    <xdr:clientData/>
  </xdr:twoCellAnchor>
  <xdr:twoCellAnchor>
    <xdr:from>
      <xdr:col>23</xdr:col>
      <xdr:colOff>161925</xdr:colOff>
      <xdr:row>51</xdr:row>
      <xdr:rowOff>0</xdr:rowOff>
    </xdr:from>
    <xdr:to>
      <xdr:col>23</xdr:col>
      <xdr:colOff>161925</xdr:colOff>
      <xdr:row>51</xdr:row>
      <xdr:rowOff>0</xdr:rowOff>
    </xdr:to>
    <xdr:sp macro="" textlink="">
      <xdr:nvSpPr>
        <xdr:cNvPr id="6285136" name="Rectangle 314">
          <a:extLst>
            <a:ext uri="{FF2B5EF4-FFF2-40B4-BE49-F238E27FC236}">
              <a16:creationId xmlns:a16="http://schemas.microsoft.com/office/drawing/2014/main" id="{13086314-DAFB-49E6-AA85-42DFA7688420}"/>
            </a:ext>
          </a:extLst>
        </xdr:cNvPr>
        <xdr:cNvSpPr>
          <a:spLocks noChangeArrowheads="1"/>
        </xdr:cNvSpPr>
      </xdr:nvSpPr>
      <xdr:spPr bwMode="auto">
        <a:xfrm>
          <a:off x="8658225" y="873442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1200150</xdr:colOff>
      <xdr:row>69</xdr:row>
      <xdr:rowOff>57150</xdr:rowOff>
    </xdr:from>
    <xdr:to>
      <xdr:col>20</xdr:col>
      <xdr:colOff>257175</xdr:colOff>
      <xdr:row>88</xdr:row>
      <xdr:rowOff>85725</xdr:rowOff>
    </xdr:to>
    <xdr:pic>
      <xdr:nvPicPr>
        <xdr:cNvPr id="6285137" name="Imagen 48">
          <a:extLst>
            <a:ext uri="{FF2B5EF4-FFF2-40B4-BE49-F238E27FC236}">
              <a16:creationId xmlns:a16="http://schemas.microsoft.com/office/drawing/2014/main" id="{6A51BB33-78CB-4CBE-A622-747B1FB1F3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150" y="11763375"/>
          <a:ext cx="6315075" cy="3114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57150">
              <a:solidFill>
                <a:srgbClr val="000000"/>
              </a:solidFill>
              <a:miter lim="800000"/>
              <a:headEnd/>
              <a:tailEnd/>
            </a14:hiddenLine>
          </a:ext>
        </a:extLst>
      </xdr:spPr>
    </xdr:pic>
    <xdr:clientData/>
  </xdr:twoCellAnchor>
  <xdr:twoCellAnchor>
    <xdr:from>
      <xdr:col>0</xdr:col>
      <xdr:colOff>9525</xdr:colOff>
      <xdr:row>93</xdr:row>
      <xdr:rowOff>9525</xdr:rowOff>
    </xdr:from>
    <xdr:to>
      <xdr:col>1</xdr:col>
      <xdr:colOff>9525</xdr:colOff>
      <xdr:row>95</xdr:row>
      <xdr:rowOff>0</xdr:rowOff>
    </xdr:to>
    <xdr:sp macro="" textlink="">
      <xdr:nvSpPr>
        <xdr:cNvPr id="6285138" name="Line 113">
          <a:extLst>
            <a:ext uri="{FF2B5EF4-FFF2-40B4-BE49-F238E27FC236}">
              <a16:creationId xmlns:a16="http://schemas.microsoft.com/office/drawing/2014/main" id="{204C5944-B5A8-46F0-99F0-DAA44D3C067F}"/>
            </a:ext>
          </a:extLst>
        </xdr:cNvPr>
        <xdr:cNvSpPr>
          <a:spLocks noChangeShapeType="1"/>
        </xdr:cNvSpPr>
      </xdr:nvSpPr>
      <xdr:spPr bwMode="auto">
        <a:xfrm>
          <a:off x="9525" y="15687675"/>
          <a:ext cx="13049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95</xdr:row>
      <xdr:rowOff>104775</xdr:rowOff>
    </xdr:from>
    <xdr:to>
      <xdr:col>15</xdr:col>
      <xdr:colOff>0</xdr:colOff>
      <xdr:row>96</xdr:row>
      <xdr:rowOff>19050</xdr:rowOff>
    </xdr:to>
    <xdr:sp macro="" textlink="">
      <xdr:nvSpPr>
        <xdr:cNvPr id="6285139" name="Rectangle 163">
          <a:extLst>
            <a:ext uri="{FF2B5EF4-FFF2-40B4-BE49-F238E27FC236}">
              <a16:creationId xmlns:a16="http://schemas.microsoft.com/office/drawing/2014/main" id="{30045B1C-2667-4FC9-ADD9-134128CB530A}"/>
            </a:ext>
          </a:extLst>
        </xdr:cNvPr>
        <xdr:cNvSpPr>
          <a:spLocks noChangeArrowheads="1"/>
        </xdr:cNvSpPr>
      </xdr:nvSpPr>
      <xdr:spPr bwMode="auto">
        <a:xfrm>
          <a:off x="5248275" y="16125825"/>
          <a:ext cx="0"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105</xdr:row>
      <xdr:rowOff>114300</xdr:rowOff>
    </xdr:from>
    <xdr:to>
      <xdr:col>15</xdr:col>
      <xdr:colOff>0</xdr:colOff>
      <xdr:row>106</xdr:row>
      <xdr:rowOff>28575</xdr:rowOff>
    </xdr:to>
    <xdr:sp macro="" textlink="">
      <xdr:nvSpPr>
        <xdr:cNvPr id="6285140" name="Rectangle 211">
          <a:extLst>
            <a:ext uri="{FF2B5EF4-FFF2-40B4-BE49-F238E27FC236}">
              <a16:creationId xmlns:a16="http://schemas.microsoft.com/office/drawing/2014/main" id="{2A651FD7-B631-4397-9FDD-BB548C8C1AA4}"/>
            </a:ext>
          </a:extLst>
        </xdr:cNvPr>
        <xdr:cNvSpPr>
          <a:spLocks noChangeArrowheads="1"/>
        </xdr:cNvSpPr>
      </xdr:nvSpPr>
      <xdr:spPr bwMode="auto">
        <a:xfrm>
          <a:off x="5248275" y="17764125"/>
          <a:ext cx="0"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97</xdr:row>
      <xdr:rowOff>104775</xdr:rowOff>
    </xdr:from>
    <xdr:to>
      <xdr:col>15</xdr:col>
      <xdr:colOff>0</xdr:colOff>
      <xdr:row>98</xdr:row>
      <xdr:rowOff>19050</xdr:rowOff>
    </xdr:to>
    <xdr:sp macro="" textlink="">
      <xdr:nvSpPr>
        <xdr:cNvPr id="6285141" name="Rectangle 238">
          <a:extLst>
            <a:ext uri="{FF2B5EF4-FFF2-40B4-BE49-F238E27FC236}">
              <a16:creationId xmlns:a16="http://schemas.microsoft.com/office/drawing/2014/main" id="{7197DAB8-F4E2-42B5-8C77-6FEB9CF75AB9}"/>
            </a:ext>
          </a:extLst>
        </xdr:cNvPr>
        <xdr:cNvSpPr>
          <a:spLocks noChangeArrowheads="1"/>
        </xdr:cNvSpPr>
      </xdr:nvSpPr>
      <xdr:spPr bwMode="auto">
        <a:xfrm>
          <a:off x="5248275" y="16411575"/>
          <a:ext cx="0" cy="104775"/>
        </a:xfrm>
        <a:prstGeom prst="rect">
          <a:avLst/>
        </a:prstGeom>
        <a:solidFill>
          <a:srgbClr val="00FF00"/>
        </a:solidFill>
        <a:ln w="9525">
          <a:solidFill>
            <a:srgbClr val="000000"/>
          </a:solidFill>
          <a:miter lim="800000"/>
          <a:headEnd/>
          <a:tailEnd/>
        </a:ln>
      </xdr:spPr>
    </xdr:sp>
    <xdr:clientData/>
  </xdr:twoCellAnchor>
  <xdr:twoCellAnchor>
    <xdr:from>
      <xdr:col>29</xdr:col>
      <xdr:colOff>161925</xdr:colOff>
      <xdr:row>99</xdr:row>
      <xdr:rowOff>85725</xdr:rowOff>
    </xdr:from>
    <xdr:to>
      <xdr:col>29</xdr:col>
      <xdr:colOff>161925</xdr:colOff>
      <xdr:row>99</xdr:row>
      <xdr:rowOff>95250</xdr:rowOff>
    </xdr:to>
    <xdr:sp macro="" textlink="">
      <xdr:nvSpPr>
        <xdr:cNvPr id="6285142" name="Rectangle 309">
          <a:extLst>
            <a:ext uri="{FF2B5EF4-FFF2-40B4-BE49-F238E27FC236}">
              <a16:creationId xmlns:a16="http://schemas.microsoft.com/office/drawing/2014/main" id="{0F2B6553-9D25-4299-B227-ED8FE48B6046}"/>
            </a:ext>
          </a:extLst>
        </xdr:cNvPr>
        <xdr:cNvSpPr>
          <a:spLocks noChangeArrowheads="1"/>
        </xdr:cNvSpPr>
      </xdr:nvSpPr>
      <xdr:spPr bwMode="auto">
        <a:xfrm>
          <a:off x="12049125" y="16716375"/>
          <a:ext cx="0" cy="9525"/>
        </a:xfrm>
        <a:prstGeom prst="rect">
          <a:avLst/>
        </a:prstGeom>
        <a:solidFill>
          <a:srgbClr val="FFFFFF"/>
        </a:solidFill>
        <a:ln w="9525">
          <a:solidFill>
            <a:srgbClr val="000000"/>
          </a:solidFill>
          <a:miter lim="800000"/>
          <a:headEnd/>
          <a:tailEnd/>
        </a:ln>
      </xdr:spPr>
    </xdr:sp>
    <xdr:clientData/>
  </xdr:twoCellAnchor>
  <xdr:twoCellAnchor>
    <xdr:from>
      <xdr:col>29</xdr:col>
      <xdr:colOff>161925</xdr:colOff>
      <xdr:row>101</xdr:row>
      <xdr:rowOff>85725</xdr:rowOff>
    </xdr:from>
    <xdr:to>
      <xdr:col>29</xdr:col>
      <xdr:colOff>161925</xdr:colOff>
      <xdr:row>101</xdr:row>
      <xdr:rowOff>95250</xdr:rowOff>
    </xdr:to>
    <xdr:sp macro="" textlink="">
      <xdr:nvSpPr>
        <xdr:cNvPr id="6285143" name="Rectangle 310">
          <a:extLst>
            <a:ext uri="{FF2B5EF4-FFF2-40B4-BE49-F238E27FC236}">
              <a16:creationId xmlns:a16="http://schemas.microsoft.com/office/drawing/2014/main" id="{48944A7C-2BA0-41C7-963E-C2B279D20556}"/>
            </a:ext>
          </a:extLst>
        </xdr:cNvPr>
        <xdr:cNvSpPr>
          <a:spLocks noChangeArrowheads="1"/>
        </xdr:cNvSpPr>
      </xdr:nvSpPr>
      <xdr:spPr bwMode="auto">
        <a:xfrm>
          <a:off x="12049125" y="17087850"/>
          <a:ext cx="0" cy="9525"/>
        </a:xfrm>
        <a:prstGeom prst="rect">
          <a:avLst/>
        </a:prstGeom>
        <a:solidFill>
          <a:srgbClr val="FFFFFF"/>
        </a:solidFill>
        <a:ln w="9525">
          <a:solidFill>
            <a:srgbClr val="000000"/>
          </a:solidFill>
          <a:miter lim="800000"/>
          <a:headEnd/>
          <a:tailEnd/>
        </a:ln>
      </xdr:spPr>
    </xdr:sp>
    <xdr:clientData/>
  </xdr:twoCellAnchor>
  <xdr:twoCellAnchor>
    <xdr:from>
      <xdr:col>29</xdr:col>
      <xdr:colOff>161925</xdr:colOff>
      <xdr:row>103</xdr:row>
      <xdr:rowOff>0</xdr:rowOff>
    </xdr:from>
    <xdr:to>
      <xdr:col>29</xdr:col>
      <xdr:colOff>161925</xdr:colOff>
      <xdr:row>103</xdr:row>
      <xdr:rowOff>0</xdr:rowOff>
    </xdr:to>
    <xdr:sp macro="" textlink="">
      <xdr:nvSpPr>
        <xdr:cNvPr id="6285144" name="Rectangle 311">
          <a:extLst>
            <a:ext uri="{FF2B5EF4-FFF2-40B4-BE49-F238E27FC236}">
              <a16:creationId xmlns:a16="http://schemas.microsoft.com/office/drawing/2014/main" id="{0E05E8D7-A812-44FD-8A85-A834D2D9C6E5}"/>
            </a:ext>
          </a:extLst>
        </xdr:cNvPr>
        <xdr:cNvSpPr>
          <a:spLocks noChangeArrowheads="1"/>
        </xdr:cNvSpPr>
      </xdr:nvSpPr>
      <xdr:spPr bwMode="auto">
        <a:xfrm>
          <a:off x="12049125" y="17325975"/>
          <a:ext cx="0" cy="0"/>
        </a:xfrm>
        <a:prstGeom prst="rect">
          <a:avLst/>
        </a:prstGeom>
        <a:solidFill>
          <a:srgbClr val="FFFFFF"/>
        </a:solidFill>
        <a:ln w="9525">
          <a:solidFill>
            <a:srgbClr val="000000"/>
          </a:solidFill>
          <a:miter lim="800000"/>
          <a:headEnd/>
          <a:tailEnd/>
        </a:ln>
      </xdr:spPr>
    </xdr:sp>
    <xdr:clientData/>
  </xdr:twoCellAnchor>
  <xdr:twoCellAnchor>
    <xdr:from>
      <xdr:col>29</xdr:col>
      <xdr:colOff>161925</xdr:colOff>
      <xdr:row>103</xdr:row>
      <xdr:rowOff>85725</xdr:rowOff>
    </xdr:from>
    <xdr:to>
      <xdr:col>29</xdr:col>
      <xdr:colOff>161925</xdr:colOff>
      <xdr:row>103</xdr:row>
      <xdr:rowOff>95250</xdr:rowOff>
    </xdr:to>
    <xdr:sp macro="" textlink="">
      <xdr:nvSpPr>
        <xdr:cNvPr id="6285145" name="Rectangle 312">
          <a:extLst>
            <a:ext uri="{FF2B5EF4-FFF2-40B4-BE49-F238E27FC236}">
              <a16:creationId xmlns:a16="http://schemas.microsoft.com/office/drawing/2014/main" id="{43DE2492-46C9-41A6-8981-3E23276B340B}"/>
            </a:ext>
          </a:extLst>
        </xdr:cNvPr>
        <xdr:cNvSpPr>
          <a:spLocks noChangeArrowheads="1"/>
        </xdr:cNvSpPr>
      </xdr:nvSpPr>
      <xdr:spPr bwMode="auto">
        <a:xfrm>
          <a:off x="12049125" y="17411700"/>
          <a:ext cx="0" cy="9525"/>
        </a:xfrm>
        <a:prstGeom prst="rect">
          <a:avLst/>
        </a:prstGeom>
        <a:solidFill>
          <a:srgbClr val="FFFFFF"/>
        </a:solidFill>
        <a:ln w="9525">
          <a:solidFill>
            <a:srgbClr val="000000"/>
          </a:solidFill>
          <a:miter lim="800000"/>
          <a:headEnd/>
          <a:tailEnd/>
        </a:ln>
      </xdr:spPr>
    </xdr:sp>
    <xdr:clientData/>
  </xdr:twoCellAnchor>
  <xdr:twoCellAnchor>
    <xdr:from>
      <xdr:col>29</xdr:col>
      <xdr:colOff>161925</xdr:colOff>
      <xdr:row>105</xdr:row>
      <xdr:rowOff>85725</xdr:rowOff>
    </xdr:from>
    <xdr:to>
      <xdr:col>29</xdr:col>
      <xdr:colOff>161925</xdr:colOff>
      <xdr:row>105</xdr:row>
      <xdr:rowOff>95250</xdr:rowOff>
    </xdr:to>
    <xdr:sp macro="" textlink="">
      <xdr:nvSpPr>
        <xdr:cNvPr id="6285146" name="Rectangle 313">
          <a:extLst>
            <a:ext uri="{FF2B5EF4-FFF2-40B4-BE49-F238E27FC236}">
              <a16:creationId xmlns:a16="http://schemas.microsoft.com/office/drawing/2014/main" id="{F33616C1-5767-4869-A5F2-5A131EE256C2}"/>
            </a:ext>
          </a:extLst>
        </xdr:cNvPr>
        <xdr:cNvSpPr>
          <a:spLocks noChangeArrowheads="1"/>
        </xdr:cNvSpPr>
      </xdr:nvSpPr>
      <xdr:spPr bwMode="auto">
        <a:xfrm>
          <a:off x="12049125" y="17735550"/>
          <a:ext cx="0" cy="9525"/>
        </a:xfrm>
        <a:prstGeom prst="rect">
          <a:avLst/>
        </a:prstGeom>
        <a:solidFill>
          <a:srgbClr val="FFFFFF"/>
        </a:solidFill>
        <a:ln w="9525">
          <a:solidFill>
            <a:srgbClr val="000000"/>
          </a:solidFill>
          <a:miter lim="800000"/>
          <a:headEnd/>
          <a:tailEnd/>
        </a:ln>
      </xdr:spPr>
    </xdr:sp>
    <xdr:clientData/>
  </xdr:twoCellAnchor>
  <xdr:twoCellAnchor>
    <xdr:from>
      <xdr:col>29</xdr:col>
      <xdr:colOff>161925</xdr:colOff>
      <xdr:row>107</xdr:row>
      <xdr:rowOff>0</xdr:rowOff>
    </xdr:from>
    <xdr:to>
      <xdr:col>29</xdr:col>
      <xdr:colOff>161925</xdr:colOff>
      <xdr:row>107</xdr:row>
      <xdr:rowOff>0</xdr:rowOff>
    </xdr:to>
    <xdr:sp macro="" textlink="">
      <xdr:nvSpPr>
        <xdr:cNvPr id="6285147" name="Rectangle 314">
          <a:extLst>
            <a:ext uri="{FF2B5EF4-FFF2-40B4-BE49-F238E27FC236}">
              <a16:creationId xmlns:a16="http://schemas.microsoft.com/office/drawing/2014/main" id="{E06FA05B-1A86-40A5-AE63-7A944A337C6E}"/>
            </a:ext>
          </a:extLst>
        </xdr:cNvPr>
        <xdr:cNvSpPr>
          <a:spLocks noChangeArrowheads="1"/>
        </xdr:cNvSpPr>
      </xdr:nvSpPr>
      <xdr:spPr bwMode="auto">
        <a:xfrm>
          <a:off x="12049125" y="17973675"/>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9525</xdr:colOff>
      <xdr:row>148</xdr:row>
      <xdr:rowOff>9525</xdr:rowOff>
    </xdr:from>
    <xdr:to>
      <xdr:col>1</xdr:col>
      <xdr:colOff>9525</xdr:colOff>
      <xdr:row>150</xdr:row>
      <xdr:rowOff>0</xdr:rowOff>
    </xdr:to>
    <xdr:sp macro="" textlink="">
      <xdr:nvSpPr>
        <xdr:cNvPr id="6285148" name="Line 113">
          <a:extLst>
            <a:ext uri="{FF2B5EF4-FFF2-40B4-BE49-F238E27FC236}">
              <a16:creationId xmlns:a16="http://schemas.microsoft.com/office/drawing/2014/main" id="{4565C680-BC2E-4EFE-A646-7E136FEAFAD8}"/>
            </a:ext>
          </a:extLst>
        </xdr:cNvPr>
        <xdr:cNvSpPr>
          <a:spLocks noChangeShapeType="1"/>
        </xdr:cNvSpPr>
      </xdr:nvSpPr>
      <xdr:spPr bwMode="auto">
        <a:xfrm>
          <a:off x="9525" y="24812625"/>
          <a:ext cx="13049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150</xdr:row>
      <xdr:rowOff>104775</xdr:rowOff>
    </xdr:from>
    <xdr:to>
      <xdr:col>15</xdr:col>
      <xdr:colOff>0</xdr:colOff>
      <xdr:row>151</xdr:row>
      <xdr:rowOff>19050</xdr:rowOff>
    </xdr:to>
    <xdr:sp macro="" textlink="">
      <xdr:nvSpPr>
        <xdr:cNvPr id="6285149" name="Rectangle 163">
          <a:extLst>
            <a:ext uri="{FF2B5EF4-FFF2-40B4-BE49-F238E27FC236}">
              <a16:creationId xmlns:a16="http://schemas.microsoft.com/office/drawing/2014/main" id="{303E2E36-3FE5-4AAA-9C18-BAB5A2C1562A}"/>
            </a:ext>
          </a:extLst>
        </xdr:cNvPr>
        <xdr:cNvSpPr>
          <a:spLocks noChangeArrowheads="1"/>
        </xdr:cNvSpPr>
      </xdr:nvSpPr>
      <xdr:spPr bwMode="auto">
        <a:xfrm>
          <a:off x="5248275" y="25250775"/>
          <a:ext cx="0" cy="66675"/>
        </a:xfrm>
        <a:prstGeom prst="rect">
          <a:avLst/>
        </a:prstGeom>
        <a:solidFill>
          <a:srgbClr val="00FF00"/>
        </a:solidFill>
        <a:ln w="9525">
          <a:solidFill>
            <a:srgbClr val="000000"/>
          </a:solidFill>
          <a:miter lim="800000"/>
          <a:headEnd/>
          <a:tailEnd/>
        </a:ln>
      </xdr:spPr>
    </xdr:sp>
    <xdr:clientData/>
  </xdr:twoCellAnchor>
  <xdr:twoCellAnchor>
    <xdr:from>
      <xdr:col>14</xdr:col>
      <xdr:colOff>0</xdr:colOff>
      <xdr:row>160</xdr:row>
      <xdr:rowOff>114300</xdr:rowOff>
    </xdr:from>
    <xdr:to>
      <xdr:col>15</xdr:col>
      <xdr:colOff>0</xdr:colOff>
      <xdr:row>161</xdr:row>
      <xdr:rowOff>28575</xdr:rowOff>
    </xdr:to>
    <xdr:sp macro="" textlink="">
      <xdr:nvSpPr>
        <xdr:cNvPr id="6285150" name="Rectangle 211">
          <a:extLst>
            <a:ext uri="{FF2B5EF4-FFF2-40B4-BE49-F238E27FC236}">
              <a16:creationId xmlns:a16="http://schemas.microsoft.com/office/drawing/2014/main" id="{870B73CE-1D86-4CA2-903A-D0B439F47AD3}"/>
            </a:ext>
          </a:extLst>
        </xdr:cNvPr>
        <xdr:cNvSpPr>
          <a:spLocks noChangeArrowheads="1"/>
        </xdr:cNvSpPr>
      </xdr:nvSpPr>
      <xdr:spPr bwMode="auto">
        <a:xfrm>
          <a:off x="5248275" y="26889075"/>
          <a:ext cx="0" cy="104775"/>
        </a:xfrm>
        <a:prstGeom prst="rect">
          <a:avLst/>
        </a:prstGeom>
        <a:solidFill>
          <a:srgbClr val="FF0000"/>
        </a:solidFill>
        <a:ln w="9525">
          <a:solidFill>
            <a:srgbClr val="000000"/>
          </a:solidFill>
          <a:miter lim="800000"/>
          <a:headEnd/>
          <a:tailEnd/>
        </a:ln>
      </xdr:spPr>
    </xdr:sp>
    <xdr:clientData/>
  </xdr:twoCellAnchor>
  <xdr:twoCellAnchor>
    <xdr:from>
      <xdr:col>14</xdr:col>
      <xdr:colOff>0</xdr:colOff>
      <xdr:row>152</xdr:row>
      <xdr:rowOff>104775</xdr:rowOff>
    </xdr:from>
    <xdr:to>
      <xdr:col>15</xdr:col>
      <xdr:colOff>0</xdr:colOff>
      <xdr:row>153</xdr:row>
      <xdr:rowOff>19050</xdr:rowOff>
    </xdr:to>
    <xdr:sp macro="" textlink="">
      <xdr:nvSpPr>
        <xdr:cNvPr id="6285151" name="Rectangle 238">
          <a:extLst>
            <a:ext uri="{FF2B5EF4-FFF2-40B4-BE49-F238E27FC236}">
              <a16:creationId xmlns:a16="http://schemas.microsoft.com/office/drawing/2014/main" id="{2FF67EC2-3EDF-4D52-A913-F731A0CFDF21}"/>
            </a:ext>
          </a:extLst>
        </xdr:cNvPr>
        <xdr:cNvSpPr>
          <a:spLocks noChangeArrowheads="1"/>
        </xdr:cNvSpPr>
      </xdr:nvSpPr>
      <xdr:spPr bwMode="auto">
        <a:xfrm>
          <a:off x="5248275" y="25536525"/>
          <a:ext cx="0" cy="104775"/>
        </a:xfrm>
        <a:prstGeom prst="rect">
          <a:avLst/>
        </a:prstGeom>
        <a:solidFill>
          <a:srgbClr val="00FF00"/>
        </a:solidFill>
        <a:ln w="9525">
          <a:solidFill>
            <a:srgbClr val="000000"/>
          </a:solidFill>
          <a:miter lim="800000"/>
          <a:headEnd/>
          <a:tailEnd/>
        </a:ln>
      </xdr:spPr>
    </xdr:sp>
    <xdr:clientData/>
  </xdr:twoCellAnchor>
  <xdr:twoCellAnchor>
    <xdr:from>
      <xdr:col>15</xdr:col>
      <xdr:colOff>0</xdr:colOff>
      <xdr:row>147</xdr:row>
      <xdr:rowOff>47625</xdr:rowOff>
    </xdr:from>
    <xdr:to>
      <xdr:col>15</xdr:col>
      <xdr:colOff>0</xdr:colOff>
      <xdr:row>150</xdr:row>
      <xdr:rowOff>9525</xdr:rowOff>
    </xdr:to>
    <xdr:sp macro="" textlink="">
      <xdr:nvSpPr>
        <xdr:cNvPr id="6285152" name="Line 257">
          <a:extLst>
            <a:ext uri="{FF2B5EF4-FFF2-40B4-BE49-F238E27FC236}">
              <a16:creationId xmlns:a16="http://schemas.microsoft.com/office/drawing/2014/main" id="{AE615041-2A48-4EDE-8AFC-86C8D3A3F403}"/>
            </a:ext>
          </a:extLst>
        </xdr:cNvPr>
        <xdr:cNvSpPr>
          <a:spLocks noChangeShapeType="1"/>
        </xdr:cNvSpPr>
      </xdr:nvSpPr>
      <xdr:spPr bwMode="auto">
        <a:xfrm>
          <a:off x="5248275" y="24660225"/>
          <a:ext cx="0"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161925</xdr:colOff>
      <xdr:row>158</xdr:row>
      <xdr:rowOff>0</xdr:rowOff>
    </xdr:from>
    <xdr:to>
      <xdr:col>23</xdr:col>
      <xdr:colOff>161925</xdr:colOff>
      <xdr:row>158</xdr:row>
      <xdr:rowOff>0</xdr:rowOff>
    </xdr:to>
    <xdr:sp macro="" textlink="">
      <xdr:nvSpPr>
        <xdr:cNvPr id="6285153" name="Rectangle 311">
          <a:extLst>
            <a:ext uri="{FF2B5EF4-FFF2-40B4-BE49-F238E27FC236}">
              <a16:creationId xmlns:a16="http://schemas.microsoft.com/office/drawing/2014/main" id="{1F61C836-747D-4F07-9B64-D50F7AD4C864}"/>
            </a:ext>
          </a:extLst>
        </xdr:cNvPr>
        <xdr:cNvSpPr>
          <a:spLocks noChangeArrowheads="1"/>
        </xdr:cNvSpPr>
      </xdr:nvSpPr>
      <xdr:spPr bwMode="auto">
        <a:xfrm>
          <a:off x="8658225" y="26450925"/>
          <a:ext cx="0" cy="0"/>
        </a:xfrm>
        <a:prstGeom prst="rect">
          <a:avLst/>
        </a:prstGeom>
        <a:solidFill>
          <a:srgbClr val="FFFFFF"/>
        </a:solidFill>
        <a:ln w="9525">
          <a:solidFill>
            <a:srgbClr val="000000"/>
          </a:solidFill>
          <a:miter lim="800000"/>
          <a:headEnd/>
          <a:tailEnd/>
        </a:ln>
      </xdr:spPr>
    </xdr:sp>
    <xdr:clientData/>
  </xdr:twoCellAnchor>
  <xdr:twoCellAnchor>
    <xdr:from>
      <xdr:col>23</xdr:col>
      <xdr:colOff>161925</xdr:colOff>
      <xdr:row>162</xdr:row>
      <xdr:rowOff>0</xdr:rowOff>
    </xdr:from>
    <xdr:to>
      <xdr:col>23</xdr:col>
      <xdr:colOff>161925</xdr:colOff>
      <xdr:row>162</xdr:row>
      <xdr:rowOff>0</xdr:rowOff>
    </xdr:to>
    <xdr:sp macro="" textlink="">
      <xdr:nvSpPr>
        <xdr:cNvPr id="6285154" name="Rectangle 314">
          <a:extLst>
            <a:ext uri="{FF2B5EF4-FFF2-40B4-BE49-F238E27FC236}">
              <a16:creationId xmlns:a16="http://schemas.microsoft.com/office/drawing/2014/main" id="{E6B5A3A4-0DE5-4BA7-A5F5-342CABFE8D86}"/>
            </a:ext>
          </a:extLst>
        </xdr:cNvPr>
        <xdr:cNvSpPr>
          <a:spLocks noChangeArrowheads="1"/>
        </xdr:cNvSpPr>
      </xdr:nvSpPr>
      <xdr:spPr bwMode="auto">
        <a:xfrm>
          <a:off x="8658225" y="27098625"/>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390525</xdr:colOff>
      <xdr:row>124</xdr:row>
      <xdr:rowOff>19050</xdr:rowOff>
    </xdr:from>
    <xdr:to>
      <xdr:col>20</xdr:col>
      <xdr:colOff>276225</xdr:colOff>
      <xdr:row>143</xdr:row>
      <xdr:rowOff>95250</xdr:rowOff>
    </xdr:to>
    <xdr:pic>
      <xdr:nvPicPr>
        <xdr:cNvPr id="6285155" name="Imagen 71">
          <a:extLst>
            <a:ext uri="{FF2B5EF4-FFF2-40B4-BE49-F238E27FC236}">
              <a16:creationId xmlns:a16="http://schemas.microsoft.com/office/drawing/2014/main" id="{32C39DA6-C723-4AA7-861E-6612C591D87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0525" y="21107400"/>
          <a:ext cx="7143750" cy="3152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57150">
              <a:solidFill>
                <a:srgbClr val="000000"/>
              </a:solidFill>
              <a:miter lim="800000"/>
              <a:headEnd/>
              <a:tailEnd/>
            </a14:hiddenLine>
          </a:ext>
        </a:extLst>
      </xdr:spPr>
    </xdr:pic>
    <xdr:clientData/>
  </xdr:twoCellAnchor>
  <xdr:twoCellAnchor>
    <xdr:from>
      <xdr:col>0</xdr:col>
      <xdr:colOff>19050</xdr:colOff>
      <xdr:row>211</xdr:row>
      <xdr:rowOff>28575</xdr:rowOff>
    </xdr:from>
    <xdr:to>
      <xdr:col>0</xdr:col>
      <xdr:colOff>1257300</xdr:colOff>
      <xdr:row>213</xdr:row>
      <xdr:rowOff>19050</xdr:rowOff>
    </xdr:to>
    <xdr:sp macro="" textlink="">
      <xdr:nvSpPr>
        <xdr:cNvPr id="6285156" name="Line 113">
          <a:extLst>
            <a:ext uri="{FF2B5EF4-FFF2-40B4-BE49-F238E27FC236}">
              <a16:creationId xmlns:a16="http://schemas.microsoft.com/office/drawing/2014/main" id="{770FEDD6-F7AC-4EB4-AE55-509E85C5D8FD}"/>
            </a:ext>
          </a:extLst>
        </xdr:cNvPr>
        <xdr:cNvSpPr>
          <a:spLocks noChangeShapeType="1"/>
        </xdr:cNvSpPr>
      </xdr:nvSpPr>
      <xdr:spPr bwMode="auto">
        <a:xfrm>
          <a:off x="19050" y="35756850"/>
          <a:ext cx="1238250" cy="6000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217</xdr:row>
      <xdr:rowOff>85725</xdr:rowOff>
    </xdr:from>
    <xdr:to>
      <xdr:col>22</xdr:col>
      <xdr:colOff>161925</xdr:colOff>
      <xdr:row>217</xdr:row>
      <xdr:rowOff>95250</xdr:rowOff>
    </xdr:to>
    <xdr:sp macro="" textlink="">
      <xdr:nvSpPr>
        <xdr:cNvPr id="6285157" name="Rectangle 309">
          <a:extLst>
            <a:ext uri="{FF2B5EF4-FFF2-40B4-BE49-F238E27FC236}">
              <a16:creationId xmlns:a16="http://schemas.microsoft.com/office/drawing/2014/main" id="{825C1C85-ED41-4312-9BE1-822A2ED49285}"/>
            </a:ext>
          </a:extLst>
        </xdr:cNvPr>
        <xdr:cNvSpPr>
          <a:spLocks noChangeArrowheads="1"/>
        </xdr:cNvSpPr>
      </xdr:nvSpPr>
      <xdr:spPr bwMode="auto">
        <a:xfrm>
          <a:off x="8220075" y="37033200"/>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219</xdr:row>
      <xdr:rowOff>85725</xdr:rowOff>
    </xdr:from>
    <xdr:to>
      <xdr:col>22</xdr:col>
      <xdr:colOff>161925</xdr:colOff>
      <xdr:row>219</xdr:row>
      <xdr:rowOff>95250</xdr:rowOff>
    </xdr:to>
    <xdr:sp macro="" textlink="">
      <xdr:nvSpPr>
        <xdr:cNvPr id="6285158" name="Rectangle 310">
          <a:extLst>
            <a:ext uri="{FF2B5EF4-FFF2-40B4-BE49-F238E27FC236}">
              <a16:creationId xmlns:a16="http://schemas.microsoft.com/office/drawing/2014/main" id="{65B65BD4-8451-44DA-9D03-D6EB93C95B35}"/>
            </a:ext>
          </a:extLst>
        </xdr:cNvPr>
        <xdr:cNvSpPr>
          <a:spLocks noChangeArrowheads="1"/>
        </xdr:cNvSpPr>
      </xdr:nvSpPr>
      <xdr:spPr bwMode="auto">
        <a:xfrm>
          <a:off x="8220075" y="37404675"/>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221</xdr:row>
      <xdr:rowOff>0</xdr:rowOff>
    </xdr:from>
    <xdr:to>
      <xdr:col>22</xdr:col>
      <xdr:colOff>161925</xdr:colOff>
      <xdr:row>221</xdr:row>
      <xdr:rowOff>0</xdr:rowOff>
    </xdr:to>
    <xdr:sp macro="" textlink="">
      <xdr:nvSpPr>
        <xdr:cNvPr id="6285159" name="Rectangle 311">
          <a:extLst>
            <a:ext uri="{FF2B5EF4-FFF2-40B4-BE49-F238E27FC236}">
              <a16:creationId xmlns:a16="http://schemas.microsoft.com/office/drawing/2014/main" id="{20C95C18-0E2C-4E0C-8937-C512E6338253}"/>
            </a:ext>
          </a:extLst>
        </xdr:cNvPr>
        <xdr:cNvSpPr>
          <a:spLocks noChangeArrowheads="1"/>
        </xdr:cNvSpPr>
      </xdr:nvSpPr>
      <xdr:spPr bwMode="auto">
        <a:xfrm>
          <a:off x="8220075" y="37642800"/>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221</xdr:row>
      <xdr:rowOff>85725</xdr:rowOff>
    </xdr:from>
    <xdr:to>
      <xdr:col>22</xdr:col>
      <xdr:colOff>161925</xdr:colOff>
      <xdr:row>221</xdr:row>
      <xdr:rowOff>95250</xdr:rowOff>
    </xdr:to>
    <xdr:sp macro="" textlink="">
      <xdr:nvSpPr>
        <xdr:cNvPr id="6285160" name="Rectangle 312">
          <a:extLst>
            <a:ext uri="{FF2B5EF4-FFF2-40B4-BE49-F238E27FC236}">
              <a16:creationId xmlns:a16="http://schemas.microsoft.com/office/drawing/2014/main" id="{4B6A46F2-AAB8-47DB-8394-C23F7B3693CB}"/>
            </a:ext>
          </a:extLst>
        </xdr:cNvPr>
        <xdr:cNvSpPr>
          <a:spLocks noChangeArrowheads="1"/>
        </xdr:cNvSpPr>
      </xdr:nvSpPr>
      <xdr:spPr bwMode="auto">
        <a:xfrm>
          <a:off x="8220075" y="37728525"/>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223</xdr:row>
      <xdr:rowOff>85725</xdr:rowOff>
    </xdr:from>
    <xdr:to>
      <xdr:col>22</xdr:col>
      <xdr:colOff>161925</xdr:colOff>
      <xdr:row>223</xdr:row>
      <xdr:rowOff>95250</xdr:rowOff>
    </xdr:to>
    <xdr:sp macro="" textlink="">
      <xdr:nvSpPr>
        <xdr:cNvPr id="6285161" name="Rectangle 313">
          <a:extLst>
            <a:ext uri="{FF2B5EF4-FFF2-40B4-BE49-F238E27FC236}">
              <a16:creationId xmlns:a16="http://schemas.microsoft.com/office/drawing/2014/main" id="{5C027C88-B10A-4280-8AA7-C8CB23D7230F}"/>
            </a:ext>
          </a:extLst>
        </xdr:cNvPr>
        <xdr:cNvSpPr>
          <a:spLocks noChangeArrowheads="1"/>
        </xdr:cNvSpPr>
      </xdr:nvSpPr>
      <xdr:spPr bwMode="auto">
        <a:xfrm>
          <a:off x="8220075" y="38052375"/>
          <a:ext cx="0" cy="9525"/>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225</xdr:row>
      <xdr:rowOff>0</xdr:rowOff>
    </xdr:from>
    <xdr:to>
      <xdr:col>22</xdr:col>
      <xdr:colOff>161925</xdr:colOff>
      <xdr:row>225</xdr:row>
      <xdr:rowOff>0</xdr:rowOff>
    </xdr:to>
    <xdr:sp macro="" textlink="">
      <xdr:nvSpPr>
        <xdr:cNvPr id="6285162" name="Rectangle 314">
          <a:extLst>
            <a:ext uri="{FF2B5EF4-FFF2-40B4-BE49-F238E27FC236}">
              <a16:creationId xmlns:a16="http://schemas.microsoft.com/office/drawing/2014/main" id="{FFC62FB3-7F9D-409B-9927-E7A95E5226C8}"/>
            </a:ext>
          </a:extLst>
        </xdr:cNvPr>
        <xdr:cNvSpPr>
          <a:spLocks noChangeArrowheads="1"/>
        </xdr:cNvSpPr>
      </xdr:nvSpPr>
      <xdr:spPr bwMode="auto">
        <a:xfrm>
          <a:off x="8220075" y="38290500"/>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180975</xdr:colOff>
      <xdr:row>187</xdr:row>
      <xdr:rowOff>95250</xdr:rowOff>
    </xdr:from>
    <xdr:to>
      <xdr:col>20</xdr:col>
      <xdr:colOff>123825</xdr:colOff>
      <xdr:row>206</xdr:row>
      <xdr:rowOff>123825</xdr:rowOff>
    </xdr:to>
    <xdr:pic>
      <xdr:nvPicPr>
        <xdr:cNvPr id="6285163" name="Imagen 82">
          <a:extLst>
            <a:ext uri="{FF2B5EF4-FFF2-40B4-BE49-F238E27FC236}">
              <a16:creationId xmlns:a16="http://schemas.microsoft.com/office/drawing/2014/main" id="{E2FB20F7-0FC5-4AFD-B954-3991F3A245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80975" y="32108775"/>
          <a:ext cx="7200900" cy="3105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273</xdr:row>
      <xdr:rowOff>9525</xdr:rowOff>
    </xdr:from>
    <xdr:to>
      <xdr:col>1</xdr:col>
      <xdr:colOff>9525</xdr:colOff>
      <xdr:row>275</xdr:row>
      <xdr:rowOff>0</xdr:rowOff>
    </xdr:to>
    <xdr:sp macro="" textlink="">
      <xdr:nvSpPr>
        <xdr:cNvPr id="6285164" name="Line 113">
          <a:extLst>
            <a:ext uri="{FF2B5EF4-FFF2-40B4-BE49-F238E27FC236}">
              <a16:creationId xmlns:a16="http://schemas.microsoft.com/office/drawing/2014/main" id="{340370E5-7BED-4DE0-BF5F-F97CDA274A84}"/>
            </a:ext>
          </a:extLst>
        </xdr:cNvPr>
        <xdr:cNvSpPr>
          <a:spLocks noChangeShapeType="1"/>
        </xdr:cNvSpPr>
      </xdr:nvSpPr>
      <xdr:spPr bwMode="auto">
        <a:xfrm>
          <a:off x="9525" y="46367700"/>
          <a:ext cx="13049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283</xdr:row>
      <xdr:rowOff>0</xdr:rowOff>
    </xdr:from>
    <xdr:to>
      <xdr:col>22</xdr:col>
      <xdr:colOff>161925</xdr:colOff>
      <xdr:row>283</xdr:row>
      <xdr:rowOff>0</xdr:rowOff>
    </xdr:to>
    <xdr:sp macro="" textlink="">
      <xdr:nvSpPr>
        <xdr:cNvPr id="6285165" name="Rectangle 311">
          <a:extLst>
            <a:ext uri="{FF2B5EF4-FFF2-40B4-BE49-F238E27FC236}">
              <a16:creationId xmlns:a16="http://schemas.microsoft.com/office/drawing/2014/main" id="{9D7760A1-2F93-4230-B557-C422C7FEDC5B}"/>
            </a:ext>
          </a:extLst>
        </xdr:cNvPr>
        <xdr:cNvSpPr>
          <a:spLocks noChangeArrowheads="1"/>
        </xdr:cNvSpPr>
      </xdr:nvSpPr>
      <xdr:spPr bwMode="auto">
        <a:xfrm>
          <a:off x="8220075" y="48006000"/>
          <a:ext cx="0" cy="0"/>
        </a:xfrm>
        <a:prstGeom prst="rect">
          <a:avLst/>
        </a:prstGeom>
        <a:solidFill>
          <a:srgbClr val="FFFFFF"/>
        </a:solidFill>
        <a:ln w="9525">
          <a:solidFill>
            <a:srgbClr val="000000"/>
          </a:solidFill>
          <a:miter lim="800000"/>
          <a:headEnd/>
          <a:tailEnd/>
        </a:ln>
      </xdr:spPr>
    </xdr:sp>
    <xdr:clientData/>
  </xdr:twoCellAnchor>
  <xdr:twoCellAnchor>
    <xdr:from>
      <xdr:col>22</xdr:col>
      <xdr:colOff>161925</xdr:colOff>
      <xdr:row>287</xdr:row>
      <xdr:rowOff>0</xdr:rowOff>
    </xdr:from>
    <xdr:to>
      <xdr:col>22</xdr:col>
      <xdr:colOff>161925</xdr:colOff>
      <xdr:row>287</xdr:row>
      <xdr:rowOff>0</xdr:rowOff>
    </xdr:to>
    <xdr:sp macro="" textlink="">
      <xdr:nvSpPr>
        <xdr:cNvPr id="6285166" name="Rectangle 314">
          <a:extLst>
            <a:ext uri="{FF2B5EF4-FFF2-40B4-BE49-F238E27FC236}">
              <a16:creationId xmlns:a16="http://schemas.microsoft.com/office/drawing/2014/main" id="{0EA00C11-3D52-4FA0-BA8A-1ADCF492FD01}"/>
            </a:ext>
          </a:extLst>
        </xdr:cNvPr>
        <xdr:cNvSpPr>
          <a:spLocks noChangeArrowheads="1"/>
        </xdr:cNvSpPr>
      </xdr:nvSpPr>
      <xdr:spPr bwMode="auto">
        <a:xfrm>
          <a:off x="8220075" y="48653700"/>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428625</xdr:colOff>
      <xdr:row>245</xdr:row>
      <xdr:rowOff>95250</xdr:rowOff>
    </xdr:from>
    <xdr:to>
      <xdr:col>19</xdr:col>
      <xdr:colOff>0</xdr:colOff>
      <xdr:row>270</xdr:row>
      <xdr:rowOff>19050</xdr:rowOff>
    </xdr:to>
    <xdr:pic>
      <xdr:nvPicPr>
        <xdr:cNvPr id="6285167" name="Imagen 93">
          <a:extLst>
            <a:ext uri="{FF2B5EF4-FFF2-40B4-BE49-F238E27FC236}">
              <a16:creationId xmlns:a16="http://schemas.microsoft.com/office/drawing/2014/main" id="{6AF278B6-E410-4A67-A005-C608ADEF80B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8625" y="42090975"/>
          <a:ext cx="6486525" cy="3800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8100">
              <a:solidFill>
                <a:srgbClr val="000000"/>
              </a:solidFill>
              <a:miter lim="800000"/>
              <a:headEnd/>
              <a:tailEnd/>
            </a14:hiddenLine>
          </a:ext>
        </a:extLst>
      </xdr:spPr>
    </xdr:pic>
    <xdr:clientData/>
  </xdr:twoCellAnchor>
  <xdr:twoCellAnchor>
    <xdr:from>
      <xdr:col>0</xdr:col>
      <xdr:colOff>9525</xdr:colOff>
      <xdr:row>334</xdr:row>
      <xdr:rowOff>9525</xdr:rowOff>
    </xdr:from>
    <xdr:to>
      <xdr:col>1</xdr:col>
      <xdr:colOff>9525</xdr:colOff>
      <xdr:row>336</xdr:row>
      <xdr:rowOff>0</xdr:rowOff>
    </xdr:to>
    <xdr:sp macro="" textlink="">
      <xdr:nvSpPr>
        <xdr:cNvPr id="6285168" name="Line 113">
          <a:extLst>
            <a:ext uri="{FF2B5EF4-FFF2-40B4-BE49-F238E27FC236}">
              <a16:creationId xmlns:a16="http://schemas.microsoft.com/office/drawing/2014/main" id="{059CEBF6-6628-4597-B3E0-28A8B4A3409D}"/>
            </a:ext>
          </a:extLst>
        </xdr:cNvPr>
        <xdr:cNvSpPr>
          <a:spLocks noChangeShapeType="1"/>
        </xdr:cNvSpPr>
      </xdr:nvSpPr>
      <xdr:spPr bwMode="auto">
        <a:xfrm>
          <a:off x="9525" y="56568975"/>
          <a:ext cx="13049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161925</xdr:colOff>
      <xdr:row>344</xdr:row>
      <xdr:rowOff>0</xdr:rowOff>
    </xdr:from>
    <xdr:to>
      <xdr:col>34</xdr:col>
      <xdr:colOff>161925</xdr:colOff>
      <xdr:row>344</xdr:row>
      <xdr:rowOff>0</xdr:rowOff>
    </xdr:to>
    <xdr:sp macro="" textlink="">
      <xdr:nvSpPr>
        <xdr:cNvPr id="6285169" name="Rectangle 311">
          <a:extLst>
            <a:ext uri="{FF2B5EF4-FFF2-40B4-BE49-F238E27FC236}">
              <a16:creationId xmlns:a16="http://schemas.microsoft.com/office/drawing/2014/main" id="{B5959592-FD4D-4079-A3CA-800FE31DFB9A}"/>
            </a:ext>
          </a:extLst>
        </xdr:cNvPr>
        <xdr:cNvSpPr>
          <a:spLocks noChangeArrowheads="1"/>
        </xdr:cNvSpPr>
      </xdr:nvSpPr>
      <xdr:spPr bwMode="auto">
        <a:xfrm>
          <a:off x="14830425" y="58207275"/>
          <a:ext cx="0" cy="0"/>
        </a:xfrm>
        <a:prstGeom prst="rect">
          <a:avLst/>
        </a:prstGeom>
        <a:solidFill>
          <a:srgbClr val="FFFFFF"/>
        </a:solidFill>
        <a:ln w="9525">
          <a:solidFill>
            <a:srgbClr val="000000"/>
          </a:solidFill>
          <a:miter lim="800000"/>
          <a:headEnd/>
          <a:tailEnd/>
        </a:ln>
      </xdr:spPr>
    </xdr:sp>
    <xdr:clientData/>
  </xdr:twoCellAnchor>
  <xdr:twoCellAnchor>
    <xdr:from>
      <xdr:col>34</xdr:col>
      <xdr:colOff>161925</xdr:colOff>
      <xdr:row>348</xdr:row>
      <xdr:rowOff>0</xdr:rowOff>
    </xdr:from>
    <xdr:to>
      <xdr:col>34</xdr:col>
      <xdr:colOff>161925</xdr:colOff>
      <xdr:row>348</xdr:row>
      <xdr:rowOff>0</xdr:rowOff>
    </xdr:to>
    <xdr:sp macro="" textlink="">
      <xdr:nvSpPr>
        <xdr:cNvPr id="6285170" name="Rectangle 314">
          <a:extLst>
            <a:ext uri="{FF2B5EF4-FFF2-40B4-BE49-F238E27FC236}">
              <a16:creationId xmlns:a16="http://schemas.microsoft.com/office/drawing/2014/main" id="{A048C299-63D1-4089-B30C-005C603CFF8C}"/>
            </a:ext>
          </a:extLst>
        </xdr:cNvPr>
        <xdr:cNvSpPr>
          <a:spLocks noChangeArrowheads="1"/>
        </xdr:cNvSpPr>
      </xdr:nvSpPr>
      <xdr:spPr bwMode="auto">
        <a:xfrm>
          <a:off x="14830425" y="58854975"/>
          <a:ext cx="0" cy="0"/>
        </a:xfrm>
        <a:prstGeom prst="rect">
          <a:avLst/>
        </a:prstGeom>
        <a:solidFill>
          <a:srgbClr val="FFFFFF"/>
        </a:solidFill>
        <a:ln w="9525">
          <a:solidFill>
            <a:srgbClr val="000000"/>
          </a:solidFill>
          <a:miter lim="800000"/>
          <a:headEnd/>
          <a:tailEnd/>
        </a:ln>
      </xdr:spPr>
    </xdr:sp>
    <xdr:clientData/>
  </xdr:twoCellAnchor>
  <xdr:twoCellAnchor editAs="oneCell">
    <xdr:from>
      <xdr:col>6</xdr:col>
      <xdr:colOff>114300</xdr:colOff>
      <xdr:row>306</xdr:row>
      <xdr:rowOff>76200</xdr:rowOff>
    </xdr:from>
    <xdr:to>
      <xdr:col>25</xdr:col>
      <xdr:colOff>152400</xdr:colOff>
      <xdr:row>329</xdr:row>
      <xdr:rowOff>95250</xdr:rowOff>
    </xdr:to>
    <xdr:pic>
      <xdr:nvPicPr>
        <xdr:cNvPr id="6285171" name="Imagen 101">
          <a:extLst>
            <a:ext uri="{FF2B5EF4-FFF2-40B4-BE49-F238E27FC236}">
              <a16:creationId xmlns:a16="http://schemas.microsoft.com/office/drawing/2014/main" id="{BBE12092-C6CF-43BD-91D4-9FA4B8AF67E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847975" y="52273200"/>
          <a:ext cx="6800850" cy="3743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8100">
              <a:solidFill>
                <a:srgbClr val="000000"/>
              </a:solidFill>
              <a:miter lim="800000"/>
              <a:headEnd/>
              <a:tailEnd/>
            </a14:hiddenLine>
          </a:ext>
        </a:extLst>
      </xdr:spPr>
    </xdr:pic>
    <xdr:clientData/>
  </xdr:twoCellAnchor>
  <xdr:twoCellAnchor editAs="oneCell">
    <xdr:from>
      <xdr:col>21</xdr:col>
      <xdr:colOff>247650</xdr:colOff>
      <xdr:row>308</xdr:row>
      <xdr:rowOff>114300</xdr:rowOff>
    </xdr:from>
    <xdr:to>
      <xdr:col>22</xdr:col>
      <xdr:colOff>104775</xdr:colOff>
      <xdr:row>316</xdr:row>
      <xdr:rowOff>38100</xdr:rowOff>
    </xdr:to>
    <xdr:pic>
      <xdr:nvPicPr>
        <xdr:cNvPr id="6285172" name="Imagen 102">
          <a:extLst>
            <a:ext uri="{FF2B5EF4-FFF2-40B4-BE49-F238E27FC236}">
              <a16:creationId xmlns:a16="http://schemas.microsoft.com/office/drawing/2014/main" id="{FB0D85D9-4B61-44F2-A6B1-54027FD8E889}"/>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8395" t="50751" r="12070" b="8078"/>
        <a:stretch>
          <a:fillRect/>
        </a:stretch>
      </xdr:blipFill>
      <xdr:spPr bwMode="auto">
        <a:xfrm rot="-3461318">
          <a:off x="7429500" y="53120925"/>
          <a:ext cx="121920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85725</xdr:colOff>
      <xdr:row>318</xdr:row>
      <xdr:rowOff>57150</xdr:rowOff>
    </xdr:from>
    <xdr:to>
      <xdr:col>13</xdr:col>
      <xdr:colOff>371475</xdr:colOff>
      <xdr:row>319</xdr:row>
      <xdr:rowOff>123825</xdr:rowOff>
    </xdr:to>
    <xdr:pic>
      <xdr:nvPicPr>
        <xdr:cNvPr id="6285173" name="Imagen 103">
          <a:extLst>
            <a:ext uri="{FF2B5EF4-FFF2-40B4-BE49-F238E27FC236}">
              <a16:creationId xmlns:a16="http://schemas.microsoft.com/office/drawing/2014/main" id="{A136CD62-E21A-4AB0-B1FE-0D82829E6AC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8676" t="9357" r="11789" b="51892"/>
        <a:stretch>
          <a:fillRect/>
        </a:stretch>
      </xdr:blipFill>
      <xdr:spPr bwMode="auto">
        <a:xfrm rot="-1355689">
          <a:off x="3105150" y="54197250"/>
          <a:ext cx="211455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395</xdr:row>
      <xdr:rowOff>9525</xdr:rowOff>
    </xdr:from>
    <xdr:to>
      <xdr:col>1</xdr:col>
      <xdr:colOff>9525</xdr:colOff>
      <xdr:row>397</xdr:row>
      <xdr:rowOff>0</xdr:rowOff>
    </xdr:to>
    <xdr:sp macro="" textlink="">
      <xdr:nvSpPr>
        <xdr:cNvPr id="6285174" name="Line 113">
          <a:extLst>
            <a:ext uri="{FF2B5EF4-FFF2-40B4-BE49-F238E27FC236}">
              <a16:creationId xmlns:a16="http://schemas.microsoft.com/office/drawing/2014/main" id="{92C3C4C7-0FFB-4125-94F2-6EB9C08AAACE}"/>
            </a:ext>
          </a:extLst>
        </xdr:cNvPr>
        <xdr:cNvSpPr>
          <a:spLocks noChangeShapeType="1"/>
        </xdr:cNvSpPr>
      </xdr:nvSpPr>
      <xdr:spPr bwMode="auto">
        <a:xfrm>
          <a:off x="9525" y="66770250"/>
          <a:ext cx="1304925" cy="333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405</xdr:row>
      <xdr:rowOff>0</xdr:rowOff>
    </xdr:from>
    <xdr:to>
      <xdr:col>19</xdr:col>
      <xdr:colOff>161925</xdr:colOff>
      <xdr:row>405</xdr:row>
      <xdr:rowOff>0</xdr:rowOff>
    </xdr:to>
    <xdr:sp macro="" textlink="">
      <xdr:nvSpPr>
        <xdr:cNvPr id="6285177" name="Rectangle 311">
          <a:extLst>
            <a:ext uri="{FF2B5EF4-FFF2-40B4-BE49-F238E27FC236}">
              <a16:creationId xmlns:a16="http://schemas.microsoft.com/office/drawing/2014/main" id="{D3C4C606-597B-4719-BD44-3135F3BC2953}"/>
            </a:ext>
          </a:extLst>
        </xdr:cNvPr>
        <xdr:cNvSpPr>
          <a:spLocks noChangeArrowheads="1"/>
        </xdr:cNvSpPr>
      </xdr:nvSpPr>
      <xdr:spPr bwMode="auto">
        <a:xfrm>
          <a:off x="7077075" y="6840855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409</xdr:row>
      <xdr:rowOff>0</xdr:rowOff>
    </xdr:from>
    <xdr:to>
      <xdr:col>19</xdr:col>
      <xdr:colOff>161925</xdr:colOff>
      <xdr:row>409</xdr:row>
      <xdr:rowOff>0</xdr:rowOff>
    </xdr:to>
    <xdr:sp macro="" textlink="">
      <xdr:nvSpPr>
        <xdr:cNvPr id="6285180" name="Rectangle 314">
          <a:extLst>
            <a:ext uri="{FF2B5EF4-FFF2-40B4-BE49-F238E27FC236}">
              <a16:creationId xmlns:a16="http://schemas.microsoft.com/office/drawing/2014/main" id="{92E2DC3D-6848-4126-BBB7-5DE5F86CA6F9}"/>
            </a:ext>
          </a:extLst>
        </xdr:cNvPr>
        <xdr:cNvSpPr>
          <a:spLocks noChangeArrowheads="1"/>
        </xdr:cNvSpPr>
      </xdr:nvSpPr>
      <xdr:spPr bwMode="auto">
        <a:xfrm>
          <a:off x="7077075" y="69056250"/>
          <a:ext cx="0" cy="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28575</xdr:colOff>
      <xdr:row>367</xdr:row>
      <xdr:rowOff>133350</xdr:rowOff>
    </xdr:from>
    <xdr:to>
      <xdr:col>20</xdr:col>
      <xdr:colOff>76200</xdr:colOff>
      <xdr:row>388</xdr:row>
      <xdr:rowOff>76200</xdr:rowOff>
    </xdr:to>
    <xdr:pic>
      <xdr:nvPicPr>
        <xdr:cNvPr id="6285181" name="Imagen 111">
          <a:extLst>
            <a:ext uri="{FF2B5EF4-FFF2-40B4-BE49-F238E27FC236}">
              <a16:creationId xmlns:a16="http://schemas.microsoft.com/office/drawing/2014/main" id="{254A6357-F801-4346-BD16-C458B0E06A4A}"/>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b="4678"/>
        <a:stretch>
          <a:fillRect/>
        </a:stretch>
      </xdr:blipFill>
      <xdr:spPr bwMode="auto">
        <a:xfrm>
          <a:off x="28575" y="62531625"/>
          <a:ext cx="7305675" cy="3343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57150">
              <a:solidFill>
                <a:srgbClr val="000000"/>
              </a:solidFill>
              <a:miter lim="800000"/>
              <a:headEnd/>
              <a:tailEnd/>
            </a14:hiddenLine>
          </a:ext>
        </a:extLst>
      </xdr:spPr>
    </xdr:pic>
    <xdr:clientData/>
  </xdr:twoCellAnchor>
  <xdr:twoCellAnchor>
    <xdr:from>
      <xdr:col>19</xdr:col>
      <xdr:colOff>161925</xdr:colOff>
      <xdr:row>405</xdr:row>
      <xdr:rowOff>0</xdr:rowOff>
    </xdr:from>
    <xdr:to>
      <xdr:col>19</xdr:col>
      <xdr:colOff>161925</xdr:colOff>
      <xdr:row>405</xdr:row>
      <xdr:rowOff>0</xdr:rowOff>
    </xdr:to>
    <xdr:sp macro="" textlink="">
      <xdr:nvSpPr>
        <xdr:cNvPr id="6285184" name="Rectangle 311">
          <a:extLst>
            <a:ext uri="{FF2B5EF4-FFF2-40B4-BE49-F238E27FC236}">
              <a16:creationId xmlns:a16="http://schemas.microsoft.com/office/drawing/2014/main" id="{4CA718F0-23D8-4569-A073-C4FF12B211EF}"/>
            </a:ext>
          </a:extLst>
        </xdr:cNvPr>
        <xdr:cNvSpPr>
          <a:spLocks noChangeArrowheads="1"/>
        </xdr:cNvSpPr>
      </xdr:nvSpPr>
      <xdr:spPr bwMode="auto">
        <a:xfrm>
          <a:off x="7077075" y="6840855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161925</xdr:colOff>
      <xdr:row>409</xdr:row>
      <xdr:rowOff>0</xdr:rowOff>
    </xdr:from>
    <xdr:to>
      <xdr:col>19</xdr:col>
      <xdr:colOff>161925</xdr:colOff>
      <xdr:row>409</xdr:row>
      <xdr:rowOff>0</xdr:rowOff>
    </xdr:to>
    <xdr:sp macro="" textlink="">
      <xdr:nvSpPr>
        <xdr:cNvPr id="6285187" name="Rectangle 314">
          <a:extLst>
            <a:ext uri="{FF2B5EF4-FFF2-40B4-BE49-F238E27FC236}">
              <a16:creationId xmlns:a16="http://schemas.microsoft.com/office/drawing/2014/main" id="{33E72990-D8EB-4EFF-9BA6-413C00C6A49C}"/>
            </a:ext>
          </a:extLst>
        </xdr:cNvPr>
        <xdr:cNvSpPr>
          <a:spLocks noChangeArrowheads="1"/>
        </xdr:cNvSpPr>
      </xdr:nvSpPr>
      <xdr:spPr bwMode="auto">
        <a:xfrm>
          <a:off x="7077075" y="69056250"/>
          <a:ext cx="0" cy="0"/>
        </a:xfrm>
        <a:prstGeom prst="rect">
          <a:avLst/>
        </a:prstGeom>
        <a:solidFill>
          <a:srgbClr val="FFFFFF"/>
        </a:solid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76200</xdr:colOff>
      <xdr:row>34</xdr:row>
      <xdr:rowOff>1</xdr:rowOff>
    </xdr:from>
    <xdr:to>
      <xdr:col>2</xdr:col>
      <xdr:colOff>2114550</xdr:colOff>
      <xdr:row>43</xdr:row>
      <xdr:rowOff>142876</xdr:rowOff>
    </xdr:to>
    <xdr:graphicFrame macro="">
      <xdr:nvGraphicFramePr>
        <xdr:cNvPr id="5941701" name="Gráfico 11">
          <a:extLst>
            <a:ext uri="{FF2B5EF4-FFF2-40B4-BE49-F238E27FC236}">
              <a16:creationId xmlns:a16="http://schemas.microsoft.com/office/drawing/2014/main" id="{6E0B2530-35AD-4C72-8A46-E1B6A66AC5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981075</xdr:colOff>
      <xdr:row>97</xdr:row>
      <xdr:rowOff>0</xdr:rowOff>
    </xdr:from>
    <xdr:to>
      <xdr:col>1</xdr:col>
      <xdr:colOff>0</xdr:colOff>
      <xdr:row>98</xdr:row>
      <xdr:rowOff>0</xdr:rowOff>
    </xdr:to>
    <xdr:sp macro="" textlink="">
      <xdr:nvSpPr>
        <xdr:cNvPr id="5941694" name="Rectangle 1">
          <a:extLst>
            <a:ext uri="{FF2B5EF4-FFF2-40B4-BE49-F238E27FC236}">
              <a16:creationId xmlns:a16="http://schemas.microsoft.com/office/drawing/2014/main" id="{85E91E37-B90B-44BA-890C-14B447801B38}"/>
            </a:ext>
          </a:extLst>
        </xdr:cNvPr>
        <xdr:cNvSpPr>
          <a:spLocks noChangeArrowheads="1"/>
        </xdr:cNvSpPr>
      </xdr:nvSpPr>
      <xdr:spPr bwMode="auto">
        <a:xfrm>
          <a:off x="981075" y="14697075"/>
          <a:ext cx="876300"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98</xdr:row>
      <xdr:rowOff>0</xdr:rowOff>
    </xdr:from>
    <xdr:to>
      <xdr:col>1</xdr:col>
      <xdr:colOff>0</xdr:colOff>
      <xdr:row>99</xdr:row>
      <xdr:rowOff>0</xdr:rowOff>
    </xdr:to>
    <xdr:sp macro="" textlink="">
      <xdr:nvSpPr>
        <xdr:cNvPr id="5941695" name="Rectangle 2">
          <a:extLst>
            <a:ext uri="{FF2B5EF4-FFF2-40B4-BE49-F238E27FC236}">
              <a16:creationId xmlns:a16="http://schemas.microsoft.com/office/drawing/2014/main" id="{4787A242-73C8-4B71-9243-4D5359AB4053}"/>
            </a:ext>
          </a:extLst>
        </xdr:cNvPr>
        <xdr:cNvSpPr>
          <a:spLocks noChangeArrowheads="1"/>
        </xdr:cNvSpPr>
      </xdr:nvSpPr>
      <xdr:spPr bwMode="auto">
        <a:xfrm>
          <a:off x="981075" y="14859000"/>
          <a:ext cx="876300"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99</xdr:row>
      <xdr:rowOff>0</xdr:rowOff>
    </xdr:from>
    <xdr:to>
      <xdr:col>1</xdr:col>
      <xdr:colOff>0</xdr:colOff>
      <xdr:row>100</xdr:row>
      <xdr:rowOff>0</xdr:rowOff>
    </xdr:to>
    <xdr:sp macro="" textlink="">
      <xdr:nvSpPr>
        <xdr:cNvPr id="5941696" name="Rectangle 3">
          <a:extLst>
            <a:ext uri="{FF2B5EF4-FFF2-40B4-BE49-F238E27FC236}">
              <a16:creationId xmlns:a16="http://schemas.microsoft.com/office/drawing/2014/main" id="{F1AE5BD2-E76A-4150-94A9-A255A9D39360}"/>
            </a:ext>
          </a:extLst>
        </xdr:cNvPr>
        <xdr:cNvSpPr>
          <a:spLocks noChangeArrowheads="1"/>
        </xdr:cNvSpPr>
      </xdr:nvSpPr>
      <xdr:spPr bwMode="auto">
        <a:xfrm>
          <a:off x="981075" y="15020925"/>
          <a:ext cx="876300" cy="161925"/>
        </a:xfrm>
        <a:prstGeom prst="rect">
          <a:avLst/>
        </a:prstGeom>
        <a:solidFill>
          <a:srgbClr val="CC9CCC"/>
        </a:solidFill>
        <a:ln w="9525">
          <a:solidFill>
            <a:srgbClr val="000000"/>
          </a:solidFill>
          <a:miter lim="800000"/>
          <a:headEnd/>
          <a:tailEnd/>
        </a:ln>
      </xdr:spPr>
    </xdr:sp>
    <xdr:clientData/>
  </xdr:twoCellAnchor>
  <xdr:twoCellAnchor>
    <xdr:from>
      <xdr:col>0</xdr:col>
      <xdr:colOff>981075</xdr:colOff>
      <xdr:row>96</xdr:row>
      <xdr:rowOff>0</xdr:rowOff>
    </xdr:from>
    <xdr:to>
      <xdr:col>1</xdr:col>
      <xdr:colOff>0</xdr:colOff>
      <xdr:row>97</xdr:row>
      <xdr:rowOff>0</xdr:rowOff>
    </xdr:to>
    <xdr:sp macro="" textlink="">
      <xdr:nvSpPr>
        <xdr:cNvPr id="5941697" name="Rectangle 4">
          <a:extLst>
            <a:ext uri="{FF2B5EF4-FFF2-40B4-BE49-F238E27FC236}">
              <a16:creationId xmlns:a16="http://schemas.microsoft.com/office/drawing/2014/main" id="{8FE42BD1-6C7F-4767-B3BA-2C166CB19A7B}"/>
            </a:ext>
          </a:extLst>
        </xdr:cNvPr>
        <xdr:cNvSpPr>
          <a:spLocks noChangeArrowheads="1"/>
        </xdr:cNvSpPr>
      </xdr:nvSpPr>
      <xdr:spPr bwMode="auto">
        <a:xfrm>
          <a:off x="981075" y="14535150"/>
          <a:ext cx="876300" cy="161925"/>
        </a:xfrm>
        <a:prstGeom prst="rect">
          <a:avLst/>
        </a:prstGeom>
        <a:solidFill>
          <a:srgbClr val="A6CAF0"/>
        </a:solidFill>
        <a:ln w="9525">
          <a:solidFill>
            <a:srgbClr val="000000"/>
          </a:solidFill>
          <a:miter lim="800000"/>
          <a:headEnd/>
          <a:tailEnd/>
        </a:ln>
      </xdr:spPr>
    </xdr:sp>
    <xdr:clientData/>
  </xdr:twoCellAnchor>
  <xdr:twoCellAnchor>
    <xdr:from>
      <xdr:col>0</xdr:col>
      <xdr:colOff>981075</xdr:colOff>
      <xdr:row>100</xdr:row>
      <xdr:rowOff>0</xdr:rowOff>
    </xdr:from>
    <xdr:to>
      <xdr:col>1</xdr:col>
      <xdr:colOff>0</xdr:colOff>
      <xdr:row>101</xdr:row>
      <xdr:rowOff>0</xdr:rowOff>
    </xdr:to>
    <xdr:sp macro="" textlink="">
      <xdr:nvSpPr>
        <xdr:cNvPr id="5941698" name="Rectangle 5">
          <a:extLst>
            <a:ext uri="{FF2B5EF4-FFF2-40B4-BE49-F238E27FC236}">
              <a16:creationId xmlns:a16="http://schemas.microsoft.com/office/drawing/2014/main" id="{195CE5DF-5082-4D38-B489-5A2D97C6805E}"/>
            </a:ext>
          </a:extLst>
        </xdr:cNvPr>
        <xdr:cNvSpPr>
          <a:spLocks noChangeArrowheads="1"/>
        </xdr:cNvSpPr>
      </xdr:nvSpPr>
      <xdr:spPr bwMode="auto">
        <a:xfrm>
          <a:off x="981075" y="15182850"/>
          <a:ext cx="876300" cy="161925"/>
        </a:xfrm>
        <a:prstGeom prst="rect">
          <a:avLst/>
        </a:prstGeom>
        <a:solidFill>
          <a:srgbClr val="FF0000"/>
        </a:solidFill>
        <a:ln w="9525">
          <a:solidFill>
            <a:srgbClr val="000000"/>
          </a:solidFill>
          <a:miter lim="800000"/>
          <a:headEnd/>
          <a:tailEnd/>
        </a:ln>
      </xdr:spPr>
    </xdr:sp>
    <xdr:clientData/>
  </xdr:twoCellAnchor>
  <xdr:twoCellAnchor>
    <xdr:from>
      <xdr:col>2</xdr:col>
      <xdr:colOff>47625</xdr:colOff>
      <xdr:row>14</xdr:row>
      <xdr:rowOff>66675</xdr:rowOff>
    </xdr:from>
    <xdr:to>
      <xdr:col>2</xdr:col>
      <xdr:colOff>2114550</xdr:colOff>
      <xdr:row>23</xdr:row>
      <xdr:rowOff>142875</xdr:rowOff>
    </xdr:to>
    <xdr:graphicFrame macro="">
      <xdr:nvGraphicFramePr>
        <xdr:cNvPr id="5941699" name="Gráfico 7">
          <a:extLst>
            <a:ext uri="{FF2B5EF4-FFF2-40B4-BE49-F238E27FC236}">
              <a16:creationId xmlns:a16="http://schemas.microsoft.com/office/drawing/2014/main" id="{B5C71675-0A97-4211-9F62-1AA50B2303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19051</xdr:colOff>
      <xdr:row>25</xdr:row>
      <xdr:rowOff>76199</xdr:rowOff>
    </xdr:from>
    <xdr:to>
      <xdr:col>2</xdr:col>
      <xdr:colOff>2200275</xdr:colOff>
      <xdr:row>33</xdr:row>
      <xdr:rowOff>152399</xdr:rowOff>
    </xdr:to>
    <xdr:graphicFrame macro="">
      <xdr:nvGraphicFramePr>
        <xdr:cNvPr id="5941700" name="Gráfico 9">
          <a:extLst>
            <a:ext uri="{FF2B5EF4-FFF2-40B4-BE49-F238E27FC236}">
              <a16:creationId xmlns:a16="http://schemas.microsoft.com/office/drawing/2014/main" id="{BC7939A7-B0AA-45D3-BA99-44D90EC705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28575</xdr:colOff>
      <xdr:row>44</xdr:row>
      <xdr:rowOff>142875</xdr:rowOff>
    </xdr:from>
    <xdr:to>
      <xdr:col>2</xdr:col>
      <xdr:colOff>2152650</xdr:colOff>
      <xdr:row>53</xdr:row>
      <xdr:rowOff>0</xdr:rowOff>
    </xdr:to>
    <xdr:graphicFrame macro="">
      <xdr:nvGraphicFramePr>
        <xdr:cNvPr id="5941702" name="Gráfico 13">
          <a:extLst>
            <a:ext uri="{FF2B5EF4-FFF2-40B4-BE49-F238E27FC236}">
              <a16:creationId xmlns:a16="http://schemas.microsoft.com/office/drawing/2014/main" id="{5DD6BD22-ACF7-41FC-915D-B371DE1323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142875</xdr:colOff>
      <xdr:row>55</xdr:row>
      <xdr:rowOff>38100</xdr:rowOff>
    </xdr:from>
    <xdr:to>
      <xdr:col>2</xdr:col>
      <xdr:colOff>2219325</xdr:colOff>
      <xdr:row>62</xdr:row>
      <xdr:rowOff>95250</xdr:rowOff>
    </xdr:to>
    <xdr:graphicFrame macro="">
      <xdr:nvGraphicFramePr>
        <xdr:cNvPr id="5941703" name="Gráfico 15">
          <a:extLst>
            <a:ext uri="{FF2B5EF4-FFF2-40B4-BE49-F238E27FC236}">
              <a16:creationId xmlns:a16="http://schemas.microsoft.com/office/drawing/2014/main" id="{41333E11-CF39-4C03-8AC6-E960AC71AC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19050</xdr:colOff>
      <xdr:row>64</xdr:row>
      <xdr:rowOff>47626</xdr:rowOff>
    </xdr:from>
    <xdr:to>
      <xdr:col>2</xdr:col>
      <xdr:colOff>2200275</xdr:colOff>
      <xdr:row>72</xdr:row>
      <xdr:rowOff>123826</xdr:rowOff>
    </xdr:to>
    <xdr:graphicFrame macro="">
      <xdr:nvGraphicFramePr>
        <xdr:cNvPr id="5941704" name="Gráfico 17">
          <a:extLst>
            <a:ext uri="{FF2B5EF4-FFF2-40B4-BE49-F238E27FC236}">
              <a16:creationId xmlns:a16="http://schemas.microsoft.com/office/drawing/2014/main" id="{77DC4172-BC8D-490F-9DA9-16B88E7D41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104774</xdr:colOff>
      <xdr:row>74</xdr:row>
      <xdr:rowOff>28575</xdr:rowOff>
    </xdr:from>
    <xdr:to>
      <xdr:col>2</xdr:col>
      <xdr:colOff>2228849</xdr:colOff>
      <xdr:row>83</xdr:row>
      <xdr:rowOff>38099</xdr:rowOff>
    </xdr:to>
    <xdr:graphicFrame macro="">
      <xdr:nvGraphicFramePr>
        <xdr:cNvPr id="5941705" name="Gráfico 19">
          <a:extLst>
            <a:ext uri="{FF2B5EF4-FFF2-40B4-BE49-F238E27FC236}">
              <a16:creationId xmlns:a16="http://schemas.microsoft.com/office/drawing/2014/main" id="{D3BBD320-A6E4-480A-BA97-0B14A33AB1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85725</xdr:colOff>
      <xdr:row>15</xdr:row>
      <xdr:rowOff>28575</xdr:rowOff>
    </xdr:from>
    <xdr:to>
      <xdr:col>1</xdr:col>
      <xdr:colOff>2190750</xdr:colOff>
      <xdr:row>22</xdr:row>
      <xdr:rowOff>152400</xdr:rowOff>
    </xdr:to>
    <xdr:graphicFrame macro="">
      <xdr:nvGraphicFramePr>
        <xdr:cNvPr id="5941706" name="Chart 29">
          <a:extLst>
            <a:ext uri="{FF2B5EF4-FFF2-40B4-BE49-F238E27FC236}">
              <a16:creationId xmlns:a16="http://schemas.microsoft.com/office/drawing/2014/main" id="{F62659FF-B072-4669-B113-68D246F2C9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161925</xdr:colOff>
      <xdr:row>34</xdr:row>
      <xdr:rowOff>95250</xdr:rowOff>
    </xdr:from>
    <xdr:to>
      <xdr:col>1</xdr:col>
      <xdr:colOff>2095500</xdr:colOff>
      <xdr:row>43</xdr:row>
      <xdr:rowOff>19050</xdr:rowOff>
    </xdr:to>
    <xdr:graphicFrame macro="">
      <xdr:nvGraphicFramePr>
        <xdr:cNvPr id="5941708" name="Gráfico 23">
          <a:extLst>
            <a:ext uri="{FF2B5EF4-FFF2-40B4-BE49-F238E27FC236}">
              <a16:creationId xmlns:a16="http://schemas.microsoft.com/office/drawing/2014/main" id="{EFE48797-BEC2-4186-BA9D-CCA2BECB81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85725</xdr:colOff>
      <xdr:row>44</xdr:row>
      <xdr:rowOff>57150</xdr:rowOff>
    </xdr:from>
    <xdr:to>
      <xdr:col>1</xdr:col>
      <xdr:colOff>2133600</xdr:colOff>
      <xdr:row>53</xdr:row>
      <xdr:rowOff>66675</xdr:rowOff>
    </xdr:to>
    <xdr:graphicFrame macro="">
      <xdr:nvGraphicFramePr>
        <xdr:cNvPr id="5941709" name="Chart 29">
          <a:extLst>
            <a:ext uri="{FF2B5EF4-FFF2-40B4-BE49-F238E27FC236}">
              <a16:creationId xmlns:a16="http://schemas.microsoft.com/office/drawing/2014/main" id="{4E950F2E-EB51-46E5-AF33-533B311D48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19050</xdr:colOff>
      <xdr:row>54</xdr:row>
      <xdr:rowOff>114300</xdr:rowOff>
    </xdr:from>
    <xdr:to>
      <xdr:col>1</xdr:col>
      <xdr:colOff>2133600</xdr:colOff>
      <xdr:row>63</xdr:row>
      <xdr:rowOff>85725</xdr:rowOff>
    </xdr:to>
    <xdr:graphicFrame macro="">
      <xdr:nvGraphicFramePr>
        <xdr:cNvPr id="5941710" name="Chart 29">
          <a:extLst>
            <a:ext uri="{FF2B5EF4-FFF2-40B4-BE49-F238E27FC236}">
              <a16:creationId xmlns:a16="http://schemas.microsoft.com/office/drawing/2014/main" id="{34CC6C33-1A27-4730-ACDF-750167DBC7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85725</xdr:colOff>
      <xdr:row>64</xdr:row>
      <xdr:rowOff>123825</xdr:rowOff>
    </xdr:from>
    <xdr:to>
      <xdr:col>1</xdr:col>
      <xdr:colOff>2085975</xdr:colOff>
      <xdr:row>73</xdr:row>
      <xdr:rowOff>47625</xdr:rowOff>
    </xdr:to>
    <xdr:graphicFrame macro="">
      <xdr:nvGraphicFramePr>
        <xdr:cNvPr id="5941711" name="Chart 24">
          <a:extLst>
            <a:ext uri="{FF2B5EF4-FFF2-40B4-BE49-F238E27FC236}">
              <a16:creationId xmlns:a16="http://schemas.microsoft.com/office/drawing/2014/main" id="{FA955AEB-C0D2-4B8F-8953-0CEC5A20F2B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57150</xdr:colOff>
      <xdr:row>75</xdr:row>
      <xdr:rowOff>19050</xdr:rowOff>
    </xdr:from>
    <xdr:to>
      <xdr:col>1</xdr:col>
      <xdr:colOff>2085975</xdr:colOff>
      <xdr:row>82</xdr:row>
      <xdr:rowOff>57150</xdr:rowOff>
    </xdr:to>
    <xdr:graphicFrame macro="">
      <xdr:nvGraphicFramePr>
        <xdr:cNvPr id="5941712" name="Chart 20">
          <a:extLst>
            <a:ext uri="{FF2B5EF4-FFF2-40B4-BE49-F238E27FC236}">
              <a16:creationId xmlns:a16="http://schemas.microsoft.com/office/drawing/2014/main" id="{8591B27C-2C39-4110-B21C-F5E81DCACE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114300</xdr:colOff>
      <xdr:row>24</xdr:row>
      <xdr:rowOff>95250</xdr:rowOff>
    </xdr:from>
    <xdr:to>
      <xdr:col>1</xdr:col>
      <xdr:colOff>2047875</xdr:colOff>
      <xdr:row>32</xdr:row>
      <xdr:rowOff>114300</xdr:rowOff>
    </xdr:to>
    <xdr:graphicFrame macro="">
      <xdr:nvGraphicFramePr>
        <xdr:cNvPr id="21" name="Gráfico 23">
          <a:extLst>
            <a:ext uri="{FF2B5EF4-FFF2-40B4-BE49-F238E27FC236}">
              <a16:creationId xmlns:a16="http://schemas.microsoft.com/office/drawing/2014/main" id="{C156AFFF-4816-4E85-B0EB-F843769681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xdr:col>
      <xdr:colOff>104774</xdr:colOff>
      <xdr:row>84</xdr:row>
      <xdr:rowOff>28575</xdr:rowOff>
    </xdr:from>
    <xdr:to>
      <xdr:col>2</xdr:col>
      <xdr:colOff>2228849</xdr:colOff>
      <xdr:row>93</xdr:row>
      <xdr:rowOff>38099</xdr:rowOff>
    </xdr:to>
    <xdr:graphicFrame macro="">
      <xdr:nvGraphicFramePr>
        <xdr:cNvPr id="22" name="Gráfico 19">
          <a:extLst>
            <a:ext uri="{FF2B5EF4-FFF2-40B4-BE49-F238E27FC236}">
              <a16:creationId xmlns:a16="http://schemas.microsoft.com/office/drawing/2014/main" id="{4CE03D20-4A68-47DD-9B48-C9EF86622F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57150</xdr:colOff>
      <xdr:row>85</xdr:row>
      <xdr:rowOff>19050</xdr:rowOff>
    </xdr:from>
    <xdr:to>
      <xdr:col>1</xdr:col>
      <xdr:colOff>2085975</xdr:colOff>
      <xdr:row>92</xdr:row>
      <xdr:rowOff>57150</xdr:rowOff>
    </xdr:to>
    <xdr:graphicFrame macro="">
      <xdr:nvGraphicFramePr>
        <xdr:cNvPr id="23" name="Chart 20">
          <a:extLst>
            <a:ext uri="{FF2B5EF4-FFF2-40B4-BE49-F238E27FC236}">
              <a16:creationId xmlns:a16="http://schemas.microsoft.com/office/drawing/2014/main" id="{E980B1CF-B056-4CAA-ADEE-6AB3C1E759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0</xdr:row>
          <xdr:rowOff>19050</xdr:rowOff>
        </xdr:from>
        <xdr:to>
          <xdr:col>1</xdr:col>
          <xdr:colOff>304800</xdr:colOff>
          <xdr:row>4</xdr:row>
          <xdr:rowOff>9525</xdr:rowOff>
        </xdr:to>
        <xdr:sp macro="" textlink="">
          <xdr:nvSpPr>
            <xdr:cNvPr id="9218" name="Imagen 2" hidden="1">
              <a:extLst>
                <a:ext uri="{63B3BB69-23CF-44E3-9099-C40C66FF867C}">
                  <a14:compatExt spid="_x0000_s9218"/>
                </a:ext>
                <a:ext uri="{FF2B5EF4-FFF2-40B4-BE49-F238E27FC236}">
                  <a16:creationId xmlns:a16="http://schemas.microsoft.com/office/drawing/2014/main" id="{069B0E70-DAC2-43E8-82D4-1BD5FD954D4E}"/>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371475</xdr:colOff>
      <xdr:row>9</xdr:row>
      <xdr:rowOff>47625</xdr:rowOff>
    </xdr:from>
    <xdr:to>
      <xdr:col>7</xdr:col>
      <xdr:colOff>219075</xdr:colOff>
      <xdr:row>28</xdr:row>
      <xdr:rowOff>76200</xdr:rowOff>
    </xdr:to>
    <xdr:pic>
      <xdr:nvPicPr>
        <xdr:cNvPr id="5023164" name="Imagen 3">
          <a:extLst>
            <a:ext uri="{FF2B5EF4-FFF2-40B4-BE49-F238E27FC236}">
              <a16:creationId xmlns:a16="http://schemas.microsoft.com/office/drawing/2014/main" id="{28CDA672-13A6-43B8-9362-39E35ADF70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38325"/>
          <a:ext cx="5648325" cy="3105150"/>
        </a:xfrm>
        <a:prstGeom prst="rect">
          <a:avLst/>
        </a:prstGeom>
        <a:noFill/>
        <a:ln w="57150">
          <a:solidFill>
            <a:srgbClr val="FF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333375</xdr:colOff>
      <xdr:row>33</xdr:row>
      <xdr:rowOff>142875</xdr:rowOff>
    </xdr:from>
    <xdr:to>
      <xdr:col>6</xdr:col>
      <xdr:colOff>771525</xdr:colOff>
      <xdr:row>51</xdr:row>
      <xdr:rowOff>95250</xdr:rowOff>
    </xdr:to>
    <xdr:pic>
      <xdr:nvPicPr>
        <xdr:cNvPr id="5023165" name="Imagen 12">
          <a:extLst>
            <a:ext uri="{FF2B5EF4-FFF2-40B4-BE49-F238E27FC236}">
              <a16:creationId xmlns:a16="http://schemas.microsoft.com/office/drawing/2014/main" id="{661A1A96-637C-4803-8389-9A67CD2922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4678"/>
        <a:stretch>
          <a:fillRect/>
        </a:stretch>
      </xdr:blipFill>
      <xdr:spPr bwMode="auto">
        <a:xfrm>
          <a:off x="333375" y="5819775"/>
          <a:ext cx="5257800" cy="2867025"/>
        </a:xfrm>
        <a:prstGeom prst="rect">
          <a:avLst/>
        </a:prstGeom>
        <a:noFill/>
        <a:ln w="57150">
          <a:solidFill>
            <a:srgbClr val="FF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229015</xdr:colOff>
      <xdr:row>46</xdr:row>
      <xdr:rowOff>72887</xdr:rowOff>
    </xdr:from>
    <xdr:to>
      <xdr:col>1</xdr:col>
      <xdr:colOff>341658</xdr:colOff>
      <xdr:row>47</xdr:row>
      <xdr:rowOff>54605</xdr:rowOff>
    </xdr:to>
    <xdr:sp macro="" textlink="">
      <xdr:nvSpPr>
        <xdr:cNvPr id="14" name="Globo: flecha hacia abajo 13">
          <a:extLst>
            <a:ext uri="{FF2B5EF4-FFF2-40B4-BE49-F238E27FC236}">
              <a16:creationId xmlns:a16="http://schemas.microsoft.com/office/drawing/2014/main" id="{3F59369C-C4EF-4B69-B44E-0A16A9BF5B94}"/>
            </a:ext>
          </a:extLst>
        </xdr:cNvPr>
        <xdr:cNvSpPr/>
      </xdr:nvSpPr>
      <xdr:spPr bwMode="auto">
        <a:xfrm>
          <a:off x="1033670" y="7726017"/>
          <a:ext cx="112643" cy="150570"/>
        </a:xfrm>
        <a:prstGeom prst="downArrowCallout">
          <a:avLst>
            <a:gd name="adj1" fmla="val 0"/>
            <a:gd name="adj2" fmla="val 25000"/>
            <a:gd name="adj3" fmla="val 25000"/>
            <a:gd name="adj4" fmla="val 64977"/>
          </a:avLst>
        </a:prstGeom>
        <a:solidFill>
          <a:srgbClr val="FF0000"/>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editAs="oneCell">
    <xdr:from>
      <xdr:col>0</xdr:col>
      <xdr:colOff>314325</xdr:colOff>
      <xdr:row>54</xdr:row>
      <xdr:rowOff>114300</xdr:rowOff>
    </xdr:from>
    <xdr:to>
      <xdr:col>6</xdr:col>
      <xdr:colOff>771525</xdr:colOff>
      <xdr:row>73</xdr:row>
      <xdr:rowOff>114300</xdr:rowOff>
    </xdr:to>
    <xdr:pic>
      <xdr:nvPicPr>
        <xdr:cNvPr id="5023167" name="Imagen 16">
          <a:extLst>
            <a:ext uri="{FF2B5EF4-FFF2-40B4-BE49-F238E27FC236}">
              <a16:creationId xmlns:a16="http://schemas.microsoft.com/office/drawing/2014/main" id="{D6C4E8B1-43CC-40EB-9D14-8E6AAC37174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4325" y="9191625"/>
          <a:ext cx="5276850" cy="3076575"/>
        </a:xfrm>
        <a:prstGeom prst="rect">
          <a:avLst/>
        </a:prstGeom>
        <a:noFill/>
        <a:ln w="38100">
          <a:solidFill>
            <a:srgbClr val="FF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365263</xdr:colOff>
      <xdr:row>69</xdr:row>
      <xdr:rowOff>39757</xdr:rowOff>
    </xdr:from>
    <xdr:to>
      <xdr:col>0</xdr:col>
      <xdr:colOff>660538</xdr:colOff>
      <xdr:row>71</xdr:row>
      <xdr:rowOff>16245</xdr:rowOff>
    </xdr:to>
    <xdr:sp macro="" textlink="">
      <xdr:nvSpPr>
        <xdr:cNvPr id="5" name="Globo: flecha hacia abajo 4">
          <a:extLst>
            <a:ext uri="{FF2B5EF4-FFF2-40B4-BE49-F238E27FC236}">
              <a16:creationId xmlns:a16="http://schemas.microsoft.com/office/drawing/2014/main" id="{8F552BBD-EAEB-42E8-9912-A1033ECE55F0}"/>
            </a:ext>
          </a:extLst>
        </xdr:cNvPr>
        <xdr:cNvSpPr/>
      </xdr:nvSpPr>
      <xdr:spPr bwMode="auto">
        <a:xfrm>
          <a:off x="384313" y="11350487"/>
          <a:ext cx="304800" cy="284922"/>
        </a:xfrm>
        <a:prstGeom prst="downArrowCallout">
          <a:avLst/>
        </a:prstGeom>
        <a:solidFill>
          <a:srgbClr val="FF0000"/>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4</xdr:col>
      <xdr:colOff>83241</xdr:colOff>
      <xdr:row>63</xdr:row>
      <xdr:rowOff>112644</xdr:rowOff>
    </xdr:from>
    <xdr:to>
      <xdr:col>4</xdr:col>
      <xdr:colOff>235641</xdr:colOff>
      <xdr:row>64</xdr:row>
      <xdr:rowOff>135312</xdr:rowOff>
    </xdr:to>
    <xdr:sp macro="" textlink="">
      <xdr:nvSpPr>
        <xdr:cNvPr id="19" name="Globo: flecha hacia abajo 18">
          <a:extLst>
            <a:ext uri="{FF2B5EF4-FFF2-40B4-BE49-F238E27FC236}">
              <a16:creationId xmlns:a16="http://schemas.microsoft.com/office/drawing/2014/main" id="{45F5C318-906C-4900-BCD7-1D03885A2843}"/>
            </a:ext>
          </a:extLst>
        </xdr:cNvPr>
        <xdr:cNvSpPr/>
      </xdr:nvSpPr>
      <xdr:spPr bwMode="auto">
        <a:xfrm>
          <a:off x="3326296" y="10469218"/>
          <a:ext cx="152400" cy="172278"/>
        </a:xfrm>
        <a:prstGeom prst="downArrowCallout">
          <a:avLst/>
        </a:prstGeom>
        <a:solidFill>
          <a:srgbClr val="FF0000"/>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2</xdr:col>
      <xdr:colOff>235640</xdr:colOff>
      <xdr:row>65</xdr:row>
      <xdr:rowOff>33131</xdr:rowOff>
    </xdr:from>
    <xdr:to>
      <xdr:col>2</xdr:col>
      <xdr:colOff>388040</xdr:colOff>
      <xdr:row>66</xdr:row>
      <xdr:rowOff>55799</xdr:rowOff>
    </xdr:to>
    <xdr:sp macro="" textlink="">
      <xdr:nvSpPr>
        <xdr:cNvPr id="20" name="Globo: flecha hacia abajo 19">
          <a:extLst>
            <a:ext uri="{FF2B5EF4-FFF2-40B4-BE49-F238E27FC236}">
              <a16:creationId xmlns:a16="http://schemas.microsoft.com/office/drawing/2014/main" id="{A09A0EA5-D387-4391-89EF-34FD708940D7}"/>
            </a:ext>
          </a:extLst>
        </xdr:cNvPr>
        <xdr:cNvSpPr/>
      </xdr:nvSpPr>
      <xdr:spPr bwMode="auto">
        <a:xfrm>
          <a:off x="1888435" y="10707757"/>
          <a:ext cx="152400" cy="172278"/>
        </a:xfrm>
        <a:prstGeom prst="downArrowCallout">
          <a:avLst/>
        </a:prstGeom>
        <a:solidFill>
          <a:srgbClr val="FF0000"/>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2</xdr:col>
      <xdr:colOff>886404</xdr:colOff>
      <xdr:row>19</xdr:row>
      <xdr:rowOff>52346</xdr:rowOff>
    </xdr:from>
    <xdr:to>
      <xdr:col>3</xdr:col>
      <xdr:colOff>99878</xdr:colOff>
      <xdr:row>20</xdr:row>
      <xdr:rowOff>130257</xdr:rowOff>
    </xdr:to>
    <xdr:sp macro="" textlink="">
      <xdr:nvSpPr>
        <xdr:cNvPr id="17" name="Globo: flecha hacia abajo 16">
          <a:extLst>
            <a:ext uri="{FF2B5EF4-FFF2-40B4-BE49-F238E27FC236}">
              <a16:creationId xmlns:a16="http://schemas.microsoft.com/office/drawing/2014/main" id="{06F3D5C3-5DE4-4EBC-90EA-5E7F31FE99BC}"/>
            </a:ext>
          </a:extLst>
        </xdr:cNvPr>
        <xdr:cNvSpPr/>
      </xdr:nvSpPr>
      <xdr:spPr bwMode="auto">
        <a:xfrm rot="10253509">
          <a:off x="2548724" y="3411772"/>
          <a:ext cx="167982" cy="227194"/>
        </a:xfrm>
        <a:prstGeom prst="downArrowCallout">
          <a:avLst/>
        </a:prstGeom>
        <a:solidFill>
          <a:srgbClr val="FF0000"/>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editAs="oneCell">
    <xdr:from>
      <xdr:col>0</xdr:col>
      <xdr:colOff>0</xdr:colOff>
      <xdr:row>76</xdr:row>
      <xdr:rowOff>124239</xdr:rowOff>
    </xdr:from>
    <xdr:to>
      <xdr:col>7</xdr:col>
      <xdr:colOff>688699</xdr:colOff>
      <xdr:row>99</xdr:row>
      <xdr:rowOff>114714</xdr:rowOff>
    </xdr:to>
    <xdr:pic>
      <xdr:nvPicPr>
        <xdr:cNvPr id="16" name="Imagen 93">
          <a:extLst>
            <a:ext uri="{FF2B5EF4-FFF2-40B4-BE49-F238E27FC236}">
              <a16:creationId xmlns:a16="http://schemas.microsoft.com/office/drawing/2014/main" id="{402ABAA6-062A-4EF2-B555-A569EC30E0E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3045109"/>
          <a:ext cx="6486525" cy="3800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38100">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1352550</xdr:colOff>
      <xdr:row>7</xdr:row>
      <xdr:rowOff>152400</xdr:rowOff>
    </xdr:from>
    <xdr:to>
      <xdr:col>5</xdr:col>
      <xdr:colOff>1485900</xdr:colOff>
      <xdr:row>7</xdr:row>
      <xdr:rowOff>152400</xdr:rowOff>
    </xdr:to>
    <xdr:sp macro="" textlink="">
      <xdr:nvSpPr>
        <xdr:cNvPr id="117390" name="Line 5">
          <a:extLst>
            <a:ext uri="{FF2B5EF4-FFF2-40B4-BE49-F238E27FC236}">
              <a16:creationId xmlns:a16="http://schemas.microsoft.com/office/drawing/2014/main" id="{212215A1-1AD4-4C59-AFF0-89227B420071}"/>
            </a:ext>
          </a:extLst>
        </xdr:cNvPr>
        <xdr:cNvSpPr>
          <a:spLocks noChangeShapeType="1"/>
        </xdr:cNvSpPr>
      </xdr:nvSpPr>
      <xdr:spPr bwMode="auto">
        <a:xfrm>
          <a:off x="1838325" y="1685925"/>
          <a:ext cx="34099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352425</xdr:colOff>
      <xdr:row>7</xdr:row>
      <xdr:rowOff>152400</xdr:rowOff>
    </xdr:from>
    <xdr:to>
      <xdr:col>8</xdr:col>
      <xdr:colOff>1333500</xdr:colOff>
      <xdr:row>7</xdr:row>
      <xdr:rowOff>152400</xdr:rowOff>
    </xdr:to>
    <xdr:sp macro="" textlink="">
      <xdr:nvSpPr>
        <xdr:cNvPr id="117391" name="Line 6">
          <a:extLst>
            <a:ext uri="{FF2B5EF4-FFF2-40B4-BE49-F238E27FC236}">
              <a16:creationId xmlns:a16="http://schemas.microsoft.com/office/drawing/2014/main" id="{A9958CC7-FB94-45DA-A3AA-90FBE5DE4DB3}"/>
            </a:ext>
          </a:extLst>
        </xdr:cNvPr>
        <xdr:cNvSpPr>
          <a:spLocks noChangeShapeType="1"/>
        </xdr:cNvSpPr>
      </xdr:nvSpPr>
      <xdr:spPr bwMode="auto">
        <a:xfrm>
          <a:off x="6638925" y="1685925"/>
          <a:ext cx="1990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133350</xdr:colOff>
      <xdr:row>23</xdr:row>
      <xdr:rowOff>66675</xdr:rowOff>
    </xdr:from>
    <xdr:to>
      <xdr:col>6</xdr:col>
      <xdr:colOff>266700</xdr:colOff>
      <xdr:row>23</xdr:row>
      <xdr:rowOff>114300</xdr:rowOff>
    </xdr:to>
    <xdr:sp macro="" textlink="">
      <xdr:nvSpPr>
        <xdr:cNvPr id="118741" name="Oval 13">
          <a:extLst>
            <a:ext uri="{FF2B5EF4-FFF2-40B4-BE49-F238E27FC236}">
              <a16:creationId xmlns:a16="http://schemas.microsoft.com/office/drawing/2014/main" id="{C2EA6DC3-82DC-409B-8B41-B9CB4C8CA170}"/>
            </a:ext>
          </a:extLst>
        </xdr:cNvPr>
        <xdr:cNvSpPr>
          <a:spLocks noChangeArrowheads="1"/>
        </xdr:cNvSpPr>
      </xdr:nvSpPr>
      <xdr:spPr bwMode="auto">
        <a:xfrm>
          <a:off x="5514975" y="6991350"/>
          <a:ext cx="133350" cy="47625"/>
        </a:xfrm>
        <a:prstGeom prst="ellipse">
          <a:avLst/>
        </a:prstGeom>
        <a:solidFill>
          <a:srgbClr val="FFFF00"/>
        </a:solidFill>
        <a:ln w="9525">
          <a:solidFill>
            <a:srgbClr val="000000"/>
          </a:solidFill>
          <a:round/>
          <a:headEnd/>
          <a:tailEnd/>
        </a:ln>
      </xdr:spPr>
    </xdr:sp>
    <xdr:clientData/>
  </xdr:twoCellAnchor>
  <xdr:twoCellAnchor>
    <xdr:from>
      <xdr:col>5</xdr:col>
      <xdr:colOff>200025</xdr:colOff>
      <xdr:row>23</xdr:row>
      <xdr:rowOff>47625</xdr:rowOff>
    </xdr:from>
    <xdr:to>
      <xdr:col>5</xdr:col>
      <xdr:colOff>352425</xdr:colOff>
      <xdr:row>23</xdr:row>
      <xdr:rowOff>85725</xdr:rowOff>
    </xdr:to>
    <xdr:sp macro="" textlink="">
      <xdr:nvSpPr>
        <xdr:cNvPr id="118742" name="Oval 17">
          <a:extLst>
            <a:ext uri="{FF2B5EF4-FFF2-40B4-BE49-F238E27FC236}">
              <a16:creationId xmlns:a16="http://schemas.microsoft.com/office/drawing/2014/main" id="{92431AE5-23F5-47AC-BA63-67095CAA28D2}"/>
            </a:ext>
          </a:extLst>
        </xdr:cNvPr>
        <xdr:cNvSpPr>
          <a:spLocks noChangeArrowheads="1"/>
        </xdr:cNvSpPr>
      </xdr:nvSpPr>
      <xdr:spPr bwMode="auto">
        <a:xfrm>
          <a:off x="4124325" y="6972300"/>
          <a:ext cx="152400" cy="38100"/>
        </a:xfrm>
        <a:prstGeom prst="ellipse">
          <a:avLst/>
        </a:prstGeom>
        <a:solidFill>
          <a:srgbClr val="00FF00"/>
        </a:solidFill>
        <a:ln w="9525">
          <a:solidFill>
            <a:srgbClr val="000000"/>
          </a:solidFill>
          <a:round/>
          <a:headEnd/>
          <a:tailEnd/>
        </a:ln>
      </xdr:spPr>
    </xdr:sp>
    <xdr:clientData/>
  </xdr:twoCellAnchor>
  <xdr:twoCellAnchor>
    <xdr:from>
      <xdr:col>9</xdr:col>
      <xdr:colOff>219075</xdr:colOff>
      <xdr:row>23</xdr:row>
      <xdr:rowOff>66675</xdr:rowOff>
    </xdr:from>
    <xdr:to>
      <xdr:col>9</xdr:col>
      <xdr:colOff>352425</xdr:colOff>
      <xdr:row>23</xdr:row>
      <xdr:rowOff>114300</xdr:rowOff>
    </xdr:to>
    <xdr:sp macro="" textlink="">
      <xdr:nvSpPr>
        <xdr:cNvPr id="118743" name="Oval 18">
          <a:extLst>
            <a:ext uri="{FF2B5EF4-FFF2-40B4-BE49-F238E27FC236}">
              <a16:creationId xmlns:a16="http://schemas.microsoft.com/office/drawing/2014/main" id="{ABA827BF-AFFA-4160-8EAB-61F63F0DCD4A}"/>
            </a:ext>
          </a:extLst>
        </xdr:cNvPr>
        <xdr:cNvSpPr>
          <a:spLocks noChangeArrowheads="1"/>
        </xdr:cNvSpPr>
      </xdr:nvSpPr>
      <xdr:spPr bwMode="auto">
        <a:xfrm>
          <a:off x="7115175" y="6991350"/>
          <a:ext cx="133350" cy="47625"/>
        </a:xfrm>
        <a:prstGeom prst="ellipse">
          <a:avLst/>
        </a:prstGeom>
        <a:solidFill>
          <a:srgbClr val="FF0000"/>
        </a:solid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200025</xdr:colOff>
      <xdr:row>30</xdr:row>
      <xdr:rowOff>133350</xdr:rowOff>
    </xdr:from>
    <xdr:to>
      <xdr:col>4</xdr:col>
      <xdr:colOff>333375</xdr:colOff>
      <xdr:row>30</xdr:row>
      <xdr:rowOff>219075</xdr:rowOff>
    </xdr:to>
    <xdr:sp macro="" textlink="">
      <xdr:nvSpPr>
        <xdr:cNvPr id="4588828" name="Oval 3">
          <a:extLst>
            <a:ext uri="{FF2B5EF4-FFF2-40B4-BE49-F238E27FC236}">
              <a16:creationId xmlns:a16="http://schemas.microsoft.com/office/drawing/2014/main" id="{1F6E45BB-05F6-45D3-BD68-FABB2BEAD44D}"/>
            </a:ext>
          </a:extLst>
        </xdr:cNvPr>
        <xdr:cNvSpPr>
          <a:spLocks noChangeArrowheads="1"/>
        </xdr:cNvSpPr>
      </xdr:nvSpPr>
      <xdr:spPr bwMode="auto">
        <a:xfrm>
          <a:off x="3248025" y="8143875"/>
          <a:ext cx="133350" cy="85725"/>
        </a:xfrm>
        <a:prstGeom prst="ellipse">
          <a:avLst/>
        </a:prstGeom>
        <a:solidFill>
          <a:srgbClr val="FFFF00"/>
        </a:solidFill>
        <a:ln w="9525">
          <a:solidFill>
            <a:srgbClr val="000000"/>
          </a:solidFill>
          <a:round/>
          <a:headEnd/>
          <a:tailEnd/>
        </a:ln>
      </xdr:spPr>
    </xdr:sp>
    <xdr:clientData/>
  </xdr:twoCellAnchor>
  <xdr:twoCellAnchor>
    <xdr:from>
      <xdr:col>3</xdr:col>
      <xdr:colOff>333375</xdr:colOff>
      <xdr:row>30</xdr:row>
      <xdr:rowOff>123825</xdr:rowOff>
    </xdr:from>
    <xdr:to>
      <xdr:col>3</xdr:col>
      <xdr:colOff>457200</xdr:colOff>
      <xdr:row>30</xdr:row>
      <xdr:rowOff>209550</xdr:rowOff>
    </xdr:to>
    <xdr:sp macro="" textlink="">
      <xdr:nvSpPr>
        <xdr:cNvPr id="4588829" name="Oval 4">
          <a:extLst>
            <a:ext uri="{FF2B5EF4-FFF2-40B4-BE49-F238E27FC236}">
              <a16:creationId xmlns:a16="http://schemas.microsoft.com/office/drawing/2014/main" id="{9C38AD5B-A783-4BAA-B33F-562A6F98FF53}"/>
            </a:ext>
          </a:extLst>
        </xdr:cNvPr>
        <xdr:cNvSpPr>
          <a:spLocks noChangeArrowheads="1"/>
        </xdr:cNvSpPr>
      </xdr:nvSpPr>
      <xdr:spPr bwMode="auto">
        <a:xfrm>
          <a:off x="1895475" y="8134350"/>
          <a:ext cx="123825" cy="85725"/>
        </a:xfrm>
        <a:prstGeom prst="ellipse">
          <a:avLst/>
        </a:prstGeom>
        <a:solidFill>
          <a:srgbClr val="00FF00"/>
        </a:solidFill>
        <a:ln w="9525">
          <a:solidFill>
            <a:srgbClr val="000000"/>
          </a:solidFill>
          <a:round/>
          <a:headEnd/>
          <a:tailEnd/>
        </a:ln>
      </xdr:spPr>
    </xdr:sp>
    <xdr:clientData/>
  </xdr:twoCellAnchor>
  <xdr:twoCellAnchor>
    <xdr:from>
      <xdr:col>8</xdr:col>
      <xdr:colOff>0</xdr:colOff>
      <xdr:row>30</xdr:row>
      <xdr:rowOff>104775</xdr:rowOff>
    </xdr:from>
    <xdr:to>
      <xdr:col>8</xdr:col>
      <xdr:colOff>142875</xdr:colOff>
      <xdr:row>30</xdr:row>
      <xdr:rowOff>180975</xdr:rowOff>
    </xdr:to>
    <xdr:sp macro="" textlink="">
      <xdr:nvSpPr>
        <xdr:cNvPr id="4588830" name="Oval 5">
          <a:extLst>
            <a:ext uri="{FF2B5EF4-FFF2-40B4-BE49-F238E27FC236}">
              <a16:creationId xmlns:a16="http://schemas.microsoft.com/office/drawing/2014/main" id="{2B6272E2-70DE-47E8-9FAE-57E90654C479}"/>
            </a:ext>
          </a:extLst>
        </xdr:cNvPr>
        <xdr:cNvSpPr>
          <a:spLocks noChangeArrowheads="1"/>
        </xdr:cNvSpPr>
      </xdr:nvSpPr>
      <xdr:spPr bwMode="auto">
        <a:xfrm>
          <a:off x="5095875" y="8115300"/>
          <a:ext cx="142875" cy="76200"/>
        </a:xfrm>
        <a:prstGeom prst="ellipse">
          <a:avLst/>
        </a:prstGeom>
        <a:solidFill>
          <a:srgbClr val="FF0000"/>
        </a:solidFill>
        <a:ln w="9525">
          <a:solidFill>
            <a:srgbClr val="000000"/>
          </a:solidFill>
          <a:round/>
          <a:headEnd/>
          <a:tailEnd/>
        </a:ln>
      </xdr:spPr>
    </xdr:sp>
    <xdr:clientData/>
  </xdr:twoCellAnchor>
  <xdr:twoCellAnchor>
    <xdr:from>
      <xdr:col>3</xdr:col>
      <xdr:colOff>295275</xdr:colOff>
      <xdr:row>9</xdr:row>
      <xdr:rowOff>9525</xdr:rowOff>
    </xdr:from>
    <xdr:to>
      <xdr:col>7</xdr:col>
      <xdr:colOff>390525</xdr:colOff>
      <xdr:row>9</xdr:row>
      <xdr:rowOff>9525</xdr:rowOff>
    </xdr:to>
    <xdr:sp macro="" textlink="">
      <xdr:nvSpPr>
        <xdr:cNvPr id="4588831" name="Line 6">
          <a:extLst>
            <a:ext uri="{FF2B5EF4-FFF2-40B4-BE49-F238E27FC236}">
              <a16:creationId xmlns:a16="http://schemas.microsoft.com/office/drawing/2014/main" id="{79173A77-4CB6-43A3-8B8F-2A8675AD4DDA}"/>
            </a:ext>
          </a:extLst>
        </xdr:cNvPr>
        <xdr:cNvSpPr>
          <a:spLocks noChangeShapeType="1"/>
        </xdr:cNvSpPr>
      </xdr:nvSpPr>
      <xdr:spPr bwMode="auto">
        <a:xfrm>
          <a:off x="1857375" y="1933575"/>
          <a:ext cx="30575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1504950</xdr:colOff>
      <xdr:row>9</xdr:row>
      <xdr:rowOff>0</xdr:rowOff>
    </xdr:from>
    <xdr:to>
      <xdr:col>4</xdr:col>
      <xdr:colOff>9525</xdr:colOff>
      <xdr:row>9</xdr:row>
      <xdr:rowOff>0</xdr:rowOff>
    </xdr:to>
    <xdr:sp macro="" textlink="">
      <xdr:nvSpPr>
        <xdr:cNvPr id="28619" name="Line 1">
          <a:extLst>
            <a:ext uri="{FF2B5EF4-FFF2-40B4-BE49-F238E27FC236}">
              <a16:creationId xmlns:a16="http://schemas.microsoft.com/office/drawing/2014/main" id="{CE10D01F-17D3-4744-B0A8-7F2B59C51A6B}"/>
            </a:ext>
          </a:extLst>
        </xdr:cNvPr>
        <xdr:cNvSpPr>
          <a:spLocks noChangeShapeType="1"/>
        </xdr:cNvSpPr>
      </xdr:nvSpPr>
      <xdr:spPr bwMode="auto">
        <a:xfrm>
          <a:off x="1504950" y="1828800"/>
          <a:ext cx="2543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295275</xdr:colOff>
      <xdr:row>30</xdr:row>
      <xdr:rowOff>66675</xdr:rowOff>
    </xdr:from>
    <xdr:to>
      <xdr:col>2</xdr:col>
      <xdr:colOff>600075</xdr:colOff>
      <xdr:row>30</xdr:row>
      <xdr:rowOff>200025</xdr:rowOff>
    </xdr:to>
    <xdr:sp macro="" textlink="">
      <xdr:nvSpPr>
        <xdr:cNvPr id="120789" name="Oval 17">
          <a:extLst>
            <a:ext uri="{FF2B5EF4-FFF2-40B4-BE49-F238E27FC236}">
              <a16:creationId xmlns:a16="http://schemas.microsoft.com/office/drawing/2014/main" id="{931A2E06-B69A-4DA3-9808-47DF50023EE0}"/>
            </a:ext>
          </a:extLst>
        </xdr:cNvPr>
        <xdr:cNvSpPr>
          <a:spLocks noChangeArrowheads="1"/>
        </xdr:cNvSpPr>
      </xdr:nvSpPr>
      <xdr:spPr bwMode="auto">
        <a:xfrm>
          <a:off x="2190750" y="6162675"/>
          <a:ext cx="304800" cy="133350"/>
        </a:xfrm>
        <a:prstGeom prst="ellipse">
          <a:avLst/>
        </a:prstGeom>
        <a:solidFill>
          <a:srgbClr val="00FF00"/>
        </a:solidFill>
        <a:ln w="9525">
          <a:solidFill>
            <a:srgbClr val="000000"/>
          </a:solidFill>
          <a:round/>
          <a:headEnd/>
          <a:tailEnd/>
        </a:ln>
      </xdr:spPr>
    </xdr:sp>
    <xdr:clientData/>
  </xdr:twoCellAnchor>
  <xdr:twoCellAnchor>
    <xdr:from>
      <xdr:col>5</xdr:col>
      <xdr:colOff>142875</xdr:colOff>
      <xdr:row>30</xdr:row>
      <xdr:rowOff>57150</xdr:rowOff>
    </xdr:from>
    <xdr:to>
      <xdr:col>5</xdr:col>
      <xdr:colOff>457200</xdr:colOff>
      <xdr:row>30</xdr:row>
      <xdr:rowOff>190500</xdr:rowOff>
    </xdr:to>
    <xdr:sp macro="" textlink="">
      <xdr:nvSpPr>
        <xdr:cNvPr id="120790" name="Oval 13">
          <a:extLst>
            <a:ext uri="{FF2B5EF4-FFF2-40B4-BE49-F238E27FC236}">
              <a16:creationId xmlns:a16="http://schemas.microsoft.com/office/drawing/2014/main" id="{9B2BDD24-1076-4A15-A040-80954F28E778}"/>
            </a:ext>
          </a:extLst>
        </xdr:cNvPr>
        <xdr:cNvSpPr>
          <a:spLocks noChangeArrowheads="1"/>
        </xdr:cNvSpPr>
      </xdr:nvSpPr>
      <xdr:spPr bwMode="auto">
        <a:xfrm>
          <a:off x="4543425" y="6153150"/>
          <a:ext cx="314325" cy="133350"/>
        </a:xfrm>
        <a:prstGeom prst="ellipse">
          <a:avLst/>
        </a:prstGeom>
        <a:solidFill>
          <a:srgbClr val="FFFF00"/>
        </a:solidFill>
        <a:ln w="9525">
          <a:solidFill>
            <a:srgbClr val="000000"/>
          </a:solidFill>
          <a:round/>
          <a:headEnd/>
          <a:tailEnd/>
        </a:ln>
      </xdr:spPr>
    </xdr:sp>
    <xdr:clientData/>
  </xdr:twoCellAnchor>
  <xdr:twoCellAnchor>
    <xdr:from>
      <xdr:col>8</xdr:col>
      <xdr:colOff>200025</xdr:colOff>
      <xdr:row>30</xdr:row>
      <xdr:rowOff>57150</xdr:rowOff>
    </xdr:from>
    <xdr:to>
      <xdr:col>8</xdr:col>
      <xdr:colOff>476250</xdr:colOff>
      <xdr:row>30</xdr:row>
      <xdr:rowOff>190500</xdr:rowOff>
    </xdr:to>
    <xdr:sp macro="" textlink="">
      <xdr:nvSpPr>
        <xdr:cNvPr id="120791" name="Oval 18">
          <a:extLst>
            <a:ext uri="{FF2B5EF4-FFF2-40B4-BE49-F238E27FC236}">
              <a16:creationId xmlns:a16="http://schemas.microsoft.com/office/drawing/2014/main" id="{2B8329F4-0A52-4712-9234-D24B11220731}"/>
            </a:ext>
          </a:extLst>
        </xdr:cNvPr>
        <xdr:cNvSpPr>
          <a:spLocks noChangeArrowheads="1"/>
        </xdr:cNvSpPr>
      </xdr:nvSpPr>
      <xdr:spPr bwMode="auto">
        <a:xfrm>
          <a:off x="6724650" y="6153150"/>
          <a:ext cx="276225" cy="133350"/>
        </a:xfrm>
        <a:prstGeom prst="ellipse">
          <a:avLst/>
        </a:prstGeom>
        <a:solidFill>
          <a:srgbClr val="FF0000"/>
        </a:solidFill>
        <a:ln w="9525">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37831" name="Oval 18">
          <a:extLst>
            <a:ext uri="{FF2B5EF4-FFF2-40B4-BE49-F238E27FC236}">
              <a16:creationId xmlns:a16="http://schemas.microsoft.com/office/drawing/2014/main" id="{F2C29FD9-CD6D-4DDA-9C53-267306AA90D5}"/>
            </a:ext>
          </a:extLst>
        </xdr:cNvPr>
        <xdr:cNvSpPr>
          <a:spLocks noChangeArrowheads="1"/>
        </xdr:cNvSpPr>
      </xdr:nvSpPr>
      <xdr:spPr bwMode="auto">
        <a:xfrm>
          <a:off x="5114925" y="5524500"/>
          <a:ext cx="0" cy="0"/>
        </a:xfrm>
        <a:prstGeom prst="ellipse">
          <a:avLst/>
        </a:prstGeom>
        <a:solidFill>
          <a:srgbClr val="FF0000"/>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8</xdr:col>
      <xdr:colOff>552450</xdr:colOff>
      <xdr:row>8</xdr:row>
      <xdr:rowOff>0</xdr:rowOff>
    </xdr:from>
    <xdr:to>
      <xdr:col>9</xdr:col>
      <xdr:colOff>1228725</xdr:colOff>
      <xdr:row>8</xdr:row>
      <xdr:rowOff>0</xdr:rowOff>
    </xdr:to>
    <xdr:sp macro="" textlink="">
      <xdr:nvSpPr>
        <xdr:cNvPr id="126802" name="Line 1">
          <a:extLst>
            <a:ext uri="{FF2B5EF4-FFF2-40B4-BE49-F238E27FC236}">
              <a16:creationId xmlns:a16="http://schemas.microsoft.com/office/drawing/2014/main" id="{411360E3-6C66-4F45-BC1A-50C99D2AFA79}"/>
            </a:ext>
          </a:extLst>
        </xdr:cNvPr>
        <xdr:cNvSpPr>
          <a:spLocks noChangeShapeType="1"/>
        </xdr:cNvSpPr>
      </xdr:nvSpPr>
      <xdr:spPr bwMode="auto">
        <a:xfrm>
          <a:off x="6867525" y="1628775"/>
          <a:ext cx="2314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552450</xdr:colOff>
      <xdr:row>36</xdr:row>
      <xdr:rowOff>0</xdr:rowOff>
    </xdr:from>
    <xdr:to>
      <xdr:col>9</xdr:col>
      <xdr:colOff>1228725</xdr:colOff>
      <xdr:row>36</xdr:row>
      <xdr:rowOff>0</xdr:rowOff>
    </xdr:to>
    <xdr:sp macro="" textlink="">
      <xdr:nvSpPr>
        <xdr:cNvPr id="126803" name="Line 1">
          <a:extLst>
            <a:ext uri="{FF2B5EF4-FFF2-40B4-BE49-F238E27FC236}">
              <a16:creationId xmlns:a16="http://schemas.microsoft.com/office/drawing/2014/main" id="{C8B3370C-2074-4383-95E9-DE09EBBE132A}"/>
            </a:ext>
          </a:extLst>
        </xdr:cNvPr>
        <xdr:cNvSpPr>
          <a:spLocks noChangeShapeType="1"/>
        </xdr:cNvSpPr>
      </xdr:nvSpPr>
      <xdr:spPr bwMode="auto">
        <a:xfrm>
          <a:off x="6867525" y="8801100"/>
          <a:ext cx="2314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552450</xdr:colOff>
      <xdr:row>55</xdr:row>
      <xdr:rowOff>0</xdr:rowOff>
    </xdr:from>
    <xdr:to>
      <xdr:col>9</xdr:col>
      <xdr:colOff>1228725</xdr:colOff>
      <xdr:row>55</xdr:row>
      <xdr:rowOff>0</xdr:rowOff>
    </xdr:to>
    <xdr:sp macro="" textlink="">
      <xdr:nvSpPr>
        <xdr:cNvPr id="126804" name="Line 1">
          <a:extLst>
            <a:ext uri="{FF2B5EF4-FFF2-40B4-BE49-F238E27FC236}">
              <a16:creationId xmlns:a16="http://schemas.microsoft.com/office/drawing/2014/main" id="{5B288052-FEAA-477C-9039-C4893FBF4043}"/>
            </a:ext>
          </a:extLst>
        </xdr:cNvPr>
        <xdr:cNvSpPr>
          <a:spLocks noChangeShapeType="1"/>
        </xdr:cNvSpPr>
      </xdr:nvSpPr>
      <xdr:spPr bwMode="auto">
        <a:xfrm>
          <a:off x="6867525" y="13087350"/>
          <a:ext cx="2314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1047750</xdr:colOff>
      <xdr:row>6</xdr:row>
      <xdr:rowOff>0</xdr:rowOff>
    </xdr:from>
    <xdr:to>
      <xdr:col>5</xdr:col>
      <xdr:colOff>0</xdr:colOff>
      <xdr:row>6</xdr:row>
      <xdr:rowOff>0</xdr:rowOff>
    </xdr:to>
    <xdr:sp macro="" textlink="">
      <xdr:nvSpPr>
        <xdr:cNvPr id="31691" name="Line 1">
          <a:extLst>
            <a:ext uri="{FF2B5EF4-FFF2-40B4-BE49-F238E27FC236}">
              <a16:creationId xmlns:a16="http://schemas.microsoft.com/office/drawing/2014/main" id="{5547166D-F9F2-4D6E-AC24-E2462E873745}"/>
            </a:ext>
          </a:extLst>
        </xdr:cNvPr>
        <xdr:cNvSpPr>
          <a:spLocks noChangeShapeType="1"/>
        </xdr:cNvSpPr>
      </xdr:nvSpPr>
      <xdr:spPr bwMode="auto">
        <a:xfrm>
          <a:off x="1666875" y="1257300"/>
          <a:ext cx="36195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733425</xdr:colOff>
      <xdr:row>10</xdr:row>
      <xdr:rowOff>142875</xdr:rowOff>
    </xdr:from>
    <xdr:to>
      <xdr:col>5</xdr:col>
      <xdr:colOff>914400</xdr:colOff>
      <xdr:row>10</xdr:row>
      <xdr:rowOff>142875</xdr:rowOff>
    </xdr:to>
    <xdr:sp macro="" textlink="">
      <xdr:nvSpPr>
        <xdr:cNvPr id="5456313" name="Line 2">
          <a:extLst>
            <a:ext uri="{FF2B5EF4-FFF2-40B4-BE49-F238E27FC236}">
              <a16:creationId xmlns:a16="http://schemas.microsoft.com/office/drawing/2014/main" id="{6DAE0BD7-8CEB-48AC-858C-A821C04FA59B}"/>
            </a:ext>
          </a:extLst>
        </xdr:cNvPr>
        <xdr:cNvSpPr>
          <a:spLocks noChangeShapeType="1"/>
        </xdr:cNvSpPr>
      </xdr:nvSpPr>
      <xdr:spPr bwMode="auto">
        <a:xfrm>
          <a:off x="6905625" y="2114550"/>
          <a:ext cx="42957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217713</xdr:colOff>
      <xdr:row>16</xdr:row>
      <xdr:rowOff>13607</xdr:rowOff>
    </xdr:from>
    <xdr:ext cx="4698999" cy="3524249"/>
    <xdr:pic>
      <xdr:nvPicPr>
        <xdr:cNvPr id="13" name="Imagen 12">
          <a:extLst>
            <a:ext uri="{FF2B5EF4-FFF2-40B4-BE49-F238E27FC236}">
              <a16:creationId xmlns:a16="http://schemas.microsoft.com/office/drawing/2014/main" id="{26B0C695-2C22-4316-A8D6-3F79A83862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17713" y="2993571"/>
          <a:ext cx="4698999" cy="3524249"/>
        </a:xfrm>
        <a:prstGeom prst="rect">
          <a:avLst/>
        </a:prstGeom>
      </xdr:spPr>
    </xdr:pic>
    <xdr:clientData/>
  </xdr:oneCellAnchor>
  <xdr:twoCellAnchor editAs="oneCell">
    <xdr:from>
      <xdr:col>3</xdr:col>
      <xdr:colOff>482335</xdr:colOff>
      <xdr:row>16</xdr:row>
      <xdr:rowOff>40822</xdr:rowOff>
    </xdr:from>
    <xdr:to>
      <xdr:col>5</xdr:col>
      <xdr:colOff>1700893</xdr:colOff>
      <xdr:row>37</xdr:row>
      <xdr:rowOff>122465</xdr:rowOff>
    </xdr:to>
    <xdr:pic>
      <xdr:nvPicPr>
        <xdr:cNvPr id="14" name="Imagen 13">
          <a:extLst>
            <a:ext uri="{FF2B5EF4-FFF2-40B4-BE49-F238E27FC236}">
              <a16:creationId xmlns:a16="http://schemas.microsoft.com/office/drawing/2014/main" id="{B918D17C-5BC4-465F-9C2E-339F1BAB9B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646371" y="3020786"/>
          <a:ext cx="5327915" cy="3537857"/>
        </a:xfrm>
        <a:prstGeom prst="rect">
          <a:avLst/>
        </a:prstGeom>
      </xdr:spPr>
    </xdr:pic>
    <xdr:clientData/>
  </xdr:twoCellAnchor>
  <xdr:oneCellAnchor>
    <xdr:from>
      <xdr:col>0</xdr:col>
      <xdr:colOff>204107</xdr:colOff>
      <xdr:row>42</xdr:row>
      <xdr:rowOff>54428</xdr:rowOff>
    </xdr:from>
    <xdr:ext cx="5170713" cy="3878035"/>
    <xdr:pic>
      <xdr:nvPicPr>
        <xdr:cNvPr id="15" name="Imagen 14">
          <a:extLst>
            <a:ext uri="{FF2B5EF4-FFF2-40B4-BE49-F238E27FC236}">
              <a16:creationId xmlns:a16="http://schemas.microsoft.com/office/drawing/2014/main" id="{E3DA8543-FE24-4499-99DC-9114019CEE4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04107" y="7307035"/>
          <a:ext cx="5170713" cy="3878035"/>
        </a:xfrm>
        <a:prstGeom prst="rect">
          <a:avLst/>
        </a:prstGeom>
      </xdr:spPr>
    </xdr:pic>
    <xdr:clientData/>
  </xdr:oneCellAnchor>
  <xdr:twoCellAnchor editAs="oneCell">
    <xdr:from>
      <xdr:col>2</xdr:col>
      <xdr:colOff>2027465</xdr:colOff>
      <xdr:row>42</xdr:row>
      <xdr:rowOff>54429</xdr:rowOff>
    </xdr:from>
    <xdr:to>
      <xdr:col>5</xdr:col>
      <xdr:colOff>1575626</xdr:colOff>
      <xdr:row>65</xdr:row>
      <xdr:rowOff>113248</xdr:rowOff>
    </xdr:to>
    <xdr:pic>
      <xdr:nvPicPr>
        <xdr:cNvPr id="16" name="Imagen 15">
          <a:extLst>
            <a:ext uri="{FF2B5EF4-FFF2-40B4-BE49-F238E27FC236}">
              <a16:creationId xmlns:a16="http://schemas.microsoft.com/office/drawing/2014/main" id="{0EA0DBDE-89AC-4B9C-ABA1-60F954A9C0A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6136822" y="7307036"/>
          <a:ext cx="5712197" cy="3814391"/>
        </a:xfrm>
        <a:prstGeom prst="rect">
          <a:avLst/>
        </a:prstGeom>
      </xdr:spPr>
    </xdr:pic>
    <xdr:clientData/>
  </xdr:twoCellAnchor>
  <xdr:oneCellAnchor>
    <xdr:from>
      <xdr:col>0</xdr:col>
      <xdr:colOff>163284</xdr:colOff>
      <xdr:row>71</xdr:row>
      <xdr:rowOff>136072</xdr:rowOff>
    </xdr:from>
    <xdr:ext cx="5170715" cy="3878036"/>
    <xdr:pic>
      <xdr:nvPicPr>
        <xdr:cNvPr id="17" name="Imagen 16">
          <a:extLst>
            <a:ext uri="{FF2B5EF4-FFF2-40B4-BE49-F238E27FC236}">
              <a16:creationId xmlns:a16="http://schemas.microsoft.com/office/drawing/2014/main" id="{E3361CBA-F62D-42F6-98F8-1FB294A714A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3284" y="12123965"/>
          <a:ext cx="5170715" cy="3878036"/>
        </a:xfrm>
        <a:prstGeom prst="rect">
          <a:avLst/>
        </a:prstGeom>
      </xdr:spPr>
    </xdr:pic>
    <xdr:clientData/>
  </xdr:oneCellAnchor>
  <xdr:twoCellAnchor editAs="oneCell">
    <xdr:from>
      <xdr:col>3</xdr:col>
      <xdr:colOff>1632858</xdr:colOff>
      <xdr:row>72</xdr:row>
      <xdr:rowOff>68034</xdr:rowOff>
    </xdr:from>
    <xdr:to>
      <xdr:col>5</xdr:col>
      <xdr:colOff>136071</xdr:colOff>
      <xdr:row>95</xdr:row>
      <xdr:rowOff>108856</xdr:rowOff>
    </xdr:to>
    <xdr:pic>
      <xdr:nvPicPr>
        <xdr:cNvPr id="18" name="Imagen 17">
          <a:extLst>
            <a:ext uri="{FF2B5EF4-FFF2-40B4-BE49-F238E27FC236}">
              <a16:creationId xmlns:a16="http://schemas.microsoft.com/office/drawing/2014/main" id="{84701BE6-8CC9-4407-818E-7C4D83063147}"/>
            </a:ext>
          </a:extLst>
        </xdr:cNvPr>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20916"/>
        <a:stretch/>
      </xdr:blipFill>
      <xdr:spPr bwMode="auto">
        <a:xfrm>
          <a:off x="7796894" y="12219213"/>
          <a:ext cx="2612570" cy="3810000"/>
        </a:xfrm>
        <a:prstGeom prst="rect">
          <a:avLst/>
        </a:prstGeom>
        <a:noFill/>
        <a:ln>
          <a:noFill/>
        </a:ln>
      </xdr:spPr>
    </xdr:pic>
    <xdr:clientData/>
  </xdr:twoCellAnchor>
  <xdr:twoCellAnchor editAs="oneCell">
    <xdr:from>
      <xdr:col>2</xdr:col>
      <xdr:colOff>163286</xdr:colOff>
      <xdr:row>102</xdr:row>
      <xdr:rowOff>68036</xdr:rowOff>
    </xdr:from>
    <xdr:to>
      <xdr:col>3</xdr:col>
      <xdr:colOff>1578428</xdr:colOff>
      <xdr:row>120</xdr:row>
      <xdr:rowOff>27215</xdr:rowOff>
    </xdr:to>
    <xdr:pic>
      <xdr:nvPicPr>
        <xdr:cNvPr id="20" name="Imagen 19">
          <a:extLst>
            <a:ext uri="{FF2B5EF4-FFF2-40B4-BE49-F238E27FC236}">
              <a16:creationId xmlns:a16="http://schemas.microsoft.com/office/drawing/2014/main" id="{AD6D38CE-1B72-4DD2-AEB8-F5B818A21DB8}"/>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272643" y="17158607"/>
          <a:ext cx="3469821" cy="2952750"/>
        </a:xfrm>
        <a:prstGeom prst="rect">
          <a:avLst/>
        </a:prstGeom>
        <a:noFill/>
        <a:ln>
          <a:noFill/>
        </a:ln>
      </xdr:spPr>
    </xdr:pic>
    <xdr:clientData/>
  </xdr:twoCellAnchor>
  <xdr:twoCellAnchor editAs="oneCell">
    <xdr:from>
      <xdr:col>3</xdr:col>
      <xdr:colOff>1755321</xdr:colOff>
      <xdr:row>102</xdr:row>
      <xdr:rowOff>13607</xdr:rowOff>
    </xdr:from>
    <xdr:to>
      <xdr:col>5</xdr:col>
      <xdr:colOff>1605643</xdr:colOff>
      <xdr:row>120</xdr:row>
      <xdr:rowOff>27215</xdr:rowOff>
    </xdr:to>
    <xdr:pic>
      <xdr:nvPicPr>
        <xdr:cNvPr id="21" name="Imagen 20">
          <a:extLst>
            <a:ext uri="{FF2B5EF4-FFF2-40B4-BE49-F238E27FC236}">
              <a16:creationId xmlns:a16="http://schemas.microsoft.com/office/drawing/2014/main" id="{35EB4D11-75EC-4930-BB62-8F631BAEA78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919357" y="17104178"/>
          <a:ext cx="3959679" cy="3007179"/>
        </a:xfrm>
        <a:prstGeom prst="rect">
          <a:avLst/>
        </a:prstGeom>
        <a:noFill/>
        <a:ln>
          <a:noFill/>
        </a:ln>
      </xdr:spPr>
    </xdr:pic>
    <xdr:clientData/>
  </xdr:twoCellAnchor>
  <xdr:twoCellAnchor editAs="oneCell">
    <xdr:from>
      <xdr:col>0</xdr:col>
      <xdr:colOff>108857</xdr:colOff>
      <xdr:row>102</xdr:row>
      <xdr:rowOff>95251</xdr:rowOff>
    </xdr:from>
    <xdr:to>
      <xdr:col>2</xdr:col>
      <xdr:colOff>13607</xdr:colOff>
      <xdr:row>120</xdr:row>
      <xdr:rowOff>13608</xdr:rowOff>
    </xdr:to>
    <xdr:pic>
      <xdr:nvPicPr>
        <xdr:cNvPr id="22" name="Imagen 21">
          <a:extLst>
            <a:ext uri="{FF2B5EF4-FFF2-40B4-BE49-F238E27FC236}">
              <a16:creationId xmlns:a16="http://schemas.microsoft.com/office/drawing/2014/main" id="{E494ADB1-7502-4C51-A4BF-71875BC3FD93}"/>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8857" y="17185822"/>
          <a:ext cx="4014107" cy="2911928"/>
        </a:xfrm>
        <a:prstGeom prst="rect">
          <a:avLst/>
        </a:prstGeom>
        <a:noFill/>
        <a:ln>
          <a:noFill/>
        </a:ln>
      </xdr:spPr>
    </xdr:pic>
    <xdr:clientData/>
  </xdr:twoCellAnchor>
  <xdr:twoCellAnchor editAs="oneCell">
    <xdr:from>
      <xdr:col>0</xdr:col>
      <xdr:colOff>204107</xdr:colOff>
      <xdr:row>123</xdr:row>
      <xdr:rowOff>13607</xdr:rowOff>
    </xdr:from>
    <xdr:to>
      <xdr:col>2</xdr:col>
      <xdr:colOff>13607</xdr:colOff>
      <xdr:row>140</xdr:row>
      <xdr:rowOff>54429</xdr:rowOff>
    </xdr:to>
    <xdr:pic>
      <xdr:nvPicPr>
        <xdr:cNvPr id="23" name="Imagen 22">
          <a:extLst>
            <a:ext uri="{FF2B5EF4-FFF2-40B4-BE49-F238E27FC236}">
              <a16:creationId xmlns:a16="http://schemas.microsoft.com/office/drawing/2014/main" id="{8F3E0C1C-9E3F-4253-B31D-4CCF18449E95}"/>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04107" y="20614821"/>
          <a:ext cx="3918857" cy="2816679"/>
        </a:xfrm>
        <a:prstGeom prst="rect">
          <a:avLst/>
        </a:prstGeom>
        <a:noFill/>
        <a:ln>
          <a:noFill/>
        </a:ln>
      </xdr:spPr>
    </xdr:pic>
    <xdr:clientData/>
  </xdr:twoCellAnchor>
  <xdr:twoCellAnchor editAs="oneCell">
    <xdr:from>
      <xdr:col>2</xdr:col>
      <xdr:colOff>136072</xdr:colOff>
      <xdr:row>123</xdr:row>
      <xdr:rowOff>13608</xdr:rowOff>
    </xdr:from>
    <xdr:to>
      <xdr:col>4</xdr:col>
      <xdr:colOff>176893</xdr:colOff>
      <xdr:row>140</xdr:row>
      <xdr:rowOff>95250</xdr:rowOff>
    </xdr:to>
    <xdr:pic>
      <xdr:nvPicPr>
        <xdr:cNvPr id="24" name="Imagen 23">
          <a:extLst>
            <a:ext uri="{FF2B5EF4-FFF2-40B4-BE49-F238E27FC236}">
              <a16:creationId xmlns:a16="http://schemas.microsoft.com/office/drawing/2014/main" id="{D534D408-2780-4299-B4FA-AE92479E3741}"/>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4245429" y="20614822"/>
          <a:ext cx="4150178" cy="2857499"/>
        </a:xfrm>
        <a:prstGeom prst="rect">
          <a:avLst/>
        </a:prstGeom>
        <a:noFill/>
        <a:ln>
          <a:noFill/>
        </a:ln>
      </xdr:spPr>
    </xdr:pic>
    <xdr:clientData/>
  </xdr:twoCellAnchor>
  <xdr:twoCellAnchor editAs="oneCell">
    <xdr:from>
      <xdr:col>4</xdr:col>
      <xdr:colOff>285748</xdr:colOff>
      <xdr:row>123</xdr:row>
      <xdr:rowOff>40821</xdr:rowOff>
    </xdr:from>
    <xdr:to>
      <xdr:col>5</xdr:col>
      <xdr:colOff>1823356</xdr:colOff>
      <xdr:row>140</xdr:row>
      <xdr:rowOff>108857</xdr:rowOff>
    </xdr:to>
    <xdr:pic>
      <xdr:nvPicPr>
        <xdr:cNvPr id="25" name="Imagen 24">
          <a:extLst>
            <a:ext uri="{FF2B5EF4-FFF2-40B4-BE49-F238E27FC236}">
              <a16:creationId xmlns:a16="http://schemas.microsoft.com/office/drawing/2014/main" id="{E56BC2DE-F41C-4AE9-9F34-A53ACDB85E7B}"/>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04462" y="20642035"/>
          <a:ext cx="3592287" cy="2843893"/>
        </a:xfrm>
        <a:prstGeom prst="rect">
          <a:avLst/>
        </a:prstGeom>
        <a:noFill/>
        <a:ln>
          <a:noFill/>
        </a:ln>
      </xdr:spPr>
    </xdr:pic>
    <xdr:clientData/>
  </xdr:twoCellAnchor>
  <xdr:twoCellAnchor editAs="oneCell">
    <xdr:from>
      <xdr:col>0</xdr:col>
      <xdr:colOff>149679</xdr:colOff>
      <xdr:row>144</xdr:row>
      <xdr:rowOff>54428</xdr:rowOff>
    </xdr:from>
    <xdr:to>
      <xdr:col>2</xdr:col>
      <xdr:colOff>122464</xdr:colOff>
      <xdr:row>161</xdr:row>
      <xdr:rowOff>149678</xdr:rowOff>
    </xdr:to>
    <xdr:pic>
      <xdr:nvPicPr>
        <xdr:cNvPr id="26" name="Imagen 25">
          <a:extLst>
            <a:ext uri="{FF2B5EF4-FFF2-40B4-BE49-F238E27FC236}">
              <a16:creationId xmlns:a16="http://schemas.microsoft.com/office/drawing/2014/main" id="{285314F3-4CA7-4F7C-8446-17FBABE40DFA}"/>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49679" y="24111857"/>
          <a:ext cx="4082142" cy="2871107"/>
        </a:xfrm>
        <a:prstGeom prst="rect">
          <a:avLst/>
        </a:prstGeom>
        <a:noFill/>
        <a:ln>
          <a:noFill/>
        </a:ln>
      </xdr:spPr>
    </xdr:pic>
    <xdr:clientData/>
  </xdr:twoCellAnchor>
  <xdr:twoCellAnchor editAs="oneCell">
    <xdr:from>
      <xdr:col>2</xdr:col>
      <xdr:colOff>285750</xdr:colOff>
      <xdr:row>144</xdr:row>
      <xdr:rowOff>54429</xdr:rowOff>
    </xdr:from>
    <xdr:to>
      <xdr:col>3</xdr:col>
      <xdr:colOff>1932214</xdr:colOff>
      <xdr:row>162</xdr:row>
      <xdr:rowOff>13608</xdr:rowOff>
    </xdr:to>
    <xdr:pic>
      <xdr:nvPicPr>
        <xdr:cNvPr id="27" name="Imagen 26">
          <a:extLst>
            <a:ext uri="{FF2B5EF4-FFF2-40B4-BE49-F238E27FC236}">
              <a16:creationId xmlns:a16="http://schemas.microsoft.com/office/drawing/2014/main" id="{5F10CE0F-CCC5-469E-9352-440F186E85CF}"/>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4395107" y="24111858"/>
          <a:ext cx="3701143" cy="2898322"/>
        </a:xfrm>
        <a:prstGeom prst="rect">
          <a:avLst/>
        </a:prstGeom>
        <a:noFill/>
        <a:ln>
          <a:noFill/>
        </a:ln>
      </xdr:spPr>
    </xdr:pic>
    <xdr:clientData/>
  </xdr:twoCellAnchor>
  <xdr:twoCellAnchor editAs="oneCell">
    <xdr:from>
      <xdr:col>4</xdr:col>
      <xdr:colOff>0</xdr:colOff>
      <xdr:row>144</xdr:row>
      <xdr:rowOff>1</xdr:rowOff>
    </xdr:from>
    <xdr:to>
      <xdr:col>5</xdr:col>
      <xdr:colOff>1850571</xdr:colOff>
      <xdr:row>162</xdr:row>
      <xdr:rowOff>40822</xdr:rowOff>
    </xdr:to>
    <xdr:pic>
      <xdr:nvPicPr>
        <xdr:cNvPr id="28" name="Imagen 27">
          <a:extLst>
            <a:ext uri="{FF2B5EF4-FFF2-40B4-BE49-F238E27FC236}">
              <a16:creationId xmlns:a16="http://schemas.microsoft.com/office/drawing/2014/main" id="{8FCAC56F-AF08-4D70-AB03-7CEE6496F4C2}"/>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8218714" y="24057430"/>
          <a:ext cx="3905250" cy="2979964"/>
        </a:xfrm>
        <a:prstGeom prst="rect">
          <a:avLst/>
        </a:prstGeom>
        <a:noFill/>
        <a:ln>
          <a:noFill/>
        </a:ln>
      </xdr:spPr>
    </xdr:pic>
    <xdr:clientData/>
  </xdr:twoCellAnchor>
  <xdr:twoCellAnchor editAs="oneCell">
    <xdr:from>
      <xdr:col>0</xdr:col>
      <xdr:colOff>353785</xdr:colOff>
      <xdr:row>166</xdr:row>
      <xdr:rowOff>54428</xdr:rowOff>
    </xdr:from>
    <xdr:to>
      <xdr:col>2</xdr:col>
      <xdr:colOff>13607</xdr:colOff>
      <xdr:row>182</xdr:row>
      <xdr:rowOff>95250</xdr:rowOff>
    </xdr:to>
    <xdr:pic>
      <xdr:nvPicPr>
        <xdr:cNvPr id="29" name="Imagen 28">
          <a:extLst>
            <a:ext uri="{FF2B5EF4-FFF2-40B4-BE49-F238E27FC236}">
              <a16:creationId xmlns:a16="http://schemas.microsoft.com/office/drawing/2014/main" id="{5E673162-82DA-4B10-B83B-879FED842135}"/>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53785" y="27731357"/>
          <a:ext cx="3769179" cy="2653393"/>
        </a:xfrm>
        <a:prstGeom prst="rect">
          <a:avLst/>
        </a:prstGeom>
        <a:noFill/>
        <a:ln>
          <a:noFill/>
        </a:ln>
      </xdr:spPr>
    </xdr:pic>
    <xdr:clientData/>
  </xdr:twoCellAnchor>
  <xdr:twoCellAnchor editAs="oneCell">
    <xdr:from>
      <xdr:col>2</xdr:col>
      <xdr:colOff>176893</xdr:colOff>
      <xdr:row>166</xdr:row>
      <xdr:rowOff>13608</xdr:rowOff>
    </xdr:from>
    <xdr:to>
      <xdr:col>3</xdr:col>
      <xdr:colOff>1809750</xdr:colOff>
      <xdr:row>182</xdr:row>
      <xdr:rowOff>122465</xdr:rowOff>
    </xdr:to>
    <xdr:pic>
      <xdr:nvPicPr>
        <xdr:cNvPr id="30" name="Imagen 29">
          <a:extLst>
            <a:ext uri="{FF2B5EF4-FFF2-40B4-BE49-F238E27FC236}">
              <a16:creationId xmlns:a16="http://schemas.microsoft.com/office/drawing/2014/main" id="{145E28DE-9FC2-4346-BFA9-79B2F7A2175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4286250" y="27690537"/>
          <a:ext cx="3687536" cy="2721428"/>
        </a:xfrm>
        <a:prstGeom prst="rect">
          <a:avLst/>
        </a:prstGeom>
        <a:noFill/>
        <a:ln>
          <a:noFill/>
        </a:ln>
      </xdr:spPr>
    </xdr:pic>
    <xdr:clientData/>
  </xdr:twoCellAnchor>
  <xdr:twoCellAnchor editAs="oneCell">
    <xdr:from>
      <xdr:col>3</xdr:col>
      <xdr:colOff>1986643</xdr:colOff>
      <xdr:row>166</xdr:row>
      <xdr:rowOff>-1</xdr:rowOff>
    </xdr:from>
    <xdr:to>
      <xdr:col>5</xdr:col>
      <xdr:colOff>1809750</xdr:colOff>
      <xdr:row>182</xdr:row>
      <xdr:rowOff>136071</xdr:rowOff>
    </xdr:to>
    <xdr:pic>
      <xdr:nvPicPr>
        <xdr:cNvPr id="31" name="Imagen 30">
          <a:extLst>
            <a:ext uri="{FF2B5EF4-FFF2-40B4-BE49-F238E27FC236}">
              <a16:creationId xmlns:a16="http://schemas.microsoft.com/office/drawing/2014/main" id="{097C17DA-C0A9-4EE3-81E7-8E98004872C1}"/>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8150679" y="27676928"/>
          <a:ext cx="3932464" cy="2748643"/>
        </a:xfrm>
        <a:prstGeom prst="rect">
          <a:avLst/>
        </a:prstGeom>
        <a:noFill/>
        <a:ln>
          <a:noFill/>
        </a:ln>
      </xdr:spPr>
    </xdr:pic>
    <xdr:clientData/>
  </xdr:twoCellAnchor>
  <xdr:twoCellAnchor editAs="oneCell">
    <xdr:from>
      <xdr:col>2</xdr:col>
      <xdr:colOff>54428</xdr:colOff>
      <xdr:row>186</xdr:row>
      <xdr:rowOff>27214</xdr:rowOff>
    </xdr:from>
    <xdr:to>
      <xdr:col>3</xdr:col>
      <xdr:colOff>1741714</xdr:colOff>
      <xdr:row>202</xdr:row>
      <xdr:rowOff>95250</xdr:rowOff>
    </xdr:to>
    <xdr:pic>
      <xdr:nvPicPr>
        <xdr:cNvPr id="32" name="Imagen 31">
          <a:extLst>
            <a:ext uri="{FF2B5EF4-FFF2-40B4-BE49-F238E27FC236}">
              <a16:creationId xmlns:a16="http://schemas.microsoft.com/office/drawing/2014/main" id="{A1937AB6-805F-4CA9-9711-DE41B5E08D4B}"/>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4163785" y="30997071"/>
          <a:ext cx="3741965" cy="2680608"/>
        </a:xfrm>
        <a:prstGeom prst="rect">
          <a:avLst/>
        </a:prstGeom>
        <a:noFill/>
        <a:ln>
          <a:noFill/>
        </a:ln>
      </xdr:spPr>
    </xdr:pic>
    <xdr:clientData/>
  </xdr:twoCellAnchor>
  <xdr:twoCellAnchor editAs="oneCell">
    <xdr:from>
      <xdr:col>3</xdr:col>
      <xdr:colOff>1959427</xdr:colOff>
      <xdr:row>186</xdr:row>
      <xdr:rowOff>40821</xdr:rowOff>
    </xdr:from>
    <xdr:to>
      <xdr:col>5</xdr:col>
      <xdr:colOff>1592035</xdr:colOff>
      <xdr:row>202</xdr:row>
      <xdr:rowOff>122462</xdr:rowOff>
    </xdr:to>
    <xdr:pic>
      <xdr:nvPicPr>
        <xdr:cNvPr id="33" name="Imagen 32">
          <a:extLst>
            <a:ext uri="{FF2B5EF4-FFF2-40B4-BE49-F238E27FC236}">
              <a16:creationId xmlns:a16="http://schemas.microsoft.com/office/drawing/2014/main" id="{77EDE787-F9B3-4682-B4F7-EC9AC63C8B38}"/>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8123463" y="31010678"/>
          <a:ext cx="3741965" cy="2694213"/>
        </a:xfrm>
        <a:prstGeom prst="rect">
          <a:avLst/>
        </a:prstGeom>
        <a:noFill/>
        <a:ln>
          <a:noFill/>
        </a:ln>
      </xdr:spPr>
    </xdr:pic>
    <xdr:clientData/>
  </xdr:twoCellAnchor>
  <xdr:twoCellAnchor editAs="oneCell">
    <xdr:from>
      <xdr:col>0</xdr:col>
      <xdr:colOff>299357</xdr:colOff>
      <xdr:row>186</xdr:row>
      <xdr:rowOff>27215</xdr:rowOff>
    </xdr:from>
    <xdr:to>
      <xdr:col>1</xdr:col>
      <xdr:colOff>1755321</xdr:colOff>
      <xdr:row>202</xdr:row>
      <xdr:rowOff>95250</xdr:rowOff>
    </xdr:to>
    <xdr:pic>
      <xdr:nvPicPr>
        <xdr:cNvPr id="35" name="Imagen 34">
          <a:extLst>
            <a:ext uri="{FF2B5EF4-FFF2-40B4-BE49-F238E27FC236}">
              <a16:creationId xmlns:a16="http://schemas.microsoft.com/office/drawing/2014/main" id="{4414CB02-E2C5-4A31-81DA-7B112158DF07}"/>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299357" y="30997072"/>
          <a:ext cx="3510643" cy="2680607"/>
        </a:xfrm>
        <a:prstGeom prst="rect">
          <a:avLst/>
        </a:prstGeom>
        <a:noFill/>
        <a:ln>
          <a:noFill/>
        </a:ln>
      </xdr:spPr>
    </xdr:pic>
    <xdr:clientData/>
  </xdr:twoCellAnchor>
  <xdr:twoCellAnchor editAs="oneCell">
    <xdr:from>
      <xdr:col>0</xdr:col>
      <xdr:colOff>81642</xdr:colOff>
      <xdr:row>206</xdr:row>
      <xdr:rowOff>27214</xdr:rowOff>
    </xdr:from>
    <xdr:to>
      <xdr:col>1</xdr:col>
      <xdr:colOff>2041071</xdr:colOff>
      <xdr:row>224</xdr:row>
      <xdr:rowOff>136071</xdr:rowOff>
    </xdr:to>
    <xdr:pic>
      <xdr:nvPicPr>
        <xdr:cNvPr id="36" name="Imagen 35">
          <a:extLst>
            <a:ext uri="{FF2B5EF4-FFF2-40B4-BE49-F238E27FC236}">
              <a16:creationId xmlns:a16="http://schemas.microsoft.com/office/drawing/2014/main" id="{3BD73411-CDC8-4F4D-AD63-92E8701A0012}"/>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81642" y="34290000"/>
          <a:ext cx="4014108" cy="3048000"/>
        </a:xfrm>
        <a:prstGeom prst="rect">
          <a:avLst/>
        </a:prstGeom>
        <a:noFill/>
        <a:ln>
          <a:noFill/>
        </a:ln>
      </xdr:spPr>
    </xdr:pic>
    <xdr:clientData/>
  </xdr:twoCellAnchor>
  <xdr:twoCellAnchor editAs="oneCell">
    <xdr:from>
      <xdr:col>3</xdr:col>
      <xdr:colOff>1986643</xdr:colOff>
      <xdr:row>206</xdr:row>
      <xdr:rowOff>40821</xdr:rowOff>
    </xdr:from>
    <xdr:to>
      <xdr:col>5</xdr:col>
      <xdr:colOff>1836964</xdr:colOff>
      <xdr:row>224</xdr:row>
      <xdr:rowOff>136071</xdr:rowOff>
    </xdr:to>
    <xdr:pic>
      <xdr:nvPicPr>
        <xdr:cNvPr id="37" name="Imagen 36">
          <a:extLst>
            <a:ext uri="{FF2B5EF4-FFF2-40B4-BE49-F238E27FC236}">
              <a16:creationId xmlns:a16="http://schemas.microsoft.com/office/drawing/2014/main" id="{3E869BF7-971E-4CA8-9B3A-978B3C0EAE68}"/>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8150679" y="34303607"/>
          <a:ext cx="3959678" cy="3034393"/>
        </a:xfrm>
        <a:prstGeom prst="rect">
          <a:avLst/>
        </a:prstGeom>
        <a:noFill/>
        <a:ln>
          <a:noFill/>
        </a:ln>
      </xdr:spPr>
    </xdr:pic>
    <xdr:clientData/>
  </xdr:twoCellAnchor>
  <xdr:twoCellAnchor editAs="oneCell">
    <xdr:from>
      <xdr:col>2</xdr:col>
      <xdr:colOff>122464</xdr:colOff>
      <xdr:row>206</xdr:row>
      <xdr:rowOff>27216</xdr:rowOff>
    </xdr:from>
    <xdr:to>
      <xdr:col>3</xdr:col>
      <xdr:colOff>1728107</xdr:colOff>
      <xdr:row>224</xdr:row>
      <xdr:rowOff>149679</xdr:rowOff>
    </xdr:to>
    <xdr:pic>
      <xdr:nvPicPr>
        <xdr:cNvPr id="38" name="Imagen 37">
          <a:extLst>
            <a:ext uri="{FF2B5EF4-FFF2-40B4-BE49-F238E27FC236}">
              <a16:creationId xmlns:a16="http://schemas.microsoft.com/office/drawing/2014/main" id="{AE3681F1-2632-4C3B-9382-6A172BD162B9}"/>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4231821" y="34290002"/>
          <a:ext cx="3660322" cy="3061606"/>
        </a:xfrm>
        <a:prstGeom prst="rect">
          <a:avLst/>
        </a:prstGeom>
        <a:noFill/>
        <a:ln>
          <a:noFill/>
        </a:ln>
      </xdr:spPr>
    </xdr:pic>
    <xdr:clientData/>
  </xdr:twoCellAnchor>
  <xdr:twoCellAnchor editAs="oneCell">
    <xdr:from>
      <xdr:col>0</xdr:col>
      <xdr:colOff>217714</xdr:colOff>
      <xdr:row>228</xdr:row>
      <xdr:rowOff>13607</xdr:rowOff>
    </xdr:from>
    <xdr:to>
      <xdr:col>1</xdr:col>
      <xdr:colOff>2054677</xdr:colOff>
      <xdr:row>245</xdr:row>
      <xdr:rowOff>27214</xdr:rowOff>
    </xdr:to>
    <xdr:pic>
      <xdr:nvPicPr>
        <xdr:cNvPr id="39" name="Imagen 38">
          <a:extLst>
            <a:ext uri="{FF2B5EF4-FFF2-40B4-BE49-F238E27FC236}">
              <a16:creationId xmlns:a16="http://schemas.microsoft.com/office/drawing/2014/main" id="{4F8CD0F0-C1B9-48D6-B146-73FAF105F919}"/>
            </a:ext>
          </a:extLst>
        </xdr:cNvPr>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17714" y="37895893"/>
          <a:ext cx="3891642" cy="2789464"/>
        </a:xfrm>
        <a:prstGeom prst="rect">
          <a:avLst/>
        </a:prstGeom>
        <a:noFill/>
        <a:ln>
          <a:noFill/>
        </a:ln>
      </xdr:spPr>
    </xdr:pic>
    <xdr:clientData/>
  </xdr:twoCellAnchor>
  <xdr:twoCellAnchor editAs="oneCell">
    <xdr:from>
      <xdr:col>2</xdr:col>
      <xdr:colOff>108857</xdr:colOff>
      <xdr:row>227</xdr:row>
      <xdr:rowOff>149680</xdr:rowOff>
    </xdr:from>
    <xdr:to>
      <xdr:col>3</xdr:col>
      <xdr:colOff>1796143</xdr:colOff>
      <xdr:row>245</xdr:row>
      <xdr:rowOff>0</xdr:rowOff>
    </xdr:to>
    <xdr:pic>
      <xdr:nvPicPr>
        <xdr:cNvPr id="40" name="Imagen 39">
          <a:extLst>
            <a:ext uri="{FF2B5EF4-FFF2-40B4-BE49-F238E27FC236}">
              <a16:creationId xmlns:a16="http://schemas.microsoft.com/office/drawing/2014/main" id="{00970889-AD82-4BB3-99DE-9A7D879936F1}"/>
            </a:ext>
          </a:extLst>
        </xdr:cNvPr>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4218214" y="37868680"/>
          <a:ext cx="3741965" cy="2789463"/>
        </a:xfrm>
        <a:prstGeom prst="rect">
          <a:avLst/>
        </a:prstGeom>
        <a:noFill/>
        <a:ln>
          <a:noFill/>
        </a:ln>
      </xdr:spPr>
    </xdr:pic>
    <xdr:clientData/>
  </xdr:twoCellAnchor>
  <xdr:twoCellAnchor editAs="oneCell">
    <xdr:from>
      <xdr:col>3</xdr:col>
      <xdr:colOff>2000250</xdr:colOff>
      <xdr:row>228</xdr:row>
      <xdr:rowOff>0</xdr:rowOff>
    </xdr:from>
    <xdr:to>
      <xdr:col>5</xdr:col>
      <xdr:colOff>1891393</xdr:colOff>
      <xdr:row>245</xdr:row>
      <xdr:rowOff>54428</xdr:rowOff>
    </xdr:to>
    <xdr:pic>
      <xdr:nvPicPr>
        <xdr:cNvPr id="41" name="Imagen 40">
          <a:extLst>
            <a:ext uri="{FF2B5EF4-FFF2-40B4-BE49-F238E27FC236}">
              <a16:creationId xmlns:a16="http://schemas.microsoft.com/office/drawing/2014/main" id="{CB87FD00-51AF-455D-9605-64F6554F0394}"/>
            </a:ext>
          </a:extLst>
        </xdr:cNvPr>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8164286" y="37882286"/>
          <a:ext cx="4000500" cy="2830285"/>
        </a:xfrm>
        <a:prstGeom prst="rect">
          <a:avLst/>
        </a:prstGeom>
        <a:noFill/>
        <a:ln>
          <a:noFill/>
        </a:ln>
      </xdr:spPr>
    </xdr:pic>
    <xdr:clientData/>
  </xdr:twoCellAnchor>
  <xdr:twoCellAnchor editAs="oneCell">
    <xdr:from>
      <xdr:col>0</xdr:col>
      <xdr:colOff>285752</xdr:colOff>
      <xdr:row>248</xdr:row>
      <xdr:rowOff>2</xdr:rowOff>
    </xdr:from>
    <xdr:to>
      <xdr:col>1</xdr:col>
      <xdr:colOff>1714501</xdr:colOff>
      <xdr:row>265</xdr:row>
      <xdr:rowOff>95250</xdr:rowOff>
    </xdr:to>
    <xdr:pic>
      <xdr:nvPicPr>
        <xdr:cNvPr id="42" name="Imagen 41">
          <a:extLst>
            <a:ext uri="{FF2B5EF4-FFF2-40B4-BE49-F238E27FC236}">
              <a16:creationId xmlns:a16="http://schemas.microsoft.com/office/drawing/2014/main" id="{4D00D1F8-831F-4A31-BF46-E1A01D74C727}"/>
            </a:ext>
          </a:extLst>
        </xdr:cNvPr>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85752" y="41338502"/>
          <a:ext cx="3483428" cy="2871105"/>
        </a:xfrm>
        <a:prstGeom prst="rect">
          <a:avLst/>
        </a:prstGeom>
        <a:noFill/>
        <a:ln>
          <a:noFill/>
        </a:ln>
      </xdr:spPr>
    </xdr:pic>
    <xdr:clientData/>
  </xdr:twoCellAnchor>
  <xdr:twoCellAnchor editAs="oneCell">
    <xdr:from>
      <xdr:col>1</xdr:col>
      <xdr:colOff>1809750</xdr:colOff>
      <xdr:row>247</xdr:row>
      <xdr:rowOff>149680</xdr:rowOff>
    </xdr:from>
    <xdr:to>
      <xdr:col>3</xdr:col>
      <xdr:colOff>1905000</xdr:colOff>
      <xdr:row>265</xdr:row>
      <xdr:rowOff>122465</xdr:rowOff>
    </xdr:to>
    <xdr:pic>
      <xdr:nvPicPr>
        <xdr:cNvPr id="43" name="Imagen 42">
          <a:extLst>
            <a:ext uri="{FF2B5EF4-FFF2-40B4-BE49-F238E27FC236}">
              <a16:creationId xmlns:a16="http://schemas.microsoft.com/office/drawing/2014/main" id="{92F6C1AF-5246-452D-A416-0BFF69A19A3C}"/>
            </a:ext>
          </a:extLst>
        </xdr:cNvPr>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3864429" y="41324894"/>
          <a:ext cx="4204607" cy="2911927"/>
        </a:xfrm>
        <a:prstGeom prst="rect">
          <a:avLst/>
        </a:prstGeom>
        <a:noFill/>
        <a:ln>
          <a:noFill/>
        </a:ln>
      </xdr:spPr>
    </xdr:pic>
    <xdr:clientData/>
  </xdr:twoCellAnchor>
  <xdr:twoCellAnchor editAs="oneCell">
    <xdr:from>
      <xdr:col>3</xdr:col>
      <xdr:colOff>2000249</xdr:colOff>
      <xdr:row>248</xdr:row>
      <xdr:rowOff>27215</xdr:rowOff>
    </xdr:from>
    <xdr:to>
      <xdr:col>5</xdr:col>
      <xdr:colOff>1973036</xdr:colOff>
      <xdr:row>266</xdr:row>
      <xdr:rowOff>0</xdr:rowOff>
    </xdr:to>
    <xdr:pic>
      <xdr:nvPicPr>
        <xdr:cNvPr id="44" name="Imagen 43">
          <a:extLst>
            <a:ext uri="{FF2B5EF4-FFF2-40B4-BE49-F238E27FC236}">
              <a16:creationId xmlns:a16="http://schemas.microsoft.com/office/drawing/2014/main" id="{11ADAD8F-E5C3-4FA6-94D5-90324DE0D0A9}"/>
            </a:ext>
          </a:extLst>
        </xdr:cNvPr>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8164285" y="41365715"/>
          <a:ext cx="4082144" cy="2911928"/>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xdr:from>
      <xdr:col>3</xdr:col>
      <xdr:colOff>733425</xdr:colOff>
      <xdr:row>10</xdr:row>
      <xdr:rowOff>142875</xdr:rowOff>
    </xdr:from>
    <xdr:to>
      <xdr:col>5</xdr:col>
      <xdr:colOff>914400</xdr:colOff>
      <xdr:row>10</xdr:row>
      <xdr:rowOff>142875</xdr:rowOff>
    </xdr:to>
    <xdr:sp macro="" textlink="">
      <xdr:nvSpPr>
        <xdr:cNvPr id="6357097" name="Line 2">
          <a:extLst>
            <a:ext uri="{FF2B5EF4-FFF2-40B4-BE49-F238E27FC236}">
              <a16:creationId xmlns:a16="http://schemas.microsoft.com/office/drawing/2014/main" id="{0FD559B6-DD37-4EEC-906F-BD6A7648D3D3}"/>
            </a:ext>
          </a:extLst>
        </xdr:cNvPr>
        <xdr:cNvSpPr>
          <a:spLocks noChangeShapeType="1"/>
        </xdr:cNvSpPr>
      </xdr:nvSpPr>
      <xdr:spPr bwMode="auto">
        <a:xfrm>
          <a:off x="6657975" y="2114550"/>
          <a:ext cx="42005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104775</xdr:colOff>
      <xdr:row>293</xdr:row>
      <xdr:rowOff>104775</xdr:rowOff>
    </xdr:from>
    <xdr:to>
      <xdr:col>2</xdr:col>
      <xdr:colOff>838200</xdr:colOff>
      <xdr:row>315</xdr:row>
      <xdr:rowOff>104775</xdr:rowOff>
    </xdr:to>
    <xdr:pic>
      <xdr:nvPicPr>
        <xdr:cNvPr id="6357098" name="Imagen 10">
          <a:extLst>
            <a:ext uri="{FF2B5EF4-FFF2-40B4-BE49-F238E27FC236}">
              <a16:creationId xmlns:a16="http://schemas.microsoft.com/office/drawing/2014/main" id="{B4C23B04-5706-4A98-A308-E655022171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34623375"/>
          <a:ext cx="4752975" cy="3562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714375</xdr:colOff>
      <xdr:row>293</xdr:row>
      <xdr:rowOff>85725</xdr:rowOff>
    </xdr:from>
    <xdr:to>
      <xdr:col>8</xdr:col>
      <xdr:colOff>638175</xdr:colOff>
      <xdr:row>315</xdr:row>
      <xdr:rowOff>142875</xdr:rowOff>
    </xdr:to>
    <xdr:pic>
      <xdr:nvPicPr>
        <xdr:cNvPr id="6357099" name="Imagen 11">
          <a:extLst>
            <a:ext uri="{FF2B5EF4-FFF2-40B4-BE49-F238E27FC236}">
              <a16:creationId xmlns:a16="http://schemas.microsoft.com/office/drawing/2014/main" id="{991F86F7-7370-4B57-9C1E-48DF3DC1FC9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43925" y="34604325"/>
          <a:ext cx="4810125" cy="361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733425</xdr:colOff>
      <xdr:row>10</xdr:row>
      <xdr:rowOff>142875</xdr:rowOff>
    </xdr:from>
    <xdr:to>
      <xdr:col>5</xdr:col>
      <xdr:colOff>914400</xdr:colOff>
      <xdr:row>10</xdr:row>
      <xdr:rowOff>142875</xdr:rowOff>
    </xdr:to>
    <xdr:sp macro="" textlink="">
      <xdr:nvSpPr>
        <xdr:cNvPr id="13" name="Line 2">
          <a:extLst>
            <a:ext uri="{FF2B5EF4-FFF2-40B4-BE49-F238E27FC236}">
              <a16:creationId xmlns:a16="http://schemas.microsoft.com/office/drawing/2014/main" id="{C467E797-F832-444B-A20B-A535295D9359}"/>
            </a:ext>
          </a:extLst>
        </xdr:cNvPr>
        <xdr:cNvSpPr>
          <a:spLocks noChangeShapeType="1"/>
        </xdr:cNvSpPr>
      </xdr:nvSpPr>
      <xdr:spPr bwMode="auto">
        <a:xfrm>
          <a:off x="6905625" y="2114550"/>
          <a:ext cx="42957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2</xdr:col>
      <xdr:colOff>1805383</xdr:colOff>
      <xdr:row>16</xdr:row>
      <xdr:rowOff>137583</xdr:rowOff>
    </xdr:from>
    <xdr:ext cx="4388556" cy="3291417"/>
    <xdr:pic>
      <xdr:nvPicPr>
        <xdr:cNvPr id="14" name="Imagen 13">
          <a:extLst>
            <a:ext uri="{FF2B5EF4-FFF2-40B4-BE49-F238E27FC236}">
              <a16:creationId xmlns:a16="http://schemas.microsoft.com/office/drawing/2014/main" id="{46D1CC20-3A9C-4C90-BE01-D2672CB960A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827050" y="3058583"/>
          <a:ext cx="4388556" cy="3291417"/>
        </a:xfrm>
        <a:prstGeom prst="rect">
          <a:avLst/>
        </a:prstGeom>
      </xdr:spPr>
    </xdr:pic>
    <xdr:clientData/>
  </xdr:oneCellAnchor>
  <xdr:twoCellAnchor editAs="oneCell">
    <xdr:from>
      <xdr:col>0</xdr:col>
      <xdr:colOff>497416</xdr:colOff>
      <xdr:row>41</xdr:row>
      <xdr:rowOff>1</xdr:rowOff>
    </xdr:from>
    <xdr:to>
      <xdr:col>2</xdr:col>
      <xdr:colOff>920750</xdr:colOff>
      <xdr:row>59</xdr:row>
      <xdr:rowOff>39511</xdr:rowOff>
    </xdr:to>
    <xdr:pic>
      <xdr:nvPicPr>
        <xdr:cNvPr id="16" name="Imagen 15">
          <a:extLst>
            <a:ext uri="{FF2B5EF4-FFF2-40B4-BE49-F238E27FC236}">
              <a16:creationId xmlns:a16="http://schemas.microsoft.com/office/drawing/2014/main" id="{4C9B126F-0075-4725-A9FD-CDF4E3010AF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497416" y="6889751"/>
          <a:ext cx="4445001" cy="2897010"/>
        </a:xfrm>
        <a:prstGeom prst="rect">
          <a:avLst/>
        </a:prstGeom>
      </xdr:spPr>
    </xdr:pic>
    <xdr:clientData/>
  </xdr:twoCellAnchor>
  <xdr:oneCellAnchor>
    <xdr:from>
      <xdr:col>2</xdr:col>
      <xdr:colOff>1608666</xdr:colOff>
      <xdr:row>41</xdr:row>
      <xdr:rowOff>158749</xdr:rowOff>
    </xdr:from>
    <xdr:ext cx="4870687" cy="2739761"/>
    <xdr:pic>
      <xdr:nvPicPr>
        <xdr:cNvPr id="17" name="Imagen 16">
          <a:extLst>
            <a:ext uri="{FF2B5EF4-FFF2-40B4-BE49-F238E27FC236}">
              <a16:creationId xmlns:a16="http://schemas.microsoft.com/office/drawing/2014/main" id="{B8876B38-39AC-44A3-B85A-7BBA063BCE5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630333" y="7048499"/>
          <a:ext cx="4870687" cy="2739761"/>
        </a:xfrm>
        <a:prstGeom prst="rect">
          <a:avLst/>
        </a:prstGeom>
      </xdr:spPr>
    </xdr:pic>
    <xdr:clientData/>
  </xdr:oneCellAnchor>
  <xdr:twoCellAnchor editAs="oneCell">
    <xdr:from>
      <xdr:col>0</xdr:col>
      <xdr:colOff>31751</xdr:colOff>
      <xdr:row>62</xdr:row>
      <xdr:rowOff>95250</xdr:rowOff>
    </xdr:from>
    <xdr:to>
      <xdr:col>2</xdr:col>
      <xdr:colOff>938903</xdr:colOff>
      <xdr:row>85</xdr:row>
      <xdr:rowOff>143337</xdr:rowOff>
    </xdr:to>
    <xdr:pic>
      <xdr:nvPicPr>
        <xdr:cNvPr id="18" name="Imagen 17">
          <a:extLst>
            <a:ext uri="{FF2B5EF4-FFF2-40B4-BE49-F238E27FC236}">
              <a16:creationId xmlns:a16="http://schemas.microsoft.com/office/drawing/2014/main" id="{005E5EA7-9518-47C3-8CF9-4EF73FB0313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1751" y="10318750"/>
          <a:ext cx="4928819" cy="3699337"/>
        </a:xfrm>
        <a:prstGeom prst="rect">
          <a:avLst/>
        </a:prstGeom>
      </xdr:spPr>
    </xdr:pic>
    <xdr:clientData/>
  </xdr:twoCellAnchor>
  <xdr:twoCellAnchor editAs="oneCell">
    <xdr:from>
      <xdr:col>0</xdr:col>
      <xdr:colOff>391583</xdr:colOff>
      <xdr:row>90</xdr:row>
      <xdr:rowOff>31749</xdr:rowOff>
    </xdr:from>
    <xdr:to>
      <xdr:col>2</xdr:col>
      <xdr:colOff>264583</xdr:colOff>
      <xdr:row>107</xdr:row>
      <xdr:rowOff>63500</xdr:rowOff>
    </xdr:to>
    <xdr:pic>
      <xdr:nvPicPr>
        <xdr:cNvPr id="21" name="Imagen 20">
          <a:extLst>
            <a:ext uri="{FF2B5EF4-FFF2-40B4-BE49-F238E27FC236}">
              <a16:creationId xmlns:a16="http://schemas.microsoft.com/office/drawing/2014/main" id="{67FCCDA7-73E5-4F0D-8569-F2B9ECD51309}"/>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1583" y="15970249"/>
          <a:ext cx="3894667" cy="2730501"/>
        </a:xfrm>
        <a:prstGeom prst="rect">
          <a:avLst/>
        </a:prstGeom>
        <a:noFill/>
        <a:ln>
          <a:noFill/>
        </a:ln>
      </xdr:spPr>
    </xdr:pic>
    <xdr:clientData/>
  </xdr:twoCellAnchor>
  <xdr:twoCellAnchor editAs="oneCell">
    <xdr:from>
      <xdr:col>2</xdr:col>
      <xdr:colOff>444500</xdr:colOff>
      <xdr:row>90</xdr:row>
      <xdr:rowOff>63500</xdr:rowOff>
    </xdr:from>
    <xdr:to>
      <xdr:col>3</xdr:col>
      <xdr:colOff>1862666</xdr:colOff>
      <xdr:row>107</xdr:row>
      <xdr:rowOff>52917</xdr:rowOff>
    </xdr:to>
    <xdr:pic>
      <xdr:nvPicPr>
        <xdr:cNvPr id="23" name="Imagen 22">
          <a:extLst>
            <a:ext uri="{FF2B5EF4-FFF2-40B4-BE49-F238E27FC236}">
              <a16:creationId xmlns:a16="http://schemas.microsoft.com/office/drawing/2014/main" id="{7043FBB6-CF79-45B6-A1A0-46929E1937D4}"/>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466167" y="16002000"/>
          <a:ext cx="3323166" cy="2688167"/>
        </a:xfrm>
        <a:prstGeom prst="rect">
          <a:avLst/>
        </a:prstGeom>
        <a:noFill/>
        <a:ln>
          <a:noFill/>
        </a:ln>
      </xdr:spPr>
    </xdr:pic>
    <xdr:clientData/>
  </xdr:twoCellAnchor>
  <xdr:twoCellAnchor editAs="oneCell">
    <xdr:from>
      <xdr:col>4</xdr:col>
      <xdr:colOff>52916</xdr:colOff>
      <xdr:row>90</xdr:row>
      <xdr:rowOff>52917</xdr:rowOff>
    </xdr:from>
    <xdr:to>
      <xdr:col>5</xdr:col>
      <xdr:colOff>1058333</xdr:colOff>
      <xdr:row>107</xdr:row>
      <xdr:rowOff>52917</xdr:rowOff>
    </xdr:to>
    <xdr:pic>
      <xdr:nvPicPr>
        <xdr:cNvPr id="24" name="Imagen 23">
          <a:extLst>
            <a:ext uri="{FF2B5EF4-FFF2-40B4-BE49-F238E27FC236}">
              <a16:creationId xmlns:a16="http://schemas.microsoft.com/office/drawing/2014/main" id="{D1368124-40AE-4FEB-98BD-0B24FA401D47}"/>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7884583" y="15991417"/>
          <a:ext cx="3122083" cy="2698750"/>
        </a:xfrm>
        <a:prstGeom prst="rect">
          <a:avLst/>
        </a:prstGeom>
        <a:noFill/>
        <a:ln>
          <a:noFill/>
        </a:ln>
      </xdr:spPr>
    </xdr:pic>
    <xdr:clientData/>
  </xdr:twoCellAnchor>
  <xdr:twoCellAnchor editAs="oneCell">
    <xdr:from>
      <xdr:col>0</xdr:col>
      <xdr:colOff>275166</xdr:colOff>
      <xdr:row>16</xdr:row>
      <xdr:rowOff>74082</xdr:rowOff>
    </xdr:from>
    <xdr:to>
      <xdr:col>2</xdr:col>
      <xdr:colOff>963083</xdr:colOff>
      <xdr:row>37</xdr:row>
      <xdr:rowOff>63499</xdr:rowOff>
    </xdr:to>
    <xdr:pic>
      <xdr:nvPicPr>
        <xdr:cNvPr id="26" name="Imagen 25">
          <a:extLst>
            <a:ext uri="{FF2B5EF4-FFF2-40B4-BE49-F238E27FC236}">
              <a16:creationId xmlns:a16="http://schemas.microsoft.com/office/drawing/2014/main" id="{C77331EF-74AF-47C7-870F-ED3EDE94C01E}"/>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75166" y="2995082"/>
          <a:ext cx="4709584" cy="3323167"/>
        </a:xfrm>
        <a:prstGeom prst="rect">
          <a:avLst/>
        </a:prstGeom>
        <a:noFill/>
        <a:ln>
          <a:noFill/>
        </a:ln>
      </xdr:spPr>
    </xdr:pic>
    <xdr:clientData/>
  </xdr:twoCellAnchor>
  <xdr:twoCellAnchor editAs="oneCell">
    <xdr:from>
      <xdr:col>2</xdr:col>
      <xdr:colOff>1555749</xdr:colOff>
      <xdr:row>62</xdr:row>
      <xdr:rowOff>95251</xdr:rowOff>
    </xdr:from>
    <xdr:to>
      <xdr:col>5</xdr:col>
      <xdr:colOff>719667</xdr:colOff>
      <xdr:row>85</xdr:row>
      <xdr:rowOff>127000</xdr:rowOff>
    </xdr:to>
    <xdr:pic>
      <xdr:nvPicPr>
        <xdr:cNvPr id="27" name="Imagen 26">
          <a:extLst>
            <a:ext uri="{FF2B5EF4-FFF2-40B4-BE49-F238E27FC236}">
              <a16:creationId xmlns:a16="http://schemas.microsoft.com/office/drawing/2014/main" id="{B06687CB-DC0D-4224-ACFB-4C22ED642BB4}"/>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577416" y="10318751"/>
          <a:ext cx="5090584" cy="3682999"/>
        </a:xfrm>
        <a:prstGeom prst="rect">
          <a:avLst/>
        </a:prstGeom>
        <a:noFill/>
        <a:ln>
          <a:noFill/>
        </a:ln>
      </xdr:spPr>
    </xdr:pic>
    <xdr:clientData/>
  </xdr:twoCellAnchor>
  <xdr:twoCellAnchor editAs="oneCell">
    <xdr:from>
      <xdr:col>1</xdr:col>
      <xdr:colOff>1693332</xdr:colOff>
      <xdr:row>110</xdr:row>
      <xdr:rowOff>148167</xdr:rowOff>
    </xdr:from>
    <xdr:to>
      <xdr:col>3</xdr:col>
      <xdr:colOff>1746249</xdr:colOff>
      <xdr:row>125</xdr:row>
      <xdr:rowOff>137584</xdr:rowOff>
    </xdr:to>
    <xdr:pic>
      <xdr:nvPicPr>
        <xdr:cNvPr id="29" name="Imagen 28">
          <a:extLst>
            <a:ext uri="{FF2B5EF4-FFF2-40B4-BE49-F238E27FC236}">
              <a16:creationId xmlns:a16="http://schemas.microsoft.com/office/drawing/2014/main" id="{ADFCF54E-F472-45A1-AEE6-F0C9B1F204BF}"/>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4000499" y="18034000"/>
          <a:ext cx="3672417" cy="2370667"/>
        </a:xfrm>
        <a:prstGeom prst="rect">
          <a:avLst/>
        </a:prstGeom>
        <a:noFill/>
        <a:ln>
          <a:noFill/>
        </a:ln>
      </xdr:spPr>
    </xdr:pic>
    <xdr:clientData/>
  </xdr:twoCellAnchor>
  <xdr:twoCellAnchor editAs="oneCell">
    <xdr:from>
      <xdr:col>4</xdr:col>
      <xdr:colOff>21165</xdr:colOff>
      <xdr:row>110</xdr:row>
      <xdr:rowOff>105834</xdr:rowOff>
    </xdr:from>
    <xdr:to>
      <xdr:col>5</xdr:col>
      <xdr:colOff>1047750</xdr:colOff>
      <xdr:row>125</xdr:row>
      <xdr:rowOff>137583</xdr:rowOff>
    </xdr:to>
    <xdr:pic>
      <xdr:nvPicPr>
        <xdr:cNvPr id="30" name="Imagen 29">
          <a:extLst>
            <a:ext uri="{FF2B5EF4-FFF2-40B4-BE49-F238E27FC236}">
              <a16:creationId xmlns:a16="http://schemas.microsoft.com/office/drawing/2014/main" id="{4F6227B8-243E-42D0-9164-E4898B0053CE}"/>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7852832" y="17991667"/>
          <a:ext cx="3143251" cy="2412999"/>
        </a:xfrm>
        <a:prstGeom prst="rect">
          <a:avLst/>
        </a:prstGeom>
        <a:noFill/>
        <a:ln>
          <a:noFill/>
        </a:ln>
      </xdr:spPr>
    </xdr:pic>
    <xdr:clientData/>
  </xdr:twoCellAnchor>
  <xdr:twoCellAnchor editAs="oneCell">
    <xdr:from>
      <xdr:col>0</xdr:col>
      <xdr:colOff>402166</xdr:colOff>
      <xdr:row>111</xdr:row>
      <xdr:rowOff>0</xdr:rowOff>
    </xdr:from>
    <xdr:to>
      <xdr:col>1</xdr:col>
      <xdr:colOff>1280583</xdr:colOff>
      <xdr:row>125</xdr:row>
      <xdr:rowOff>116417</xdr:rowOff>
    </xdr:to>
    <xdr:pic>
      <xdr:nvPicPr>
        <xdr:cNvPr id="31" name="Imagen 30">
          <a:extLst>
            <a:ext uri="{FF2B5EF4-FFF2-40B4-BE49-F238E27FC236}">
              <a16:creationId xmlns:a16="http://schemas.microsoft.com/office/drawing/2014/main" id="{B50321E4-5B1A-469F-A690-578EBA306242}"/>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402166" y="18044583"/>
          <a:ext cx="3185584" cy="2338917"/>
        </a:xfrm>
        <a:prstGeom prst="rect">
          <a:avLst/>
        </a:prstGeom>
        <a:noFill/>
        <a:ln>
          <a:noFill/>
        </a:ln>
      </xdr:spPr>
    </xdr:pic>
    <xdr:clientData/>
  </xdr:twoCellAnchor>
  <xdr:twoCellAnchor editAs="oneCell">
    <xdr:from>
      <xdr:col>0</xdr:col>
      <xdr:colOff>254000</xdr:colOff>
      <xdr:row>129</xdr:row>
      <xdr:rowOff>0</xdr:rowOff>
    </xdr:from>
    <xdr:to>
      <xdr:col>1</xdr:col>
      <xdr:colOff>1555750</xdr:colOff>
      <xdr:row>146</xdr:row>
      <xdr:rowOff>105833</xdr:rowOff>
    </xdr:to>
    <xdr:pic>
      <xdr:nvPicPr>
        <xdr:cNvPr id="32" name="Imagen 31">
          <a:extLst>
            <a:ext uri="{FF2B5EF4-FFF2-40B4-BE49-F238E27FC236}">
              <a16:creationId xmlns:a16="http://schemas.microsoft.com/office/drawing/2014/main" id="{60B9D095-DA53-452C-84D8-A6F4429365EF}"/>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54000" y="20923250"/>
          <a:ext cx="3608917" cy="2804583"/>
        </a:xfrm>
        <a:prstGeom prst="rect">
          <a:avLst/>
        </a:prstGeom>
        <a:noFill/>
        <a:ln>
          <a:noFill/>
        </a:ln>
      </xdr:spPr>
    </xdr:pic>
    <xdr:clientData/>
  </xdr:twoCellAnchor>
  <xdr:twoCellAnchor editAs="oneCell">
    <xdr:from>
      <xdr:col>1</xdr:col>
      <xdr:colOff>1608668</xdr:colOff>
      <xdr:row>128</xdr:row>
      <xdr:rowOff>148167</xdr:rowOff>
    </xdr:from>
    <xdr:to>
      <xdr:col>3</xdr:col>
      <xdr:colOff>1555750</xdr:colOff>
      <xdr:row>146</xdr:row>
      <xdr:rowOff>148167</xdr:rowOff>
    </xdr:to>
    <xdr:pic>
      <xdr:nvPicPr>
        <xdr:cNvPr id="33" name="Imagen 32">
          <a:extLst>
            <a:ext uri="{FF2B5EF4-FFF2-40B4-BE49-F238E27FC236}">
              <a16:creationId xmlns:a16="http://schemas.microsoft.com/office/drawing/2014/main" id="{0468EF26-E4E3-4DD3-803B-7704B88588CB}"/>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915835" y="20912667"/>
          <a:ext cx="3566582" cy="2857500"/>
        </a:xfrm>
        <a:prstGeom prst="rect">
          <a:avLst/>
        </a:prstGeom>
        <a:noFill/>
        <a:ln>
          <a:noFill/>
        </a:ln>
      </xdr:spPr>
    </xdr:pic>
    <xdr:clientData/>
  </xdr:twoCellAnchor>
  <xdr:twoCellAnchor editAs="oneCell">
    <xdr:from>
      <xdr:col>3</xdr:col>
      <xdr:colOff>1650999</xdr:colOff>
      <xdr:row>128</xdr:row>
      <xdr:rowOff>137583</xdr:rowOff>
    </xdr:from>
    <xdr:to>
      <xdr:col>5</xdr:col>
      <xdr:colOff>973667</xdr:colOff>
      <xdr:row>147</xdr:row>
      <xdr:rowOff>42333</xdr:rowOff>
    </xdr:to>
    <xdr:pic>
      <xdr:nvPicPr>
        <xdr:cNvPr id="34" name="Imagen 33">
          <a:extLst>
            <a:ext uri="{FF2B5EF4-FFF2-40B4-BE49-F238E27FC236}">
              <a16:creationId xmlns:a16="http://schemas.microsoft.com/office/drawing/2014/main" id="{382E6ADB-F367-43D7-BA4E-91AF0463207A}"/>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7577666" y="20902083"/>
          <a:ext cx="3344334" cy="2921000"/>
        </a:xfrm>
        <a:prstGeom prst="rect">
          <a:avLst/>
        </a:prstGeom>
        <a:noFill/>
        <a:ln>
          <a:noFill/>
        </a:ln>
      </xdr:spPr>
    </xdr:pic>
    <xdr:clientData/>
  </xdr:twoCellAnchor>
  <xdr:twoCellAnchor editAs="oneCell">
    <xdr:from>
      <xdr:col>0</xdr:col>
      <xdr:colOff>201083</xdr:colOff>
      <xdr:row>150</xdr:row>
      <xdr:rowOff>31751</xdr:rowOff>
    </xdr:from>
    <xdr:to>
      <xdr:col>1</xdr:col>
      <xdr:colOff>1248834</xdr:colOff>
      <xdr:row>168</xdr:row>
      <xdr:rowOff>95250</xdr:rowOff>
    </xdr:to>
    <xdr:pic>
      <xdr:nvPicPr>
        <xdr:cNvPr id="35" name="Imagen 34">
          <a:extLst>
            <a:ext uri="{FF2B5EF4-FFF2-40B4-BE49-F238E27FC236}">
              <a16:creationId xmlns:a16="http://schemas.microsoft.com/office/drawing/2014/main" id="{945DF484-6A35-42A1-9B53-A59E21605437}"/>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083" y="24309918"/>
          <a:ext cx="3354918" cy="2920999"/>
        </a:xfrm>
        <a:prstGeom prst="rect">
          <a:avLst/>
        </a:prstGeom>
        <a:noFill/>
        <a:ln>
          <a:noFill/>
        </a:ln>
      </xdr:spPr>
    </xdr:pic>
    <xdr:clientData/>
  </xdr:twoCellAnchor>
  <xdr:twoCellAnchor editAs="oneCell">
    <xdr:from>
      <xdr:col>1</xdr:col>
      <xdr:colOff>1344083</xdr:colOff>
      <xdr:row>150</xdr:row>
      <xdr:rowOff>52917</xdr:rowOff>
    </xdr:from>
    <xdr:to>
      <xdr:col>3</xdr:col>
      <xdr:colOff>1354666</xdr:colOff>
      <xdr:row>168</xdr:row>
      <xdr:rowOff>74083</xdr:rowOff>
    </xdr:to>
    <xdr:pic>
      <xdr:nvPicPr>
        <xdr:cNvPr id="36" name="Imagen 35">
          <a:extLst>
            <a:ext uri="{FF2B5EF4-FFF2-40B4-BE49-F238E27FC236}">
              <a16:creationId xmlns:a16="http://schemas.microsoft.com/office/drawing/2014/main" id="{E590528E-6E0C-4641-B8A1-F26EC1B7ABD8}"/>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651250" y="24331084"/>
          <a:ext cx="3630083" cy="2878666"/>
        </a:xfrm>
        <a:prstGeom prst="rect">
          <a:avLst/>
        </a:prstGeom>
        <a:noFill/>
        <a:ln>
          <a:noFill/>
        </a:ln>
      </xdr:spPr>
    </xdr:pic>
    <xdr:clientData/>
  </xdr:twoCellAnchor>
  <xdr:twoCellAnchor editAs="oneCell">
    <xdr:from>
      <xdr:col>3</xdr:col>
      <xdr:colOff>1397000</xdr:colOff>
      <xdr:row>150</xdr:row>
      <xdr:rowOff>42333</xdr:rowOff>
    </xdr:from>
    <xdr:to>
      <xdr:col>5</xdr:col>
      <xdr:colOff>1090084</xdr:colOff>
      <xdr:row>168</xdr:row>
      <xdr:rowOff>116416</xdr:rowOff>
    </xdr:to>
    <xdr:pic>
      <xdr:nvPicPr>
        <xdr:cNvPr id="37" name="Imagen 36">
          <a:extLst>
            <a:ext uri="{FF2B5EF4-FFF2-40B4-BE49-F238E27FC236}">
              <a16:creationId xmlns:a16="http://schemas.microsoft.com/office/drawing/2014/main" id="{8342DE6B-BD5E-4EFC-A630-0ADAF75B9969}"/>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7323667" y="24320500"/>
          <a:ext cx="3714750" cy="2931583"/>
        </a:xfrm>
        <a:prstGeom prst="rect">
          <a:avLst/>
        </a:prstGeom>
        <a:noFill/>
        <a:ln>
          <a:noFill/>
        </a:ln>
      </xdr:spPr>
    </xdr:pic>
    <xdr:clientData/>
  </xdr:twoCellAnchor>
  <xdr:twoCellAnchor editAs="oneCell">
    <xdr:from>
      <xdr:col>1</xdr:col>
      <xdr:colOff>1312333</xdr:colOff>
      <xdr:row>171</xdr:row>
      <xdr:rowOff>21167</xdr:rowOff>
    </xdr:from>
    <xdr:to>
      <xdr:col>3</xdr:col>
      <xdr:colOff>1407583</xdr:colOff>
      <xdr:row>186</xdr:row>
      <xdr:rowOff>31751</xdr:rowOff>
    </xdr:to>
    <xdr:pic>
      <xdr:nvPicPr>
        <xdr:cNvPr id="38" name="Imagen 37">
          <a:extLst>
            <a:ext uri="{FF2B5EF4-FFF2-40B4-BE49-F238E27FC236}">
              <a16:creationId xmlns:a16="http://schemas.microsoft.com/office/drawing/2014/main" id="{B669BC3C-65F0-4574-A75E-2181ECA94AFD}"/>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3619500" y="27654250"/>
          <a:ext cx="3714750" cy="2391834"/>
        </a:xfrm>
        <a:prstGeom prst="rect">
          <a:avLst/>
        </a:prstGeom>
        <a:noFill/>
        <a:ln>
          <a:noFill/>
        </a:ln>
      </xdr:spPr>
    </xdr:pic>
    <xdr:clientData/>
  </xdr:twoCellAnchor>
  <xdr:twoCellAnchor editAs="oneCell">
    <xdr:from>
      <xdr:col>0</xdr:col>
      <xdr:colOff>127000</xdr:colOff>
      <xdr:row>171</xdr:row>
      <xdr:rowOff>1</xdr:rowOff>
    </xdr:from>
    <xdr:to>
      <xdr:col>1</xdr:col>
      <xdr:colOff>1259416</xdr:colOff>
      <xdr:row>186</xdr:row>
      <xdr:rowOff>21166</xdr:rowOff>
    </xdr:to>
    <xdr:pic>
      <xdr:nvPicPr>
        <xdr:cNvPr id="39" name="Imagen 38">
          <a:extLst>
            <a:ext uri="{FF2B5EF4-FFF2-40B4-BE49-F238E27FC236}">
              <a16:creationId xmlns:a16="http://schemas.microsoft.com/office/drawing/2014/main" id="{0EC9AB92-1D34-4D3B-B822-8003D8731D4A}"/>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27000" y="27633084"/>
          <a:ext cx="3439583" cy="2402415"/>
        </a:xfrm>
        <a:prstGeom prst="rect">
          <a:avLst/>
        </a:prstGeom>
        <a:noFill/>
        <a:ln>
          <a:noFill/>
        </a:ln>
      </xdr:spPr>
    </xdr:pic>
    <xdr:clientData/>
  </xdr:twoCellAnchor>
  <xdr:twoCellAnchor editAs="oneCell">
    <xdr:from>
      <xdr:col>3</xdr:col>
      <xdr:colOff>1481666</xdr:colOff>
      <xdr:row>170</xdr:row>
      <xdr:rowOff>148168</xdr:rowOff>
    </xdr:from>
    <xdr:to>
      <xdr:col>5</xdr:col>
      <xdr:colOff>941917</xdr:colOff>
      <xdr:row>186</xdr:row>
      <xdr:rowOff>52918</xdr:rowOff>
    </xdr:to>
    <xdr:pic>
      <xdr:nvPicPr>
        <xdr:cNvPr id="40" name="Imagen 39">
          <a:extLst>
            <a:ext uri="{FF2B5EF4-FFF2-40B4-BE49-F238E27FC236}">
              <a16:creationId xmlns:a16="http://schemas.microsoft.com/office/drawing/2014/main" id="{84E9C127-772A-4C08-A8B2-5C050DCC2C21}"/>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7408333" y="27622501"/>
          <a:ext cx="3481917" cy="2444750"/>
        </a:xfrm>
        <a:prstGeom prst="rect">
          <a:avLst/>
        </a:prstGeom>
        <a:noFill/>
        <a:ln>
          <a:noFill/>
        </a:ln>
      </xdr:spPr>
    </xdr:pic>
    <xdr:clientData/>
  </xdr:twoCellAnchor>
  <xdr:twoCellAnchor editAs="oneCell">
    <xdr:from>
      <xdr:col>0</xdr:col>
      <xdr:colOff>0</xdr:colOff>
      <xdr:row>188</xdr:row>
      <xdr:rowOff>148167</xdr:rowOff>
    </xdr:from>
    <xdr:to>
      <xdr:col>1</xdr:col>
      <xdr:colOff>1227666</xdr:colOff>
      <xdr:row>203</xdr:row>
      <xdr:rowOff>116417</xdr:rowOff>
    </xdr:to>
    <xdr:pic>
      <xdr:nvPicPr>
        <xdr:cNvPr id="41" name="Imagen 40">
          <a:extLst>
            <a:ext uri="{FF2B5EF4-FFF2-40B4-BE49-F238E27FC236}">
              <a16:creationId xmlns:a16="http://schemas.microsoft.com/office/drawing/2014/main" id="{D61B7DA6-8704-444A-B5C0-8A9CC85F75F8}"/>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0" y="30501167"/>
          <a:ext cx="3534833" cy="2349500"/>
        </a:xfrm>
        <a:prstGeom prst="rect">
          <a:avLst/>
        </a:prstGeom>
        <a:noFill/>
        <a:ln>
          <a:noFill/>
        </a:ln>
      </xdr:spPr>
    </xdr:pic>
    <xdr:clientData/>
  </xdr:twoCellAnchor>
  <xdr:twoCellAnchor editAs="oneCell">
    <xdr:from>
      <xdr:col>1</xdr:col>
      <xdr:colOff>1312334</xdr:colOff>
      <xdr:row>189</xdr:row>
      <xdr:rowOff>1</xdr:rowOff>
    </xdr:from>
    <xdr:to>
      <xdr:col>3</xdr:col>
      <xdr:colOff>1439333</xdr:colOff>
      <xdr:row>203</xdr:row>
      <xdr:rowOff>137583</xdr:rowOff>
    </xdr:to>
    <xdr:pic>
      <xdr:nvPicPr>
        <xdr:cNvPr id="42" name="Imagen 41">
          <a:extLst>
            <a:ext uri="{FF2B5EF4-FFF2-40B4-BE49-F238E27FC236}">
              <a16:creationId xmlns:a16="http://schemas.microsoft.com/office/drawing/2014/main" id="{99196C49-8B3E-425E-B4C0-FEE94B43E257}"/>
            </a:ext>
          </a:extLst>
        </xdr:cNvPr>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3619501" y="30511751"/>
          <a:ext cx="3746499" cy="2360082"/>
        </a:xfrm>
        <a:prstGeom prst="rect">
          <a:avLst/>
        </a:prstGeom>
        <a:noFill/>
        <a:ln>
          <a:noFill/>
        </a:ln>
      </xdr:spPr>
    </xdr:pic>
    <xdr:clientData/>
  </xdr:twoCellAnchor>
  <xdr:twoCellAnchor editAs="oneCell">
    <xdr:from>
      <xdr:col>3</xdr:col>
      <xdr:colOff>1492250</xdr:colOff>
      <xdr:row>188</xdr:row>
      <xdr:rowOff>137584</xdr:rowOff>
    </xdr:from>
    <xdr:to>
      <xdr:col>5</xdr:col>
      <xdr:colOff>836084</xdr:colOff>
      <xdr:row>203</xdr:row>
      <xdr:rowOff>148167</xdr:rowOff>
    </xdr:to>
    <xdr:pic>
      <xdr:nvPicPr>
        <xdr:cNvPr id="43" name="Imagen 42">
          <a:extLst>
            <a:ext uri="{FF2B5EF4-FFF2-40B4-BE49-F238E27FC236}">
              <a16:creationId xmlns:a16="http://schemas.microsoft.com/office/drawing/2014/main" id="{9F5689DB-0AA0-4AF8-9E4A-467015573E67}"/>
            </a:ext>
          </a:extLst>
        </xdr:cNvPr>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7418917" y="30490584"/>
          <a:ext cx="3365500" cy="2391833"/>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xdr:from>
      <xdr:col>3</xdr:col>
      <xdr:colOff>733425</xdr:colOff>
      <xdr:row>10</xdr:row>
      <xdr:rowOff>142875</xdr:rowOff>
    </xdr:from>
    <xdr:to>
      <xdr:col>5</xdr:col>
      <xdr:colOff>914400</xdr:colOff>
      <xdr:row>10</xdr:row>
      <xdr:rowOff>142875</xdr:rowOff>
    </xdr:to>
    <xdr:sp macro="" textlink="">
      <xdr:nvSpPr>
        <xdr:cNvPr id="5951751" name="Line 2">
          <a:extLst>
            <a:ext uri="{FF2B5EF4-FFF2-40B4-BE49-F238E27FC236}">
              <a16:creationId xmlns:a16="http://schemas.microsoft.com/office/drawing/2014/main" id="{7EC5EFA2-9F00-42AC-90B4-0C2891B2E736}"/>
            </a:ext>
          </a:extLst>
        </xdr:cNvPr>
        <xdr:cNvSpPr>
          <a:spLocks noChangeShapeType="1"/>
        </xdr:cNvSpPr>
      </xdr:nvSpPr>
      <xdr:spPr bwMode="auto">
        <a:xfrm>
          <a:off x="6657975" y="2114550"/>
          <a:ext cx="42005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104775</xdr:colOff>
      <xdr:row>266</xdr:row>
      <xdr:rowOff>104775</xdr:rowOff>
    </xdr:from>
    <xdr:to>
      <xdr:col>2</xdr:col>
      <xdr:colOff>838200</xdr:colOff>
      <xdr:row>288</xdr:row>
      <xdr:rowOff>104775</xdr:rowOff>
    </xdr:to>
    <xdr:pic>
      <xdr:nvPicPr>
        <xdr:cNvPr id="5951752" name="Imagen 10">
          <a:extLst>
            <a:ext uri="{FF2B5EF4-FFF2-40B4-BE49-F238E27FC236}">
              <a16:creationId xmlns:a16="http://schemas.microsoft.com/office/drawing/2014/main" id="{1A5FBA9A-EA24-4D13-A129-26B4CA23C3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34623375"/>
          <a:ext cx="4752975" cy="3562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714375</xdr:colOff>
      <xdr:row>266</xdr:row>
      <xdr:rowOff>85725</xdr:rowOff>
    </xdr:from>
    <xdr:to>
      <xdr:col>8</xdr:col>
      <xdr:colOff>638175</xdr:colOff>
      <xdr:row>288</xdr:row>
      <xdr:rowOff>142875</xdr:rowOff>
    </xdr:to>
    <xdr:pic>
      <xdr:nvPicPr>
        <xdr:cNvPr id="5951753" name="Imagen 11">
          <a:extLst>
            <a:ext uri="{FF2B5EF4-FFF2-40B4-BE49-F238E27FC236}">
              <a16:creationId xmlns:a16="http://schemas.microsoft.com/office/drawing/2014/main" id="{6811CDD6-1E44-4268-80DF-88B8D6BF2A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43925" y="34604325"/>
          <a:ext cx="4810125" cy="361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240196</xdr:colOff>
      <xdr:row>16</xdr:row>
      <xdr:rowOff>49696</xdr:rowOff>
    </xdr:from>
    <xdr:ext cx="4421451" cy="3316089"/>
    <xdr:pic>
      <xdr:nvPicPr>
        <xdr:cNvPr id="13" name="Imagen 12">
          <a:extLst>
            <a:ext uri="{FF2B5EF4-FFF2-40B4-BE49-F238E27FC236}">
              <a16:creationId xmlns:a16="http://schemas.microsoft.com/office/drawing/2014/main" id="{0CFD54A3-9CB2-4D9A-AF5A-C5A0895C636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40196" y="2806343"/>
          <a:ext cx="4421451" cy="3316089"/>
        </a:xfrm>
        <a:prstGeom prst="rect">
          <a:avLst/>
        </a:prstGeom>
      </xdr:spPr>
    </xdr:pic>
    <xdr:clientData/>
  </xdr:oneCellAnchor>
  <xdr:twoCellAnchor editAs="oneCell">
    <xdr:from>
      <xdr:col>2</xdr:col>
      <xdr:colOff>719381</xdr:colOff>
      <xdr:row>16</xdr:row>
      <xdr:rowOff>42879</xdr:rowOff>
    </xdr:from>
    <xdr:to>
      <xdr:col>5</xdr:col>
      <xdr:colOff>1072473</xdr:colOff>
      <xdr:row>37</xdr:row>
      <xdr:rowOff>89647</xdr:rowOff>
    </xdr:to>
    <xdr:pic>
      <xdr:nvPicPr>
        <xdr:cNvPr id="14" name="Imagen 13">
          <a:extLst>
            <a:ext uri="{FF2B5EF4-FFF2-40B4-BE49-F238E27FC236}">
              <a16:creationId xmlns:a16="http://schemas.microsoft.com/office/drawing/2014/main" id="{13024473-04E4-45DB-9DB0-6C084862654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742293" y="2956408"/>
          <a:ext cx="6281004" cy="3341298"/>
        </a:xfrm>
        <a:prstGeom prst="rect">
          <a:avLst/>
        </a:prstGeom>
      </xdr:spPr>
    </xdr:pic>
    <xdr:clientData/>
  </xdr:twoCellAnchor>
  <xdr:oneCellAnchor>
    <xdr:from>
      <xdr:col>0</xdr:col>
      <xdr:colOff>168087</xdr:colOff>
      <xdr:row>41</xdr:row>
      <xdr:rowOff>56029</xdr:rowOff>
    </xdr:from>
    <xdr:ext cx="4482353" cy="3361765"/>
    <xdr:pic>
      <xdr:nvPicPr>
        <xdr:cNvPr id="15" name="Imagen 14">
          <a:extLst>
            <a:ext uri="{FF2B5EF4-FFF2-40B4-BE49-F238E27FC236}">
              <a16:creationId xmlns:a16="http://schemas.microsoft.com/office/drawing/2014/main" id="{93773FEB-1E68-4E1A-93F0-9E63A961909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8087" y="6891617"/>
          <a:ext cx="4482353" cy="3361765"/>
        </a:xfrm>
        <a:prstGeom prst="rect">
          <a:avLst/>
        </a:prstGeom>
      </xdr:spPr>
    </xdr:pic>
    <xdr:clientData/>
  </xdr:oneCellAnchor>
  <xdr:twoCellAnchor editAs="oneCell">
    <xdr:from>
      <xdr:col>2</xdr:col>
      <xdr:colOff>1904999</xdr:colOff>
      <xdr:row>41</xdr:row>
      <xdr:rowOff>67236</xdr:rowOff>
    </xdr:from>
    <xdr:to>
      <xdr:col>5</xdr:col>
      <xdr:colOff>627528</xdr:colOff>
      <xdr:row>63</xdr:row>
      <xdr:rowOff>78441</xdr:rowOff>
    </xdr:to>
    <xdr:pic>
      <xdr:nvPicPr>
        <xdr:cNvPr id="16" name="Imagen 15">
          <a:extLst>
            <a:ext uri="{FF2B5EF4-FFF2-40B4-BE49-F238E27FC236}">
              <a16:creationId xmlns:a16="http://schemas.microsoft.com/office/drawing/2014/main" id="{00665280-B446-41CE-9C7D-CDA72010FA79}"/>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927911" y="6902824"/>
          <a:ext cx="4650441" cy="3462617"/>
        </a:xfrm>
        <a:prstGeom prst="rect">
          <a:avLst/>
        </a:prstGeom>
        <a:noFill/>
        <a:ln>
          <a:noFill/>
        </a:ln>
      </xdr:spPr>
    </xdr:pic>
    <xdr:clientData/>
  </xdr:twoCellAnchor>
  <xdr:twoCellAnchor editAs="oneCell">
    <xdr:from>
      <xdr:col>0</xdr:col>
      <xdr:colOff>168089</xdr:colOff>
      <xdr:row>66</xdr:row>
      <xdr:rowOff>112059</xdr:rowOff>
    </xdr:from>
    <xdr:to>
      <xdr:col>2</xdr:col>
      <xdr:colOff>627529</xdr:colOff>
      <xdr:row>87</xdr:row>
      <xdr:rowOff>78442</xdr:rowOff>
    </xdr:to>
    <xdr:pic>
      <xdr:nvPicPr>
        <xdr:cNvPr id="17" name="Imagen 16">
          <a:extLst>
            <a:ext uri="{FF2B5EF4-FFF2-40B4-BE49-F238E27FC236}">
              <a16:creationId xmlns:a16="http://schemas.microsoft.com/office/drawing/2014/main" id="{126E2F37-B721-4666-82DD-FD9EA4F4184D}"/>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68089" y="10869706"/>
          <a:ext cx="4482352" cy="3260912"/>
        </a:xfrm>
        <a:prstGeom prst="rect">
          <a:avLst/>
        </a:prstGeom>
        <a:noFill/>
        <a:ln>
          <a:noFill/>
        </a:ln>
      </xdr:spPr>
    </xdr:pic>
    <xdr:clientData/>
  </xdr:twoCellAnchor>
  <xdr:twoCellAnchor editAs="oneCell">
    <xdr:from>
      <xdr:col>3</xdr:col>
      <xdr:colOff>11206</xdr:colOff>
      <xdr:row>66</xdr:row>
      <xdr:rowOff>44823</xdr:rowOff>
    </xdr:from>
    <xdr:to>
      <xdr:col>5</xdr:col>
      <xdr:colOff>212911</xdr:colOff>
      <xdr:row>87</xdr:row>
      <xdr:rowOff>78442</xdr:rowOff>
    </xdr:to>
    <xdr:pic>
      <xdr:nvPicPr>
        <xdr:cNvPr id="18" name="Imagen 17">
          <a:extLst>
            <a:ext uri="{FF2B5EF4-FFF2-40B4-BE49-F238E27FC236}">
              <a16:creationId xmlns:a16="http://schemas.microsoft.com/office/drawing/2014/main" id="{6A32F055-B817-4D62-9CD0-F3E1B58D5EAA}"/>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939118" y="10802470"/>
          <a:ext cx="4224617" cy="3328148"/>
        </a:xfrm>
        <a:prstGeom prst="rect">
          <a:avLst/>
        </a:prstGeom>
        <a:noFill/>
        <a:ln>
          <a:noFill/>
        </a:ln>
      </xdr:spPr>
    </xdr:pic>
    <xdr:clientData/>
  </xdr:twoCellAnchor>
  <xdr:twoCellAnchor editAs="oneCell">
    <xdr:from>
      <xdr:col>0</xdr:col>
      <xdr:colOff>268941</xdr:colOff>
      <xdr:row>90</xdr:row>
      <xdr:rowOff>89646</xdr:rowOff>
    </xdr:from>
    <xdr:to>
      <xdr:col>2</xdr:col>
      <xdr:colOff>515470</xdr:colOff>
      <xdr:row>110</xdr:row>
      <xdr:rowOff>100852</xdr:rowOff>
    </xdr:to>
    <xdr:pic>
      <xdr:nvPicPr>
        <xdr:cNvPr id="19" name="Imagen 18">
          <a:extLst>
            <a:ext uri="{FF2B5EF4-FFF2-40B4-BE49-F238E27FC236}">
              <a16:creationId xmlns:a16="http://schemas.microsoft.com/office/drawing/2014/main" id="{E7875A36-B957-4372-95DA-3238E5AA73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68941" y="14612470"/>
          <a:ext cx="4269441" cy="3148853"/>
        </a:xfrm>
        <a:prstGeom prst="rect">
          <a:avLst/>
        </a:prstGeom>
        <a:noFill/>
        <a:ln>
          <a:noFill/>
        </a:ln>
      </xdr:spPr>
    </xdr:pic>
    <xdr:clientData/>
  </xdr:twoCellAnchor>
  <xdr:twoCellAnchor editAs="oneCell">
    <xdr:from>
      <xdr:col>2</xdr:col>
      <xdr:colOff>1647265</xdr:colOff>
      <xdr:row>90</xdr:row>
      <xdr:rowOff>33617</xdr:rowOff>
    </xdr:from>
    <xdr:to>
      <xdr:col>5</xdr:col>
      <xdr:colOff>1075765</xdr:colOff>
      <xdr:row>110</xdr:row>
      <xdr:rowOff>56028</xdr:rowOff>
    </xdr:to>
    <xdr:pic>
      <xdr:nvPicPr>
        <xdr:cNvPr id="20" name="Imagen 19">
          <a:extLst>
            <a:ext uri="{FF2B5EF4-FFF2-40B4-BE49-F238E27FC236}">
              <a16:creationId xmlns:a16="http://schemas.microsoft.com/office/drawing/2014/main" id="{D69954C6-1C62-4D63-BCF9-74E26959D806}"/>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670177" y="14556441"/>
          <a:ext cx="5356412" cy="3160058"/>
        </a:xfrm>
        <a:prstGeom prst="rect">
          <a:avLst/>
        </a:prstGeom>
        <a:noFill/>
        <a:ln>
          <a:noFill/>
        </a:ln>
      </xdr:spPr>
    </xdr:pic>
    <xdr:clientData/>
  </xdr:twoCellAnchor>
  <xdr:twoCellAnchor editAs="oneCell">
    <xdr:from>
      <xdr:col>0</xdr:col>
      <xdr:colOff>369794</xdr:colOff>
      <xdr:row>114</xdr:row>
      <xdr:rowOff>1</xdr:rowOff>
    </xdr:from>
    <xdr:to>
      <xdr:col>2</xdr:col>
      <xdr:colOff>22412</xdr:colOff>
      <xdr:row>130</xdr:row>
      <xdr:rowOff>22412</xdr:rowOff>
    </xdr:to>
    <xdr:pic>
      <xdr:nvPicPr>
        <xdr:cNvPr id="21" name="Imagen 20">
          <a:extLst>
            <a:ext uri="{FF2B5EF4-FFF2-40B4-BE49-F238E27FC236}">
              <a16:creationId xmlns:a16="http://schemas.microsoft.com/office/drawing/2014/main" id="{91C3A9AA-1476-452E-AE41-2FD4F03CABAB}"/>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69794" y="18310413"/>
          <a:ext cx="3675530" cy="2532528"/>
        </a:xfrm>
        <a:prstGeom prst="rect">
          <a:avLst/>
        </a:prstGeom>
        <a:noFill/>
        <a:ln>
          <a:noFill/>
        </a:ln>
      </xdr:spPr>
    </xdr:pic>
    <xdr:clientData/>
  </xdr:twoCellAnchor>
  <xdr:twoCellAnchor editAs="oneCell">
    <xdr:from>
      <xdr:col>2</xdr:col>
      <xdr:colOff>291354</xdr:colOff>
      <xdr:row>113</xdr:row>
      <xdr:rowOff>145678</xdr:rowOff>
    </xdr:from>
    <xdr:to>
      <xdr:col>3</xdr:col>
      <xdr:colOff>1748118</xdr:colOff>
      <xdr:row>129</xdr:row>
      <xdr:rowOff>123266</xdr:rowOff>
    </xdr:to>
    <xdr:pic>
      <xdr:nvPicPr>
        <xdr:cNvPr id="22" name="Imagen 21">
          <a:extLst>
            <a:ext uri="{FF2B5EF4-FFF2-40B4-BE49-F238E27FC236}">
              <a16:creationId xmlns:a16="http://schemas.microsoft.com/office/drawing/2014/main" id="{27472BBA-B1B7-4F83-929C-05938A545DB2}"/>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4314266" y="18299207"/>
          <a:ext cx="3361764" cy="2487706"/>
        </a:xfrm>
        <a:prstGeom prst="rect">
          <a:avLst/>
        </a:prstGeom>
        <a:noFill/>
        <a:ln>
          <a:noFill/>
        </a:ln>
      </xdr:spPr>
    </xdr:pic>
    <xdr:clientData/>
  </xdr:twoCellAnchor>
  <xdr:twoCellAnchor editAs="oneCell">
    <xdr:from>
      <xdr:col>3</xdr:col>
      <xdr:colOff>1882588</xdr:colOff>
      <xdr:row>113</xdr:row>
      <xdr:rowOff>145678</xdr:rowOff>
    </xdr:from>
    <xdr:to>
      <xdr:col>5</xdr:col>
      <xdr:colOff>1086970</xdr:colOff>
      <xdr:row>129</xdr:row>
      <xdr:rowOff>112060</xdr:rowOff>
    </xdr:to>
    <xdr:pic>
      <xdr:nvPicPr>
        <xdr:cNvPr id="23" name="Imagen 22">
          <a:extLst>
            <a:ext uri="{FF2B5EF4-FFF2-40B4-BE49-F238E27FC236}">
              <a16:creationId xmlns:a16="http://schemas.microsoft.com/office/drawing/2014/main" id="{92C2C257-EA2F-4A84-8A0C-7BE023AE7B66}"/>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7810500" y="18299207"/>
          <a:ext cx="3227294" cy="2476500"/>
        </a:xfrm>
        <a:prstGeom prst="rect">
          <a:avLst/>
        </a:prstGeom>
        <a:noFill/>
        <a:ln>
          <a:noFill/>
        </a:ln>
      </xdr:spPr>
    </xdr:pic>
    <xdr:clientData/>
  </xdr:twoCellAnchor>
  <xdr:twoCellAnchor editAs="oneCell">
    <xdr:from>
      <xdr:col>0</xdr:col>
      <xdr:colOff>0</xdr:colOff>
      <xdr:row>134</xdr:row>
      <xdr:rowOff>22412</xdr:rowOff>
    </xdr:from>
    <xdr:to>
      <xdr:col>1</xdr:col>
      <xdr:colOff>1333501</xdr:colOff>
      <xdr:row>150</xdr:row>
      <xdr:rowOff>89646</xdr:rowOff>
    </xdr:to>
    <xdr:pic>
      <xdr:nvPicPr>
        <xdr:cNvPr id="24" name="Imagen 23">
          <a:extLst>
            <a:ext uri="{FF2B5EF4-FFF2-40B4-BE49-F238E27FC236}">
              <a16:creationId xmlns:a16="http://schemas.microsoft.com/office/drawing/2014/main" id="{CBBD83A7-5248-410B-A9A2-87C9A6B1891C}"/>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0" y="21492883"/>
          <a:ext cx="3641913" cy="2577351"/>
        </a:xfrm>
        <a:prstGeom prst="rect">
          <a:avLst/>
        </a:prstGeom>
        <a:noFill/>
        <a:ln>
          <a:noFill/>
        </a:ln>
      </xdr:spPr>
    </xdr:pic>
    <xdr:clientData/>
  </xdr:twoCellAnchor>
  <xdr:twoCellAnchor editAs="oneCell">
    <xdr:from>
      <xdr:col>1</xdr:col>
      <xdr:colOff>1411941</xdr:colOff>
      <xdr:row>134</xdr:row>
      <xdr:rowOff>11207</xdr:rowOff>
    </xdr:from>
    <xdr:to>
      <xdr:col>3</xdr:col>
      <xdr:colOff>1434352</xdr:colOff>
      <xdr:row>150</xdr:row>
      <xdr:rowOff>89647</xdr:rowOff>
    </xdr:to>
    <xdr:pic>
      <xdr:nvPicPr>
        <xdr:cNvPr id="25" name="Imagen 24">
          <a:extLst>
            <a:ext uri="{FF2B5EF4-FFF2-40B4-BE49-F238E27FC236}">
              <a16:creationId xmlns:a16="http://schemas.microsoft.com/office/drawing/2014/main" id="{BC873A96-B6FE-41C2-933C-F85772085725}"/>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720353" y="21481678"/>
          <a:ext cx="3641911" cy="2588557"/>
        </a:xfrm>
        <a:prstGeom prst="rect">
          <a:avLst/>
        </a:prstGeom>
        <a:noFill/>
        <a:ln>
          <a:noFill/>
        </a:ln>
      </xdr:spPr>
    </xdr:pic>
    <xdr:clientData/>
  </xdr:twoCellAnchor>
  <xdr:twoCellAnchor editAs="oneCell">
    <xdr:from>
      <xdr:col>3</xdr:col>
      <xdr:colOff>1501588</xdr:colOff>
      <xdr:row>134</xdr:row>
      <xdr:rowOff>11205</xdr:rowOff>
    </xdr:from>
    <xdr:to>
      <xdr:col>5</xdr:col>
      <xdr:colOff>930088</xdr:colOff>
      <xdr:row>150</xdr:row>
      <xdr:rowOff>123266</xdr:rowOff>
    </xdr:to>
    <xdr:pic>
      <xdr:nvPicPr>
        <xdr:cNvPr id="26" name="Imagen 25">
          <a:extLst>
            <a:ext uri="{FF2B5EF4-FFF2-40B4-BE49-F238E27FC236}">
              <a16:creationId xmlns:a16="http://schemas.microsoft.com/office/drawing/2014/main" id="{2FF22CBC-FCC1-4891-AB6F-15A81CA0BA16}"/>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7429500" y="21481676"/>
          <a:ext cx="3451412" cy="2622178"/>
        </a:xfrm>
        <a:prstGeom prst="rect">
          <a:avLst/>
        </a:prstGeom>
        <a:noFill/>
        <a:ln>
          <a:noFill/>
        </a:ln>
      </xdr:spPr>
    </xdr:pic>
    <xdr:clientData/>
  </xdr:twoCellAnchor>
  <xdr:twoCellAnchor editAs="oneCell">
    <xdr:from>
      <xdr:col>0</xdr:col>
      <xdr:colOff>291353</xdr:colOff>
      <xdr:row>154</xdr:row>
      <xdr:rowOff>89649</xdr:rowOff>
    </xdr:from>
    <xdr:to>
      <xdr:col>2</xdr:col>
      <xdr:colOff>1288677</xdr:colOff>
      <xdr:row>176</xdr:row>
      <xdr:rowOff>112059</xdr:rowOff>
    </xdr:to>
    <xdr:pic>
      <xdr:nvPicPr>
        <xdr:cNvPr id="27" name="Imagen 26">
          <a:extLst>
            <a:ext uri="{FF2B5EF4-FFF2-40B4-BE49-F238E27FC236}">
              <a16:creationId xmlns:a16="http://schemas.microsoft.com/office/drawing/2014/main" id="{4A7865A0-B03F-418E-AE83-CD6FD4F3FF45}"/>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91353" y="24720178"/>
          <a:ext cx="5020236" cy="3473822"/>
        </a:xfrm>
        <a:prstGeom prst="rect">
          <a:avLst/>
        </a:prstGeom>
        <a:noFill/>
        <a:ln>
          <a:noFill/>
        </a:ln>
      </xdr:spPr>
    </xdr:pic>
    <xdr:clientData/>
  </xdr:twoCellAnchor>
  <xdr:twoCellAnchor editAs="oneCell">
    <xdr:from>
      <xdr:col>2</xdr:col>
      <xdr:colOff>1602441</xdr:colOff>
      <xdr:row>154</xdr:row>
      <xdr:rowOff>56031</xdr:rowOff>
    </xdr:from>
    <xdr:to>
      <xdr:col>5</xdr:col>
      <xdr:colOff>705970</xdr:colOff>
      <xdr:row>176</xdr:row>
      <xdr:rowOff>89647</xdr:rowOff>
    </xdr:to>
    <xdr:pic>
      <xdr:nvPicPr>
        <xdr:cNvPr id="28" name="Imagen 27">
          <a:extLst>
            <a:ext uri="{FF2B5EF4-FFF2-40B4-BE49-F238E27FC236}">
              <a16:creationId xmlns:a16="http://schemas.microsoft.com/office/drawing/2014/main" id="{6C5C7891-F07A-41EB-BED2-FE844BE0019F}"/>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5625353" y="24686560"/>
          <a:ext cx="5031441" cy="3485028"/>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xdr:from>
      <xdr:col>3</xdr:col>
      <xdr:colOff>733425</xdr:colOff>
      <xdr:row>10</xdr:row>
      <xdr:rowOff>142875</xdr:rowOff>
    </xdr:from>
    <xdr:to>
      <xdr:col>5</xdr:col>
      <xdr:colOff>914400</xdr:colOff>
      <xdr:row>10</xdr:row>
      <xdr:rowOff>142875</xdr:rowOff>
    </xdr:to>
    <xdr:sp macro="" textlink="">
      <xdr:nvSpPr>
        <xdr:cNvPr id="5602736" name="Line 2">
          <a:extLst>
            <a:ext uri="{FF2B5EF4-FFF2-40B4-BE49-F238E27FC236}">
              <a16:creationId xmlns:a16="http://schemas.microsoft.com/office/drawing/2014/main" id="{D2311C09-9F9B-46F2-AA50-53EB19914BDE}"/>
            </a:ext>
          </a:extLst>
        </xdr:cNvPr>
        <xdr:cNvSpPr>
          <a:spLocks noChangeShapeType="1"/>
        </xdr:cNvSpPr>
      </xdr:nvSpPr>
      <xdr:spPr bwMode="auto">
        <a:xfrm>
          <a:off x="6877050" y="2114550"/>
          <a:ext cx="4276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104775</xdr:colOff>
      <xdr:row>403</xdr:row>
      <xdr:rowOff>104775</xdr:rowOff>
    </xdr:from>
    <xdr:to>
      <xdr:col>2</xdr:col>
      <xdr:colOff>771525</xdr:colOff>
      <xdr:row>425</xdr:row>
      <xdr:rowOff>104776</xdr:rowOff>
    </xdr:to>
    <xdr:pic>
      <xdr:nvPicPr>
        <xdr:cNvPr id="5602737" name="Imagen 10">
          <a:extLst>
            <a:ext uri="{FF2B5EF4-FFF2-40B4-BE49-F238E27FC236}">
              <a16:creationId xmlns:a16="http://schemas.microsoft.com/office/drawing/2014/main" id="{EC1652B7-C817-40F8-A2D9-90814E4A04F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27822525"/>
          <a:ext cx="4762500" cy="3562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723900</xdr:colOff>
      <xdr:row>403</xdr:row>
      <xdr:rowOff>85725</xdr:rowOff>
    </xdr:from>
    <xdr:to>
      <xdr:col>7</xdr:col>
      <xdr:colOff>685800</xdr:colOff>
      <xdr:row>425</xdr:row>
      <xdr:rowOff>142876</xdr:rowOff>
    </xdr:to>
    <xdr:pic>
      <xdr:nvPicPr>
        <xdr:cNvPr id="5602738" name="Imagen 11">
          <a:extLst>
            <a:ext uri="{FF2B5EF4-FFF2-40B4-BE49-F238E27FC236}">
              <a16:creationId xmlns:a16="http://schemas.microsoft.com/office/drawing/2014/main" id="{BA1F0EC4-A4F6-4873-AE70-857145A900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15400" y="27803475"/>
          <a:ext cx="4819650" cy="361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843642</xdr:colOff>
      <xdr:row>286</xdr:row>
      <xdr:rowOff>40823</xdr:rowOff>
    </xdr:from>
    <xdr:to>
      <xdr:col>2</xdr:col>
      <xdr:colOff>911679</xdr:colOff>
      <xdr:row>315</xdr:row>
      <xdr:rowOff>13607</xdr:rowOff>
    </xdr:to>
    <xdr:pic>
      <xdr:nvPicPr>
        <xdr:cNvPr id="14" name="Imagen 13">
          <a:extLst>
            <a:ext uri="{FF2B5EF4-FFF2-40B4-BE49-F238E27FC236}">
              <a16:creationId xmlns:a16="http://schemas.microsoft.com/office/drawing/2014/main" id="{B635FA97-3146-4DAA-AC88-82C12B24D268}"/>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43642" y="47107930"/>
          <a:ext cx="4177394" cy="4708070"/>
        </a:xfrm>
        <a:prstGeom prst="rect">
          <a:avLst/>
        </a:prstGeom>
        <a:noFill/>
        <a:ln>
          <a:noFill/>
        </a:ln>
      </xdr:spPr>
    </xdr:pic>
    <xdr:clientData/>
  </xdr:twoCellAnchor>
  <xdr:twoCellAnchor editAs="oneCell">
    <xdr:from>
      <xdr:col>0</xdr:col>
      <xdr:colOff>0</xdr:colOff>
      <xdr:row>15</xdr:row>
      <xdr:rowOff>108857</xdr:rowOff>
    </xdr:from>
    <xdr:to>
      <xdr:col>2</xdr:col>
      <xdr:colOff>1502773</xdr:colOff>
      <xdr:row>41</xdr:row>
      <xdr:rowOff>72844</xdr:rowOff>
    </xdr:to>
    <xdr:pic>
      <xdr:nvPicPr>
        <xdr:cNvPr id="15" name="Imagen 14">
          <a:extLst>
            <a:ext uri="{FF2B5EF4-FFF2-40B4-BE49-F238E27FC236}">
              <a16:creationId xmlns:a16="http://schemas.microsoft.com/office/drawing/2014/main" id="{19C12FC0-DE10-4B2B-AC30-FBF4CFE771C7}"/>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2925536"/>
          <a:ext cx="5612130" cy="4209415"/>
        </a:xfrm>
        <a:prstGeom prst="rect">
          <a:avLst/>
        </a:prstGeom>
        <a:noFill/>
        <a:ln>
          <a:noFill/>
        </a:ln>
      </xdr:spPr>
    </xdr:pic>
    <xdr:clientData/>
  </xdr:twoCellAnchor>
  <xdr:twoCellAnchor editAs="oneCell">
    <xdr:from>
      <xdr:col>3</xdr:col>
      <xdr:colOff>163286</xdr:colOff>
      <xdr:row>15</xdr:row>
      <xdr:rowOff>108857</xdr:rowOff>
    </xdr:from>
    <xdr:to>
      <xdr:col>5</xdr:col>
      <xdr:colOff>1666059</xdr:colOff>
      <xdr:row>41</xdr:row>
      <xdr:rowOff>72844</xdr:rowOff>
    </xdr:to>
    <xdr:pic>
      <xdr:nvPicPr>
        <xdr:cNvPr id="16" name="Imagen 15">
          <a:extLst>
            <a:ext uri="{FF2B5EF4-FFF2-40B4-BE49-F238E27FC236}">
              <a16:creationId xmlns:a16="http://schemas.microsoft.com/office/drawing/2014/main" id="{F5B0236D-6497-4755-8F96-A88B82D268D8}"/>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27322" y="2925536"/>
          <a:ext cx="5612130" cy="4209415"/>
        </a:xfrm>
        <a:prstGeom prst="rect">
          <a:avLst/>
        </a:prstGeom>
        <a:noFill/>
        <a:ln>
          <a:noFill/>
        </a:ln>
      </xdr:spPr>
    </xdr:pic>
    <xdr:clientData/>
  </xdr:twoCellAnchor>
  <xdr:twoCellAnchor editAs="oneCell">
    <xdr:from>
      <xdr:col>0</xdr:col>
      <xdr:colOff>0</xdr:colOff>
      <xdr:row>46</xdr:row>
      <xdr:rowOff>13606</xdr:rowOff>
    </xdr:from>
    <xdr:to>
      <xdr:col>2</xdr:col>
      <xdr:colOff>1502773</xdr:colOff>
      <xdr:row>71</xdr:row>
      <xdr:rowOff>143418</xdr:rowOff>
    </xdr:to>
    <xdr:pic>
      <xdr:nvPicPr>
        <xdr:cNvPr id="17" name="Imagen 16">
          <a:extLst>
            <a:ext uri="{FF2B5EF4-FFF2-40B4-BE49-F238E27FC236}">
              <a16:creationId xmlns:a16="http://schemas.microsoft.com/office/drawing/2014/main" id="{F6F4FC19-6701-4A94-A23E-31CE6F52C0B4}"/>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7892142"/>
          <a:ext cx="5612130" cy="4211955"/>
        </a:xfrm>
        <a:prstGeom prst="rect">
          <a:avLst/>
        </a:prstGeom>
        <a:noFill/>
        <a:ln>
          <a:noFill/>
        </a:ln>
      </xdr:spPr>
    </xdr:pic>
    <xdr:clientData/>
  </xdr:twoCellAnchor>
  <xdr:twoCellAnchor editAs="oneCell">
    <xdr:from>
      <xdr:col>3</xdr:col>
      <xdr:colOff>54428</xdr:colOff>
      <xdr:row>46</xdr:row>
      <xdr:rowOff>0</xdr:rowOff>
    </xdr:from>
    <xdr:to>
      <xdr:col>5</xdr:col>
      <xdr:colOff>1557201</xdr:colOff>
      <xdr:row>71</xdr:row>
      <xdr:rowOff>127272</xdr:rowOff>
    </xdr:to>
    <xdr:pic>
      <xdr:nvPicPr>
        <xdr:cNvPr id="18" name="Imagen 17">
          <a:extLst>
            <a:ext uri="{FF2B5EF4-FFF2-40B4-BE49-F238E27FC236}">
              <a16:creationId xmlns:a16="http://schemas.microsoft.com/office/drawing/2014/main" id="{BCCCA569-3045-419A-B50E-748D6FBDC44A}"/>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218464" y="7878536"/>
          <a:ext cx="5612130" cy="4209415"/>
        </a:xfrm>
        <a:prstGeom prst="rect">
          <a:avLst/>
        </a:prstGeom>
        <a:noFill/>
        <a:ln>
          <a:noFill/>
        </a:ln>
      </xdr:spPr>
    </xdr:pic>
    <xdr:clientData/>
  </xdr:twoCellAnchor>
  <xdr:twoCellAnchor editAs="oneCell">
    <xdr:from>
      <xdr:col>0</xdr:col>
      <xdr:colOff>27215</xdr:colOff>
      <xdr:row>75</xdr:row>
      <xdr:rowOff>108858</xdr:rowOff>
    </xdr:from>
    <xdr:to>
      <xdr:col>2</xdr:col>
      <xdr:colOff>1529988</xdr:colOff>
      <xdr:row>101</xdr:row>
      <xdr:rowOff>72844</xdr:rowOff>
    </xdr:to>
    <xdr:pic>
      <xdr:nvPicPr>
        <xdr:cNvPr id="19" name="Imagen 18">
          <a:extLst>
            <a:ext uri="{FF2B5EF4-FFF2-40B4-BE49-F238E27FC236}">
              <a16:creationId xmlns:a16="http://schemas.microsoft.com/office/drawing/2014/main" id="{2CA92FFC-7C03-440C-8614-9D7CBEB16888}"/>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215" y="12722679"/>
          <a:ext cx="5612130" cy="4209415"/>
        </a:xfrm>
        <a:prstGeom prst="rect">
          <a:avLst/>
        </a:prstGeom>
        <a:noFill/>
        <a:ln>
          <a:noFill/>
        </a:ln>
      </xdr:spPr>
    </xdr:pic>
    <xdr:clientData/>
  </xdr:twoCellAnchor>
  <xdr:twoCellAnchor editAs="oneCell">
    <xdr:from>
      <xdr:col>3</xdr:col>
      <xdr:colOff>27214</xdr:colOff>
      <xdr:row>75</xdr:row>
      <xdr:rowOff>95250</xdr:rowOff>
    </xdr:from>
    <xdr:to>
      <xdr:col>5</xdr:col>
      <xdr:colOff>1529987</xdr:colOff>
      <xdr:row>101</xdr:row>
      <xdr:rowOff>59236</xdr:rowOff>
    </xdr:to>
    <xdr:pic>
      <xdr:nvPicPr>
        <xdr:cNvPr id="20" name="Imagen 19">
          <a:extLst>
            <a:ext uri="{FF2B5EF4-FFF2-40B4-BE49-F238E27FC236}">
              <a16:creationId xmlns:a16="http://schemas.microsoft.com/office/drawing/2014/main" id="{920ACE97-3C69-464F-8432-B1572FFC426E}"/>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91250" y="12709071"/>
          <a:ext cx="5612130" cy="4209415"/>
        </a:xfrm>
        <a:prstGeom prst="rect">
          <a:avLst/>
        </a:prstGeom>
        <a:noFill/>
        <a:ln>
          <a:noFill/>
        </a:ln>
      </xdr:spPr>
    </xdr:pic>
    <xdr:clientData/>
  </xdr:twoCellAnchor>
  <xdr:twoCellAnchor editAs="oneCell">
    <xdr:from>
      <xdr:col>0</xdr:col>
      <xdr:colOff>0</xdr:colOff>
      <xdr:row>105</xdr:row>
      <xdr:rowOff>40822</xdr:rowOff>
    </xdr:from>
    <xdr:to>
      <xdr:col>2</xdr:col>
      <xdr:colOff>1502773</xdr:colOff>
      <xdr:row>131</xdr:row>
      <xdr:rowOff>4809</xdr:rowOff>
    </xdr:to>
    <xdr:pic>
      <xdr:nvPicPr>
        <xdr:cNvPr id="21" name="Imagen 20">
          <a:extLst>
            <a:ext uri="{FF2B5EF4-FFF2-40B4-BE49-F238E27FC236}">
              <a16:creationId xmlns:a16="http://schemas.microsoft.com/office/drawing/2014/main" id="{6FB67330-8D60-4D87-ADFC-22621539E8EC}"/>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17553215"/>
          <a:ext cx="5612130" cy="4209415"/>
        </a:xfrm>
        <a:prstGeom prst="rect">
          <a:avLst/>
        </a:prstGeom>
        <a:noFill/>
        <a:ln>
          <a:noFill/>
        </a:ln>
      </xdr:spPr>
    </xdr:pic>
    <xdr:clientData/>
  </xdr:twoCellAnchor>
  <xdr:twoCellAnchor editAs="oneCell">
    <xdr:from>
      <xdr:col>3</xdr:col>
      <xdr:colOff>54428</xdr:colOff>
      <xdr:row>105</xdr:row>
      <xdr:rowOff>27214</xdr:rowOff>
    </xdr:from>
    <xdr:to>
      <xdr:col>5</xdr:col>
      <xdr:colOff>1557201</xdr:colOff>
      <xdr:row>130</xdr:row>
      <xdr:rowOff>154486</xdr:rowOff>
    </xdr:to>
    <xdr:pic>
      <xdr:nvPicPr>
        <xdr:cNvPr id="22" name="Imagen 21">
          <a:extLst>
            <a:ext uri="{FF2B5EF4-FFF2-40B4-BE49-F238E27FC236}">
              <a16:creationId xmlns:a16="http://schemas.microsoft.com/office/drawing/2014/main" id="{29F54EB9-F4F8-4A57-A2DA-914569950174}"/>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218464" y="17539607"/>
          <a:ext cx="5612130" cy="4209415"/>
        </a:xfrm>
        <a:prstGeom prst="rect">
          <a:avLst/>
        </a:prstGeom>
        <a:noFill/>
        <a:ln>
          <a:noFill/>
        </a:ln>
      </xdr:spPr>
    </xdr:pic>
    <xdr:clientData/>
  </xdr:twoCellAnchor>
  <xdr:twoCellAnchor editAs="oneCell">
    <xdr:from>
      <xdr:col>0</xdr:col>
      <xdr:colOff>0</xdr:colOff>
      <xdr:row>135</xdr:row>
      <xdr:rowOff>13608</xdr:rowOff>
    </xdr:from>
    <xdr:to>
      <xdr:col>2</xdr:col>
      <xdr:colOff>1502773</xdr:colOff>
      <xdr:row>160</xdr:row>
      <xdr:rowOff>153580</xdr:rowOff>
    </xdr:to>
    <xdr:pic>
      <xdr:nvPicPr>
        <xdr:cNvPr id="23" name="Imagen 22">
          <a:extLst>
            <a:ext uri="{FF2B5EF4-FFF2-40B4-BE49-F238E27FC236}">
              <a16:creationId xmlns:a16="http://schemas.microsoft.com/office/drawing/2014/main" id="{FAE6103B-0952-4313-A00D-0E8FF7841FD3}"/>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22424572"/>
          <a:ext cx="5612130" cy="4222115"/>
        </a:xfrm>
        <a:prstGeom prst="rect">
          <a:avLst/>
        </a:prstGeom>
        <a:noFill/>
        <a:ln>
          <a:noFill/>
        </a:ln>
      </xdr:spPr>
    </xdr:pic>
    <xdr:clientData/>
  </xdr:twoCellAnchor>
  <xdr:twoCellAnchor editAs="oneCell">
    <xdr:from>
      <xdr:col>3</xdr:col>
      <xdr:colOff>13607</xdr:colOff>
      <xdr:row>135</xdr:row>
      <xdr:rowOff>27215</xdr:rowOff>
    </xdr:from>
    <xdr:to>
      <xdr:col>5</xdr:col>
      <xdr:colOff>1516380</xdr:colOff>
      <xdr:row>160</xdr:row>
      <xdr:rowOff>154487</xdr:rowOff>
    </xdr:to>
    <xdr:pic>
      <xdr:nvPicPr>
        <xdr:cNvPr id="24" name="Imagen 23">
          <a:extLst>
            <a:ext uri="{FF2B5EF4-FFF2-40B4-BE49-F238E27FC236}">
              <a16:creationId xmlns:a16="http://schemas.microsoft.com/office/drawing/2014/main" id="{F82C255A-CC2C-4A94-BD5B-230BF4E4E4E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6177643" y="22438179"/>
          <a:ext cx="5612130" cy="4209415"/>
        </a:xfrm>
        <a:prstGeom prst="rect">
          <a:avLst/>
        </a:prstGeom>
        <a:noFill/>
        <a:ln>
          <a:noFill/>
        </a:ln>
      </xdr:spPr>
    </xdr:pic>
    <xdr:clientData/>
  </xdr:twoCellAnchor>
  <xdr:twoCellAnchor editAs="oneCell">
    <xdr:from>
      <xdr:col>0</xdr:col>
      <xdr:colOff>0</xdr:colOff>
      <xdr:row>164</xdr:row>
      <xdr:rowOff>95249</xdr:rowOff>
    </xdr:from>
    <xdr:to>
      <xdr:col>2</xdr:col>
      <xdr:colOff>1502773</xdr:colOff>
      <xdr:row>190</xdr:row>
      <xdr:rowOff>59235</xdr:rowOff>
    </xdr:to>
    <xdr:pic>
      <xdr:nvPicPr>
        <xdr:cNvPr id="25" name="Imagen 24">
          <a:extLst>
            <a:ext uri="{FF2B5EF4-FFF2-40B4-BE49-F238E27FC236}">
              <a16:creationId xmlns:a16="http://schemas.microsoft.com/office/drawing/2014/main" id="{4AA9ACB4-1106-4385-9852-3616A08538D2}"/>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0" y="27241499"/>
          <a:ext cx="5612130" cy="4209415"/>
        </a:xfrm>
        <a:prstGeom prst="rect">
          <a:avLst/>
        </a:prstGeom>
        <a:noFill/>
        <a:ln>
          <a:noFill/>
        </a:ln>
      </xdr:spPr>
    </xdr:pic>
    <xdr:clientData/>
  </xdr:twoCellAnchor>
  <xdr:twoCellAnchor editAs="oneCell">
    <xdr:from>
      <xdr:col>3</xdr:col>
      <xdr:colOff>40822</xdr:colOff>
      <xdr:row>164</xdr:row>
      <xdr:rowOff>95250</xdr:rowOff>
    </xdr:from>
    <xdr:to>
      <xdr:col>5</xdr:col>
      <xdr:colOff>1543595</xdr:colOff>
      <xdr:row>190</xdr:row>
      <xdr:rowOff>59236</xdr:rowOff>
    </xdr:to>
    <xdr:pic>
      <xdr:nvPicPr>
        <xdr:cNvPr id="26" name="Imagen 25">
          <a:extLst>
            <a:ext uri="{FF2B5EF4-FFF2-40B4-BE49-F238E27FC236}">
              <a16:creationId xmlns:a16="http://schemas.microsoft.com/office/drawing/2014/main" id="{9D559892-3354-4260-B7D9-F8B7400114E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204858" y="27241500"/>
          <a:ext cx="5612130" cy="4209415"/>
        </a:xfrm>
        <a:prstGeom prst="rect">
          <a:avLst/>
        </a:prstGeom>
        <a:noFill/>
        <a:ln>
          <a:noFill/>
        </a:ln>
      </xdr:spPr>
    </xdr:pic>
    <xdr:clientData/>
  </xdr:twoCellAnchor>
  <xdr:twoCellAnchor editAs="oneCell">
    <xdr:from>
      <xdr:col>0</xdr:col>
      <xdr:colOff>95250</xdr:colOff>
      <xdr:row>194</xdr:row>
      <xdr:rowOff>0</xdr:rowOff>
    </xdr:from>
    <xdr:to>
      <xdr:col>2</xdr:col>
      <xdr:colOff>1598023</xdr:colOff>
      <xdr:row>219</xdr:row>
      <xdr:rowOff>127272</xdr:rowOff>
    </xdr:to>
    <xdr:pic>
      <xdr:nvPicPr>
        <xdr:cNvPr id="27" name="Imagen 26">
          <a:extLst>
            <a:ext uri="{FF2B5EF4-FFF2-40B4-BE49-F238E27FC236}">
              <a16:creationId xmlns:a16="http://schemas.microsoft.com/office/drawing/2014/main" id="{FBF3EA24-0BD0-424A-8A73-FDB293589991}"/>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95250" y="32044821"/>
          <a:ext cx="5612130" cy="4209415"/>
        </a:xfrm>
        <a:prstGeom prst="rect">
          <a:avLst/>
        </a:prstGeom>
        <a:noFill/>
        <a:ln>
          <a:noFill/>
        </a:ln>
      </xdr:spPr>
    </xdr:pic>
    <xdr:clientData/>
  </xdr:twoCellAnchor>
  <xdr:twoCellAnchor editAs="oneCell">
    <xdr:from>
      <xdr:col>3</xdr:col>
      <xdr:colOff>13607</xdr:colOff>
      <xdr:row>193</xdr:row>
      <xdr:rowOff>68035</xdr:rowOff>
    </xdr:from>
    <xdr:to>
      <xdr:col>5</xdr:col>
      <xdr:colOff>1516380</xdr:colOff>
      <xdr:row>219</xdr:row>
      <xdr:rowOff>32022</xdr:rowOff>
    </xdr:to>
    <xdr:pic>
      <xdr:nvPicPr>
        <xdr:cNvPr id="28" name="Imagen 27">
          <a:extLst>
            <a:ext uri="{FF2B5EF4-FFF2-40B4-BE49-F238E27FC236}">
              <a16:creationId xmlns:a16="http://schemas.microsoft.com/office/drawing/2014/main" id="{B3C73FD4-DEDB-4A2B-900A-EFCA1040E6A2}"/>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77643" y="31949571"/>
          <a:ext cx="5612130" cy="4209415"/>
        </a:xfrm>
        <a:prstGeom prst="rect">
          <a:avLst/>
        </a:prstGeom>
        <a:noFill/>
        <a:ln>
          <a:noFill/>
        </a:ln>
      </xdr:spPr>
    </xdr:pic>
    <xdr:clientData/>
  </xdr:twoCellAnchor>
  <xdr:twoCellAnchor editAs="oneCell">
    <xdr:from>
      <xdr:col>0</xdr:col>
      <xdr:colOff>204108</xdr:colOff>
      <xdr:row>223</xdr:row>
      <xdr:rowOff>68037</xdr:rowOff>
    </xdr:from>
    <xdr:to>
      <xdr:col>2</xdr:col>
      <xdr:colOff>1706881</xdr:colOff>
      <xdr:row>249</xdr:row>
      <xdr:rowOff>32023</xdr:rowOff>
    </xdr:to>
    <xdr:pic>
      <xdr:nvPicPr>
        <xdr:cNvPr id="29" name="Imagen 28">
          <a:extLst>
            <a:ext uri="{FF2B5EF4-FFF2-40B4-BE49-F238E27FC236}">
              <a16:creationId xmlns:a16="http://schemas.microsoft.com/office/drawing/2014/main" id="{1B9DE083-113A-48CF-BCA5-7A4847CA543C}"/>
            </a:ext>
          </a:extLst>
        </xdr:cNvPr>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04108" y="36848144"/>
          <a:ext cx="5612130" cy="4209415"/>
        </a:xfrm>
        <a:prstGeom prst="rect">
          <a:avLst/>
        </a:prstGeom>
        <a:noFill/>
        <a:ln>
          <a:noFill/>
        </a:ln>
      </xdr:spPr>
    </xdr:pic>
    <xdr:clientData/>
  </xdr:twoCellAnchor>
  <xdr:twoCellAnchor editAs="oneCell">
    <xdr:from>
      <xdr:col>3</xdr:col>
      <xdr:colOff>13607</xdr:colOff>
      <xdr:row>226</xdr:row>
      <xdr:rowOff>13607</xdr:rowOff>
    </xdr:from>
    <xdr:to>
      <xdr:col>5</xdr:col>
      <xdr:colOff>1973036</xdr:colOff>
      <xdr:row>249</xdr:row>
      <xdr:rowOff>68035</xdr:rowOff>
    </xdr:to>
    <xdr:pic>
      <xdr:nvPicPr>
        <xdr:cNvPr id="30" name="Imagen 29">
          <a:extLst>
            <a:ext uri="{FF2B5EF4-FFF2-40B4-BE49-F238E27FC236}">
              <a16:creationId xmlns:a16="http://schemas.microsoft.com/office/drawing/2014/main" id="{BC960FE0-C6B6-4900-893E-8676375162BA}"/>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177643" y="37283571"/>
          <a:ext cx="6068786" cy="3810000"/>
        </a:xfrm>
        <a:prstGeom prst="rect">
          <a:avLst/>
        </a:prstGeom>
        <a:noFill/>
        <a:ln>
          <a:noFill/>
        </a:ln>
      </xdr:spPr>
    </xdr:pic>
    <xdr:clientData/>
  </xdr:twoCellAnchor>
  <xdr:twoCellAnchor editAs="oneCell">
    <xdr:from>
      <xdr:col>0</xdr:col>
      <xdr:colOff>898072</xdr:colOff>
      <xdr:row>253</xdr:row>
      <xdr:rowOff>136071</xdr:rowOff>
    </xdr:from>
    <xdr:to>
      <xdr:col>2</xdr:col>
      <xdr:colOff>585106</xdr:colOff>
      <xdr:row>281</xdr:row>
      <xdr:rowOff>13606</xdr:rowOff>
    </xdr:to>
    <xdr:pic>
      <xdr:nvPicPr>
        <xdr:cNvPr id="31" name="Imagen 30">
          <a:extLst>
            <a:ext uri="{FF2B5EF4-FFF2-40B4-BE49-F238E27FC236}">
              <a16:creationId xmlns:a16="http://schemas.microsoft.com/office/drawing/2014/main" id="{94B36F92-96AF-48E2-98CB-57DF72ACA856}"/>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898072" y="41814750"/>
          <a:ext cx="3796391" cy="4449535"/>
        </a:xfrm>
        <a:prstGeom prst="rect">
          <a:avLst/>
        </a:prstGeom>
        <a:noFill/>
        <a:ln>
          <a:noFill/>
        </a:ln>
      </xdr:spPr>
    </xdr:pic>
    <xdr:clientData/>
  </xdr:twoCellAnchor>
  <xdr:twoCellAnchor editAs="oneCell">
    <xdr:from>
      <xdr:col>3</xdr:col>
      <xdr:colOff>13607</xdr:colOff>
      <xdr:row>253</xdr:row>
      <xdr:rowOff>136071</xdr:rowOff>
    </xdr:from>
    <xdr:to>
      <xdr:col>5</xdr:col>
      <xdr:colOff>1734094</xdr:colOff>
      <xdr:row>280</xdr:row>
      <xdr:rowOff>108857</xdr:rowOff>
    </xdr:to>
    <xdr:pic>
      <xdr:nvPicPr>
        <xdr:cNvPr id="32" name="Imagen 31">
          <a:extLst>
            <a:ext uri="{FF2B5EF4-FFF2-40B4-BE49-F238E27FC236}">
              <a16:creationId xmlns:a16="http://schemas.microsoft.com/office/drawing/2014/main" id="{B9FF514A-E404-49E9-AB35-2BCF6B1A6373}"/>
            </a:ext>
          </a:extLst>
        </xdr:cNvPr>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6177643" y="41814750"/>
          <a:ext cx="5829844" cy="4381500"/>
        </a:xfrm>
        <a:prstGeom prst="rect">
          <a:avLst/>
        </a:prstGeom>
        <a:noFill/>
        <a:ln>
          <a:noFill/>
        </a:ln>
      </xdr:spPr>
    </xdr:pic>
    <xdr:clientData/>
  </xdr:twoCellAnchor>
  <xdr:twoCellAnchor editAs="oneCell">
    <xdr:from>
      <xdr:col>3</xdr:col>
      <xdr:colOff>1156607</xdr:colOff>
      <xdr:row>286</xdr:row>
      <xdr:rowOff>27213</xdr:rowOff>
    </xdr:from>
    <xdr:to>
      <xdr:col>5</xdr:col>
      <xdr:colOff>312964</xdr:colOff>
      <xdr:row>315</xdr:row>
      <xdr:rowOff>40821</xdr:rowOff>
    </xdr:to>
    <xdr:pic>
      <xdr:nvPicPr>
        <xdr:cNvPr id="33" name="Imagen 32">
          <a:extLst>
            <a:ext uri="{FF2B5EF4-FFF2-40B4-BE49-F238E27FC236}">
              <a16:creationId xmlns:a16="http://schemas.microsoft.com/office/drawing/2014/main" id="{89884238-7C36-4F44-BF1E-B134F2C6BA55}"/>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320643" y="47094320"/>
          <a:ext cx="3265714" cy="4748894"/>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xdr:from>
      <xdr:col>3</xdr:col>
      <xdr:colOff>714375</xdr:colOff>
      <xdr:row>10</xdr:row>
      <xdr:rowOff>152400</xdr:rowOff>
    </xdr:from>
    <xdr:to>
      <xdr:col>5</xdr:col>
      <xdr:colOff>923925</xdr:colOff>
      <xdr:row>10</xdr:row>
      <xdr:rowOff>152400</xdr:rowOff>
    </xdr:to>
    <xdr:sp macro="" textlink="">
      <xdr:nvSpPr>
        <xdr:cNvPr id="1606069" name="Line 1">
          <a:extLst>
            <a:ext uri="{FF2B5EF4-FFF2-40B4-BE49-F238E27FC236}">
              <a16:creationId xmlns:a16="http://schemas.microsoft.com/office/drawing/2014/main" id="{58FF55D5-C416-47BD-AF48-E11AC5586A71}"/>
            </a:ext>
          </a:extLst>
        </xdr:cNvPr>
        <xdr:cNvSpPr>
          <a:spLocks noChangeShapeType="1"/>
        </xdr:cNvSpPr>
      </xdr:nvSpPr>
      <xdr:spPr bwMode="auto">
        <a:xfrm>
          <a:off x="3867150" y="2124075"/>
          <a:ext cx="2543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57150</xdr:colOff>
      <xdr:row>12</xdr:row>
      <xdr:rowOff>66675</xdr:rowOff>
    </xdr:from>
    <xdr:to>
      <xdr:col>2</xdr:col>
      <xdr:colOff>762000</xdr:colOff>
      <xdr:row>30</xdr:row>
      <xdr:rowOff>85725</xdr:rowOff>
    </xdr:to>
    <xdr:pic>
      <xdr:nvPicPr>
        <xdr:cNvPr id="5" name="Imagen 4">
          <a:extLst>
            <a:ext uri="{FF2B5EF4-FFF2-40B4-BE49-F238E27FC236}">
              <a16:creationId xmlns:a16="http://schemas.microsoft.com/office/drawing/2014/main" id="{959F3CED-52E2-4E02-8369-D655B6E6BD1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371725"/>
          <a:ext cx="2667000" cy="2933700"/>
        </a:xfrm>
        <a:prstGeom prst="rect">
          <a:avLst/>
        </a:prstGeom>
        <a:noFill/>
        <a:ln>
          <a:noFill/>
        </a:ln>
      </xdr:spPr>
    </xdr:pic>
    <xdr:clientData/>
  </xdr:twoCellAnchor>
  <xdr:twoCellAnchor editAs="oneCell">
    <xdr:from>
      <xdr:col>3</xdr:col>
      <xdr:colOff>514350</xdr:colOff>
      <xdr:row>12</xdr:row>
      <xdr:rowOff>76199</xdr:rowOff>
    </xdr:from>
    <xdr:to>
      <xdr:col>5</xdr:col>
      <xdr:colOff>657225</xdr:colOff>
      <xdr:row>30</xdr:row>
      <xdr:rowOff>104774</xdr:rowOff>
    </xdr:to>
    <xdr:pic>
      <xdr:nvPicPr>
        <xdr:cNvPr id="6" name="Imagen 5">
          <a:extLst>
            <a:ext uri="{FF2B5EF4-FFF2-40B4-BE49-F238E27FC236}">
              <a16:creationId xmlns:a16="http://schemas.microsoft.com/office/drawing/2014/main" id="{92B1D337-B6E7-4AD6-AF10-8A6D4752A5B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67125" y="2381249"/>
          <a:ext cx="2476500" cy="2943225"/>
        </a:xfrm>
        <a:prstGeom prst="rect">
          <a:avLst/>
        </a:prstGeom>
        <a:noFill/>
        <a:ln>
          <a:noFill/>
        </a:ln>
      </xdr:spPr>
    </xdr:pic>
    <xdr:clientData/>
  </xdr:twoCellAnchor>
  <xdr:twoCellAnchor editAs="oneCell">
    <xdr:from>
      <xdr:col>0</xdr:col>
      <xdr:colOff>57149</xdr:colOff>
      <xdr:row>31</xdr:row>
      <xdr:rowOff>0</xdr:rowOff>
    </xdr:from>
    <xdr:to>
      <xdr:col>2</xdr:col>
      <xdr:colOff>828675</xdr:colOff>
      <xdr:row>60</xdr:row>
      <xdr:rowOff>133985</xdr:rowOff>
    </xdr:to>
    <xdr:pic>
      <xdr:nvPicPr>
        <xdr:cNvPr id="7" name="Imagen 6">
          <a:extLst>
            <a:ext uri="{FF2B5EF4-FFF2-40B4-BE49-F238E27FC236}">
              <a16:creationId xmlns:a16="http://schemas.microsoft.com/office/drawing/2014/main" id="{67C1E279-230A-4580-A4F0-7171BC4FB63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149" y="5381625"/>
          <a:ext cx="2733676" cy="4829810"/>
        </a:xfrm>
        <a:prstGeom prst="rect">
          <a:avLst/>
        </a:prstGeom>
        <a:noFill/>
        <a:ln>
          <a:noFill/>
        </a:ln>
      </xdr:spPr>
    </xdr:pic>
    <xdr:clientData/>
  </xdr:twoCellAnchor>
  <xdr:twoCellAnchor editAs="oneCell">
    <xdr:from>
      <xdr:col>2</xdr:col>
      <xdr:colOff>1000125</xdr:colOff>
      <xdr:row>31</xdr:row>
      <xdr:rowOff>28576</xdr:rowOff>
    </xdr:from>
    <xdr:to>
      <xdr:col>4</xdr:col>
      <xdr:colOff>1085851</xdr:colOff>
      <xdr:row>61</xdr:row>
      <xdr:rowOff>9526</xdr:rowOff>
    </xdr:to>
    <xdr:pic>
      <xdr:nvPicPr>
        <xdr:cNvPr id="8" name="Imagen 7">
          <a:extLst>
            <a:ext uri="{FF2B5EF4-FFF2-40B4-BE49-F238E27FC236}">
              <a16:creationId xmlns:a16="http://schemas.microsoft.com/office/drawing/2014/main" id="{ED34B958-8DDE-40CC-9560-4DCCB1F11B14}"/>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62275" y="5410201"/>
          <a:ext cx="2447926" cy="4838700"/>
        </a:xfrm>
        <a:prstGeom prst="rect">
          <a:avLst/>
        </a:prstGeom>
        <a:noFill/>
        <a:ln>
          <a:noFill/>
        </a:ln>
      </xdr:spPr>
    </xdr:pic>
    <xdr:clientData/>
  </xdr:twoCellAnchor>
  <xdr:twoCellAnchor editAs="oneCell">
    <xdr:from>
      <xdr:col>1</xdr:col>
      <xdr:colOff>760639</xdr:colOff>
      <xdr:row>61</xdr:row>
      <xdr:rowOff>148318</xdr:rowOff>
    </xdr:from>
    <xdr:to>
      <xdr:col>4</xdr:col>
      <xdr:colOff>585107</xdr:colOff>
      <xdr:row>89</xdr:row>
      <xdr:rowOff>13608</xdr:rowOff>
    </xdr:to>
    <xdr:pic>
      <xdr:nvPicPr>
        <xdr:cNvPr id="9" name="Imagen 8">
          <a:extLst>
            <a:ext uri="{FF2B5EF4-FFF2-40B4-BE49-F238E27FC236}">
              <a16:creationId xmlns:a16="http://schemas.microsoft.com/office/drawing/2014/main" id="{BA88F1AE-75FB-4C8C-9E94-009F7E5A0FC5}"/>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740353" y="10476139"/>
          <a:ext cx="3171825" cy="4437290"/>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xdr:from>
      <xdr:col>4</xdr:col>
      <xdr:colOff>561975</xdr:colOff>
      <xdr:row>10</xdr:row>
      <xdr:rowOff>19050</xdr:rowOff>
    </xdr:from>
    <xdr:to>
      <xdr:col>5</xdr:col>
      <xdr:colOff>895350</xdr:colOff>
      <xdr:row>10</xdr:row>
      <xdr:rowOff>19050</xdr:rowOff>
    </xdr:to>
    <xdr:sp macro="" textlink="">
      <xdr:nvSpPr>
        <xdr:cNvPr id="14284" name="Line 2">
          <a:extLst>
            <a:ext uri="{FF2B5EF4-FFF2-40B4-BE49-F238E27FC236}">
              <a16:creationId xmlns:a16="http://schemas.microsoft.com/office/drawing/2014/main" id="{17DE6D72-C217-4149-BCD0-62AA82CD0329}"/>
            </a:ext>
          </a:extLst>
        </xdr:cNvPr>
        <xdr:cNvSpPr>
          <a:spLocks noChangeShapeType="1"/>
        </xdr:cNvSpPr>
      </xdr:nvSpPr>
      <xdr:spPr bwMode="auto">
        <a:xfrm>
          <a:off x="3181350" y="2066925"/>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13313" name="Imagen 1" hidden="1">
              <a:extLst>
                <a:ext uri="{63B3BB69-23CF-44E3-9099-C40C66FF867C}">
                  <a14:compatExt spid="_x0000_s13313"/>
                </a:ext>
                <a:ext uri="{FF2B5EF4-FFF2-40B4-BE49-F238E27FC236}">
                  <a16:creationId xmlns:a16="http://schemas.microsoft.com/office/drawing/2014/main" id="{8B147B68-5DC0-491B-8212-FE9DE54367EC}"/>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4</xdr:col>
      <xdr:colOff>1028700</xdr:colOff>
      <xdr:row>9</xdr:row>
      <xdr:rowOff>152400</xdr:rowOff>
    </xdr:from>
    <xdr:to>
      <xdr:col>5</xdr:col>
      <xdr:colOff>1362075</xdr:colOff>
      <xdr:row>9</xdr:row>
      <xdr:rowOff>152400</xdr:rowOff>
    </xdr:to>
    <xdr:sp macro="" textlink="">
      <xdr:nvSpPr>
        <xdr:cNvPr id="170965" name="Line 2">
          <a:extLst>
            <a:ext uri="{FF2B5EF4-FFF2-40B4-BE49-F238E27FC236}">
              <a16:creationId xmlns:a16="http://schemas.microsoft.com/office/drawing/2014/main" id="{E59E5760-FCCD-411A-A0D8-E3B4C2E88DB6}"/>
            </a:ext>
          </a:extLst>
        </xdr:cNvPr>
        <xdr:cNvSpPr>
          <a:spLocks noChangeShapeType="1"/>
        </xdr:cNvSpPr>
      </xdr:nvSpPr>
      <xdr:spPr bwMode="auto">
        <a:xfrm>
          <a:off x="4219575" y="2038350"/>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47105" name="Imagen 1" hidden="1">
              <a:extLst>
                <a:ext uri="{63B3BB69-23CF-44E3-9099-C40C66FF867C}">
                  <a14:compatExt spid="_x0000_s47105"/>
                </a:ext>
                <a:ext uri="{FF2B5EF4-FFF2-40B4-BE49-F238E27FC236}">
                  <a16:creationId xmlns:a16="http://schemas.microsoft.com/office/drawing/2014/main" id="{2058F62C-DD86-4DF4-A077-473D73576DA3}"/>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447261</xdr:colOff>
      <xdr:row>17</xdr:row>
      <xdr:rowOff>49696</xdr:rowOff>
    </xdr:from>
    <xdr:to>
      <xdr:col>5</xdr:col>
      <xdr:colOff>1399761</xdr:colOff>
      <xdr:row>36</xdr:row>
      <xdr:rowOff>115956</xdr:rowOff>
    </xdr:to>
    <xdr:pic>
      <xdr:nvPicPr>
        <xdr:cNvPr id="7" name="Imagen 6">
          <a:extLst>
            <a:ext uri="{FF2B5EF4-FFF2-40B4-BE49-F238E27FC236}">
              <a16:creationId xmlns:a16="http://schemas.microsoft.com/office/drawing/2014/main" id="{B9B17219-D7AC-4077-BB68-9DA93ADC3E3F}"/>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225" t="25902" r="21523" b="19055"/>
        <a:stretch/>
      </xdr:blipFill>
      <xdr:spPr bwMode="auto">
        <a:xfrm>
          <a:off x="2302565" y="3445566"/>
          <a:ext cx="4108174" cy="372717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42</xdr:row>
      <xdr:rowOff>122464</xdr:rowOff>
    </xdr:from>
    <xdr:to>
      <xdr:col>4</xdr:col>
      <xdr:colOff>789214</xdr:colOff>
      <xdr:row>63</xdr:row>
      <xdr:rowOff>149677</xdr:rowOff>
    </xdr:to>
    <xdr:pic>
      <xdr:nvPicPr>
        <xdr:cNvPr id="8" name="Imagen 7">
          <a:extLst>
            <a:ext uri="{FF2B5EF4-FFF2-40B4-BE49-F238E27FC236}">
              <a16:creationId xmlns:a16="http://schemas.microsoft.com/office/drawing/2014/main" id="{CD919536-7835-4802-A35F-BA37C7BF05F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443357"/>
          <a:ext cx="3986893" cy="3456213"/>
        </a:xfrm>
        <a:prstGeom prst="rect">
          <a:avLst/>
        </a:prstGeom>
      </xdr:spPr>
    </xdr:pic>
    <xdr:clientData/>
  </xdr:twoCellAnchor>
  <xdr:twoCellAnchor editAs="oneCell">
    <xdr:from>
      <xdr:col>4</xdr:col>
      <xdr:colOff>870857</xdr:colOff>
      <xdr:row>50</xdr:row>
      <xdr:rowOff>81641</xdr:rowOff>
    </xdr:from>
    <xdr:to>
      <xdr:col>6</xdr:col>
      <xdr:colOff>1391830</xdr:colOff>
      <xdr:row>69</xdr:row>
      <xdr:rowOff>60052</xdr:rowOff>
    </xdr:to>
    <xdr:pic>
      <xdr:nvPicPr>
        <xdr:cNvPr id="9" name="Imagen 8">
          <a:extLst>
            <a:ext uri="{FF2B5EF4-FFF2-40B4-BE49-F238E27FC236}">
              <a16:creationId xmlns:a16="http://schemas.microsoft.com/office/drawing/2014/main" id="{95040929-7C38-47B8-BA60-8B151D06567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68536" y="10708820"/>
          <a:ext cx="3963580" cy="3080839"/>
        </a:xfrm>
        <a:prstGeom prst="rect">
          <a:avLst/>
        </a:prstGeom>
      </xdr:spPr>
    </xdr:pic>
    <xdr:clientData/>
  </xdr:twoCellAnchor>
  <xdr:twoCellAnchor editAs="oneCell">
    <xdr:from>
      <xdr:col>2</xdr:col>
      <xdr:colOff>571501</xdr:colOff>
      <xdr:row>71</xdr:row>
      <xdr:rowOff>138546</xdr:rowOff>
    </xdr:from>
    <xdr:to>
      <xdr:col>5</xdr:col>
      <xdr:colOff>1352829</xdr:colOff>
      <xdr:row>98</xdr:row>
      <xdr:rowOff>73085</xdr:rowOff>
    </xdr:to>
    <xdr:pic>
      <xdr:nvPicPr>
        <xdr:cNvPr id="2" name="Imagen 1">
          <a:extLst>
            <a:ext uri="{FF2B5EF4-FFF2-40B4-BE49-F238E27FC236}">
              <a16:creationId xmlns:a16="http://schemas.microsoft.com/office/drawing/2014/main" id="{8972EE5B-E577-40A5-B823-DBFE35BCD74A}"/>
            </a:ext>
          </a:extLst>
        </xdr:cNvPr>
        <xdr:cNvPicPr>
          <a:picLocks noChangeAspect="1"/>
        </xdr:cNvPicPr>
      </xdr:nvPicPr>
      <xdr:blipFill>
        <a:blip xmlns:r="http://schemas.openxmlformats.org/officeDocument/2006/relationships" r:embed="rId4"/>
        <a:stretch>
          <a:fillRect/>
        </a:stretch>
      </xdr:blipFill>
      <xdr:spPr>
        <a:xfrm>
          <a:off x="1662546" y="13767955"/>
          <a:ext cx="4695238" cy="4142857"/>
        </a:xfrm>
        <a:prstGeom prst="rect">
          <a:avLst/>
        </a:prstGeom>
      </xdr:spPr>
    </xdr:pic>
    <xdr:clientData/>
  </xdr:twoCellAnchor>
  <xdr:twoCellAnchor editAs="oneCell">
    <xdr:from>
      <xdr:col>2</xdr:col>
      <xdr:colOff>519546</xdr:colOff>
      <xdr:row>99</xdr:row>
      <xdr:rowOff>17318</xdr:rowOff>
    </xdr:from>
    <xdr:to>
      <xdr:col>5</xdr:col>
      <xdr:colOff>1462779</xdr:colOff>
      <xdr:row>126</xdr:row>
      <xdr:rowOff>37571</xdr:rowOff>
    </xdr:to>
    <xdr:pic>
      <xdr:nvPicPr>
        <xdr:cNvPr id="3" name="Imagen 2">
          <a:extLst>
            <a:ext uri="{FF2B5EF4-FFF2-40B4-BE49-F238E27FC236}">
              <a16:creationId xmlns:a16="http://schemas.microsoft.com/office/drawing/2014/main" id="{01C24D4A-9B59-4F33-A534-11B42DFE78AD}"/>
            </a:ext>
          </a:extLst>
        </xdr:cNvPr>
        <xdr:cNvPicPr>
          <a:picLocks noChangeAspect="1"/>
        </xdr:cNvPicPr>
      </xdr:nvPicPr>
      <xdr:blipFill>
        <a:blip xmlns:r="http://schemas.openxmlformats.org/officeDocument/2006/relationships" r:embed="rId5"/>
        <a:stretch>
          <a:fillRect/>
        </a:stretch>
      </xdr:blipFill>
      <xdr:spPr>
        <a:xfrm>
          <a:off x="1610591" y="18010909"/>
          <a:ext cx="4857143" cy="4228571"/>
        </a:xfrm>
        <a:prstGeom prst="rect">
          <a:avLst/>
        </a:prstGeom>
      </xdr:spPr>
    </xdr:pic>
    <xdr:clientData/>
  </xdr:twoCellAnchor>
  <xdr:twoCellAnchor editAs="oneCell">
    <xdr:from>
      <xdr:col>2</xdr:col>
      <xdr:colOff>398318</xdr:colOff>
      <xdr:row>126</xdr:row>
      <xdr:rowOff>121227</xdr:rowOff>
    </xdr:from>
    <xdr:to>
      <xdr:col>5</xdr:col>
      <xdr:colOff>1454164</xdr:colOff>
      <xdr:row>154</xdr:row>
      <xdr:rowOff>138544</xdr:rowOff>
    </xdr:to>
    <xdr:pic>
      <xdr:nvPicPr>
        <xdr:cNvPr id="4" name="Imagen 3">
          <a:extLst>
            <a:ext uri="{FF2B5EF4-FFF2-40B4-BE49-F238E27FC236}">
              <a16:creationId xmlns:a16="http://schemas.microsoft.com/office/drawing/2014/main" id="{F4C307A7-CBBE-4F26-9905-2F0793DE0610}"/>
            </a:ext>
          </a:extLst>
        </xdr:cNvPr>
        <xdr:cNvPicPr>
          <a:picLocks noChangeAspect="1"/>
        </xdr:cNvPicPr>
      </xdr:nvPicPr>
      <xdr:blipFill>
        <a:blip xmlns:r="http://schemas.openxmlformats.org/officeDocument/2006/relationships" r:embed="rId6"/>
        <a:stretch>
          <a:fillRect/>
        </a:stretch>
      </xdr:blipFill>
      <xdr:spPr>
        <a:xfrm>
          <a:off x="1489363" y="22323136"/>
          <a:ext cx="4969756" cy="4381499"/>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4</xdr:col>
      <xdr:colOff>1028700</xdr:colOff>
      <xdr:row>9</xdr:row>
      <xdr:rowOff>152400</xdr:rowOff>
    </xdr:from>
    <xdr:to>
      <xdr:col>5</xdr:col>
      <xdr:colOff>1362075</xdr:colOff>
      <xdr:row>9</xdr:row>
      <xdr:rowOff>152400</xdr:rowOff>
    </xdr:to>
    <xdr:sp macro="" textlink="">
      <xdr:nvSpPr>
        <xdr:cNvPr id="1693409" name="Line 2">
          <a:extLst>
            <a:ext uri="{FF2B5EF4-FFF2-40B4-BE49-F238E27FC236}">
              <a16:creationId xmlns:a16="http://schemas.microsoft.com/office/drawing/2014/main" id="{00463DD5-47B4-4DAD-BE0C-4F935BC7A50E}"/>
            </a:ext>
          </a:extLst>
        </xdr:cNvPr>
        <xdr:cNvSpPr>
          <a:spLocks noChangeShapeType="1"/>
        </xdr:cNvSpPr>
      </xdr:nvSpPr>
      <xdr:spPr bwMode="auto">
        <a:xfrm>
          <a:off x="4219575" y="2038350"/>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97281" name="Imagen 1" hidden="1">
              <a:extLst>
                <a:ext uri="{63B3BB69-23CF-44E3-9099-C40C66FF867C}">
                  <a14:compatExt spid="_x0000_s97281"/>
                </a:ext>
                <a:ext uri="{FF2B5EF4-FFF2-40B4-BE49-F238E27FC236}">
                  <a16:creationId xmlns:a16="http://schemas.microsoft.com/office/drawing/2014/main" id="{8BF59063-C1F3-447A-97B6-662BC7FB232F}"/>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748391</xdr:colOff>
      <xdr:row>18</xdr:row>
      <xdr:rowOff>95250</xdr:rowOff>
    </xdr:from>
    <xdr:to>
      <xdr:col>6</xdr:col>
      <xdr:colOff>762000</xdr:colOff>
      <xdr:row>41</xdr:row>
      <xdr:rowOff>81643</xdr:rowOff>
    </xdr:to>
    <xdr:pic>
      <xdr:nvPicPr>
        <xdr:cNvPr id="7" name="Imagen 6">
          <a:extLst>
            <a:ext uri="{FF2B5EF4-FFF2-40B4-BE49-F238E27FC236}">
              <a16:creationId xmlns:a16="http://schemas.microsoft.com/office/drawing/2014/main" id="{D4B696A9-96A8-4766-A24A-87C69034BBBB}"/>
            </a:ext>
          </a:extLst>
        </xdr:cNvPr>
        <xdr:cNvPicPr/>
      </xdr:nvPicPr>
      <xdr:blipFill rotWithShape="1">
        <a:blip xmlns:r="http://schemas.openxmlformats.org/officeDocument/2006/relationships" r:embed="rId1"/>
        <a:srcRect l="32247" t="25649" r="11879" b="17923"/>
        <a:stretch/>
      </xdr:blipFill>
      <xdr:spPr bwMode="auto">
        <a:xfrm>
          <a:off x="1088570" y="3510643"/>
          <a:ext cx="6313716" cy="374196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752475</xdr:colOff>
      <xdr:row>48</xdr:row>
      <xdr:rowOff>114300</xdr:rowOff>
    </xdr:from>
    <xdr:to>
      <xdr:col>5</xdr:col>
      <xdr:colOff>1619249</xdr:colOff>
      <xdr:row>74</xdr:row>
      <xdr:rowOff>47625</xdr:rowOff>
    </xdr:to>
    <xdr:pic>
      <xdr:nvPicPr>
        <xdr:cNvPr id="8" name="Imagen 7">
          <a:extLst>
            <a:ext uri="{FF2B5EF4-FFF2-40B4-BE49-F238E27FC236}">
              <a16:creationId xmlns:a16="http://schemas.microsoft.com/office/drawing/2014/main" id="{DF7D3DC8-C7D1-4E8B-945A-6313A9A29705}"/>
            </a:ext>
          </a:extLst>
        </xdr:cNvPr>
        <xdr:cNvPicPr/>
      </xdr:nvPicPr>
      <xdr:blipFill rotWithShape="1">
        <a:blip xmlns:r="http://schemas.openxmlformats.org/officeDocument/2006/relationships" r:embed="rId2"/>
        <a:srcRect l="22233" t="14182" r="22267" b="11892"/>
        <a:stretch/>
      </xdr:blipFill>
      <xdr:spPr bwMode="auto">
        <a:xfrm>
          <a:off x="1085850" y="8667750"/>
          <a:ext cx="5543549" cy="41433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514350</xdr:colOff>
      <xdr:row>76</xdr:row>
      <xdr:rowOff>66675</xdr:rowOff>
    </xdr:from>
    <xdr:to>
      <xdr:col>5</xdr:col>
      <xdr:colOff>1104337</xdr:colOff>
      <xdr:row>100</xdr:row>
      <xdr:rowOff>104284</xdr:rowOff>
    </xdr:to>
    <xdr:pic>
      <xdr:nvPicPr>
        <xdr:cNvPr id="2" name="Imagen 1">
          <a:extLst>
            <a:ext uri="{FF2B5EF4-FFF2-40B4-BE49-F238E27FC236}">
              <a16:creationId xmlns:a16="http://schemas.microsoft.com/office/drawing/2014/main" id="{9D260B61-4315-4740-B61B-973F00DD0350}"/>
            </a:ext>
          </a:extLst>
        </xdr:cNvPr>
        <xdr:cNvPicPr>
          <a:picLocks noChangeAspect="1"/>
        </xdr:cNvPicPr>
      </xdr:nvPicPr>
      <xdr:blipFill>
        <a:blip xmlns:r="http://schemas.openxmlformats.org/officeDocument/2006/relationships" r:embed="rId3"/>
        <a:stretch>
          <a:fillRect/>
        </a:stretch>
      </xdr:blipFill>
      <xdr:spPr>
        <a:xfrm>
          <a:off x="1609725" y="13173075"/>
          <a:ext cx="4504762" cy="3923809"/>
        </a:xfrm>
        <a:prstGeom prst="rect">
          <a:avLst/>
        </a:prstGeom>
      </xdr:spPr>
    </xdr:pic>
    <xdr:clientData/>
  </xdr:twoCellAnchor>
  <xdr:twoCellAnchor editAs="oneCell">
    <xdr:from>
      <xdr:col>2</xdr:col>
      <xdr:colOff>371475</xdr:colOff>
      <xdr:row>101</xdr:row>
      <xdr:rowOff>0</xdr:rowOff>
    </xdr:from>
    <xdr:to>
      <xdr:col>5</xdr:col>
      <xdr:colOff>1066224</xdr:colOff>
      <xdr:row>125</xdr:row>
      <xdr:rowOff>28086</xdr:rowOff>
    </xdr:to>
    <xdr:pic>
      <xdr:nvPicPr>
        <xdr:cNvPr id="3" name="Imagen 2">
          <a:extLst>
            <a:ext uri="{FF2B5EF4-FFF2-40B4-BE49-F238E27FC236}">
              <a16:creationId xmlns:a16="http://schemas.microsoft.com/office/drawing/2014/main" id="{4D85489A-B2DF-4DB4-9115-3A1A099D6042}"/>
            </a:ext>
          </a:extLst>
        </xdr:cNvPr>
        <xdr:cNvPicPr>
          <a:picLocks noChangeAspect="1"/>
        </xdr:cNvPicPr>
      </xdr:nvPicPr>
      <xdr:blipFill>
        <a:blip xmlns:r="http://schemas.openxmlformats.org/officeDocument/2006/relationships" r:embed="rId4"/>
        <a:stretch>
          <a:fillRect/>
        </a:stretch>
      </xdr:blipFill>
      <xdr:spPr>
        <a:xfrm>
          <a:off x="1466850" y="17154525"/>
          <a:ext cx="4609524" cy="3914286"/>
        </a:xfrm>
        <a:prstGeom prst="rect">
          <a:avLst/>
        </a:prstGeom>
      </xdr:spPr>
    </xdr:pic>
    <xdr:clientData/>
  </xdr:twoCellAnchor>
  <xdr:twoCellAnchor editAs="oneCell">
    <xdr:from>
      <xdr:col>2</xdr:col>
      <xdr:colOff>19049</xdr:colOff>
      <xdr:row>125</xdr:row>
      <xdr:rowOff>76199</xdr:rowOff>
    </xdr:from>
    <xdr:to>
      <xdr:col>5</xdr:col>
      <xdr:colOff>1341839</xdr:colOff>
      <xdr:row>154</xdr:row>
      <xdr:rowOff>57149</xdr:rowOff>
    </xdr:to>
    <xdr:pic>
      <xdr:nvPicPr>
        <xdr:cNvPr id="4" name="Imagen 3">
          <a:extLst>
            <a:ext uri="{FF2B5EF4-FFF2-40B4-BE49-F238E27FC236}">
              <a16:creationId xmlns:a16="http://schemas.microsoft.com/office/drawing/2014/main" id="{4A79EF52-4996-4050-B040-F7A674777BE8}"/>
            </a:ext>
          </a:extLst>
        </xdr:cNvPr>
        <xdr:cNvPicPr>
          <a:picLocks noChangeAspect="1"/>
        </xdr:cNvPicPr>
      </xdr:nvPicPr>
      <xdr:blipFill>
        <a:blip xmlns:r="http://schemas.openxmlformats.org/officeDocument/2006/relationships" r:embed="rId5"/>
        <a:stretch>
          <a:fillRect/>
        </a:stretch>
      </xdr:blipFill>
      <xdr:spPr>
        <a:xfrm>
          <a:off x="1114424" y="21116924"/>
          <a:ext cx="5237565" cy="467677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4</xdr:col>
      <xdr:colOff>1028700</xdr:colOff>
      <xdr:row>9</xdr:row>
      <xdr:rowOff>152400</xdr:rowOff>
    </xdr:from>
    <xdr:to>
      <xdr:col>5</xdr:col>
      <xdr:colOff>1362075</xdr:colOff>
      <xdr:row>9</xdr:row>
      <xdr:rowOff>152400</xdr:rowOff>
    </xdr:to>
    <xdr:sp macro="" textlink="">
      <xdr:nvSpPr>
        <xdr:cNvPr id="1926857" name="Line 2">
          <a:extLst>
            <a:ext uri="{FF2B5EF4-FFF2-40B4-BE49-F238E27FC236}">
              <a16:creationId xmlns:a16="http://schemas.microsoft.com/office/drawing/2014/main" id="{544A055A-7F56-4B24-A6A8-022FBBB1A908}"/>
            </a:ext>
          </a:extLst>
        </xdr:cNvPr>
        <xdr:cNvSpPr>
          <a:spLocks noChangeShapeType="1"/>
        </xdr:cNvSpPr>
      </xdr:nvSpPr>
      <xdr:spPr bwMode="auto">
        <a:xfrm>
          <a:off x="4219575" y="2038350"/>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98305" name="Imagen 1" hidden="1">
              <a:extLst>
                <a:ext uri="{63B3BB69-23CF-44E3-9099-C40C66FF867C}">
                  <a14:compatExt spid="_x0000_s98305"/>
                </a:ext>
                <a:ext uri="{FF2B5EF4-FFF2-40B4-BE49-F238E27FC236}">
                  <a16:creationId xmlns:a16="http://schemas.microsoft.com/office/drawing/2014/main" id="{603B44B2-F287-4140-9FB5-E87A796C3877}"/>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xdr:col>
      <xdr:colOff>581024</xdr:colOff>
      <xdr:row>18</xdr:row>
      <xdr:rowOff>85725</xdr:rowOff>
    </xdr:from>
    <xdr:to>
      <xdr:col>6</xdr:col>
      <xdr:colOff>763184</xdr:colOff>
      <xdr:row>47</xdr:row>
      <xdr:rowOff>133350</xdr:rowOff>
    </xdr:to>
    <xdr:pic>
      <xdr:nvPicPr>
        <xdr:cNvPr id="2" name="Imagen 1">
          <a:extLst>
            <a:ext uri="{FF2B5EF4-FFF2-40B4-BE49-F238E27FC236}">
              <a16:creationId xmlns:a16="http://schemas.microsoft.com/office/drawing/2014/main" id="{527D9C79-58C6-41F5-8169-F220E714E5CC}"/>
            </a:ext>
          </a:extLst>
        </xdr:cNvPr>
        <xdr:cNvPicPr>
          <a:picLocks noChangeAspect="1"/>
        </xdr:cNvPicPr>
      </xdr:nvPicPr>
      <xdr:blipFill>
        <a:blip xmlns:r="http://schemas.openxmlformats.org/officeDocument/2006/relationships" r:embed="rId1"/>
        <a:stretch>
          <a:fillRect/>
        </a:stretch>
      </xdr:blipFill>
      <xdr:spPr>
        <a:xfrm>
          <a:off x="1676399" y="3457575"/>
          <a:ext cx="5716185" cy="4743450"/>
        </a:xfrm>
        <a:prstGeom prst="rect">
          <a:avLst/>
        </a:prstGeom>
      </xdr:spPr>
    </xdr:pic>
    <xdr:clientData/>
  </xdr:twoCellAnchor>
  <xdr:twoCellAnchor editAs="oneCell">
    <xdr:from>
      <xdr:col>0</xdr:col>
      <xdr:colOff>0</xdr:colOff>
      <xdr:row>60</xdr:row>
      <xdr:rowOff>0</xdr:rowOff>
    </xdr:from>
    <xdr:to>
      <xdr:col>4</xdr:col>
      <xdr:colOff>757748</xdr:colOff>
      <xdr:row>75</xdr:row>
      <xdr:rowOff>142874</xdr:rowOff>
    </xdr:to>
    <xdr:pic>
      <xdr:nvPicPr>
        <xdr:cNvPr id="3" name="Imagen 2">
          <a:extLst>
            <a:ext uri="{FF2B5EF4-FFF2-40B4-BE49-F238E27FC236}">
              <a16:creationId xmlns:a16="http://schemas.microsoft.com/office/drawing/2014/main" id="{F52644E5-86E2-4A18-B801-E6567EA16D90}"/>
            </a:ext>
          </a:extLst>
        </xdr:cNvPr>
        <xdr:cNvPicPr>
          <a:picLocks noChangeAspect="1"/>
        </xdr:cNvPicPr>
      </xdr:nvPicPr>
      <xdr:blipFill>
        <a:blip xmlns:r="http://schemas.openxmlformats.org/officeDocument/2006/relationships" r:embed="rId2"/>
        <a:stretch>
          <a:fillRect/>
        </a:stretch>
      </xdr:blipFill>
      <xdr:spPr>
        <a:xfrm>
          <a:off x="0" y="10210800"/>
          <a:ext cx="3948623" cy="2571749"/>
        </a:xfrm>
        <a:prstGeom prst="rect">
          <a:avLst/>
        </a:prstGeom>
      </xdr:spPr>
    </xdr:pic>
    <xdr:clientData/>
  </xdr:twoCellAnchor>
  <xdr:twoCellAnchor editAs="oneCell">
    <xdr:from>
      <xdr:col>4</xdr:col>
      <xdr:colOff>828676</xdr:colOff>
      <xdr:row>65</xdr:row>
      <xdr:rowOff>57149</xdr:rowOff>
    </xdr:from>
    <xdr:to>
      <xdr:col>6</xdr:col>
      <xdr:colOff>1422435</xdr:colOff>
      <xdr:row>83</xdr:row>
      <xdr:rowOff>104336</xdr:rowOff>
    </xdr:to>
    <xdr:pic>
      <xdr:nvPicPr>
        <xdr:cNvPr id="4" name="Imagen 3">
          <a:extLst>
            <a:ext uri="{FF2B5EF4-FFF2-40B4-BE49-F238E27FC236}">
              <a16:creationId xmlns:a16="http://schemas.microsoft.com/office/drawing/2014/main" id="{645A3952-5958-41B0-AA7B-386865593466}"/>
            </a:ext>
          </a:extLst>
        </xdr:cNvPr>
        <xdr:cNvPicPr>
          <a:picLocks noChangeAspect="1"/>
        </xdr:cNvPicPr>
      </xdr:nvPicPr>
      <xdr:blipFill>
        <a:blip xmlns:r="http://schemas.openxmlformats.org/officeDocument/2006/relationships" r:embed="rId3"/>
        <a:stretch>
          <a:fillRect/>
        </a:stretch>
      </xdr:blipFill>
      <xdr:spPr>
        <a:xfrm>
          <a:off x="4019551" y="11077574"/>
          <a:ext cx="4032284" cy="2961837"/>
        </a:xfrm>
        <a:prstGeom prst="rect">
          <a:avLst/>
        </a:prstGeom>
      </xdr:spPr>
    </xdr:pic>
    <xdr:clientData/>
  </xdr:twoCellAnchor>
  <xdr:twoCellAnchor editAs="oneCell">
    <xdr:from>
      <xdr:col>2</xdr:col>
      <xdr:colOff>47625</xdr:colOff>
      <xdr:row>85</xdr:row>
      <xdr:rowOff>47625</xdr:rowOff>
    </xdr:from>
    <xdr:to>
      <xdr:col>6</xdr:col>
      <xdr:colOff>589790</xdr:colOff>
      <xdr:row>110</xdr:row>
      <xdr:rowOff>132833</xdr:rowOff>
    </xdr:to>
    <xdr:pic>
      <xdr:nvPicPr>
        <xdr:cNvPr id="5" name="Imagen 4">
          <a:extLst>
            <a:ext uri="{FF2B5EF4-FFF2-40B4-BE49-F238E27FC236}">
              <a16:creationId xmlns:a16="http://schemas.microsoft.com/office/drawing/2014/main" id="{4D9C8389-6E39-4BDC-AD24-B82E6EE87CD0}"/>
            </a:ext>
          </a:extLst>
        </xdr:cNvPr>
        <xdr:cNvPicPr>
          <a:picLocks noChangeAspect="1"/>
        </xdr:cNvPicPr>
      </xdr:nvPicPr>
      <xdr:blipFill>
        <a:blip xmlns:r="http://schemas.openxmlformats.org/officeDocument/2006/relationships" r:embed="rId4"/>
        <a:stretch>
          <a:fillRect/>
        </a:stretch>
      </xdr:blipFill>
      <xdr:spPr>
        <a:xfrm>
          <a:off x="1143000" y="14325600"/>
          <a:ext cx="6076190" cy="4133333"/>
        </a:xfrm>
        <a:prstGeom prst="rect">
          <a:avLst/>
        </a:prstGeom>
      </xdr:spPr>
    </xdr:pic>
    <xdr:clientData/>
  </xdr:twoCellAnchor>
  <xdr:twoCellAnchor editAs="oneCell">
    <xdr:from>
      <xdr:col>2</xdr:col>
      <xdr:colOff>57149</xdr:colOff>
      <xdr:row>111</xdr:row>
      <xdr:rowOff>104775</xdr:rowOff>
    </xdr:from>
    <xdr:to>
      <xdr:col>6</xdr:col>
      <xdr:colOff>552449</xdr:colOff>
      <xdr:row>137</xdr:row>
      <xdr:rowOff>71821</xdr:rowOff>
    </xdr:to>
    <xdr:pic>
      <xdr:nvPicPr>
        <xdr:cNvPr id="6" name="Imagen 5">
          <a:extLst>
            <a:ext uri="{FF2B5EF4-FFF2-40B4-BE49-F238E27FC236}">
              <a16:creationId xmlns:a16="http://schemas.microsoft.com/office/drawing/2014/main" id="{7BF53EFB-47FA-4DB6-8E80-59BFC1EDDEBE}"/>
            </a:ext>
          </a:extLst>
        </xdr:cNvPr>
        <xdr:cNvPicPr>
          <a:picLocks noChangeAspect="1"/>
        </xdr:cNvPicPr>
      </xdr:nvPicPr>
      <xdr:blipFill>
        <a:blip xmlns:r="http://schemas.openxmlformats.org/officeDocument/2006/relationships" r:embed="rId5"/>
        <a:stretch>
          <a:fillRect/>
        </a:stretch>
      </xdr:blipFill>
      <xdr:spPr>
        <a:xfrm>
          <a:off x="1152524" y="18592800"/>
          <a:ext cx="6029325" cy="4177096"/>
        </a:xfrm>
        <a:prstGeom prst="rect">
          <a:avLst/>
        </a:prstGeom>
      </xdr:spPr>
    </xdr:pic>
    <xdr:clientData/>
  </xdr:twoCellAnchor>
  <xdr:twoCellAnchor editAs="oneCell">
    <xdr:from>
      <xdr:col>2</xdr:col>
      <xdr:colOff>219074</xdr:colOff>
      <xdr:row>137</xdr:row>
      <xdr:rowOff>66675</xdr:rowOff>
    </xdr:from>
    <xdr:to>
      <xdr:col>6</xdr:col>
      <xdr:colOff>295274</xdr:colOff>
      <xdr:row>168</xdr:row>
      <xdr:rowOff>100941</xdr:rowOff>
    </xdr:to>
    <xdr:pic>
      <xdr:nvPicPr>
        <xdr:cNvPr id="7" name="Imagen 6">
          <a:extLst>
            <a:ext uri="{FF2B5EF4-FFF2-40B4-BE49-F238E27FC236}">
              <a16:creationId xmlns:a16="http://schemas.microsoft.com/office/drawing/2014/main" id="{69E29F4D-574F-4081-9F7A-48B500C62ABE}"/>
            </a:ext>
          </a:extLst>
        </xdr:cNvPr>
        <xdr:cNvPicPr>
          <a:picLocks noChangeAspect="1"/>
        </xdr:cNvPicPr>
      </xdr:nvPicPr>
      <xdr:blipFill>
        <a:blip xmlns:r="http://schemas.openxmlformats.org/officeDocument/2006/relationships" r:embed="rId6"/>
        <a:stretch>
          <a:fillRect/>
        </a:stretch>
      </xdr:blipFill>
      <xdr:spPr>
        <a:xfrm>
          <a:off x="1314449" y="22764750"/>
          <a:ext cx="5610225" cy="506346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RIMESTRAL%20%20G2%20RISARALDA%20JULIO-AGOSTO-SEPTIEMBRE%202024.%20am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ORTADA"/>
      <sheetName val="TABLA DE CONTENIDO"/>
      <sheetName val="GENERALIDADES "/>
      <sheetName val="CUMPLIMIENTO "/>
      <sheetName val="ESTADO RED VIS"/>
      <sheetName val="SEMAFORO VIS"/>
      <sheetName val="TORTA EST. VIAS VIS"/>
      <sheetName val="ESTADO RED TECN"/>
      <sheetName val="SEMAFORO TECN"/>
      <sheetName val="TORTA EST. VIAS TECN"/>
      <sheetName val="MAPA EST RED"/>
      <sheetName val="NECESIDAD DE LA VIA"/>
      <sheetName val="NECESIDADES CRITICAS"/>
      <sheetName val="."/>
      <sheetName val="CANT 2507 "/>
      <sheetName val="CANT 25RSA "/>
      <sheetName val="CANT 2902"/>
      <sheetName val="CANT 29RSA"/>
      <sheetName val="CANT 29RSB"/>
      <sheetName val="CANT 29"/>
      <sheetName val="CANT 5003"/>
      <sheetName val="CANT 50RS01"/>
      <sheetName val="INF. EMERGENCIAS "/>
      <sheetName val="PUENTES"/>
      <sheetName val="NEC PTES"/>
      <sheetName val="PONTONES"/>
      <sheetName val="NEC. PONTONES"/>
      <sheetName val="TUNELES"/>
      <sheetName val="NECESIDADES EN TÚNELES"/>
      <sheetName val="SEÑALIZACION VERTICAL "/>
      <sheetName val="SEÑALIZACION HORIZONTAL"/>
      <sheetName val="ACCIDENTALIDAD"/>
      <sheetName val="DEFENSA VIAS"/>
      <sheetName val="SEGUIMIENTO"/>
      <sheetName val="CUANTI AMV"/>
      <sheetName val="CUANTI MR"/>
      <sheetName val="CUALI AMV"/>
      <sheetName val="CUALI MR "/>
      <sheetName val="INTERVENTORIA DE CONTRATOS "/>
      <sheetName val="RF ALTAGRACIA"/>
      <sheetName val="RF CENTRO"/>
      <sheetName val="RF COMUNEROS "/>
      <sheetName val="RF CONTRATOS"/>
      <sheetName val="RF ADMON"/>
      <sheetName val="PRENSA"/>
      <sheetName val="COMENTARIOS "/>
      <sheetName val="CAPACITACIONES "/>
      <sheetName val="INDICE"/>
      <sheetName val="RESULTADOS CRIT TECN."/>
      <sheetName val="TOTAL PARA TRIMESTRAL"/>
      <sheetName val="Hoja1"/>
    </sheetNames>
    <sheetDataSet>
      <sheetData sheetId="0" refreshError="1">
        <row r="3">
          <cell r="C3">
            <v>3089425878</v>
          </cell>
        </row>
      </sheetData>
      <sheetData sheetId="1" refreshError="1"/>
      <sheetData sheetId="2" refreshError="1"/>
      <sheetData sheetId="3" refreshError="1"/>
      <sheetData sheetId="4" refreshError="1"/>
      <sheetData sheetId="5" refreshError="1">
        <row r="28">
          <cell r="G28">
            <v>0</v>
          </cell>
        </row>
        <row r="85">
          <cell r="G85">
            <v>0</v>
          </cell>
        </row>
        <row r="143">
          <cell r="E143">
            <v>0</v>
          </cell>
          <cell r="F143">
            <v>1.72</v>
          </cell>
          <cell r="G143">
            <v>0</v>
          </cell>
        </row>
      </sheetData>
      <sheetData sheetId="6" refreshError="1"/>
      <sheetData sheetId="7" refreshError="1"/>
      <sheetData sheetId="8" refreshError="1"/>
      <sheetData sheetId="9" refreshError="1"/>
      <sheetData sheetId="10" refreshError="1">
        <row r="16">
          <cell r="E16" t="str">
            <v>MUY BUENO</v>
          </cell>
          <cell r="J16">
            <v>0</v>
          </cell>
        </row>
        <row r="17">
          <cell r="E17" t="str">
            <v>BUENO</v>
          </cell>
          <cell r="J17">
            <v>0.32583595212033484</v>
          </cell>
        </row>
        <row r="18">
          <cell r="E18" t="str">
            <v>REGULAR</v>
          </cell>
          <cell r="J18">
            <v>0.43102291585749086</v>
          </cell>
        </row>
        <row r="19">
          <cell r="E19" t="str">
            <v>MALO</v>
          </cell>
          <cell r="J19">
            <v>0.24314113202217436</v>
          </cell>
        </row>
        <row r="20">
          <cell r="E20" t="str">
            <v>MUY MALO</v>
          </cell>
          <cell r="J20">
            <v>0</v>
          </cell>
        </row>
        <row r="57">
          <cell r="E57" t="str">
            <v>MUY BUENO</v>
          </cell>
          <cell r="J57">
            <v>0</v>
          </cell>
        </row>
        <row r="58">
          <cell r="E58" t="str">
            <v>BUENO</v>
          </cell>
          <cell r="J58">
            <v>0</v>
          </cell>
        </row>
        <row r="59">
          <cell r="E59" t="str">
            <v>REGULAR</v>
          </cell>
          <cell r="J59">
            <v>0.6893488572660631</v>
          </cell>
        </row>
        <row r="60">
          <cell r="E60" t="str">
            <v>MALO</v>
          </cell>
          <cell r="J60">
            <v>0.31065114273393701</v>
          </cell>
        </row>
        <row r="61">
          <cell r="E61" t="str">
            <v>MUY MALO</v>
          </cell>
          <cell r="J61">
            <v>0</v>
          </cell>
        </row>
        <row r="67">
          <cell r="E67" t="str">
            <v>MUY BUENO</v>
          </cell>
          <cell r="F67">
            <v>0</v>
          </cell>
        </row>
        <row r="68">
          <cell r="E68" t="str">
            <v>BUENO</v>
          </cell>
          <cell r="F68">
            <v>0</v>
          </cell>
        </row>
        <row r="69">
          <cell r="E69" t="str">
            <v>REGULAR</v>
          </cell>
          <cell r="F69">
            <v>0.80285343709468215</v>
          </cell>
        </row>
        <row r="70">
          <cell r="E70" t="str">
            <v>MALO</v>
          </cell>
          <cell r="F70">
            <v>0.19714656290531779</v>
          </cell>
        </row>
        <row r="71">
          <cell r="E71" t="str">
            <v>MUY MALO</v>
          </cell>
          <cell r="F71">
            <v>0</v>
          </cell>
        </row>
        <row r="76">
          <cell r="E76" t="str">
            <v>MUY BUENO</v>
          </cell>
          <cell r="F76">
            <v>0</v>
          </cell>
        </row>
        <row r="77">
          <cell r="E77" t="str">
            <v>BUENO</v>
          </cell>
          <cell r="F77">
            <v>0</v>
          </cell>
        </row>
        <row r="78">
          <cell r="E78" t="str">
            <v>REGULAR</v>
          </cell>
          <cell r="F78">
            <v>0</v>
          </cell>
        </row>
        <row r="79">
          <cell r="E79" t="str">
            <v>MALO</v>
          </cell>
          <cell r="F79">
            <v>1</v>
          </cell>
        </row>
        <row r="80">
          <cell r="E80" t="str">
            <v>MUY MALO</v>
          </cell>
          <cell r="F80">
            <v>0</v>
          </cell>
        </row>
        <row r="106">
          <cell r="E106" t="str">
            <v>MUY BUENO</v>
          </cell>
          <cell r="F106">
            <v>0</v>
          </cell>
        </row>
        <row r="107">
          <cell r="E107" t="str">
            <v>BUENO</v>
          </cell>
          <cell r="F107">
            <v>4.3604651162790699E-2</v>
          </cell>
        </row>
        <row r="108">
          <cell r="E108" t="str">
            <v>REGULAR</v>
          </cell>
          <cell r="F108">
            <v>0.50930232558139532</v>
          </cell>
        </row>
        <row r="109">
          <cell r="E109" t="str">
            <v>MALO</v>
          </cell>
          <cell r="F109">
            <v>0.44709302325581396</v>
          </cell>
        </row>
        <row r="110">
          <cell r="E110" t="str">
            <v>MUY MALO</v>
          </cell>
          <cell r="F110">
            <v>0</v>
          </cell>
        </row>
        <row r="116">
          <cell r="E116" t="str">
            <v>MUY BUENO</v>
          </cell>
          <cell r="F116">
            <v>0</v>
          </cell>
        </row>
        <row r="117">
          <cell r="E117" t="str">
            <v>BUENO</v>
          </cell>
          <cell r="F117">
            <v>0</v>
          </cell>
        </row>
        <row r="118">
          <cell r="E118" t="str">
            <v>REGULAR</v>
          </cell>
          <cell r="F118">
            <v>1</v>
          </cell>
        </row>
        <row r="119">
          <cell r="E119" t="str">
            <v>MALO</v>
          </cell>
          <cell r="F119">
            <v>0</v>
          </cell>
        </row>
        <row r="120">
          <cell r="E120" t="str">
            <v>MUY MALO</v>
          </cell>
          <cell r="F120">
            <v>0</v>
          </cell>
        </row>
        <row r="126">
          <cell r="E126" t="str">
            <v>MUY BUENO</v>
          </cell>
          <cell r="F126">
            <v>0</v>
          </cell>
        </row>
        <row r="127">
          <cell r="E127" t="str">
            <v>BUENO</v>
          </cell>
          <cell r="F127">
            <v>0.80164837892855367</v>
          </cell>
        </row>
        <row r="128">
          <cell r="E128" t="str">
            <v>REGULAR</v>
          </cell>
          <cell r="F128">
            <v>0.19835162107144633</v>
          </cell>
        </row>
        <row r="129">
          <cell r="E129" t="str">
            <v>MALO</v>
          </cell>
          <cell r="F129">
            <v>0</v>
          </cell>
        </row>
        <row r="130">
          <cell r="E130" t="str">
            <v>MUY MALO</v>
          </cell>
          <cell r="F130">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lnDef>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Microsoft_Word_97_-_2003_Document.doc"/></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oleObject" Target="../embeddings/Microsoft_Word_97_-_2003_Document1.doc"/></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CONSORCIOADMON143@GMAIL.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image" Target="../media/image14.emf"/><Relationship Id="rId4" Type="http://schemas.openxmlformats.org/officeDocument/2006/relationships/oleObject" Target="../embeddings/Microsoft_Word_97_-_2003_Document2.doc"/></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hyperlink" Target="mailto:consorcioadmon143@gmail.com" TargetMode="Externa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2.xml"/><Relationship Id="rId1" Type="http://schemas.openxmlformats.org/officeDocument/2006/relationships/printerSettings" Target="../printerSettings/printerSettings37.bin"/><Relationship Id="rId5" Type="http://schemas.openxmlformats.org/officeDocument/2006/relationships/image" Target="../media/image114.emf"/><Relationship Id="rId4" Type="http://schemas.openxmlformats.org/officeDocument/2006/relationships/oleObject" Target="../embeddings/Microsoft_Word_97_-_2003_Document3.doc"/></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3.xml"/><Relationship Id="rId1" Type="http://schemas.openxmlformats.org/officeDocument/2006/relationships/printerSettings" Target="../printerSettings/printerSettings38.bin"/><Relationship Id="rId5" Type="http://schemas.openxmlformats.org/officeDocument/2006/relationships/image" Target="../media/image114.emf"/><Relationship Id="rId4" Type="http://schemas.openxmlformats.org/officeDocument/2006/relationships/oleObject" Target="../embeddings/Microsoft_Word_97_-_2003_Document4.doc"/></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4.xml"/><Relationship Id="rId1" Type="http://schemas.openxmlformats.org/officeDocument/2006/relationships/printerSettings" Target="../printerSettings/printerSettings39.bin"/><Relationship Id="rId5" Type="http://schemas.openxmlformats.org/officeDocument/2006/relationships/image" Target="../media/image121.emf"/><Relationship Id="rId4" Type="http://schemas.openxmlformats.org/officeDocument/2006/relationships/oleObject" Target="../embeddings/Microsoft_Word_97_-_2003_Document5.doc"/></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5.xml"/><Relationship Id="rId1" Type="http://schemas.openxmlformats.org/officeDocument/2006/relationships/printerSettings" Target="../printerSettings/printerSettings40.bin"/><Relationship Id="rId5" Type="http://schemas.openxmlformats.org/officeDocument/2006/relationships/image" Target="../media/image127.emf"/><Relationship Id="rId4" Type="http://schemas.openxmlformats.org/officeDocument/2006/relationships/oleObject" Target="../embeddings/Microsoft_Word_97_-_2003_Document6.doc"/></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5"/>
  <sheetViews>
    <sheetView view="pageBreakPreview" topLeftCell="A16" zoomScaleNormal="100" zoomScaleSheetLayoutView="100" workbookViewId="0">
      <selection activeCell="A34" sqref="A34"/>
    </sheetView>
  </sheetViews>
  <sheetFormatPr baseColWidth="10" defaultRowHeight="12.75" x14ac:dyDescent="0.2"/>
  <cols>
    <col min="2" max="2" width="13.85546875" customWidth="1"/>
    <col min="3" max="3" width="16.5703125" customWidth="1"/>
    <col min="4" max="6" width="15.7109375" customWidth="1"/>
    <col min="7" max="7" width="15.42578125" customWidth="1"/>
  </cols>
  <sheetData>
    <row r="1" spans="1:7" ht="21" customHeight="1" x14ac:dyDescent="0.25">
      <c r="C1" s="1298" t="s">
        <v>390</v>
      </c>
      <c r="D1" s="1298"/>
      <c r="E1" s="1298"/>
    </row>
    <row r="2" spans="1:7" ht="23.25" x14ac:dyDescent="0.35">
      <c r="A2" s="299"/>
      <c r="B2" s="299"/>
      <c r="C2" s="299"/>
      <c r="D2" s="299"/>
      <c r="E2" s="299"/>
      <c r="F2" s="299"/>
      <c r="G2" s="299"/>
    </row>
    <row r="3" spans="1:7" ht="23.25" x14ac:dyDescent="0.35">
      <c r="A3" s="1299" t="s">
        <v>0</v>
      </c>
      <c r="B3" s="1299"/>
      <c r="C3" s="1299"/>
      <c r="D3" s="1299"/>
      <c r="E3" s="1299"/>
      <c r="F3" s="1299"/>
      <c r="G3" s="1299"/>
    </row>
    <row r="4" spans="1:7" ht="26.25" customHeight="1" x14ac:dyDescent="0.2">
      <c r="A4" s="1302" t="s">
        <v>578</v>
      </c>
      <c r="B4" s="1302"/>
      <c r="C4" s="1302"/>
      <c r="D4" s="1302"/>
      <c r="E4" s="1302"/>
      <c r="F4" s="1302"/>
      <c r="G4" s="1302"/>
    </row>
    <row r="6" spans="1:7" x14ac:dyDescent="0.2">
      <c r="A6" s="267"/>
      <c r="B6" s="267"/>
      <c r="C6" s="267"/>
      <c r="D6" s="267"/>
      <c r="E6" s="267"/>
      <c r="F6" s="267"/>
      <c r="G6" s="267"/>
    </row>
    <row r="14" spans="1:7" ht="20.25" x14ac:dyDescent="0.3">
      <c r="A14" s="1300" t="s">
        <v>517</v>
      </c>
      <c r="B14" s="1301"/>
      <c r="C14" s="1301"/>
      <c r="D14" s="1301"/>
      <c r="E14" s="1301"/>
      <c r="F14" s="1301"/>
      <c r="G14" s="1301"/>
    </row>
    <row r="15" spans="1:7" ht="20.25" x14ac:dyDescent="0.3">
      <c r="A15" s="1300" t="s">
        <v>580</v>
      </c>
      <c r="B15" s="1300"/>
      <c r="C15" s="1300"/>
      <c r="D15" s="1300"/>
      <c r="E15" s="1300"/>
      <c r="F15" s="1300"/>
      <c r="G15" s="1300"/>
    </row>
    <row r="16" spans="1:7" ht="15.75" x14ac:dyDescent="0.25">
      <c r="A16" s="1298" t="s">
        <v>1053</v>
      </c>
      <c r="B16" s="1298"/>
      <c r="C16" s="1298"/>
      <c r="D16" s="1298"/>
      <c r="E16" s="1298"/>
      <c r="F16" s="1298"/>
      <c r="G16" s="1298"/>
    </row>
    <row r="17" spans="1:10" ht="20.25" x14ac:dyDescent="0.3">
      <c r="A17" s="1300" t="s">
        <v>581</v>
      </c>
      <c r="B17" s="1300"/>
      <c r="C17" s="1300"/>
      <c r="D17" s="1300"/>
      <c r="E17" s="1300"/>
      <c r="F17" s="1300"/>
      <c r="G17" s="1300"/>
      <c r="J17" s="225"/>
    </row>
    <row r="18" spans="1:10" ht="20.25" x14ac:dyDescent="0.3">
      <c r="A18" s="1300" t="s">
        <v>582</v>
      </c>
      <c r="B18" s="1300"/>
      <c r="C18" s="1300"/>
      <c r="D18" s="1300"/>
      <c r="E18" s="1300"/>
      <c r="F18" s="1300"/>
      <c r="G18" s="1300"/>
    </row>
    <row r="21" spans="1:10" ht="15.75" x14ac:dyDescent="0.25">
      <c r="A21" s="1298"/>
      <c r="B21" s="1298"/>
      <c r="C21" s="1298"/>
      <c r="D21" s="1298"/>
      <c r="E21" s="1298"/>
      <c r="F21" s="1298"/>
      <c r="G21" s="1298"/>
    </row>
    <row r="22" spans="1:10" ht="18" x14ac:dyDescent="0.25">
      <c r="A22" s="1304" t="s">
        <v>391</v>
      </c>
      <c r="B22" s="1304"/>
      <c r="C22" s="1304"/>
      <c r="D22" s="1304"/>
      <c r="E22" s="1304"/>
      <c r="F22" s="1304"/>
      <c r="G22" s="1304"/>
      <c r="H22" s="606"/>
    </row>
    <row r="23" spans="1:10" x14ac:dyDescent="0.2">
      <c r="A23" s="1297" t="s">
        <v>583</v>
      </c>
      <c r="B23" s="1297"/>
      <c r="C23" s="1297"/>
      <c r="D23" s="1297"/>
      <c r="E23" s="1297"/>
      <c r="F23" s="1297"/>
      <c r="G23" s="1297"/>
      <c r="H23" s="1"/>
    </row>
    <row r="24" spans="1:10" x14ac:dyDescent="0.2">
      <c r="A24" s="1297" t="s">
        <v>584</v>
      </c>
      <c r="B24" s="1297"/>
      <c r="C24" s="1297"/>
      <c r="D24" s="1297"/>
      <c r="E24" s="1297"/>
      <c r="F24" s="1297"/>
      <c r="G24" s="1297"/>
      <c r="H24" s="1"/>
    </row>
    <row r="25" spans="1:10" x14ac:dyDescent="0.2">
      <c r="A25" s="1297" t="s">
        <v>589</v>
      </c>
      <c r="B25" s="1297"/>
      <c r="C25" s="1297"/>
      <c r="D25" s="1297"/>
      <c r="E25" s="1297"/>
      <c r="F25" s="1297"/>
      <c r="G25" s="1297"/>
      <c r="H25" s="1"/>
    </row>
    <row r="26" spans="1:10" x14ac:dyDescent="0.2">
      <c r="A26" s="1297" t="s">
        <v>585</v>
      </c>
      <c r="B26" s="1297"/>
      <c r="C26" s="1297"/>
      <c r="D26" s="1297"/>
      <c r="E26" s="1297"/>
      <c r="F26" s="1297"/>
      <c r="G26" s="1297"/>
      <c r="H26" s="1"/>
    </row>
    <row r="27" spans="1:10" x14ac:dyDescent="0.2">
      <c r="A27" s="1297" t="s">
        <v>586</v>
      </c>
      <c r="B27" s="1297"/>
      <c r="C27" s="1297"/>
      <c r="D27" s="1297"/>
      <c r="E27" s="1297"/>
      <c r="F27" s="1297"/>
      <c r="G27" s="1297"/>
    </row>
    <row r="28" spans="1:10" x14ac:dyDescent="0.2">
      <c r="A28" s="1297" t="s">
        <v>587</v>
      </c>
      <c r="B28" s="1297"/>
      <c r="C28" s="1297"/>
      <c r="D28" s="1297"/>
      <c r="E28" s="1297"/>
      <c r="F28" s="1297"/>
      <c r="G28" s="1297"/>
    </row>
    <row r="29" spans="1:10" x14ac:dyDescent="0.2">
      <c r="A29" s="1297" t="s">
        <v>588</v>
      </c>
      <c r="B29" s="1297"/>
      <c r="C29" s="1297"/>
      <c r="D29" s="1297"/>
      <c r="E29" s="1297"/>
      <c r="F29" s="1297"/>
      <c r="G29" s="1297"/>
    </row>
    <row r="33" spans="1:8" ht="15.75" x14ac:dyDescent="0.25">
      <c r="A33" s="1298" t="s">
        <v>1054</v>
      </c>
      <c r="B33" s="1298"/>
      <c r="C33" s="1298"/>
      <c r="D33" s="1298"/>
      <c r="E33" s="1298"/>
      <c r="F33" s="1298"/>
      <c r="G33" s="1298"/>
    </row>
    <row r="35" spans="1:8" ht="20.25" x14ac:dyDescent="0.3">
      <c r="A35" s="1303" t="s">
        <v>1052</v>
      </c>
      <c r="B35" s="1303"/>
      <c r="C35" s="1303"/>
      <c r="D35" s="1303"/>
      <c r="E35" s="1303"/>
      <c r="F35" s="1303"/>
      <c r="G35" s="1303"/>
      <c r="H35" s="607"/>
    </row>
  </sheetData>
  <mergeCells count="19">
    <mergeCell ref="A29:G29"/>
    <mergeCell ref="A21:G21"/>
    <mergeCell ref="A33:G33"/>
    <mergeCell ref="A26:G26"/>
    <mergeCell ref="A35:G35"/>
    <mergeCell ref="A22:G22"/>
    <mergeCell ref="A23:G23"/>
    <mergeCell ref="A24:G24"/>
    <mergeCell ref="A25:G25"/>
    <mergeCell ref="A27:G27"/>
    <mergeCell ref="A28:G28"/>
    <mergeCell ref="C1:E1"/>
    <mergeCell ref="A3:G3"/>
    <mergeCell ref="A14:G14"/>
    <mergeCell ref="A15:G15"/>
    <mergeCell ref="A18:G18"/>
    <mergeCell ref="A4:G4"/>
    <mergeCell ref="A17:G17"/>
    <mergeCell ref="A16:G16"/>
  </mergeCells>
  <phoneticPr fontId="3" type="noConversion"/>
  <printOptions horizontalCentered="1"/>
  <pageMargins left="1.05" right="0.75" top="0.62992125984251968" bottom="1" header="0.25" footer="0"/>
  <pageSetup scale="74" orientation="portrait" horizontalDpi="300" verticalDpi="300" r:id="rId1"/>
  <headerFooter alignWithMargins="0"/>
  <drawing r:id="rId2"/>
  <legacyDrawing r:id="rId3"/>
  <oleObjects>
    <mc:AlternateContent xmlns:mc="http://schemas.openxmlformats.org/markup-compatibility/2006">
      <mc:Choice Requires="x14">
        <oleObject progId="Word.Document.6" shapeId="25601" r:id="rId4">
          <objectPr defaultSize="0" autoLine="0" r:id="rId5">
            <anchor moveWithCells="1">
              <from>
                <xdr:col>0</xdr:col>
                <xdr:colOff>0</xdr:colOff>
                <xdr:row>0</xdr:row>
                <xdr:rowOff>0</xdr:rowOff>
              </from>
              <to>
                <xdr:col>1</xdr:col>
                <xdr:colOff>123825</xdr:colOff>
                <xdr:row>2</xdr:row>
                <xdr:rowOff>180975</xdr:rowOff>
              </to>
            </anchor>
          </objectPr>
        </oleObject>
      </mc:Choice>
      <mc:Fallback>
        <oleObject progId="Word.Document.6" shapeId="2560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41"/>
  <sheetViews>
    <sheetView view="pageBreakPreview" topLeftCell="A22" zoomScale="145" zoomScaleNormal="100" zoomScaleSheetLayoutView="145" workbookViewId="0">
      <selection activeCell="A32" sqref="A32"/>
    </sheetView>
  </sheetViews>
  <sheetFormatPr baseColWidth="10" defaultRowHeight="12.75" x14ac:dyDescent="0.2"/>
  <cols>
    <col min="1" max="1" width="25.28515625" bestFit="1" customWidth="1"/>
    <col min="2" max="2" width="73" customWidth="1"/>
    <col min="4" max="4" width="6" customWidth="1"/>
  </cols>
  <sheetData>
    <row r="1" spans="1:3" ht="15" x14ac:dyDescent="0.25">
      <c r="A1" s="1305">
        <f>+B8</f>
        <v>0</v>
      </c>
      <c r="B1" s="1305"/>
    </row>
    <row r="2" spans="1:3" ht="15" x14ac:dyDescent="0.25">
      <c r="A2" s="1305" t="s">
        <v>1055</v>
      </c>
      <c r="B2" s="1305"/>
    </row>
    <row r="3" spans="1:3" ht="15" x14ac:dyDescent="0.25">
      <c r="A3" s="1305" t="s">
        <v>1056</v>
      </c>
      <c r="B3" s="1305"/>
    </row>
    <row r="4" spans="1:3" ht="12" customHeight="1" x14ac:dyDescent="0.25">
      <c r="A4" s="575"/>
      <c r="B4" s="575"/>
    </row>
    <row r="5" spans="1:3" ht="23.25" x14ac:dyDescent="0.35">
      <c r="A5" s="1299" t="s">
        <v>1</v>
      </c>
      <c r="B5" s="1299"/>
      <c r="C5" s="66"/>
    </row>
    <row r="7" spans="1:3" x14ac:dyDescent="0.2">
      <c r="A7" s="247" t="s">
        <v>139</v>
      </c>
      <c r="B7" s="247" t="s">
        <v>84</v>
      </c>
    </row>
    <row r="8" spans="1:3" x14ac:dyDescent="0.2">
      <c r="A8" s="247"/>
      <c r="B8" s="247"/>
    </row>
    <row r="9" spans="1:3" x14ac:dyDescent="0.2">
      <c r="A9" s="550" t="s">
        <v>121</v>
      </c>
      <c r="B9" t="s">
        <v>122</v>
      </c>
    </row>
    <row r="10" spans="1:3" x14ac:dyDescent="0.2">
      <c r="A10" s="550" t="s">
        <v>123</v>
      </c>
      <c r="B10" t="s">
        <v>560</v>
      </c>
    </row>
    <row r="11" spans="1:3" x14ac:dyDescent="0.2">
      <c r="A11" s="550" t="s">
        <v>124</v>
      </c>
      <c r="B11" s="599" t="s">
        <v>510</v>
      </c>
    </row>
    <row r="12" spans="1:3" x14ac:dyDescent="0.2">
      <c r="A12" s="576" t="s">
        <v>140</v>
      </c>
      <c r="B12" s="599" t="s">
        <v>562</v>
      </c>
    </row>
    <row r="13" spans="1:3" x14ac:dyDescent="0.2">
      <c r="A13" s="576" t="s">
        <v>141</v>
      </c>
      <c r="B13" s="599" t="s">
        <v>563</v>
      </c>
    </row>
    <row r="14" spans="1:3" x14ac:dyDescent="0.2">
      <c r="A14" s="550" t="s">
        <v>125</v>
      </c>
      <c r="B14" s="599" t="s">
        <v>564</v>
      </c>
    </row>
    <row r="15" spans="1:3" x14ac:dyDescent="0.2">
      <c r="A15" s="576" t="s">
        <v>386</v>
      </c>
      <c r="B15" s="599" t="s">
        <v>565</v>
      </c>
    </row>
    <row r="16" spans="1:3" x14ac:dyDescent="0.2">
      <c r="A16" s="576" t="s">
        <v>387</v>
      </c>
      <c r="B16" s="599" t="s">
        <v>566</v>
      </c>
    </row>
    <row r="17" spans="1:15" x14ac:dyDescent="0.2">
      <c r="A17" s="576" t="s">
        <v>162</v>
      </c>
      <c r="B17" s="47" t="s">
        <v>395</v>
      </c>
    </row>
    <row r="18" spans="1:15" x14ac:dyDescent="0.2">
      <c r="A18" s="549" t="s">
        <v>126</v>
      </c>
      <c r="B18" t="s">
        <v>142</v>
      </c>
    </row>
    <row r="19" spans="1:15" x14ac:dyDescent="0.2">
      <c r="A19" s="549" t="s">
        <v>127</v>
      </c>
      <c r="B19" t="s">
        <v>143</v>
      </c>
    </row>
    <row r="20" spans="1:15" x14ac:dyDescent="0.2">
      <c r="A20" s="549" t="s">
        <v>128</v>
      </c>
      <c r="B20" t="s">
        <v>144</v>
      </c>
    </row>
    <row r="21" spans="1:15" x14ac:dyDescent="0.2">
      <c r="A21" s="549" t="s">
        <v>129</v>
      </c>
      <c r="B21" t="s">
        <v>145</v>
      </c>
    </row>
    <row r="22" spans="1:15" x14ac:dyDescent="0.2">
      <c r="A22" s="549" t="s">
        <v>130</v>
      </c>
      <c r="B22" t="s">
        <v>146</v>
      </c>
    </row>
    <row r="23" spans="1:15" ht="18" x14ac:dyDescent="0.25">
      <c r="A23" s="549" t="s">
        <v>131</v>
      </c>
      <c r="B23" s="504" t="s">
        <v>374</v>
      </c>
      <c r="C23" s="261"/>
      <c r="D23" s="389"/>
      <c r="E23" s="389"/>
      <c r="F23" s="389"/>
      <c r="G23" s="389"/>
      <c r="H23" s="389"/>
      <c r="I23" s="389"/>
      <c r="J23" s="389"/>
      <c r="K23" s="389"/>
      <c r="L23" s="389"/>
      <c r="M23" s="389"/>
      <c r="N23" s="389"/>
      <c r="O23" s="389"/>
    </row>
    <row r="24" spans="1:15" x14ac:dyDescent="0.2">
      <c r="A24" s="549" t="s">
        <v>132</v>
      </c>
      <c r="B24" t="s">
        <v>147</v>
      </c>
    </row>
    <row r="25" spans="1:15" x14ac:dyDescent="0.2">
      <c r="A25" s="549" t="s">
        <v>133</v>
      </c>
      <c r="B25" t="s">
        <v>148</v>
      </c>
    </row>
    <row r="26" spans="1:15" x14ac:dyDescent="0.2">
      <c r="A26" s="549" t="s">
        <v>134</v>
      </c>
      <c r="B26" s="445" t="s">
        <v>445</v>
      </c>
    </row>
    <row r="27" spans="1:15" x14ac:dyDescent="0.2">
      <c r="A27" s="549" t="s">
        <v>135</v>
      </c>
      <c r="B27" s="445" t="s">
        <v>446</v>
      </c>
    </row>
    <row r="28" spans="1:15" x14ac:dyDescent="0.2">
      <c r="A28" s="549" t="s">
        <v>136</v>
      </c>
      <c r="B28" t="s">
        <v>232</v>
      </c>
    </row>
    <row r="29" spans="1:15" x14ac:dyDescent="0.2">
      <c r="A29" s="549" t="s">
        <v>137</v>
      </c>
      <c r="B29" t="s">
        <v>233</v>
      </c>
    </row>
    <row r="30" spans="1:15" x14ac:dyDescent="0.2">
      <c r="A30" s="549" t="s">
        <v>138</v>
      </c>
      <c r="B30" t="s">
        <v>149</v>
      </c>
    </row>
    <row r="31" spans="1:15" x14ac:dyDescent="0.2">
      <c r="A31" s="549" t="s">
        <v>295</v>
      </c>
      <c r="B31" t="s">
        <v>150</v>
      </c>
    </row>
    <row r="32" spans="1:15" x14ac:dyDescent="0.2">
      <c r="A32" s="549" t="s">
        <v>296</v>
      </c>
      <c r="B32" s="599" t="s">
        <v>570</v>
      </c>
    </row>
    <row r="33" spans="1:2" x14ac:dyDescent="0.2">
      <c r="A33" s="549" t="s">
        <v>297</v>
      </c>
      <c r="B33" t="s">
        <v>298</v>
      </c>
    </row>
    <row r="34" spans="1:2" x14ac:dyDescent="0.2">
      <c r="A34" s="549" t="s">
        <v>388</v>
      </c>
      <c r="B34" t="s">
        <v>299</v>
      </c>
    </row>
    <row r="35" spans="1:2" x14ac:dyDescent="0.2">
      <c r="A35" s="611" t="s">
        <v>441</v>
      </c>
      <c r="B35" s="599" t="s">
        <v>571</v>
      </c>
    </row>
    <row r="36" spans="1:2" x14ac:dyDescent="0.2">
      <c r="A36" s="611" t="s">
        <v>442</v>
      </c>
      <c r="B36" s="599" t="s">
        <v>572</v>
      </c>
    </row>
    <row r="37" spans="1:2" x14ac:dyDescent="0.2">
      <c r="A37" s="549" t="s">
        <v>490</v>
      </c>
      <c r="B37" s="445" t="s">
        <v>491</v>
      </c>
    </row>
    <row r="38" spans="1:2" x14ac:dyDescent="0.2">
      <c r="A38" s="549" t="s">
        <v>455</v>
      </c>
      <c r="B38" t="s">
        <v>151</v>
      </c>
    </row>
    <row r="39" spans="1:2" x14ac:dyDescent="0.2">
      <c r="A39" s="549" t="s">
        <v>456</v>
      </c>
      <c r="B39" s="261" t="s">
        <v>152</v>
      </c>
    </row>
    <row r="40" spans="1:2" x14ac:dyDescent="0.2">
      <c r="A40" s="597" t="s">
        <v>459</v>
      </c>
      <c r="B40" t="s">
        <v>153</v>
      </c>
    </row>
    <row r="41" spans="1:2" ht="25.5" x14ac:dyDescent="0.2">
      <c r="A41" s="667" t="s">
        <v>576</v>
      </c>
      <c r="B41" s="668" t="s">
        <v>577</v>
      </c>
    </row>
  </sheetData>
  <mergeCells count="4">
    <mergeCell ref="A5:B5"/>
    <mergeCell ref="A1:B1"/>
    <mergeCell ref="A2:B2"/>
    <mergeCell ref="A3:B3"/>
  </mergeCells>
  <phoneticPr fontId="3" type="noConversion"/>
  <hyperlinks>
    <hyperlink ref="A9" location="'GENERALIDADES '!A1" display="Cuadro No. 1"/>
    <hyperlink ref="A10" location="'CUMPLIMIENTO % '!A1" display="Cuadro No. 2"/>
    <hyperlink ref="A11" location="'ESTADO RED VIS'!A1" display="Cuadro No. 3"/>
    <hyperlink ref="A12" location="'SEMAFORO VIS'!A1" display="Gráfico No. 1"/>
    <hyperlink ref="A13" location="'TORTA EST. VIAS VIS'!A1" display="Gráfico No. 2"/>
    <hyperlink ref="A14" location="'ESTADO RED TEC'!A1" display="Cuadro No. 4"/>
    <hyperlink ref="A15" location="'SEMAFORO TEC'!A1" display="Gráfico No. 3"/>
    <hyperlink ref="A16" location="'TORTA EST. VIAS TEC'!A1" display="Gráfico No. 4"/>
    <hyperlink ref="A17" location="'MAPA EST RED'!A1" display="Mapa  No.  1"/>
    <hyperlink ref="A18" location="'NECESIDAD VIA'!A1" display="Cuadro No. 5"/>
    <hyperlink ref="A20" location="'CANT OBRA'!A1" display="Cuadro No. 7"/>
    <hyperlink ref="A21" location="'INF. EMERGENCIAS'!A1" display="Cuadro No. 8"/>
    <hyperlink ref="A22" location="PUENTES!A1" display="Cuadro No. 9"/>
    <hyperlink ref="A23" location="'NEC PTES'!A1" display="Cuadro No. 10"/>
    <hyperlink ref="A24" location="PONTONES!A1" display="Cuadro No. 11"/>
    <hyperlink ref="A25" location="'NEC. PONTONES'!A1" display="Cuadro No. 12"/>
    <hyperlink ref="A26" location="TUNELES!A1" display="Cuadro No. 13"/>
    <hyperlink ref="A27" location="'NECESIDADES EN TÚNELES'!A1" display="Cuadro No. 14"/>
    <hyperlink ref="A29" location="'Señalización Horizontal'!A1" display="Cuadro No. 16"/>
    <hyperlink ref="A30" location="ACCIDENTALIDAD!A1" display="Cuadro No. 17"/>
    <hyperlink ref="A31" location="'DEFENSA VIAS'!A1" display="Cuadro No. 18"/>
    <hyperlink ref="A32" location="SEGUIMIENTO!A1" display="Cuadro No. 19"/>
    <hyperlink ref="A33" location="'CUANTI AMV'!A1" display="Cuadro No. 20"/>
    <hyperlink ref="A34" location="'CUALI AMV'!A1" display="Cuadro No. 21"/>
    <hyperlink ref="A35" location="'CUANTI MR'!A1" display="Cuadro No. 22"/>
    <hyperlink ref="A36" location="'CUALI MR'!A1" display="Cuadro No. 23"/>
    <hyperlink ref="A38" location="FOTOG!A1" display="Reseña 1"/>
    <hyperlink ref="A39" location="prensa!A1" display="Reseña 2"/>
    <hyperlink ref="A40" location="COMENTARIOS!A1" display="Comentarios"/>
    <hyperlink ref="A19" location="'NECESIDADES CRITICAS'!A1" display="Cuadro No. 6"/>
    <hyperlink ref="A28" location="'Señalización Vertical'!A1" display="Cuadro No. 15"/>
    <hyperlink ref="A37" location="'INTERVENTORIA DE CONTRATOS'!A1" display="Cuadro No. 24"/>
    <hyperlink ref="A41" location="'CAPACITACION T.M. RUTINARIO'!A1" display="Capacitación Microempresas"/>
  </hyperlinks>
  <printOptions horizontalCentered="1"/>
  <pageMargins left="1.2204724409448819" right="0.59055118110236227" top="0.78740157480314965" bottom="0.98425196850393704" header="0.51181102362204722" footer="0.51181102362204722"/>
  <pageSetup scale="88" orientation="portrait" horizontalDpi="300" verticalDpi="300" r:id="rId1"/>
  <headerFooter alignWithMargins="0"/>
  <drawing r:id="rId2"/>
  <legacyDrawing r:id="rId3"/>
  <oleObjects>
    <mc:AlternateContent xmlns:mc="http://schemas.openxmlformats.org/markup-compatibility/2006">
      <mc:Choice Requires="x14">
        <oleObject progId="Word.Document.6" shapeId="2050" r:id="rId4">
          <objectPr defaultSize="0" autoLine="0" autoPict="0" r:id="rId5">
            <anchor moveWithCells="1">
              <from>
                <xdr:col>0</xdr:col>
                <xdr:colOff>0</xdr:colOff>
                <xdr:row>0</xdr:row>
                <xdr:rowOff>0</xdr:rowOff>
              </from>
              <to>
                <xdr:col>0</xdr:col>
                <xdr:colOff>552450</xdr:colOff>
                <xdr:row>4</xdr:row>
                <xdr:rowOff>200025</xdr:rowOff>
              </to>
            </anchor>
          </objectPr>
        </oleObject>
      </mc:Choice>
      <mc:Fallback>
        <oleObject progId="Word.Document.6" shapeId="2050"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view="pageBreakPreview" topLeftCell="B1" zoomScale="115" zoomScaleNormal="100" zoomScaleSheetLayoutView="115" workbookViewId="0">
      <selection activeCell="I40" sqref="I40"/>
    </sheetView>
  </sheetViews>
  <sheetFormatPr baseColWidth="10" defaultRowHeight="12.75" x14ac:dyDescent="0.2"/>
  <cols>
    <col min="1" max="1" width="4.28515625" hidden="1" customWidth="1"/>
    <col min="2" max="2" width="26.28515625" customWidth="1"/>
    <col min="3" max="3" width="9.42578125" customWidth="1"/>
    <col min="4" max="4" width="6.28515625" customWidth="1"/>
    <col min="5" max="5" width="4.85546875" customWidth="1"/>
    <col min="6" max="6" width="6.42578125" customWidth="1"/>
    <col min="7" max="7" width="7.42578125" customWidth="1"/>
    <col min="8" max="8" width="7.7109375" customWidth="1"/>
    <col min="9" max="9" width="10.7109375" customWidth="1"/>
    <col min="10" max="10" width="22.7109375" customWidth="1"/>
    <col min="11" max="11" width="33.42578125" customWidth="1"/>
  </cols>
  <sheetData>
    <row r="1" spans="2:11" s="35" customFormat="1" ht="23.25" x14ac:dyDescent="0.35">
      <c r="B1" s="1306" t="s">
        <v>0</v>
      </c>
      <c r="C1" s="1306"/>
      <c r="D1" s="1306"/>
      <c r="E1" s="1306"/>
      <c r="F1" s="1306"/>
      <c r="G1" s="1306"/>
      <c r="H1" s="1306"/>
      <c r="I1" s="1306"/>
      <c r="J1" s="1306"/>
      <c r="K1" s="1306"/>
    </row>
    <row r="2" spans="2:11" s="35" customFormat="1" ht="18" x14ac:dyDescent="0.25">
      <c r="B2" s="1307" t="s">
        <v>590</v>
      </c>
      <c r="C2" s="1307"/>
      <c r="D2" s="1307"/>
      <c r="E2" s="1307"/>
      <c r="F2" s="1307"/>
      <c r="G2" s="1307"/>
      <c r="H2" s="1307"/>
      <c r="I2" s="1307"/>
      <c r="J2" s="1307"/>
      <c r="K2" s="1307"/>
    </row>
    <row r="3" spans="2:11" s="35" customFormat="1" ht="6" customHeight="1" x14ac:dyDescent="0.2">
      <c r="B3" s="49"/>
      <c r="C3" s="34"/>
      <c r="D3" s="34"/>
      <c r="E3" s="34"/>
      <c r="F3" s="34"/>
      <c r="G3" s="34"/>
      <c r="H3" s="34"/>
      <c r="I3" s="34"/>
      <c r="J3" s="34"/>
      <c r="K3" s="34"/>
    </row>
    <row r="4" spans="2:11" s="242" customFormat="1" ht="18" x14ac:dyDescent="0.25">
      <c r="B4" s="48" t="s">
        <v>492</v>
      </c>
      <c r="C4" s="241"/>
      <c r="D4" s="241"/>
      <c r="E4" s="241"/>
      <c r="F4" s="241"/>
      <c r="G4" s="241"/>
      <c r="H4" s="241"/>
      <c r="I4" s="241"/>
      <c r="J4" s="241"/>
      <c r="K4" s="241"/>
    </row>
    <row r="5" spans="2:11" s="35" customFormat="1" ht="7.9" customHeight="1" x14ac:dyDescent="0.2">
      <c r="B5"/>
      <c r="C5"/>
      <c r="D5"/>
      <c r="E5"/>
      <c r="F5"/>
      <c r="G5"/>
      <c r="H5"/>
      <c r="I5"/>
      <c r="J5"/>
      <c r="K5" s="34"/>
    </row>
    <row r="6" spans="2:11" ht="18" x14ac:dyDescent="0.25">
      <c r="B6" s="67" t="s">
        <v>2</v>
      </c>
      <c r="C6" s="1"/>
      <c r="D6" s="1"/>
      <c r="E6" s="1"/>
      <c r="F6" s="1"/>
      <c r="G6" s="1"/>
      <c r="H6" s="1"/>
      <c r="I6" s="1"/>
      <c r="J6" s="1"/>
      <c r="K6" s="1"/>
    </row>
    <row r="7" spans="2:11" ht="10.5" customHeight="1" thickBot="1" x14ac:dyDescent="0.25">
      <c r="B7" s="2"/>
      <c r="C7" s="1"/>
      <c r="D7" s="1"/>
      <c r="E7" s="1"/>
      <c r="F7" s="1"/>
      <c r="G7" s="1"/>
      <c r="H7" s="1"/>
      <c r="I7" s="1"/>
      <c r="J7" s="1"/>
      <c r="K7" s="1"/>
    </row>
    <row r="8" spans="2:11" ht="15.75" customHeight="1" x14ac:dyDescent="0.25">
      <c r="B8" s="613" t="s">
        <v>534</v>
      </c>
      <c r="C8" s="19"/>
      <c r="D8" s="152"/>
      <c r="E8" s="152"/>
      <c r="F8" s="152"/>
      <c r="G8" s="1308" t="s">
        <v>591</v>
      </c>
      <c r="H8" s="1309"/>
      <c r="I8" s="1309"/>
      <c r="J8" s="1309"/>
      <c r="K8" s="1310"/>
    </row>
    <row r="9" spans="2:11" ht="13.5" customHeight="1" x14ac:dyDescent="0.25">
      <c r="B9" s="614" t="s">
        <v>532</v>
      </c>
      <c r="C9" s="13"/>
      <c r="D9" s="153"/>
      <c r="E9" s="153"/>
      <c r="F9" s="153"/>
      <c r="G9" s="1311" t="s">
        <v>592</v>
      </c>
      <c r="H9" s="1312"/>
      <c r="I9" s="1312"/>
      <c r="J9" s="1312"/>
      <c r="K9" s="1313"/>
    </row>
    <row r="10" spans="2:11" ht="13.5" customHeight="1" x14ac:dyDescent="0.25">
      <c r="B10" s="614" t="s">
        <v>533</v>
      </c>
      <c r="C10" s="13"/>
      <c r="D10" s="153"/>
      <c r="E10" s="153"/>
      <c r="F10" s="153"/>
      <c r="G10" s="1312"/>
      <c r="H10" s="1312"/>
      <c r="I10" s="1312"/>
      <c r="J10" s="1312"/>
      <c r="K10" s="1313"/>
    </row>
    <row r="11" spans="2:11" ht="13.5" customHeight="1" x14ac:dyDescent="0.25">
      <c r="B11" s="9" t="s">
        <v>418</v>
      </c>
      <c r="C11" s="13"/>
      <c r="D11" s="153"/>
      <c r="E11" s="153"/>
      <c r="F11" s="153"/>
      <c r="G11" s="1311" t="s">
        <v>593</v>
      </c>
      <c r="H11" s="1312"/>
      <c r="I11" s="1312"/>
      <c r="J11" s="1312"/>
      <c r="K11" s="1313"/>
    </row>
    <row r="12" spans="2:11" ht="15" customHeight="1" x14ac:dyDescent="0.2">
      <c r="B12" s="9" t="s">
        <v>419</v>
      </c>
      <c r="C12" s="13"/>
      <c r="D12" s="155"/>
      <c r="E12" s="155"/>
      <c r="F12" s="155"/>
      <c r="G12" s="1317" t="s">
        <v>594</v>
      </c>
      <c r="H12" s="1317"/>
      <c r="I12" s="1317"/>
      <c r="J12" s="1317"/>
      <c r="K12" s="1318"/>
    </row>
    <row r="13" spans="2:11" ht="15.75" customHeight="1" x14ac:dyDescent="0.2">
      <c r="B13" s="614" t="s">
        <v>538</v>
      </c>
      <c r="C13" s="13"/>
      <c r="D13" s="13"/>
      <c r="E13" s="13"/>
      <c r="F13" s="13"/>
      <c r="G13" s="1319"/>
      <c r="H13" s="1319"/>
      <c r="I13" s="1319"/>
      <c r="J13" s="1319"/>
      <c r="K13" s="1320"/>
    </row>
    <row r="14" spans="2:11" ht="14.25" customHeight="1" x14ac:dyDescent="0.2">
      <c r="B14" s="617" t="s">
        <v>417</v>
      </c>
      <c r="C14" s="1321"/>
      <c r="D14" s="1321"/>
      <c r="E14" s="1321"/>
      <c r="F14" s="1321"/>
      <c r="G14" s="1321"/>
      <c r="H14" s="1321"/>
      <c r="I14" s="1321"/>
      <c r="J14" t="s">
        <v>165</v>
      </c>
      <c r="K14" s="1113" t="s">
        <v>1025</v>
      </c>
    </row>
    <row r="15" spans="2:11" ht="14.25" customHeight="1" x14ac:dyDescent="0.2">
      <c r="B15" s="615" t="s">
        <v>535</v>
      </c>
      <c r="C15" s="1321">
        <v>3132291972</v>
      </c>
      <c r="D15" s="1321"/>
      <c r="E15" s="1321"/>
      <c r="F15" s="1321"/>
      <c r="G15" s="1321"/>
      <c r="H15" s="1321"/>
      <c r="I15" s="1321"/>
      <c r="K15" s="1113"/>
    </row>
    <row r="16" spans="2:11" ht="14.25" customHeight="1" x14ac:dyDescent="0.2">
      <c r="B16" s="616" t="s">
        <v>536</v>
      </c>
      <c r="C16" s="1321">
        <v>3132298290</v>
      </c>
      <c r="D16" s="1321"/>
      <c r="E16" s="1321"/>
      <c r="F16" s="1321"/>
      <c r="G16" s="1321"/>
      <c r="H16" s="1321"/>
      <c r="I16" s="1321"/>
      <c r="K16" s="21"/>
    </row>
    <row r="17" spans="1:11" ht="14.25" customHeight="1" x14ac:dyDescent="0.2">
      <c r="B17" s="615" t="s">
        <v>537</v>
      </c>
      <c r="C17" s="1321"/>
      <c r="D17" s="1321"/>
      <c r="E17" s="1321"/>
      <c r="F17" s="1321"/>
      <c r="G17" s="1321"/>
      <c r="H17" s="1321"/>
      <c r="I17" s="1321"/>
      <c r="K17" s="21"/>
    </row>
    <row r="18" spans="1:11" ht="9.6" customHeight="1" thickBot="1" x14ac:dyDescent="0.25">
      <c r="B18" s="11"/>
      <c r="C18" s="22"/>
      <c r="D18" s="22"/>
      <c r="E18" s="22"/>
      <c r="F18" s="22"/>
      <c r="G18" s="22"/>
      <c r="H18" s="22"/>
      <c r="I18" s="22"/>
      <c r="J18" s="22"/>
      <c r="K18" s="23"/>
    </row>
    <row r="19" spans="1:11" ht="4.5" customHeight="1" thickBot="1" x14ac:dyDescent="0.25"/>
    <row r="20" spans="1:11" s="35" customFormat="1" ht="16.149999999999999" customHeight="1" x14ac:dyDescent="0.25">
      <c r="A20" s="62">
        <v>1</v>
      </c>
      <c r="B20" s="172" t="s">
        <v>5</v>
      </c>
      <c r="C20" s="173"/>
      <c r="D20" s="174"/>
      <c r="E20" s="174"/>
      <c r="F20" s="174"/>
      <c r="G20" s="174"/>
      <c r="H20" s="174"/>
      <c r="I20" s="174"/>
      <c r="J20" s="174"/>
      <c r="K20" s="173"/>
    </row>
    <row r="21" spans="1:11" s="36" customFormat="1" ht="28.15" customHeight="1" x14ac:dyDescent="0.2">
      <c r="B21" s="50" t="s">
        <v>6</v>
      </c>
      <c r="C21" s="52" t="s">
        <v>7</v>
      </c>
      <c r="D21" s="228" t="s">
        <v>8</v>
      </c>
      <c r="E21" s="228"/>
      <c r="F21" s="228"/>
      <c r="G21" s="176" t="s">
        <v>9</v>
      </c>
      <c r="H21" s="52" t="s">
        <v>10</v>
      </c>
      <c r="I21" s="51" t="s">
        <v>11</v>
      </c>
      <c r="J21" s="52" t="s">
        <v>12</v>
      </c>
      <c r="K21" s="178" t="s">
        <v>13</v>
      </c>
    </row>
    <row r="22" spans="1:11" s="36" customFormat="1" ht="23.45" customHeight="1" x14ac:dyDescent="0.2">
      <c r="B22" s="675" t="s">
        <v>595</v>
      </c>
      <c r="C22" s="676">
        <v>5003</v>
      </c>
      <c r="D22" s="677">
        <f>78.55-73.163</f>
        <v>5.3870000000000005</v>
      </c>
      <c r="E22" s="677">
        <f>73.071-72</f>
        <v>1.070999999999998</v>
      </c>
      <c r="F22" s="677">
        <f>SUM(D22:E22)</f>
        <v>6.4579999999999984</v>
      </c>
      <c r="G22" s="678">
        <v>720000</v>
      </c>
      <c r="H22" s="678">
        <v>780550</v>
      </c>
      <c r="I22" s="679">
        <v>1</v>
      </c>
      <c r="J22" s="1154" t="s">
        <v>598</v>
      </c>
      <c r="K22" s="694"/>
    </row>
    <row r="23" spans="1:11" s="36" customFormat="1" ht="20.25" customHeight="1" x14ac:dyDescent="0.2">
      <c r="B23" s="680" t="s">
        <v>596</v>
      </c>
      <c r="C23" s="681">
        <v>2507</v>
      </c>
      <c r="D23" s="682">
        <v>18.242000000000001</v>
      </c>
      <c r="E23" s="683"/>
      <c r="F23" s="682">
        <f>+E23+D23</f>
        <v>18.242000000000001</v>
      </c>
      <c r="G23" s="678" t="s">
        <v>597</v>
      </c>
      <c r="H23" s="678">
        <v>550541</v>
      </c>
      <c r="I23" s="679">
        <v>3</v>
      </c>
      <c r="J23" s="1155" t="s">
        <v>598</v>
      </c>
      <c r="K23" s="1157" t="s">
        <v>1057</v>
      </c>
    </row>
    <row r="24" spans="1:11" s="36" customFormat="1" ht="18" customHeight="1" x14ac:dyDescent="0.2">
      <c r="B24" s="691" t="s">
        <v>599</v>
      </c>
      <c r="C24" s="681" t="s">
        <v>600</v>
      </c>
      <c r="D24" s="688">
        <v>1.72</v>
      </c>
      <c r="E24" s="689"/>
      <c r="F24" s="688">
        <f>+E24+D24</f>
        <v>1.72</v>
      </c>
      <c r="G24" s="690">
        <v>0</v>
      </c>
      <c r="H24" s="690">
        <v>10710</v>
      </c>
      <c r="I24" s="681">
        <v>0</v>
      </c>
      <c r="J24" s="1155" t="s">
        <v>605</v>
      </c>
      <c r="K24" s="693"/>
    </row>
    <row r="25" spans="1:11" ht="18" customHeight="1" x14ac:dyDescent="0.2">
      <c r="B25" s="686" t="s">
        <v>601</v>
      </c>
      <c r="C25" s="687">
        <v>2902</v>
      </c>
      <c r="D25" s="682">
        <v>5.8</v>
      </c>
      <c r="E25" s="683"/>
      <c r="F25" s="682">
        <f>+E25+D25</f>
        <v>5.8</v>
      </c>
      <c r="G25" s="678">
        <v>0</v>
      </c>
      <c r="H25" s="678">
        <v>50800</v>
      </c>
      <c r="I25" s="679">
        <v>1</v>
      </c>
      <c r="J25" s="1155" t="s">
        <v>605</v>
      </c>
      <c r="K25" s="695" t="s">
        <v>607</v>
      </c>
    </row>
    <row r="26" spans="1:11" ht="22.9" customHeight="1" x14ac:dyDescent="0.2">
      <c r="B26" s="686" t="s">
        <v>602</v>
      </c>
      <c r="C26" s="687" t="s">
        <v>603</v>
      </c>
      <c r="D26" s="682">
        <v>5.7</v>
      </c>
      <c r="E26" s="683"/>
      <c r="F26" s="682">
        <f>+E26+D26</f>
        <v>5.7</v>
      </c>
      <c r="G26" s="678">
        <v>0</v>
      </c>
      <c r="H26" s="678" t="s">
        <v>604</v>
      </c>
      <c r="I26" s="679">
        <v>1</v>
      </c>
      <c r="J26" s="1155" t="s">
        <v>605</v>
      </c>
      <c r="K26" s="696" t="s">
        <v>606</v>
      </c>
    </row>
    <row r="27" spans="1:11" ht="20.45" customHeight="1" x14ac:dyDescent="0.2">
      <c r="B27" s="686" t="s">
        <v>608</v>
      </c>
      <c r="C27" s="1314" t="s">
        <v>613</v>
      </c>
      <c r="D27" s="682">
        <f>30.29-13</f>
        <v>17.29</v>
      </c>
      <c r="E27" s="698"/>
      <c r="F27" s="682">
        <f>SUM(D27:E27)</f>
        <v>17.29</v>
      </c>
      <c r="G27" s="678">
        <v>130000</v>
      </c>
      <c r="H27" s="678" t="s">
        <v>610</v>
      </c>
      <c r="I27" s="679">
        <v>2</v>
      </c>
      <c r="J27" s="1155" t="s">
        <v>615</v>
      </c>
      <c r="K27" s="696" t="s">
        <v>616</v>
      </c>
    </row>
    <row r="28" spans="1:11" ht="18" customHeight="1" x14ac:dyDescent="0.2">
      <c r="B28" s="686" t="s">
        <v>608</v>
      </c>
      <c r="C28" s="1315"/>
      <c r="D28" s="688">
        <f>32.443-30.63-0.033</f>
        <v>1.7799999999999989</v>
      </c>
      <c r="E28" s="688"/>
      <c r="F28" s="688">
        <f>SUM(D28:E28)</f>
        <v>1.7799999999999989</v>
      </c>
      <c r="G28" s="690" t="s">
        <v>611</v>
      </c>
      <c r="H28" s="690" t="s">
        <v>612</v>
      </c>
      <c r="I28" s="681">
        <v>2</v>
      </c>
      <c r="J28" s="1155" t="s">
        <v>615</v>
      </c>
      <c r="K28" s="693"/>
    </row>
    <row r="29" spans="1:11" ht="18" customHeight="1" x14ac:dyDescent="0.2">
      <c r="B29" s="686" t="s">
        <v>609</v>
      </c>
      <c r="C29" s="687" t="s">
        <v>614</v>
      </c>
      <c r="D29" s="682">
        <v>4.4370000000000003</v>
      </c>
      <c r="E29" s="683"/>
      <c r="F29" s="682">
        <f>+E29+D29</f>
        <v>4.4370000000000003</v>
      </c>
      <c r="G29" s="678">
        <v>0</v>
      </c>
      <c r="H29" s="678">
        <v>40455</v>
      </c>
      <c r="I29" s="679">
        <v>0</v>
      </c>
      <c r="J29" s="1155" t="s">
        <v>615</v>
      </c>
      <c r="K29" s="693"/>
    </row>
    <row r="30" spans="1:11" ht="18" customHeight="1" x14ac:dyDescent="0.2">
      <c r="B30" s="53" t="s">
        <v>164</v>
      </c>
      <c r="C30" s="6"/>
      <c r="D30" s="692">
        <f>SUM(D22:D29)</f>
        <v>60.356000000000002</v>
      </c>
      <c r="E30" s="692">
        <f>SUM(E22:E29)</f>
        <v>1.070999999999998</v>
      </c>
      <c r="F30" s="699">
        <f>SUM(F22:F29)</f>
        <v>61.427</v>
      </c>
      <c r="G30" s="177"/>
      <c r="H30" s="24"/>
      <c r="I30" s="697"/>
      <c r="J30" s="1156"/>
      <c r="K30" s="25"/>
    </row>
    <row r="31" spans="1:11" ht="16.5" customHeight="1" thickBot="1" x14ac:dyDescent="0.25">
      <c r="B31" s="11"/>
      <c r="C31" s="392" t="s">
        <v>16</v>
      </c>
      <c r="D31" s="22"/>
      <c r="E31" s="22"/>
      <c r="F31" s="392" t="s">
        <v>17</v>
      </c>
      <c r="G31" s="22"/>
      <c r="H31" s="22"/>
      <c r="I31" s="22" t="s">
        <v>18</v>
      </c>
      <c r="J31" s="22"/>
      <c r="K31" s="23"/>
    </row>
    <row r="32" spans="1:11" ht="6" customHeight="1" x14ac:dyDescent="0.2"/>
    <row r="33" spans="2:11" x14ac:dyDescent="0.2">
      <c r="C33" s="1316"/>
      <c r="D33" s="1316"/>
      <c r="K33" s="544" t="s">
        <v>443</v>
      </c>
    </row>
    <row r="34" spans="2:11" ht="8.4499999999999993" customHeight="1" x14ac:dyDescent="0.2">
      <c r="B34" s="1"/>
      <c r="C34" s="1"/>
      <c r="D34" s="1"/>
      <c r="E34" s="1"/>
      <c r="F34" s="1"/>
      <c r="G34" s="1"/>
      <c r="H34" s="1"/>
      <c r="I34" s="1"/>
      <c r="J34" s="1"/>
      <c r="K34" s="1"/>
    </row>
    <row r="35" spans="2:11" x14ac:dyDescent="0.2">
      <c r="B35" s="529" t="s">
        <v>163</v>
      </c>
      <c r="J35" s="47"/>
    </row>
    <row r="36" spans="2:11" ht="3" customHeight="1" x14ac:dyDescent="0.2">
      <c r="J36" s="47"/>
    </row>
    <row r="37" spans="2:11" ht="18.75" customHeight="1" x14ac:dyDescent="0.2">
      <c r="B37" s="1"/>
      <c r="C37" s="1"/>
      <c r="D37" s="1"/>
      <c r="E37" s="1"/>
      <c r="F37" s="1"/>
      <c r="G37" s="1"/>
      <c r="H37" s="1"/>
      <c r="I37" s="1"/>
      <c r="J37" s="1"/>
      <c r="K37" s="1"/>
    </row>
  </sheetData>
  <mergeCells count="14">
    <mergeCell ref="C27:C28"/>
    <mergeCell ref="C33:D33"/>
    <mergeCell ref="G12:K12"/>
    <mergeCell ref="G13:K13"/>
    <mergeCell ref="C15:I15"/>
    <mergeCell ref="C16:I16"/>
    <mergeCell ref="C17:I17"/>
    <mergeCell ref="C14:I14"/>
    <mergeCell ref="B1:K1"/>
    <mergeCell ref="B2:K2"/>
    <mergeCell ref="G8:K8"/>
    <mergeCell ref="G9:K9"/>
    <mergeCell ref="G10:K10"/>
    <mergeCell ref="G11:K11"/>
  </mergeCells>
  <phoneticPr fontId="3" type="noConversion"/>
  <hyperlinks>
    <hyperlink ref="K33" location="'TABLA DE CONTENIDO'!A1" display="VOLVER A TABLA DE CONTENIDO"/>
    <hyperlink ref="K14" r:id="rId1"/>
  </hyperlinks>
  <printOptions horizontalCentered="1"/>
  <pageMargins left="0.70866141732283472" right="0.59055118110236227" top="0.78740157480314965" bottom="0.98425196850393704" header="0.51181102362204722" footer="0.51181102362204722"/>
  <pageSetup scale="92" orientation="landscape" horizontalDpi="120" verticalDpi="144"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topLeftCell="A17" zoomScaleNormal="100" workbookViewId="0">
      <selection activeCell="C26" sqref="C26"/>
    </sheetView>
  </sheetViews>
  <sheetFormatPr baseColWidth="10" defaultRowHeight="12.75" x14ac:dyDescent="0.2"/>
  <cols>
    <col min="1" max="1" width="35.42578125" customWidth="1"/>
    <col min="2" max="2" width="0.85546875" style="13" customWidth="1"/>
    <col min="3" max="3" width="18.7109375" style="623" customWidth="1"/>
    <col min="4" max="4" width="0.85546875" style="13" customWidth="1"/>
    <col min="5" max="5" width="18.7109375" customWidth="1"/>
    <col min="6" max="6" width="0.85546875" customWidth="1"/>
    <col min="7" max="7" width="18.7109375" customWidth="1"/>
    <col min="8" max="8" width="0.85546875" customWidth="1"/>
    <col min="9" max="9" width="18.7109375" customWidth="1"/>
    <col min="10" max="10" width="0.85546875" customWidth="1"/>
  </cols>
  <sheetData>
    <row r="1" spans="1:10" ht="23.25" x14ac:dyDescent="0.35">
      <c r="A1" s="1323" t="s">
        <v>0</v>
      </c>
      <c r="B1" s="1323"/>
      <c r="C1" s="1323"/>
      <c r="D1" s="1323"/>
      <c r="E1" s="1323"/>
      <c r="F1" s="1323"/>
      <c r="G1" s="1323"/>
      <c r="H1" s="1323"/>
      <c r="I1" s="1323"/>
      <c r="J1" s="1"/>
    </row>
    <row r="2" spans="1:10" ht="18" x14ac:dyDescent="0.25">
      <c r="A2" s="1304" t="s">
        <v>590</v>
      </c>
      <c r="B2" s="1324"/>
      <c r="C2" s="1324"/>
      <c r="D2" s="1324"/>
      <c r="E2" s="1324"/>
      <c r="F2" s="1324"/>
      <c r="G2" s="1324"/>
      <c r="H2" s="1324"/>
      <c r="I2" s="1324"/>
      <c r="J2" s="1"/>
    </row>
    <row r="3" spans="1:10" s="35" customFormat="1" ht="18" x14ac:dyDescent="0.25">
      <c r="A3" s="1322" t="s">
        <v>116</v>
      </c>
      <c r="B3" s="1322"/>
      <c r="C3" s="1322"/>
      <c r="D3" s="1322"/>
      <c r="E3" s="1322"/>
      <c r="F3" s="1322"/>
      <c r="G3" s="1322"/>
      <c r="H3" s="1322"/>
      <c r="I3" s="1322"/>
    </row>
    <row r="4" spans="1:10" s="47" customFormat="1" x14ac:dyDescent="0.2">
      <c r="A4"/>
      <c r="B4" s="13"/>
      <c r="C4" s="623"/>
      <c r="D4" s="13"/>
      <c r="E4"/>
      <c r="F4"/>
      <c r="G4"/>
      <c r="H4"/>
      <c r="I4"/>
      <c r="J4"/>
    </row>
    <row r="5" spans="1:10" s="47" customFormat="1" ht="18" x14ac:dyDescent="0.25">
      <c r="A5" s="1304" t="s">
        <v>558</v>
      </c>
      <c r="B5" s="1304"/>
      <c r="C5" s="1304"/>
      <c r="D5" s="1304"/>
      <c r="E5" s="1304"/>
      <c r="F5" s="1304"/>
      <c r="G5" s="1304"/>
      <c r="H5" s="1304"/>
      <c r="I5" s="1304"/>
      <c r="J5" s="132"/>
    </row>
    <row r="6" spans="1:10" s="47" customFormat="1" x14ac:dyDescent="0.2">
      <c r="A6"/>
      <c r="B6" s="13"/>
      <c r="C6" s="623"/>
      <c r="D6" s="13"/>
      <c r="E6"/>
      <c r="F6"/>
      <c r="G6"/>
      <c r="H6"/>
      <c r="I6"/>
      <c r="J6"/>
    </row>
    <row r="7" spans="1:10" s="47" customFormat="1" ht="26.45" customHeight="1" x14ac:dyDescent="0.2">
      <c r="A7" s="262" t="s">
        <v>541</v>
      </c>
      <c r="B7" s="410"/>
      <c r="C7" s="1327" t="s">
        <v>591</v>
      </c>
      <c r="D7" s="1327"/>
      <c r="E7" s="1327"/>
      <c r="F7" s="1327"/>
      <c r="G7" s="1327"/>
      <c r="H7" s="13"/>
      <c r="I7" s="69" t="s">
        <v>1058</v>
      </c>
      <c r="J7"/>
    </row>
    <row r="8" spans="1:10" s="47" customFormat="1" ht="13.5" thickBot="1" x14ac:dyDescent="0.25">
      <c r="A8"/>
      <c r="B8" s="193"/>
      <c r="C8" s="623"/>
      <c r="D8" s="193"/>
      <c r="E8"/>
      <c r="F8" s="193"/>
      <c r="G8"/>
      <c r="H8" s="22"/>
      <c r="I8"/>
      <c r="J8"/>
    </row>
    <row r="9" spans="1:10" s="47" customFormat="1" ht="25.5" x14ac:dyDescent="0.2">
      <c r="A9" s="631" t="s">
        <v>555</v>
      </c>
      <c r="B9" s="405"/>
      <c r="C9" s="627" t="s">
        <v>559</v>
      </c>
      <c r="D9" s="160"/>
      <c r="E9" s="632" t="s">
        <v>559</v>
      </c>
      <c r="F9" s="160"/>
      <c r="G9" s="632" t="s">
        <v>559</v>
      </c>
      <c r="H9" s="160"/>
      <c r="I9" s="632" t="s">
        <v>559</v>
      </c>
      <c r="J9" s="160"/>
    </row>
    <row r="10" spans="1:10" s="47" customFormat="1" ht="18" x14ac:dyDescent="0.25">
      <c r="A10" s="161"/>
      <c r="B10" s="154"/>
      <c r="C10" s="707" t="s">
        <v>617</v>
      </c>
      <c r="D10" s="401"/>
      <c r="E10" s="708" t="s">
        <v>605</v>
      </c>
      <c r="F10" s="401"/>
      <c r="G10" s="708" t="s">
        <v>598</v>
      </c>
      <c r="H10" s="401"/>
      <c r="I10" s="398" t="s">
        <v>316</v>
      </c>
      <c r="J10" s="160"/>
    </row>
    <row r="11" spans="1:10" s="47" customFormat="1" ht="13.5" thickBot="1" x14ac:dyDescent="0.25">
      <c r="A11" s="162" t="s">
        <v>36</v>
      </c>
      <c r="B11" s="154"/>
      <c r="C11" s="628" t="s">
        <v>37</v>
      </c>
      <c r="D11" s="401"/>
      <c r="E11" s="404" t="s">
        <v>37</v>
      </c>
      <c r="F11" s="401"/>
      <c r="G11" s="404" t="s">
        <v>37</v>
      </c>
      <c r="H11" s="401"/>
      <c r="I11" s="404" t="s">
        <v>37</v>
      </c>
      <c r="J11" s="160"/>
    </row>
    <row r="12" spans="1:10" s="47" customFormat="1" ht="21.95" customHeight="1" thickBot="1" x14ac:dyDescent="0.25">
      <c r="A12" s="394" t="s">
        <v>554</v>
      </c>
      <c r="B12" s="406"/>
      <c r="C12" s="702">
        <v>100</v>
      </c>
      <c r="D12" s="272"/>
      <c r="E12" s="709">
        <v>100</v>
      </c>
      <c r="F12" s="272"/>
      <c r="G12" s="709">
        <v>100</v>
      </c>
      <c r="H12" s="272"/>
      <c r="I12" s="411"/>
      <c r="J12" s="272"/>
    </row>
    <row r="13" spans="1:10" s="47" customFormat="1" ht="21.95" customHeight="1" thickBot="1" x14ac:dyDescent="0.25">
      <c r="A13" s="395" t="s">
        <v>166</v>
      </c>
      <c r="B13" s="406"/>
      <c r="C13" s="703">
        <v>90</v>
      </c>
      <c r="D13" s="272"/>
      <c r="E13" s="710">
        <v>100</v>
      </c>
      <c r="F13" s="272"/>
      <c r="G13" s="709">
        <v>100</v>
      </c>
      <c r="H13" s="272"/>
      <c r="I13" s="412"/>
      <c r="J13" s="272"/>
    </row>
    <row r="14" spans="1:10" s="47" customFormat="1" ht="21.95" customHeight="1" thickBot="1" x14ac:dyDescent="0.25">
      <c r="A14" s="395" t="s">
        <v>180</v>
      </c>
      <c r="B14" s="406"/>
      <c r="C14" s="704">
        <v>100</v>
      </c>
      <c r="D14" s="272"/>
      <c r="E14" s="711">
        <v>100</v>
      </c>
      <c r="F14" s="272"/>
      <c r="G14" s="709">
        <v>100</v>
      </c>
      <c r="H14" s="272"/>
      <c r="I14" s="273"/>
      <c r="J14" s="272"/>
    </row>
    <row r="15" spans="1:10" s="47" customFormat="1" ht="21.95" customHeight="1" thickBot="1" x14ac:dyDescent="0.25">
      <c r="A15" s="395" t="s">
        <v>167</v>
      </c>
      <c r="B15" s="406"/>
      <c r="C15" s="703">
        <v>100</v>
      </c>
      <c r="D15" s="272"/>
      <c r="E15" s="710">
        <v>100</v>
      </c>
      <c r="F15" s="272"/>
      <c r="G15" s="709">
        <v>100</v>
      </c>
      <c r="H15" s="272"/>
      <c r="I15" s="412"/>
      <c r="J15" s="272"/>
    </row>
    <row r="16" spans="1:10" s="47" customFormat="1" ht="21.95" customHeight="1" thickBot="1" x14ac:dyDescent="0.25">
      <c r="A16" s="395" t="s">
        <v>169</v>
      </c>
      <c r="B16" s="406"/>
      <c r="C16" s="704">
        <v>90</v>
      </c>
      <c r="D16" s="272"/>
      <c r="E16" s="711">
        <v>100</v>
      </c>
      <c r="F16" s="272"/>
      <c r="G16" s="709">
        <v>100</v>
      </c>
      <c r="H16" s="272"/>
      <c r="I16" s="273"/>
      <c r="J16" s="272"/>
    </row>
    <row r="17" spans="1:10" s="47" customFormat="1" ht="21.95" customHeight="1" x14ac:dyDescent="0.2">
      <c r="A17" s="395" t="s">
        <v>168</v>
      </c>
      <c r="B17" s="406"/>
      <c r="C17" s="703">
        <v>100</v>
      </c>
      <c r="D17" s="272"/>
      <c r="E17" s="710">
        <v>100</v>
      </c>
      <c r="F17" s="393"/>
      <c r="G17" s="709">
        <v>100</v>
      </c>
      <c r="H17" s="272"/>
      <c r="I17" s="412"/>
      <c r="J17" s="272"/>
    </row>
    <row r="18" spans="1:10" s="47" customFormat="1" ht="21.95" customHeight="1" x14ac:dyDescent="0.2">
      <c r="A18" s="395" t="s">
        <v>170</v>
      </c>
      <c r="B18" s="406"/>
      <c r="C18" s="704">
        <v>100</v>
      </c>
      <c r="D18" s="272"/>
      <c r="E18" s="712"/>
      <c r="F18" s="393"/>
      <c r="G18" s="711">
        <v>100</v>
      </c>
      <c r="H18" s="272"/>
      <c r="I18" s="273"/>
      <c r="J18" s="272"/>
    </row>
    <row r="19" spans="1:10" s="47" customFormat="1" ht="21.95" customHeight="1" thickBot="1" x14ac:dyDescent="0.25">
      <c r="A19" s="396" t="s">
        <v>556</v>
      </c>
      <c r="B19" s="407"/>
      <c r="C19" s="701"/>
      <c r="D19" s="272"/>
      <c r="E19" s="713"/>
      <c r="F19" s="393"/>
      <c r="G19" s="713"/>
      <c r="H19" s="272"/>
      <c r="I19" s="412"/>
      <c r="J19" s="272"/>
    </row>
    <row r="20" spans="1:10" s="47" customFormat="1" ht="21.95" customHeight="1" thickBot="1" x14ac:dyDescent="0.25">
      <c r="A20" s="395" t="s">
        <v>171</v>
      </c>
      <c r="B20" s="406"/>
      <c r="C20" s="703">
        <v>100</v>
      </c>
      <c r="D20" s="272"/>
      <c r="E20" s="711">
        <v>100</v>
      </c>
      <c r="F20" s="393"/>
      <c r="G20" s="709">
        <v>100</v>
      </c>
      <c r="H20" s="272"/>
      <c r="I20" s="273"/>
      <c r="J20" s="272"/>
    </row>
    <row r="21" spans="1:10" s="47" customFormat="1" ht="21.95" customHeight="1" x14ac:dyDescent="0.2">
      <c r="A21" s="395" t="s">
        <v>172</v>
      </c>
      <c r="B21" s="406"/>
      <c r="C21" s="701"/>
      <c r="D21" s="272"/>
      <c r="E21" s="710">
        <v>100</v>
      </c>
      <c r="F21" s="393"/>
      <c r="G21" s="709">
        <v>100</v>
      </c>
      <c r="H21" s="272"/>
      <c r="I21" s="412"/>
      <c r="J21" s="272"/>
    </row>
    <row r="22" spans="1:10" s="47" customFormat="1" ht="21.95" customHeight="1" x14ac:dyDescent="0.2">
      <c r="A22" s="395" t="s">
        <v>173</v>
      </c>
      <c r="B22" s="406"/>
      <c r="C22" s="704">
        <v>100</v>
      </c>
      <c r="D22" s="272"/>
      <c r="E22" s="711">
        <v>100</v>
      </c>
      <c r="F22" s="393"/>
      <c r="G22" s="711">
        <v>100</v>
      </c>
      <c r="H22" s="272"/>
      <c r="I22" s="273"/>
      <c r="J22" s="272"/>
    </row>
    <row r="23" spans="1:10" s="47" customFormat="1" ht="21.95" customHeight="1" thickBot="1" x14ac:dyDescent="0.25">
      <c r="A23" s="395" t="s">
        <v>174</v>
      </c>
      <c r="B23" s="406"/>
      <c r="C23" s="701"/>
      <c r="D23" s="272"/>
      <c r="E23" s="713"/>
      <c r="F23" s="393"/>
      <c r="G23" s="713"/>
      <c r="H23" s="272"/>
      <c r="I23" s="412"/>
      <c r="J23" s="272"/>
    </row>
    <row r="24" spans="1:10" s="47" customFormat="1" ht="21.95" customHeight="1" x14ac:dyDescent="0.2">
      <c r="A24" s="395" t="s">
        <v>175</v>
      </c>
      <c r="B24" s="406"/>
      <c r="C24" s="705">
        <v>100</v>
      </c>
      <c r="D24" s="502"/>
      <c r="E24" s="714">
        <v>100</v>
      </c>
      <c r="F24" s="520"/>
      <c r="G24" s="709">
        <v>100</v>
      </c>
      <c r="H24" s="502"/>
      <c r="I24" s="519"/>
      <c r="J24" s="272"/>
    </row>
    <row r="25" spans="1:10" s="47" customFormat="1" ht="21.95" customHeight="1" thickBot="1" x14ac:dyDescent="0.25">
      <c r="A25" s="397" t="s">
        <v>399</v>
      </c>
      <c r="B25" s="397"/>
      <c r="C25" s="706">
        <v>100</v>
      </c>
      <c r="D25" s="400"/>
      <c r="E25" s="715">
        <v>100</v>
      </c>
      <c r="F25" s="399"/>
      <c r="G25" s="715">
        <v>100</v>
      </c>
      <c r="H25" s="387"/>
      <c r="I25" s="400"/>
      <c r="J25" s="272"/>
    </row>
    <row r="26" spans="1:10" s="47" customFormat="1" x14ac:dyDescent="0.2">
      <c r="A26"/>
      <c r="B26" s="13"/>
      <c r="C26" s="629"/>
      <c r="D26" s="402"/>
      <c r="E26" s="163"/>
      <c r="F26" s="163"/>
      <c r="G26" s="163"/>
      <c r="H26" s="163"/>
      <c r="I26"/>
      <c r="J26"/>
    </row>
    <row r="27" spans="1:10" s="47" customFormat="1" x14ac:dyDescent="0.2">
      <c r="A27"/>
      <c r="B27" s="13"/>
      <c r="C27" s="629"/>
      <c r="D27" s="402"/>
      <c r="E27" s="163"/>
      <c r="F27" s="163"/>
      <c r="G27" s="163"/>
      <c r="H27" s="163"/>
      <c r="I27"/>
      <c r="J27"/>
    </row>
    <row r="28" spans="1:10" s="47" customFormat="1" x14ac:dyDescent="0.2">
      <c r="A28" s="274" t="s">
        <v>38</v>
      </c>
      <c r="B28" s="388"/>
      <c r="C28" s="629" t="s">
        <v>178</v>
      </c>
      <c r="D28" s="402"/>
      <c r="E28" s="270" t="s">
        <v>176</v>
      </c>
      <c r="F28" s="270"/>
      <c r="G28" s="163" t="s">
        <v>177</v>
      </c>
      <c r="H28" s="163"/>
      <c r="I28" s="163" t="s">
        <v>179</v>
      </c>
      <c r="J28"/>
    </row>
    <row r="29" spans="1:10" x14ac:dyDescent="0.2">
      <c r="A29" s="271"/>
      <c r="B29" s="408"/>
      <c r="C29" s="629"/>
      <c r="D29" s="402"/>
      <c r="E29" s="163"/>
      <c r="F29" s="163"/>
      <c r="G29" s="163"/>
      <c r="H29" s="163"/>
      <c r="J29" s="13"/>
    </row>
    <row r="30" spans="1:10" ht="18" x14ac:dyDescent="0.25">
      <c r="A30" s="413" t="s">
        <v>557</v>
      </c>
      <c r="B30" s="409"/>
      <c r="C30" s="629"/>
      <c r="D30" s="402"/>
      <c r="E30" s="163"/>
      <c r="F30" s="163"/>
      <c r="G30" s="163"/>
      <c r="H30" s="163"/>
      <c r="J30" s="13"/>
    </row>
    <row r="31" spans="1:10" x14ac:dyDescent="0.2">
      <c r="A31" s="270" t="s">
        <v>392</v>
      </c>
      <c r="B31" s="409"/>
      <c r="C31" s="629"/>
      <c r="D31" s="402"/>
      <c r="E31" s="163"/>
      <c r="F31" s="163"/>
      <c r="G31" s="163"/>
      <c r="H31" s="163"/>
    </row>
    <row r="32" spans="1:10" ht="29.25" customHeight="1" x14ac:dyDescent="0.2">
      <c r="A32" s="1326" t="s">
        <v>579</v>
      </c>
      <c r="B32" s="1326"/>
      <c r="C32" s="1326"/>
      <c r="D32" s="1326"/>
      <c r="E32" s="1326"/>
      <c r="F32" s="163"/>
      <c r="G32" s="1325" t="s">
        <v>443</v>
      </c>
      <c r="H32" s="1325"/>
      <c r="I32" s="1325"/>
    </row>
    <row r="33" spans="1:10" x14ac:dyDescent="0.2">
      <c r="A33" s="270"/>
      <c r="B33" s="409"/>
      <c r="C33" s="629"/>
      <c r="D33" s="402"/>
      <c r="E33" s="163"/>
      <c r="F33" s="163"/>
      <c r="G33" s="163"/>
      <c r="H33" s="163"/>
    </row>
    <row r="34" spans="1:10" x14ac:dyDescent="0.2">
      <c r="A34" s="270"/>
      <c r="B34" s="409"/>
      <c r="C34" s="629"/>
      <c r="D34" s="402"/>
      <c r="E34" s="163"/>
      <c r="F34" s="163"/>
      <c r="G34" s="163"/>
      <c r="H34" s="163"/>
    </row>
    <row r="35" spans="1:10" x14ac:dyDescent="0.2">
      <c r="A35" s="270"/>
      <c r="B35" s="409"/>
      <c r="C35" s="630"/>
      <c r="D35" s="403"/>
      <c r="E35" s="158"/>
      <c r="F35" s="158"/>
      <c r="G35" s="158"/>
      <c r="H35" s="158"/>
      <c r="I35" s="1"/>
      <c r="J35" s="1"/>
    </row>
  </sheetData>
  <mergeCells count="7">
    <mergeCell ref="A3:I3"/>
    <mergeCell ref="A1:I1"/>
    <mergeCell ref="A2:I2"/>
    <mergeCell ref="A5:I5"/>
    <mergeCell ref="G32:I32"/>
    <mergeCell ref="A32:E32"/>
    <mergeCell ref="C7:G7"/>
  </mergeCells>
  <phoneticPr fontId="3" type="noConversion"/>
  <hyperlinks>
    <hyperlink ref="G32" location="'TABLA DE CONTENIDO'!A1" display="VOLVER A TABLA DE CONTENIDO"/>
  </hyperlinks>
  <printOptions horizontalCentered="1" verticalCentered="1"/>
  <pageMargins left="1.2598425196850394" right="0.78740157480314965" top="0.51181102362204722" bottom="0.51181102362204722" header="0.51181102362204722" footer="0.51181102362204722"/>
  <pageSetup scale="94"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topLeftCell="A10" zoomScaleNormal="100" workbookViewId="0">
      <selection activeCell="E18" sqref="E18"/>
    </sheetView>
  </sheetViews>
  <sheetFormatPr baseColWidth="10" defaultRowHeight="12.75" x14ac:dyDescent="0.2"/>
  <cols>
    <col min="1" max="1" width="12.42578125" customWidth="1"/>
    <col min="2" max="2" width="13.5703125" customWidth="1"/>
    <col min="3" max="3" width="13.42578125" customWidth="1"/>
    <col min="4" max="4" width="27.42578125" customWidth="1"/>
    <col min="5" max="6" width="12.140625" customWidth="1"/>
    <col min="7" max="7" width="14.42578125" customWidth="1"/>
  </cols>
  <sheetData>
    <row r="1" spans="1:11" ht="23.25" x14ac:dyDescent="0.35">
      <c r="A1" s="1330" t="s">
        <v>0</v>
      </c>
      <c r="B1" s="1330"/>
      <c r="C1" s="1330"/>
      <c r="D1" s="1330"/>
      <c r="E1" s="1330"/>
      <c r="F1" s="1330"/>
      <c r="G1" s="1330"/>
      <c r="H1" s="34"/>
      <c r="I1" s="34"/>
      <c r="J1" s="34"/>
    </row>
    <row r="2" spans="1:11" ht="18" x14ac:dyDescent="0.25">
      <c r="A2" s="1331" t="s">
        <v>590</v>
      </c>
      <c r="B2" s="1331"/>
      <c r="C2" s="1331"/>
      <c r="D2" s="1331"/>
      <c r="E2" s="1331"/>
      <c r="F2" s="1331"/>
      <c r="G2" s="1331"/>
      <c r="H2" s="34"/>
      <c r="I2" s="34"/>
      <c r="J2" s="34"/>
    </row>
    <row r="3" spans="1:11" x14ac:dyDescent="0.2">
      <c r="A3" s="248"/>
      <c r="B3" s="130"/>
      <c r="C3" s="130"/>
      <c r="D3" s="130"/>
      <c r="E3" s="130"/>
      <c r="F3" s="130"/>
      <c r="G3" s="130"/>
      <c r="H3" s="34"/>
      <c r="I3" s="34"/>
      <c r="J3" s="34"/>
    </row>
    <row r="4" spans="1:11" ht="18" x14ac:dyDescent="0.25">
      <c r="A4" s="1331" t="s">
        <v>155</v>
      </c>
      <c r="B4" s="1331"/>
      <c r="C4" s="1331"/>
      <c r="D4" s="1331"/>
      <c r="E4" s="1331"/>
      <c r="F4" s="1331"/>
      <c r="G4" s="1331"/>
      <c r="H4" s="241"/>
      <c r="I4" s="241"/>
      <c r="J4" s="241"/>
    </row>
    <row r="5" spans="1:11" x14ac:dyDescent="0.2">
      <c r="A5" s="249"/>
      <c r="B5" s="249"/>
      <c r="C5" s="249"/>
      <c r="D5" s="249"/>
      <c r="E5" s="249"/>
      <c r="F5" s="249"/>
      <c r="G5" s="249"/>
      <c r="J5" s="34"/>
    </row>
    <row r="6" spans="1:11" ht="18" x14ac:dyDescent="0.25">
      <c r="A6" s="1332" t="s">
        <v>511</v>
      </c>
      <c r="B6" s="1332"/>
      <c r="C6" s="1332"/>
      <c r="D6" s="1332"/>
      <c r="E6" s="1332"/>
      <c r="F6" s="1332"/>
      <c r="G6" s="1332"/>
      <c r="H6" s="1"/>
      <c r="I6" s="1"/>
      <c r="J6" s="1"/>
    </row>
    <row r="7" spans="1:11" ht="18" x14ac:dyDescent="0.25">
      <c r="A7" s="245"/>
      <c r="B7" s="245"/>
      <c r="C7" s="245"/>
      <c r="D7" s="245"/>
      <c r="E7" s="245"/>
      <c r="F7" s="245"/>
      <c r="G7" s="245"/>
      <c r="H7" s="1"/>
      <c r="I7" s="1"/>
      <c r="J7" s="1"/>
    </row>
    <row r="8" spans="1:11" x14ac:dyDescent="0.2">
      <c r="A8" s="262" t="s">
        <v>541</v>
      </c>
      <c r="C8" s="716" t="s">
        <v>591</v>
      </c>
      <c r="D8" s="3"/>
      <c r="E8" s="265" t="s">
        <v>416</v>
      </c>
      <c r="G8" s="700">
        <v>3</v>
      </c>
      <c r="K8" s="159"/>
    </row>
    <row r="9" spans="1:11" x14ac:dyDescent="0.2">
      <c r="A9" s="250"/>
      <c r="B9" s="249"/>
      <c r="C9" s="249"/>
      <c r="D9" s="249"/>
      <c r="E9" s="249"/>
      <c r="F9" s="249"/>
      <c r="G9" s="249"/>
      <c r="H9" s="1"/>
      <c r="I9" s="1"/>
      <c r="J9" s="1"/>
    </row>
    <row r="10" spans="1:11" s="247" customFormat="1" x14ac:dyDescent="0.2">
      <c r="A10" s="263" t="s">
        <v>107</v>
      </c>
      <c r="B10" s="263" t="s">
        <v>108</v>
      </c>
      <c r="C10" s="263" t="s">
        <v>109</v>
      </c>
      <c r="D10" s="263" t="s">
        <v>6</v>
      </c>
      <c r="E10" s="263" t="s">
        <v>157</v>
      </c>
      <c r="F10" s="263" t="s">
        <v>110</v>
      </c>
      <c r="G10" s="258" t="s">
        <v>112</v>
      </c>
    </row>
    <row r="11" spans="1:11" s="247" customFormat="1" x14ac:dyDescent="0.2">
      <c r="A11" s="259"/>
      <c r="B11" s="259"/>
      <c r="C11" s="259"/>
      <c r="D11" s="259"/>
      <c r="E11" s="259"/>
      <c r="F11" s="259" t="s">
        <v>111</v>
      </c>
      <c r="G11" s="264"/>
    </row>
    <row r="12" spans="1:11" x14ac:dyDescent="0.2">
      <c r="A12" s="251"/>
      <c r="B12" s="252"/>
      <c r="C12" s="252"/>
      <c r="D12" s="252"/>
      <c r="E12" s="252"/>
      <c r="F12" s="252"/>
      <c r="G12" s="252"/>
    </row>
    <row r="13" spans="1:11" x14ac:dyDescent="0.2">
      <c r="A13" s="253">
        <f>+'GENERALIDADES '!C22</f>
        <v>5003</v>
      </c>
      <c r="B13" s="717" t="s">
        <v>618</v>
      </c>
      <c r="C13" s="717" t="s">
        <v>619</v>
      </c>
      <c r="D13" s="255" t="str">
        <f>+'GENERALIDADES '!B22</f>
        <v>SANTA CECILIA - ASIA</v>
      </c>
      <c r="E13" s="253">
        <f>+'GENERALIDADES '!D22</f>
        <v>5.3870000000000005</v>
      </c>
      <c r="F13" s="253" t="s">
        <v>14</v>
      </c>
      <c r="G13" s="420" t="s">
        <v>103</v>
      </c>
    </row>
    <row r="14" spans="1:11" x14ac:dyDescent="0.2">
      <c r="A14" s="253"/>
      <c r="B14" s="253"/>
      <c r="C14" s="253"/>
      <c r="D14" s="255"/>
      <c r="E14" s="253"/>
      <c r="F14" s="253"/>
      <c r="G14" s="253"/>
    </row>
    <row r="15" spans="1:11" x14ac:dyDescent="0.2">
      <c r="A15" s="253">
        <f>+'GENERALIDADES '!C22</f>
        <v>5003</v>
      </c>
      <c r="B15" s="253" t="str">
        <f>+C13</f>
        <v>73+163</v>
      </c>
      <c r="C15" s="717" t="s">
        <v>620</v>
      </c>
      <c r="D15" s="255" t="str">
        <f>+'GENERALIDADES '!B22</f>
        <v>SANTA CECILIA - ASIA</v>
      </c>
      <c r="E15" s="253">
        <f>+'GENERALIDADES '!E22</f>
        <v>1.070999999999998</v>
      </c>
      <c r="F15" s="717" t="s">
        <v>15</v>
      </c>
      <c r="G15" s="414" t="s">
        <v>105</v>
      </c>
    </row>
    <row r="16" spans="1:11" x14ac:dyDescent="0.2">
      <c r="A16" s="253"/>
      <c r="B16" s="253"/>
      <c r="C16" s="253"/>
      <c r="D16" s="255"/>
      <c r="E16" s="253"/>
      <c r="F16" s="253"/>
      <c r="G16" s="253"/>
    </row>
    <row r="17" spans="1:7" x14ac:dyDescent="0.2">
      <c r="A17" s="253">
        <f>+'GENERALIDADES '!C23</f>
        <v>2507</v>
      </c>
      <c r="B17" s="717" t="s">
        <v>624</v>
      </c>
      <c r="C17" s="717" t="s">
        <v>621</v>
      </c>
      <c r="D17" s="255" t="str">
        <f>+'GENERALIDADES '!B23</f>
        <v>CERRITOS - CAUYA</v>
      </c>
      <c r="E17" s="253">
        <f>+'GENERALIDADES '!F23</f>
        <v>18.242000000000001</v>
      </c>
      <c r="F17" s="253" t="s">
        <v>14</v>
      </c>
      <c r="G17" s="414" t="s">
        <v>105</v>
      </c>
    </row>
    <row r="18" spans="1:7" x14ac:dyDescent="0.2">
      <c r="A18" s="253"/>
      <c r="B18" s="253"/>
      <c r="C18" s="253"/>
      <c r="D18" s="255"/>
      <c r="E18" s="253"/>
      <c r="F18" s="253"/>
      <c r="G18" s="253"/>
    </row>
    <row r="19" spans="1:7" x14ac:dyDescent="0.2">
      <c r="A19" s="253" t="str">
        <f>+'GENERALIDADES '!C24</f>
        <v>29RSB</v>
      </c>
      <c r="B19" s="717" t="s">
        <v>623</v>
      </c>
      <c r="C19" s="717" t="s">
        <v>625</v>
      </c>
      <c r="D19" s="255" t="str">
        <f>+'GENERALIDADES '!B24</f>
        <v>VARIANTE GALICIA</v>
      </c>
      <c r="E19" s="780">
        <f>+'GENERALIDADES '!F24</f>
        <v>1.72</v>
      </c>
      <c r="F19" s="717" t="s">
        <v>14</v>
      </c>
      <c r="G19" s="414" t="s">
        <v>105</v>
      </c>
    </row>
    <row r="20" spans="1:7" x14ac:dyDescent="0.2">
      <c r="A20" s="253"/>
      <c r="B20" s="253"/>
      <c r="C20" s="253"/>
      <c r="D20" s="255"/>
      <c r="E20" s="253"/>
      <c r="F20" s="253"/>
      <c r="G20" s="253"/>
    </row>
    <row r="21" spans="1:7" s="542" customFormat="1" ht="25.5" x14ac:dyDescent="0.2">
      <c r="A21" s="720" t="s">
        <v>603</v>
      </c>
      <c r="B21" s="720" t="s">
        <v>623</v>
      </c>
      <c r="C21" s="720" t="s">
        <v>630</v>
      </c>
      <c r="D21" s="721" t="str">
        <f>+'GENERALIDADES '!B26</f>
        <v>SOLUCIÓN VIAL PEREIRA - DOSQUEBRADAS</v>
      </c>
      <c r="E21" s="722">
        <f>+'GENERALIDADES '!F26</f>
        <v>5.7</v>
      </c>
      <c r="F21" s="720" t="s">
        <v>14</v>
      </c>
      <c r="G21" s="723" t="s">
        <v>104</v>
      </c>
    </row>
    <row r="22" spans="1:7" x14ac:dyDescent="0.2">
      <c r="A22" s="253"/>
      <c r="B22" s="253"/>
      <c r="C22" s="253"/>
      <c r="D22" s="255"/>
      <c r="E22" s="253"/>
      <c r="F22" s="253"/>
      <c r="G22" s="253"/>
    </row>
    <row r="23" spans="1:7" x14ac:dyDescent="0.2">
      <c r="A23" s="253">
        <v>2902</v>
      </c>
      <c r="B23" s="717" t="s">
        <v>623</v>
      </c>
      <c r="C23" s="717" t="s">
        <v>630</v>
      </c>
      <c r="D23" s="255" t="str">
        <f>+'GENERALIDADES '!B25</f>
        <v>PEREIRA CHINCHINÁ</v>
      </c>
      <c r="E23" s="253">
        <f>+'GENERALIDADES '!D25</f>
        <v>5.8</v>
      </c>
      <c r="F23" s="717" t="s">
        <v>14</v>
      </c>
      <c r="G23" s="723" t="s">
        <v>104</v>
      </c>
    </row>
    <row r="24" spans="1:7" x14ac:dyDescent="0.2">
      <c r="A24" s="253"/>
      <c r="B24" s="253"/>
      <c r="C24" s="253"/>
      <c r="D24" s="255"/>
      <c r="E24" s="253"/>
      <c r="F24" s="253"/>
      <c r="G24" s="253"/>
    </row>
    <row r="25" spans="1:7" x14ac:dyDescent="0.2">
      <c r="A25" s="717" t="s">
        <v>613</v>
      </c>
      <c r="B25" s="717" t="s">
        <v>626</v>
      </c>
      <c r="C25" s="717" t="s">
        <v>627</v>
      </c>
      <c r="D25" s="255" t="str">
        <f>+'GENERALIDADES '!B27</f>
        <v>APIA - LA VIRGINIA</v>
      </c>
      <c r="E25" s="266">
        <f>+'GENERALIDADES '!F27</f>
        <v>17.29</v>
      </c>
      <c r="F25" s="717" t="s">
        <v>14</v>
      </c>
      <c r="G25" s="420" t="s">
        <v>103</v>
      </c>
    </row>
    <row r="26" spans="1:7" x14ac:dyDescent="0.2">
      <c r="A26" s="253"/>
      <c r="B26" s="253"/>
      <c r="C26" s="253"/>
      <c r="D26" s="255"/>
      <c r="E26" s="253"/>
      <c r="F26" s="253"/>
      <c r="G26" s="253"/>
    </row>
    <row r="27" spans="1:7" x14ac:dyDescent="0.2">
      <c r="A27" s="717" t="str">
        <f>+A25</f>
        <v>50RS01</v>
      </c>
      <c r="B27" s="717" t="s">
        <v>628</v>
      </c>
      <c r="C27" s="717" t="s">
        <v>612</v>
      </c>
      <c r="D27" s="255" t="str">
        <f>+'GENERALIDADES '!B28</f>
        <v>APIA - LA VIRGINIA</v>
      </c>
      <c r="E27" s="253">
        <f>+'GENERALIDADES '!F28</f>
        <v>1.7799999999999989</v>
      </c>
      <c r="F27" s="717" t="s">
        <v>14</v>
      </c>
      <c r="G27" s="421" t="s">
        <v>104</v>
      </c>
    </row>
    <row r="28" spans="1:7" x14ac:dyDescent="0.2">
      <c r="A28" s="253"/>
      <c r="B28" s="253"/>
      <c r="C28" s="253"/>
      <c r="D28" s="255"/>
      <c r="E28" s="253"/>
      <c r="F28" s="253"/>
      <c r="G28" s="253"/>
    </row>
    <row r="29" spans="1:7" x14ac:dyDescent="0.2">
      <c r="A29" s="717" t="s">
        <v>622</v>
      </c>
      <c r="B29" s="717" t="s">
        <v>623</v>
      </c>
      <c r="C29" s="717" t="s">
        <v>629</v>
      </c>
      <c r="D29" s="255" t="str">
        <f>+'GENERALIDADES '!B29</f>
        <v>PASO NAL. POR LA VIRGINIA</v>
      </c>
      <c r="E29" s="253">
        <f>+'GENERALIDADES '!F29</f>
        <v>4.4370000000000003</v>
      </c>
      <c r="F29" s="717" t="s">
        <v>14</v>
      </c>
      <c r="G29" s="420" t="s">
        <v>103</v>
      </c>
    </row>
    <row r="30" spans="1:7" x14ac:dyDescent="0.2">
      <c r="A30" s="256"/>
      <c r="B30" s="257"/>
      <c r="C30" s="257"/>
      <c r="D30" s="260"/>
      <c r="E30" s="256"/>
      <c r="F30" s="256"/>
      <c r="G30" s="256"/>
    </row>
    <row r="31" spans="1:7" x14ac:dyDescent="0.2">
      <c r="E31" s="227"/>
    </row>
    <row r="32" spans="1:7" x14ac:dyDescent="0.2">
      <c r="E32" s="227"/>
    </row>
    <row r="33" spans="1:7" x14ac:dyDescent="0.2">
      <c r="A33" s="457" t="s">
        <v>317</v>
      </c>
      <c r="E33" s="227"/>
    </row>
    <row r="34" spans="1:7" x14ac:dyDescent="0.2">
      <c r="E34" s="227"/>
    </row>
    <row r="35" spans="1:7" x14ac:dyDescent="0.2">
      <c r="E35" s="227"/>
    </row>
    <row r="36" spans="1:7" ht="9.9499999999999993" customHeight="1" x14ac:dyDescent="0.2">
      <c r="E36" s="1328" t="s">
        <v>90</v>
      </c>
      <c r="F36" s="1329"/>
      <c r="G36" s="1333" t="s">
        <v>540</v>
      </c>
    </row>
    <row r="37" spans="1:7" ht="9.9499999999999993" customHeight="1" x14ac:dyDescent="0.2">
      <c r="E37" s="419" t="s">
        <v>103</v>
      </c>
      <c r="F37" s="415" t="s">
        <v>91</v>
      </c>
      <c r="G37" s="1334"/>
    </row>
    <row r="38" spans="1:7" ht="9.9499999999999993" customHeight="1" x14ac:dyDescent="0.2">
      <c r="E38" s="418" t="s">
        <v>104</v>
      </c>
      <c r="F38" s="415" t="s">
        <v>92</v>
      </c>
      <c r="G38" s="1334"/>
    </row>
    <row r="39" spans="1:7" ht="9.9499999999999993" customHeight="1" x14ac:dyDescent="0.2">
      <c r="E39" s="417" t="s">
        <v>105</v>
      </c>
      <c r="F39" s="415" t="s">
        <v>93</v>
      </c>
      <c r="G39" s="1335"/>
    </row>
    <row r="40" spans="1:7" x14ac:dyDescent="0.2">
      <c r="E40" s="227"/>
    </row>
    <row r="41" spans="1:7" x14ac:dyDescent="0.2">
      <c r="E41" s="1325" t="s">
        <v>443</v>
      </c>
      <c r="F41" s="1325"/>
      <c r="G41" s="1325"/>
    </row>
    <row r="42" spans="1:7" x14ac:dyDescent="0.2">
      <c r="E42" s="227"/>
    </row>
    <row r="43" spans="1:7" x14ac:dyDescent="0.2">
      <c r="E43" s="227"/>
    </row>
    <row r="44" spans="1:7" x14ac:dyDescent="0.2">
      <c r="E44" s="227"/>
    </row>
    <row r="45" spans="1:7" x14ac:dyDescent="0.2">
      <c r="E45" s="227"/>
    </row>
  </sheetData>
  <mergeCells count="7">
    <mergeCell ref="E36:F36"/>
    <mergeCell ref="A1:G1"/>
    <mergeCell ref="A2:G2"/>
    <mergeCell ref="A4:G4"/>
    <mergeCell ref="A6:G6"/>
    <mergeCell ref="E41:G41"/>
    <mergeCell ref="G36:G39"/>
  </mergeCells>
  <phoneticPr fontId="3" type="noConversion"/>
  <hyperlinks>
    <hyperlink ref="E41" location="'TABLA DE CONTENIDO'!A1" display="VOLVER A TABLA DE CONTENIDO"/>
  </hyperlinks>
  <printOptions horizontalCentered="1" verticalCentered="1"/>
  <pageMargins left="0.74803149606299213" right="0.39370078740157483" top="0.59055118110236227" bottom="0.98425196850393704" header="0.19685039370078741" footer="0"/>
  <pageSetup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434"/>
  <sheetViews>
    <sheetView topLeftCell="A362" zoomScale="120" zoomScaleNormal="120" workbookViewId="0">
      <selection activeCell="S390" sqref="S390"/>
    </sheetView>
  </sheetViews>
  <sheetFormatPr baseColWidth="10" defaultRowHeight="12.75" x14ac:dyDescent="0.2"/>
  <cols>
    <col min="1" max="1" width="19" style="47" customWidth="1"/>
    <col min="2" max="2" width="5.85546875" style="47" customWidth="1"/>
    <col min="3" max="3" width="5.28515625" style="47" customWidth="1"/>
    <col min="4" max="7" width="6" style="47" customWidth="1"/>
    <col min="8" max="8" width="5.42578125" style="47" customWidth="1"/>
    <col min="9" max="9" width="4.7109375" style="47" customWidth="1"/>
    <col min="10" max="10" width="5.7109375" style="47" customWidth="1"/>
    <col min="11" max="11" width="6.85546875" style="47" customWidth="1"/>
    <col min="12" max="12" width="6.28515625" style="47" customWidth="1"/>
    <col min="13" max="14" width="4.7109375" style="47" customWidth="1"/>
    <col min="15" max="15" width="5.5703125" style="47" customWidth="1"/>
    <col min="16" max="16" width="5.85546875" style="47" customWidth="1"/>
    <col min="17" max="17" width="6.7109375" style="47" customWidth="1"/>
    <col min="18" max="18" width="7.28515625" style="47" customWidth="1"/>
    <col min="19" max="21" width="6.7109375" style="47" customWidth="1"/>
    <col min="22" max="23" width="0" style="47" hidden="1" customWidth="1"/>
    <col min="24" max="24" width="5.42578125" style="47" customWidth="1"/>
    <col min="25" max="25" width="5.7109375" style="47" customWidth="1"/>
    <col min="26" max="34" width="7.5703125" style="47" customWidth="1"/>
    <col min="35" max="16384" width="11.42578125" style="47"/>
  </cols>
  <sheetData>
    <row r="1" spans="1:23" ht="23.25" x14ac:dyDescent="0.35">
      <c r="A1" s="1346" t="s">
        <v>47</v>
      </c>
      <c r="B1" s="1346"/>
      <c r="C1" s="1346"/>
      <c r="D1" s="1346"/>
      <c r="E1" s="1346"/>
      <c r="F1" s="1346"/>
      <c r="G1" s="1346"/>
      <c r="H1" s="1346"/>
      <c r="I1" s="1346"/>
      <c r="J1" s="1346"/>
      <c r="K1" s="1346"/>
      <c r="L1" s="1346"/>
      <c r="M1" s="1346"/>
      <c r="N1" s="1346"/>
      <c r="O1" s="1346"/>
      <c r="P1" s="1346"/>
      <c r="Q1" s="1346"/>
      <c r="R1" s="1346"/>
      <c r="S1" s="1346"/>
      <c r="T1" s="1346"/>
      <c r="U1" s="1346"/>
    </row>
    <row r="2" spans="1:23" ht="18" x14ac:dyDescent="0.25">
      <c r="A2" s="1345" t="s">
        <v>590</v>
      </c>
      <c r="B2" s="1345"/>
      <c r="C2" s="1345"/>
      <c r="D2" s="1345"/>
      <c r="E2" s="1345"/>
      <c r="F2" s="1345"/>
      <c r="G2" s="1345"/>
      <c r="H2" s="1345"/>
      <c r="I2" s="1345"/>
      <c r="J2" s="1345"/>
      <c r="K2" s="1345"/>
      <c r="L2" s="1345"/>
      <c r="M2" s="1345"/>
      <c r="N2" s="1345"/>
      <c r="O2" s="1345"/>
      <c r="P2" s="1345"/>
      <c r="Q2" s="1345"/>
      <c r="R2" s="1345"/>
      <c r="S2" s="1345"/>
      <c r="T2" s="1345"/>
      <c r="U2" s="1345"/>
    </row>
    <row r="3" spans="1:23" s="69" customFormat="1" ht="15.75" customHeight="1" x14ac:dyDescent="0.25">
      <c r="A3" s="1345" t="s">
        <v>156</v>
      </c>
      <c r="B3" s="1345"/>
      <c r="C3" s="1345"/>
      <c r="D3" s="1345"/>
      <c r="E3" s="1345"/>
      <c r="F3" s="1345"/>
      <c r="G3" s="1345"/>
      <c r="H3" s="1345"/>
      <c r="I3" s="1345"/>
      <c r="J3" s="1345"/>
      <c r="K3" s="1345"/>
      <c r="L3" s="1345"/>
      <c r="M3" s="1345"/>
      <c r="N3" s="1345"/>
      <c r="O3" s="1345"/>
      <c r="P3" s="1345"/>
      <c r="Q3" s="1345"/>
      <c r="R3" s="1345"/>
      <c r="S3" s="1345"/>
      <c r="T3" s="1345"/>
      <c r="U3" s="1345"/>
    </row>
    <row r="4" spans="1:23" s="69" customFormat="1" ht="18" x14ac:dyDescent="0.25">
      <c r="A4" s="1345" t="s">
        <v>509</v>
      </c>
      <c r="B4" s="1345"/>
      <c r="C4" s="1345"/>
      <c r="D4" s="1345"/>
      <c r="E4" s="1345"/>
      <c r="F4" s="1345"/>
      <c r="G4" s="1345"/>
      <c r="H4" s="1345"/>
      <c r="I4" s="1345"/>
      <c r="J4" s="1345"/>
      <c r="K4" s="1345"/>
      <c r="L4" s="1345"/>
      <c r="M4" s="1345"/>
      <c r="N4" s="1345"/>
      <c r="O4" s="1345"/>
      <c r="P4" s="1345"/>
      <c r="Q4" s="1345"/>
      <c r="R4" s="1345"/>
      <c r="S4" s="1345"/>
      <c r="T4" s="1345"/>
      <c r="U4" s="1345"/>
    </row>
    <row r="5" spans="1:23" s="69" customFormat="1" ht="18" x14ac:dyDescent="0.25">
      <c r="A5" s="416"/>
      <c r="B5" s="416"/>
      <c r="C5" s="416"/>
      <c r="D5" s="416"/>
      <c r="E5" s="416"/>
      <c r="F5" s="416"/>
      <c r="G5" s="416"/>
      <c r="H5" s="416"/>
      <c r="I5" s="416"/>
      <c r="J5" s="416"/>
      <c r="K5" s="416"/>
      <c r="L5" s="416"/>
      <c r="M5" s="416"/>
      <c r="N5" s="416"/>
      <c r="O5" s="416"/>
      <c r="P5" s="416"/>
      <c r="Q5" s="416"/>
      <c r="R5" s="416"/>
      <c r="S5" s="416"/>
      <c r="T5" s="416"/>
      <c r="U5" s="416"/>
    </row>
    <row r="6" spans="1:23" s="69" customFormat="1" ht="12" customHeight="1" x14ac:dyDescent="0.2">
      <c r="A6" s="70"/>
      <c r="B6" s="71"/>
      <c r="C6" s="71"/>
      <c r="D6" s="71"/>
      <c r="E6" s="71"/>
      <c r="F6" s="71"/>
      <c r="G6" s="71"/>
      <c r="H6" s="71"/>
      <c r="I6" s="71"/>
      <c r="J6" s="71"/>
      <c r="K6" s="71"/>
      <c r="L6" s="71"/>
      <c r="M6" s="71"/>
      <c r="N6" s="71"/>
      <c r="O6" s="71"/>
      <c r="P6" s="71"/>
      <c r="Q6" s="71"/>
      <c r="R6" s="71"/>
      <c r="S6" s="71"/>
      <c r="T6" s="71"/>
      <c r="U6" s="71"/>
    </row>
    <row r="7" spans="1:23" x14ac:dyDescent="0.2">
      <c r="A7" s="72" t="s">
        <v>96</v>
      </c>
      <c r="B7" s="1353" t="s">
        <v>631</v>
      </c>
      <c r="C7" s="1354"/>
      <c r="D7" s="1354"/>
      <c r="E7" s="1354"/>
      <c r="F7" s="1354"/>
      <c r="G7" s="1354"/>
      <c r="H7" s="1354"/>
      <c r="I7" s="1354"/>
      <c r="J7" s="1354"/>
      <c r="K7" s="74"/>
      <c r="L7" s="75" t="s">
        <v>95</v>
      </c>
      <c r="M7" s="76"/>
      <c r="N7" s="76"/>
      <c r="O7" s="74"/>
      <c r="P7" s="423">
        <v>5003</v>
      </c>
      <c r="Q7" s="423"/>
      <c r="R7" s="423"/>
      <c r="S7" s="423"/>
      <c r="T7" s="424"/>
      <c r="U7" s="424"/>
    </row>
    <row r="8" spans="1:23" ht="9.75" customHeight="1" x14ac:dyDescent="0.2">
      <c r="A8" s="72"/>
      <c r="B8" s="73"/>
      <c r="C8" s="74"/>
      <c r="D8" s="74"/>
      <c r="E8" s="74"/>
      <c r="F8" s="74"/>
      <c r="G8" s="74"/>
      <c r="H8" s="74"/>
      <c r="I8" s="74"/>
      <c r="J8" s="74"/>
      <c r="K8" s="74"/>
      <c r="L8" s="75"/>
      <c r="M8" s="76"/>
      <c r="N8" s="76"/>
      <c r="O8" s="74"/>
      <c r="P8" s="74"/>
      <c r="Q8" s="74"/>
      <c r="R8" s="74"/>
      <c r="S8" s="74"/>
      <c r="T8" s="71"/>
      <c r="U8" s="71"/>
    </row>
    <row r="9" spans="1:23" ht="18" customHeight="1" x14ac:dyDescent="0.2">
      <c r="A9" s="77" t="s">
        <v>53</v>
      </c>
      <c r="B9" s="426" t="s">
        <v>48</v>
      </c>
      <c r="C9" s="427"/>
      <c r="D9" s="427"/>
      <c r="E9" s="427"/>
      <c r="F9" s="427"/>
      <c r="G9" s="427"/>
      <c r="H9" s="427"/>
      <c r="I9" s="427"/>
      <c r="J9" s="428"/>
      <c r="K9" s="78"/>
      <c r="L9" s="724" t="s">
        <v>632</v>
      </c>
      <c r="M9" s="78"/>
      <c r="N9" s="78"/>
      <c r="O9" s="78"/>
      <c r="P9" s="78"/>
      <c r="Q9" s="78"/>
      <c r="R9" s="78"/>
      <c r="S9" s="78"/>
      <c r="T9" s="79"/>
      <c r="U9" s="79"/>
    </row>
    <row r="10" spans="1:23" ht="18" customHeight="1" x14ac:dyDescent="0.2">
      <c r="A10" s="145"/>
      <c r="B10" s="426" t="s">
        <v>50</v>
      </c>
      <c r="C10" s="427"/>
      <c r="D10" s="427"/>
      <c r="E10" s="427"/>
      <c r="F10" s="427"/>
      <c r="G10" s="427"/>
      <c r="H10" s="427"/>
      <c r="I10" s="427"/>
      <c r="J10" s="428"/>
      <c r="K10" s="78"/>
      <c r="L10" s="724" t="s">
        <v>633</v>
      </c>
      <c r="M10" s="78"/>
      <c r="N10" s="78"/>
      <c r="O10" s="78"/>
      <c r="P10" s="78"/>
      <c r="Q10" s="78"/>
      <c r="R10" s="78"/>
      <c r="S10" s="78"/>
      <c r="T10" s="79"/>
      <c r="U10" s="79"/>
    </row>
    <row r="11" spans="1:23" ht="18" customHeight="1" x14ac:dyDescent="0.2">
      <c r="A11" s="145"/>
      <c r="B11" s="426" t="s">
        <v>51</v>
      </c>
      <c r="C11" s="427"/>
      <c r="D11" s="427"/>
      <c r="E11" s="427"/>
      <c r="F11" s="427"/>
      <c r="G11" s="427"/>
      <c r="H11" s="427"/>
      <c r="I11" s="427"/>
      <c r="J11" s="428"/>
      <c r="K11" s="78"/>
      <c r="L11" s="78" t="s">
        <v>49</v>
      </c>
      <c r="M11" s="78"/>
      <c r="N11" s="78"/>
      <c r="O11" s="78"/>
      <c r="P11" s="78"/>
      <c r="Q11" s="78"/>
      <c r="R11" s="78"/>
      <c r="S11" s="78"/>
      <c r="T11" s="79"/>
      <c r="U11" s="79"/>
    </row>
    <row r="12" spans="1:23" ht="18" customHeight="1" x14ac:dyDescent="0.2">
      <c r="A12" s="145"/>
      <c r="B12" s="426" t="s">
        <v>54</v>
      </c>
      <c r="C12" s="427"/>
      <c r="D12" s="427"/>
      <c r="E12" s="427"/>
      <c r="F12" s="427"/>
      <c r="G12" s="427"/>
      <c r="H12" s="427"/>
      <c r="I12" s="427"/>
      <c r="J12" s="428"/>
      <c r="K12" s="78"/>
      <c r="L12" s="78" t="s">
        <v>49</v>
      </c>
      <c r="M12" s="78"/>
      <c r="N12" s="78"/>
      <c r="O12" s="78"/>
      <c r="P12" s="78"/>
      <c r="Q12" s="78"/>
      <c r="R12" s="78"/>
      <c r="S12" s="78"/>
      <c r="T12" s="79"/>
      <c r="U12" s="79"/>
    </row>
    <row r="13" spans="1:23" ht="18" customHeight="1" x14ac:dyDescent="0.2">
      <c r="A13" s="262" t="s">
        <v>154</v>
      </c>
      <c r="B13" s="425"/>
      <c r="C13" s="1355" t="s">
        <v>591</v>
      </c>
      <c r="D13" s="1355"/>
      <c r="E13" s="1355"/>
      <c r="F13" s="1355"/>
      <c r="G13" s="1355"/>
      <c r="H13" s="1355"/>
      <c r="I13" s="1355"/>
      <c r="J13" s="1355"/>
      <c r="K13" s="1355"/>
      <c r="L13" s="77" t="s">
        <v>314</v>
      </c>
      <c r="M13" s="74"/>
      <c r="N13" s="74"/>
      <c r="O13" s="74"/>
      <c r="P13" s="74"/>
      <c r="Q13" s="74"/>
      <c r="R13" s="1356" t="s">
        <v>1059</v>
      </c>
      <c r="S13" s="1356"/>
      <c r="T13" s="1356"/>
      <c r="U13" s="1356"/>
    </row>
    <row r="14" spans="1:23" ht="13.5" thickBot="1" x14ac:dyDescent="0.25">
      <c r="A14" s="80"/>
      <c r="B14" s="81"/>
      <c r="C14" s="82"/>
      <c r="D14" s="82"/>
      <c r="E14" s="82"/>
      <c r="F14" s="82"/>
      <c r="G14" s="82"/>
      <c r="H14" s="82"/>
      <c r="I14" s="82"/>
      <c r="J14" s="82"/>
      <c r="K14" s="82"/>
      <c r="L14" s="83"/>
      <c r="M14" s="82"/>
      <c r="N14" s="82"/>
      <c r="O14" s="82"/>
      <c r="P14" s="82"/>
      <c r="Q14" s="82"/>
      <c r="R14" s="82"/>
      <c r="S14" s="82"/>
      <c r="T14" s="82"/>
      <c r="U14" s="82"/>
      <c r="V14" s="84"/>
      <c r="W14" s="84"/>
    </row>
    <row r="15" spans="1:23" x14ac:dyDescent="0.2">
      <c r="A15" s="85"/>
      <c r="B15" s="86"/>
      <c r="C15" s="87"/>
      <c r="D15" s="87"/>
      <c r="E15" s="87"/>
      <c r="F15" s="87"/>
      <c r="G15" s="87"/>
      <c r="H15" s="87"/>
      <c r="I15" s="87"/>
      <c r="J15" s="87"/>
      <c r="K15" s="87"/>
      <c r="L15" s="86"/>
      <c r="M15" s="87"/>
      <c r="N15" s="87"/>
      <c r="O15" s="87"/>
      <c r="P15" s="87"/>
      <c r="Q15" s="87"/>
      <c r="R15" s="87"/>
      <c r="S15" s="87"/>
      <c r="T15" s="88"/>
      <c r="U15" s="89"/>
    </row>
    <row r="16" spans="1:23" x14ac:dyDescent="0.2">
      <c r="A16" s="90"/>
      <c r="B16" s="91"/>
      <c r="C16" s="92"/>
      <c r="D16" s="92"/>
      <c r="E16" s="92"/>
      <c r="F16" s="92"/>
      <c r="G16" s="92"/>
      <c r="H16" s="92"/>
      <c r="I16" s="92"/>
      <c r="J16" s="92"/>
      <c r="K16" s="92"/>
      <c r="L16" s="91"/>
      <c r="M16" s="92"/>
      <c r="N16" s="92"/>
      <c r="O16" s="92"/>
      <c r="P16" s="92"/>
      <c r="Q16" s="92"/>
      <c r="R16" s="92"/>
      <c r="S16" s="92"/>
      <c r="T16" s="93"/>
      <c r="U16" s="94"/>
    </row>
    <row r="17" spans="1:21" x14ac:dyDescent="0.2">
      <c r="A17" s="95"/>
      <c r="B17" s="91"/>
      <c r="C17" s="92"/>
      <c r="D17" s="92"/>
      <c r="E17" s="92"/>
      <c r="F17" s="92"/>
      <c r="G17" s="92"/>
      <c r="H17" s="92"/>
      <c r="I17" s="92"/>
      <c r="J17" s="92"/>
      <c r="K17" s="92"/>
      <c r="L17" s="91"/>
      <c r="M17" s="92"/>
      <c r="N17" s="92"/>
      <c r="O17" s="92"/>
      <c r="P17" s="92"/>
      <c r="Q17" s="92"/>
      <c r="R17" s="92"/>
      <c r="S17" s="92"/>
      <c r="T17" s="93"/>
      <c r="U17" s="94"/>
    </row>
    <row r="18" spans="1:21" x14ac:dyDescent="0.2">
      <c r="A18" s="95"/>
      <c r="B18" s="91"/>
      <c r="C18" s="92"/>
      <c r="D18" s="92"/>
      <c r="E18" s="92"/>
      <c r="F18" s="92"/>
      <c r="G18" s="92"/>
      <c r="H18" s="92"/>
      <c r="I18" s="92"/>
      <c r="J18" s="92"/>
      <c r="K18" s="92"/>
      <c r="L18" s="91"/>
      <c r="M18" s="92"/>
      <c r="N18" s="92"/>
      <c r="O18" s="92"/>
      <c r="P18" s="92"/>
      <c r="Q18" s="92"/>
      <c r="R18" s="92"/>
      <c r="S18" s="92"/>
      <c r="T18" s="93"/>
      <c r="U18" s="94"/>
    </row>
    <row r="19" spans="1:21" x14ac:dyDescent="0.2">
      <c r="A19" s="95"/>
      <c r="B19" s="91"/>
      <c r="C19" s="92"/>
      <c r="D19" s="92"/>
      <c r="E19" s="92"/>
      <c r="F19" s="92"/>
      <c r="G19" s="92"/>
      <c r="H19" s="92"/>
      <c r="I19" s="92"/>
      <c r="J19" s="92"/>
      <c r="K19" s="92"/>
      <c r="L19" s="91"/>
      <c r="M19" s="92"/>
      <c r="N19" s="92"/>
      <c r="O19" s="92"/>
      <c r="P19" s="92"/>
      <c r="Q19" s="92"/>
      <c r="R19" s="92"/>
      <c r="S19" s="92"/>
      <c r="T19" s="93"/>
      <c r="U19" s="94"/>
    </row>
    <row r="20" spans="1:21" x14ac:dyDescent="0.2">
      <c r="A20" s="95"/>
      <c r="B20" s="91"/>
      <c r="C20" s="92"/>
      <c r="D20" s="92"/>
      <c r="E20" s="92"/>
      <c r="F20" s="92"/>
      <c r="G20" s="92"/>
      <c r="H20" s="92"/>
      <c r="I20" s="92"/>
      <c r="J20" s="92"/>
      <c r="K20" s="92"/>
      <c r="L20" s="91"/>
      <c r="M20" s="92"/>
      <c r="N20" s="92"/>
      <c r="O20" s="92"/>
      <c r="P20" s="92"/>
      <c r="Q20" s="92"/>
      <c r="R20" s="92"/>
      <c r="S20" s="92"/>
      <c r="T20" s="93"/>
      <c r="U20" s="94"/>
    </row>
    <row r="21" spans="1:21" x14ac:dyDescent="0.2">
      <c r="A21" s="95"/>
      <c r="B21" s="91"/>
      <c r="C21" s="92"/>
      <c r="D21" s="92"/>
      <c r="E21" s="92"/>
      <c r="F21" s="92"/>
      <c r="G21" s="92"/>
      <c r="H21" s="92"/>
      <c r="I21" s="92"/>
      <c r="J21" s="92"/>
      <c r="K21" s="92"/>
      <c r="L21" s="91"/>
      <c r="M21" s="92"/>
      <c r="N21" s="92"/>
      <c r="O21" s="92"/>
      <c r="P21" s="92"/>
      <c r="Q21" s="92"/>
      <c r="R21" s="92"/>
      <c r="S21" s="92"/>
      <c r="T21" s="93"/>
      <c r="U21" s="94"/>
    </row>
    <row r="22" spans="1:21" x14ac:dyDescent="0.2">
      <c r="A22" s="95"/>
      <c r="B22" s="91"/>
      <c r="C22" s="92"/>
      <c r="D22" s="92"/>
      <c r="E22" s="92"/>
      <c r="F22" s="92"/>
      <c r="G22" s="92"/>
      <c r="H22" s="92"/>
      <c r="I22" s="92"/>
      <c r="J22" s="92"/>
      <c r="K22" s="92"/>
      <c r="L22" s="91"/>
      <c r="M22" s="92"/>
      <c r="N22" s="92"/>
      <c r="O22" s="92"/>
      <c r="P22" s="92"/>
      <c r="Q22" s="92"/>
      <c r="R22" s="92"/>
      <c r="S22" s="92"/>
      <c r="T22" s="93"/>
      <c r="U22" s="94"/>
    </row>
    <row r="23" spans="1:21" x14ac:dyDescent="0.2">
      <c r="A23" s="95"/>
      <c r="B23" s="91"/>
      <c r="C23" s="92"/>
      <c r="D23" s="92"/>
      <c r="E23" s="92"/>
      <c r="F23" s="92"/>
      <c r="G23" s="92"/>
      <c r="H23" s="92"/>
      <c r="I23" s="92"/>
      <c r="J23" s="92"/>
      <c r="K23" s="92"/>
      <c r="L23" s="91"/>
      <c r="M23" s="92"/>
      <c r="N23" s="92"/>
      <c r="O23" s="92"/>
      <c r="P23" s="92"/>
      <c r="Q23" s="92"/>
      <c r="R23" s="92"/>
      <c r="S23" s="92"/>
      <c r="T23" s="93"/>
      <c r="U23" s="94"/>
    </row>
    <row r="24" spans="1:21" x14ac:dyDescent="0.2">
      <c r="A24" s="95"/>
      <c r="B24" s="91"/>
      <c r="C24" s="92"/>
      <c r="D24" s="92"/>
      <c r="E24" s="92"/>
      <c r="F24" s="92"/>
      <c r="G24" s="92"/>
      <c r="H24" s="92"/>
      <c r="I24" s="92"/>
      <c r="J24" s="92"/>
      <c r="K24" s="92"/>
      <c r="L24" s="91"/>
      <c r="M24" s="92"/>
      <c r="N24" s="92"/>
      <c r="O24" s="92"/>
      <c r="P24" s="92"/>
      <c r="Q24" s="92"/>
      <c r="R24" s="92"/>
      <c r="S24" s="92"/>
      <c r="T24" s="93"/>
      <c r="U24" s="94"/>
    </row>
    <row r="25" spans="1:21" x14ac:dyDescent="0.2">
      <c r="A25" s="95"/>
      <c r="B25" s="91"/>
      <c r="C25" s="92"/>
      <c r="D25" s="92"/>
      <c r="E25" s="92"/>
      <c r="F25" s="92"/>
      <c r="G25" s="92"/>
      <c r="H25" s="92"/>
      <c r="I25" s="92"/>
      <c r="J25" s="92"/>
      <c r="K25" s="92"/>
      <c r="L25" s="91"/>
      <c r="M25" s="92"/>
      <c r="N25" s="92"/>
      <c r="O25" s="92"/>
      <c r="P25" s="92"/>
      <c r="Q25" s="92"/>
      <c r="R25" s="92"/>
      <c r="S25" s="92"/>
      <c r="T25" s="93"/>
      <c r="U25" s="94"/>
    </row>
    <row r="26" spans="1:21" x14ac:dyDescent="0.2">
      <c r="A26" s="95"/>
      <c r="B26" s="91"/>
      <c r="C26" s="92"/>
      <c r="D26" s="92"/>
      <c r="E26" s="92"/>
      <c r="F26" s="92"/>
      <c r="G26" s="92"/>
      <c r="H26" s="92"/>
      <c r="I26" s="92"/>
      <c r="J26" s="92"/>
      <c r="K26" s="92"/>
      <c r="L26" s="91"/>
      <c r="M26" s="92"/>
      <c r="N26" s="92"/>
      <c r="O26" s="92"/>
      <c r="P26" s="92"/>
      <c r="Q26" s="92"/>
      <c r="R26" s="92"/>
      <c r="S26" s="92"/>
      <c r="T26" s="93"/>
      <c r="U26" s="94"/>
    </row>
    <row r="27" spans="1:21" x14ac:dyDescent="0.2">
      <c r="A27" s="95"/>
      <c r="B27" s="91"/>
      <c r="C27" s="92"/>
      <c r="D27" s="92"/>
      <c r="E27" s="92"/>
      <c r="F27" s="92"/>
      <c r="G27" s="92"/>
      <c r="H27" s="92"/>
      <c r="I27" s="92"/>
      <c r="J27" s="92"/>
      <c r="K27" s="92"/>
      <c r="L27" s="91"/>
      <c r="M27" s="92"/>
      <c r="N27" s="92"/>
      <c r="O27" s="92"/>
      <c r="P27" s="92"/>
      <c r="Q27" s="92"/>
      <c r="R27" s="92"/>
      <c r="S27" s="92"/>
      <c r="T27" s="93"/>
      <c r="U27" s="94"/>
    </row>
    <row r="28" spans="1:21" x14ac:dyDescent="0.2">
      <c r="A28" s="95"/>
      <c r="B28" s="91"/>
      <c r="C28" s="92"/>
      <c r="D28" s="92"/>
      <c r="E28" s="92"/>
      <c r="F28" s="92"/>
      <c r="G28" s="92"/>
      <c r="H28" s="92"/>
      <c r="I28" s="92"/>
      <c r="J28" s="92"/>
      <c r="K28" s="92"/>
      <c r="L28" s="91"/>
      <c r="M28" s="92"/>
      <c r="N28" s="92"/>
      <c r="O28" s="92"/>
      <c r="P28" s="92"/>
      <c r="Q28" s="92"/>
      <c r="R28" s="92"/>
      <c r="S28" s="92"/>
      <c r="T28" s="93"/>
      <c r="U28" s="94"/>
    </row>
    <row r="29" spans="1:21" x14ac:dyDescent="0.2">
      <c r="A29" s="95"/>
      <c r="B29" s="91"/>
      <c r="C29" s="92"/>
      <c r="D29" s="92"/>
      <c r="E29" s="92"/>
      <c r="F29" s="92"/>
      <c r="G29" s="92"/>
      <c r="H29" s="92"/>
      <c r="I29" s="92"/>
      <c r="J29" s="92"/>
      <c r="K29" s="92"/>
      <c r="L29" s="91"/>
      <c r="M29" s="92"/>
      <c r="N29" s="92"/>
      <c r="O29" s="92"/>
      <c r="P29" s="92"/>
      <c r="Q29" s="92"/>
      <c r="R29" s="92"/>
      <c r="S29" s="92"/>
      <c r="T29" s="93"/>
      <c r="U29" s="94"/>
    </row>
    <row r="30" spans="1:21" x14ac:dyDescent="0.2">
      <c r="A30" s="95"/>
      <c r="B30" s="91"/>
      <c r="C30" s="92"/>
      <c r="D30" s="92"/>
      <c r="E30" s="92"/>
      <c r="F30" s="92"/>
      <c r="G30" s="92"/>
      <c r="H30" s="92"/>
      <c r="I30" s="92"/>
      <c r="J30" s="92"/>
      <c r="K30" s="92"/>
      <c r="L30" s="91"/>
      <c r="M30" s="92"/>
      <c r="N30" s="92"/>
      <c r="O30" s="92"/>
      <c r="P30" s="92"/>
      <c r="Q30" s="92"/>
      <c r="R30" s="92"/>
      <c r="S30" s="92"/>
      <c r="T30" s="93"/>
      <c r="U30" s="94"/>
    </row>
    <row r="31" spans="1:21" x14ac:dyDescent="0.2">
      <c r="A31" s="95"/>
      <c r="B31" s="91"/>
      <c r="C31" s="92"/>
      <c r="D31" s="92"/>
      <c r="E31" s="92"/>
      <c r="F31" s="92"/>
      <c r="G31" s="92"/>
      <c r="H31" s="92"/>
      <c r="I31" s="92"/>
      <c r="J31" s="92"/>
      <c r="K31" s="92"/>
      <c r="L31" s="91"/>
      <c r="M31" s="92"/>
      <c r="N31" s="92"/>
      <c r="O31" s="92"/>
      <c r="P31" s="92"/>
      <c r="Q31" s="92"/>
      <c r="R31" s="92"/>
      <c r="S31" s="92"/>
      <c r="T31" s="93"/>
      <c r="U31" s="94"/>
    </row>
    <row r="32" spans="1:21" x14ac:dyDescent="0.2">
      <c r="A32" s="95"/>
      <c r="B32" s="91"/>
      <c r="C32" s="92"/>
      <c r="D32" s="92"/>
      <c r="E32" s="92"/>
      <c r="F32" s="92"/>
      <c r="G32" s="92"/>
      <c r="H32" s="92"/>
      <c r="I32" s="92"/>
      <c r="J32" s="92"/>
      <c r="K32" s="92"/>
      <c r="L32" s="91"/>
      <c r="M32" s="92"/>
      <c r="N32" s="92"/>
      <c r="O32" s="92"/>
      <c r="P32" s="92"/>
      <c r="Q32" s="92"/>
      <c r="R32" s="92"/>
      <c r="S32" s="92"/>
      <c r="T32" s="93"/>
      <c r="U32" s="94"/>
    </row>
    <row r="33" spans="1:25" x14ac:dyDescent="0.2">
      <c r="A33" s="95"/>
      <c r="B33" s="91"/>
      <c r="C33" s="92"/>
      <c r="D33" s="92"/>
      <c r="E33" s="92"/>
      <c r="F33" s="92"/>
      <c r="G33" s="92"/>
      <c r="H33" s="92"/>
      <c r="I33" s="92"/>
      <c r="J33" s="92"/>
      <c r="K33" s="92"/>
      <c r="L33" s="91"/>
      <c r="M33" s="92"/>
      <c r="N33" s="92"/>
      <c r="O33" s="92"/>
      <c r="P33" s="92"/>
      <c r="Q33" s="92"/>
      <c r="R33" s="92"/>
      <c r="S33" s="92"/>
      <c r="T33" s="93"/>
      <c r="U33" s="94"/>
    </row>
    <row r="34" spans="1:25" ht="12" customHeight="1" thickBot="1" x14ac:dyDescent="0.25">
      <c r="A34" s="95"/>
      <c r="B34" s="91"/>
      <c r="C34" s="92"/>
      <c r="D34" s="92"/>
      <c r="E34" s="92"/>
      <c r="F34" s="92"/>
      <c r="G34" s="92"/>
      <c r="H34" s="92"/>
      <c r="I34" s="92"/>
      <c r="J34" s="92"/>
      <c r="K34" s="92"/>
      <c r="L34" s="91"/>
      <c r="M34" s="92"/>
      <c r="N34" s="92"/>
      <c r="O34" s="92"/>
      <c r="P34" s="92"/>
      <c r="Q34" s="92"/>
      <c r="R34" s="92"/>
      <c r="S34" s="92"/>
      <c r="T34" s="93"/>
      <c r="U34" s="94"/>
    </row>
    <row r="35" spans="1:25" ht="8.25" hidden="1" customHeight="1" thickBot="1" x14ac:dyDescent="0.25">
      <c r="A35" s="96"/>
      <c r="B35" s="97"/>
      <c r="C35" s="98"/>
      <c r="D35" s="98"/>
      <c r="E35" s="98"/>
      <c r="F35" s="98"/>
      <c r="G35" s="98"/>
      <c r="H35" s="98"/>
      <c r="I35" s="98"/>
      <c r="J35" s="98"/>
      <c r="K35" s="98"/>
      <c r="L35" s="97"/>
      <c r="M35" s="98"/>
      <c r="N35" s="98"/>
      <c r="O35" s="98"/>
      <c r="P35" s="98"/>
      <c r="Q35" s="98"/>
      <c r="R35" s="98"/>
      <c r="S35" s="98"/>
      <c r="T35" s="99"/>
      <c r="U35" s="100"/>
    </row>
    <row r="36" spans="1:25" ht="8.25" customHeight="1" thickBot="1" x14ac:dyDescent="0.25">
      <c r="A36" s="92"/>
      <c r="B36" s="91"/>
      <c r="C36" s="92"/>
      <c r="D36" s="92"/>
      <c r="E36" s="92"/>
      <c r="F36" s="92"/>
      <c r="G36" s="92"/>
      <c r="H36" s="92"/>
      <c r="I36" s="92"/>
      <c r="J36" s="92"/>
      <c r="K36" s="92"/>
      <c r="L36" s="91"/>
      <c r="M36" s="92"/>
      <c r="N36" s="92"/>
      <c r="O36" s="92"/>
      <c r="P36" s="92"/>
      <c r="Q36" s="92"/>
      <c r="R36" s="92"/>
      <c r="S36" s="92"/>
      <c r="T36" s="93"/>
      <c r="U36" s="237"/>
    </row>
    <row r="37" spans="1:25" ht="15" customHeight="1" x14ac:dyDescent="0.25">
      <c r="A37" s="101" t="s">
        <v>7</v>
      </c>
      <c r="B37" s="102"/>
      <c r="C37" s="103"/>
      <c r="D37" s="104"/>
      <c r="E37" s="104"/>
      <c r="F37" s="104"/>
      <c r="G37" s="104"/>
      <c r="H37" s="104"/>
      <c r="I37" s="105" t="s">
        <v>53</v>
      </c>
      <c r="J37" s="105"/>
      <c r="K37" s="104"/>
      <c r="L37" s="106"/>
      <c r="M37" s="104"/>
      <c r="N37" s="107"/>
      <c r="O37" s="104"/>
      <c r="P37" s="1350" t="s">
        <v>97</v>
      </c>
      <c r="Q37" s="1351"/>
      <c r="R37" s="1351"/>
      <c r="S37" s="1351"/>
      <c r="T37" s="1351"/>
      <c r="U37" s="1352"/>
    </row>
    <row r="38" spans="1:25" ht="15" customHeight="1" x14ac:dyDescent="0.25">
      <c r="A38" s="108"/>
      <c r="B38" s="147" t="s">
        <v>48</v>
      </c>
      <c r="C38" s="109"/>
      <c r="D38" s="109"/>
      <c r="E38" s="109"/>
      <c r="F38" s="109"/>
      <c r="G38" s="109"/>
      <c r="H38" s="110"/>
      <c r="I38" s="149" t="s">
        <v>50</v>
      </c>
      <c r="J38" s="148"/>
      <c r="K38" s="147" t="s">
        <v>51</v>
      </c>
      <c r="L38" s="150"/>
      <c r="M38" s="149" t="s">
        <v>54</v>
      </c>
      <c r="N38" s="233"/>
      <c r="O38" s="234"/>
      <c r="P38" s="1347" t="s">
        <v>98</v>
      </c>
      <c r="Q38" s="1348"/>
      <c r="R38" s="1348"/>
      <c r="S38" s="1348"/>
      <c r="T38" s="1348"/>
      <c r="U38" s="1349"/>
    </row>
    <row r="39" spans="1:25" ht="15" customHeight="1" x14ac:dyDescent="0.25">
      <c r="A39" s="146" t="s">
        <v>55</v>
      </c>
      <c r="B39" s="111"/>
      <c r="C39" s="112"/>
      <c r="D39" s="112" t="s">
        <v>56</v>
      </c>
      <c r="E39" s="112"/>
      <c r="F39" s="112"/>
      <c r="G39" s="112"/>
      <c r="H39" s="113"/>
      <c r="I39" s="112"/>
      <c r="J39" s="113"/>
      <c r="K39" s="114"/>
      <c r="L39" s="113"/>
      <c r="M39" s="114"/>
      <c r="N39" s="115"/>
      <c r="O39" s="234"/>
      <c r="P39" s="1347" t="s">
        <v>99</v>
      </c>
      <c r="Q39" s="1348"/>
      <c r="R39" s="1348"/>
      <c r="S39" s="1348"/>
      <c r="T39" s="1348"/>
      <c r="U39" s="1349"/>
    </row>
    <row r="40" spans="1:25" s="528" customFormat="1" ht="12" customHeight="1" thickBot="1" x14ac:dyDescent="0.25">
      <c r="A40" s="108" t="s">
        <v>57</v>
      </c>
      <c r="B40" s="725" t="s">
        <v>619</v>
      </c>
      <c r="C40" s="726">
        <v>74</v>
      </c>
      <c r="D40" s="727">
        <v>75</v>
      </c>
      <c r="E40" s="727">
        <v>76</v>
      </c>
      <c r="F40" s="727">
        <v>77</v>
      </c>
      <c r="G40" s="727" t="s">
        <v>618</v>
      </c>
      <c r="H40" s="726"/>
      <c r="I40" s="727">
        <v>72</v>
      </c>
      <c r="J40" s="726" t="s">
        <v>619</v>
      </c>
      <c r="K40" s="727"/>
      <c r="L40" s="726"/>
      <c r="M40" s="727"/>
      <c r="N40" s="728"/>
      <c r="O40" s="729"/>
      <c r="P40" s="1343" t="s">
        <v>103</v>
      </c>
      <c r="Q40" s="1344"/>
      <c r="R40" s="1338" t="s">
        <v>104</v>
      </c>
      <c r="S40" s="1344"/>
      <c r="T40" s="1338" t="s">
        <v>105</v>
      </c>
      <c r="U40" s="1339"/>
    </row>
    <row r="41" spans="1:25" ht="12" customHeight="1" x14ac:dyDescent="0.2">
      <c r="A41" s="440"/>
      <c r="B41" s="431"/>
      <c r="C41" s="431"/>
      <c r="D41" s="431"/>
      <c r="E41" s="431"/>
      <c r="F41" s="431"/>
      <c r="G41" s="431"/>
      <c r="H41" s="431"/>
      <c r="I41" s="431"/>
      <c r="J41" s="431"/>
      <c r="K41" s="431"/>
      <c r="L41" s="431"/>
      <c r="M41" s="431"/>
      <c r="N41" s="236"/>
      <c r="O41" s="429"/>
      <c r="P41" s="435" t="s">
        <v>100</v>
      </c>
      <c r="Q41" s="436" t="s">
        <v>37</v>
      </c>
      <c r="R41" s="437" t="s">
        <v>100</v>
      </c>
      <c r="S41" s="436" t="s">
        <v>37</v>
      </c>
      <c r="T41" s="437" t="s">
        <v>100</v>
      </c>
      <c r="U41" s="438" t="s">
        <v>37</v>
      </c>
    </row>
    <row r="42" spans="1:25" ht="10.5" customHeight="1" x14ac:dyDescent="0.2">
      <c r="A42" s="1357" t="s">
        <v>58</v>
      </c>
      <c r="B42" s="1158"/>
      <c r="C42" s="1158"/>
      <c r="D42" s="1158"/>
      <c r="E42" s="1158"/>
      <c r="F42" s="1158"/>
      <c r="G42" s="1158"/>
      <c r="H42" s="235"/>
      <c r="I42" s="235"/>
      <c r="J42" s="235"/>
      <c r="K42" s="235"/>
      <c r="L42" s="235"/>
      <c r="M42" s="235"/>
      <c r="N42" s="439"/>
      <c r="O42" s="236"/>
      <c r="P42" s="446"/>
      <c r="Q42" s="733"/>
      <c r="R42" s="122"/>
      <c r="S42" s="731"/>
      <c r="T42" s="232"/>
      <c r="U42" s="735"/>
      <c r="Y42" s="47">
        <f>+P43+R45</f>
        <v>6.4579999999999993</v>
      </c>
    </row>
    <row r="43" spans="1:25" ht="15" customHeight="1" x14ac:dyDescent="0.2">
      <c r="A43" s="1358"/>
      <c r="B43" s="118"/>
      <c r="C43" s="118"/>
      <c r="D43" s="118"/>
      <c r="E43" s="118"/>
      <c r="F43" s="118"/>
      <c r="G43" s="118"/>
      <c r="H43" s="118"/>
      <c r="I43" s="118"/>
      <c r="J43" s="118"/>
      <c r="K43" s="118"/>
      <c r="L43" s="118"/>
      <c r="M43" s="118"/>
      <c r="N43" s="121"/>
      <c r="O43" s="429"/>
      <c r="P43" s="794">
        <v>5.3869999999999996</v>
      </c>
      <c r="Q43" s="796">
        <f>+P43/Y42</f>
        <v>0.83415918240941467</v>
      </c>
      <c r="R43" s="768"/>
      <c r="S43" s="760"/>
      <c r="T43" s="684"/>
      <c r="U43" s="797"/>
    </row>
    <row r="44" spans="1:25" ht="10.5" customHeight="1" x14ac:dyDescent="0.2">
      <c r="A44" s="1359" t="s">
        <v>94</v>
      </c>
      <c r="B44" s="116"/>
      <c r="C44" s="116"/>
      <c r="D44" s="116"/>
      <c r="E44" s="116"/>
      <c r="F44" s="116"/>
      <c r="G44" s="116"/>
      <c r="H44" s="116"/>
      <c r="I44" s="730"/>
      <c r="J44" s="730"/>
      <c r="K44" s="116"/>
      <c r="L44" s="116"/>
      <c r="M44" s="116"/>
      <c r="N44" s="117"/>
      <c r="O44" s="236"/>
      <c r="P44" s="447"/>
      <c r="Q44" s="1161"/>
      <c r="R44" s="737"/>
      <c r="S44" s="1022"/>
      <c r="T44" s="770"/>
      <c r="U44" s="741"/>
    </row>
    <row r="45" spans="1:25" ht="15" customHeight="1" x14ac:dyDescent="0.2">
      <c r="A45" s="1358"/>
      <c r="B45" s="118"/>
      <c r="C45" s="118"/>
      <c r="D45" s="118"/>
      <c r="E45" s="118"/>
      <c r="F45" s="118"/>
      <c r="G45" s="118"/>
      <c r="H45" s="118"/>
      <c r="I45" s="118"/>
      <c r="J45" s="118"/>
      <c r="K45" s="118"/>
      <c r="L45" s="118"/>
      <c r="M45" s="118"/>
      <c r="N45" s="121"/>
      <c r="O45" s="429"/>
      <c r="P45" s="794"/>
      <c r="Q45" s="1162"/>
      <c r="R45" s="771">
        <v>1.071</v>
      </c>
      <c r="S45" s="951">
        <f>+R45/Y42</f>
        <v>0.16584081759058533</v>
      </c>
      <c r="T45" s="739"/>
      <c r="U45" s="797"/>
    </row>
    <row r="46" spans="1:25" ht="14.45" customHeight="1" x14ac:dyDescent="0.2">
      <c r="A46" s="1359" t="s">
        <v>634</v>
      </c>
      <c r="B46" s="116"/>
      <c r="C46" s="116"/>
      <c r="D46" s="116"/>
      <c r="E46" s="116"/>
      <c r="F46" s="734"/>
      <c r="G46" s="116"/>
      <c r="H46" s="116"/>
      <c r="I46" s="116"/>
      <c r="J46" s="116"/>
      <c r="K46" s="116"/>
      <c r="L46" s="116"/>
      <c r="M46" s="116"/>
      <c r="N46" s="117"/>
      <c r="O46" s="236"/>
      <c r="P46" s="447"/>
      <c r="Q46" s="1161"/>
      <c r="R46" s="737"/>
      <c r="S46" s="1022"/>
      <c r="T46" s="772"/>
      <c r="U46" s="741"/>
    </row>
    <row r="47" spans="1:25" ht="15" customHeight="1" x14ac:dyDescent="0.2">
      <c r="A47" s="1358"/>
      <c r="B47" s="118"/>
      <c r="C47" s="118"/>
      <c r="D47" s="118"/>
      <c r="E47" s="118"/>
      <c r="F47" s="118"/>
      <c r="G47" s="118"/>
      <c r="H47" s="118"/>
      <c r="I47" s="118"/>
      <c r="J47" s="118"/>
      <c r="K47" s="118"/>
      <c r="L47" s="118"/>
      <c r="M47" s="118"/>
      <c r="N47" s="121"/>
      <c r="O47" s="429"/>
      <c r="P47" s="794"/>
      <c r="Q47" s="1162"/>
      <c r="R47" s="771"/>
      <c r="S47" s="760"/>
      <c r="T47" s="947">
        <v>6.9000000000000006E-2</v>
      </c>
      <c r="U47" s="948">
        <v>1</v>
      </c>
    </row>
    <row r="48" spans="1:25" ht="10.5" customHeight="1" x14ac:dyDescent="0.2">
      <c r="A48" s="1359" t="s">
        <v>59</v>
      </c>
      <c r="B48" s="1159"/>
      <c r="C48" s="1159"/>
      <c r="D48" s="1159"/>
      <c r="E48" s="1159"/>
      <c r="F48" s="1159"/>
      <c r="G48" s="1159"/>
      <c r="H48" s="116"/>
      <c r="I48" s="756"/>
      <c r="J48" s="756"/>
      <c r="K48" s="116"/>
      <c r="L48" s="116"/>
      <c r="M48" s="116"/>
      <c r="N48" s="117"/>
      <c r="O48" s="236"/>
      <c r="P48" s="447"/>
      <c r="Q48" s="783"/>
      <c r="R48" s="737"/>
      <c r="S48" s="1022"/>
      <c r="T48" s="770"/>
      <c r="U48" s="949"/>
    </row>
    <row r="49" spans="1:27" ht="15" customHeight="1" x14ac:dyDescent="0.2">
      <c r="A49" s="1358"/>
      <c r="B49" s="118"/>
      <c r="C49" s="118"/>
      <c r="D49" s="118"/>
      <c r="E49" s="118"/>
      <c r="F49" s="118"/>
      <c r="G49" s="118"/>
      <c r="H49" s="118"/>
      <c r="I49" s="118"/>
      <c r="J49" s="118"/>
      <c r="K49" s="118"/>
      <c r="L49" s="118"/>
      <c r="M49" s="118"/>
      <c r="N49" s="121"/>
      <c r="O49" s="429"/>
      <c r="P49" s="794">
        <f>+P43</f>
        <v>5.3869999999999996</v>
      </c>
      <c r="Q49" s="795">
        <f>+P49/Y42</f>
        <v>0.83415918240941467</v>
      </c>
      <c r="R49" s="771">
        <f>+R45</f>
        <v>1.071</v>
      </c>
      <c r="S49" s="760">
        <f>+S45</f>
        <v>0.16584081759058533</v>
      </c>
      <c r="T49" s="947"/>
      <c r="U49" s="948"/>
    </row>
    <row r="50" spans="1:27" ht="10.5" customHeight="1" x14ac:dyDescent="0.2">
      <c r="A50" s="1359" t="s">
        <v>234</v>
      </c>
      <c r="B50" s="1160"/>
      <c r="C50" s="1160"/>
      <c r="D50" s="1160"/>
      <c r="E50" s="1160"/>
      <c r="F50" s="1160"/>
      <c r="G50" s="1160"/>
      <c r="H50" s="116"/>
      <c r="I50" s="758"/>
      <c r="J50" s="758"/>
      <c r="K50" s="116"/>
      <c r="L50" s="116"/>
      <c r="M50" s="116"/>
      <c r="N50" s="117"/>
      <c r="O50" s="236"/>
      <c r="P50" s="447"/>
      <c r="Q50" s="1161"/>
      <c r="R50" s="737"/>
      <c r="S50" s="1022"/>
      <c r="T50" s="770"/>
      <c r="U50" s="949"/>
    </row>
    <row r="51" spans="1:27" ht="15" customHeight="1" x14ac:dyDescent="0.2">
      <c r="A51" s="1358"/>
      <c r="B51" s="118"/>
      <c r="C51" s="118"/>
      <c r="D51" s="118"/>
      <c r="E51" s="118"/>
      <c r="F51" s="118"/>
      <c r="G51" s="118"/>
      <c r="H51" s="118"/>
      <c r="I51" s="118"/>
      <c r="J51" s="118"/>
      <c r="K51" s="118"/>
      <c r="L51" s="118"/>
      <c r="M51" s="118"/>
      <c r="N51" s="121"/>
      <c r="O51" s="429"/>
      <c r="P51" s="794">
        <f>+P49</f>
        <v>5.3869999999999996</v>
      </c>
      <c r="Q51" s="795">
        <f>+P51/Y42</f>
        <v>0.83415918240941467</v>
      </c>
      <c r="R51" s="771"/>
      <c r="S51" s="760"/>
      <c r="T51" s="947">
        <v>1.071</v>
      </c>
      <c r="U51" s="948">
        <f>+T51/Y42</f>
        <v>0.16584081759058533</v>
      </c>
    </row>
    <row r="52" spans="1:27" ht="10.5" customHeight="1" x14ac:dyDescent="0.2">
      <c r="A52" s="1359" t="s">
        <v>60</v>
      </c>
      <c r="B52" s="730"/>
      <c r="C52" s="730"/>
      <c r="D52" s="730"/>
      <c r="E52" s="756"/>
      <c r="F52" s="756"/>
      <c r="G52" s="756"/>
      <c r="H52" s="116"/>
      <c r="I52" s="758"/>
      <c r="J52" s="758"/>
      <c r="K52" s="116"/>
      <c r="L52" s="116"/>
      <c r="M52" s="116"/>
      <c r="N52" s="117"/>
      <c r="O52" s="236"/>
      <c r="P52" s="447"/>
      <c r="Q52" s="1161"/>
      <c r="R52" s="737"/>
      <c r="S52" s="1022"/>
      <c r="T52" s="770"/>
      <c r="U52" s="949"/>
    </row>
    <row r="53" spans="1:27" ht="15" customHeight="1" x14ac:dyDescent="0.2">
      <c r="A53" s="1358"/>
      <c r="B53" s="118"/>
      <c r="C53" s="118"/>
      <c r="D53" s="118"/>
      <c r="E53" s="118"/>
      <c r="F53" s="118"/>
      <c r="G53" s="118"/>
      <c r="H53" s="118"/>
      <c r="I53" s="118"/>
      <c r="J53" s="118"/>
      <c r="K53" s="118"/>
      <c r="L53" s="118"/>
      <c r="M53" s="118"/>
      <c r="N53" s="121"/>
      <c r="O53" s="429"/>
      <c r="P53" s="794"/>
      <c r="Q53" s="795"/>
      <c r="R53" s="1166">
        <f>+P51</f>
        <v>5.3869999999999996</v>
      </c>
      <c r="S53" s="795">
        <f>+R53/Y42</f>
        <v>0.83415918240941467</v>
      </c>
      <c r="T53" s="947">
        <v>1.071</v>
      </c>
      <c r="U53" s="950">
        <f>+T53/Y42</f>
        <v>0.16584081759058533</v>
      </c>
    </row>
    <row r="54" spans="1:27" ht="10.5" customHeight="1" x14ac:dyDescent="0.2">
      <c r="A54" s="1359" t="s">
        <v>61</v>
      </c>
      <c r="B54" s="1160"/>
      <c r="C54" s="1160"/>
      <c r="D54" s="1160"/>
      <c r="E54" s="1160"/>
      <c r="F54" s="1160"/>
      <c r="G54" s="1160"/>
      <c r="H54" s="116"/>
      <c r="I54" s="1160"/>
      <c r="J54" s="1160"/>
      <c r="K54" s="116"/>
      <c r="L54" s="116"/>
      <c r="M54" s="116"/>
      <c r="N54" s="117"/>
      <c r="O54" s="236"/>
      <c r="P54" s="447"/>
      <c r="Q54" s="1161"/>
      <c r="R54" s="737"/>
      <c r="S54" s="1023"/>
      <c r="T54" s="770"/>
      <c r="U54" s="741"/>
    </row>
    <row r="55" spans="1:27" ht="15" customHeight="1" x14ac:dyDescent="0.2">
      <c r="A55" s="1358"/>
      <c r="B55" s="118"/>
      <c r="C55" s="118"/>
      <c r="D55" s="118"/>
      <c r="E55" s="118"/>
      <c r="F55" s="118"/>
      <c r="G55" s="118"/>
      <c r="H55" s="118"/>
      <c r="I55" s="118"/>
      <c r="J55" s="118"/>
      <c r="K55" s="118"/>
      <c r="L55" s="118"/>
      <c r="M55" s="118"/>
      <c r="N55" s="121"/>
      <c r="O55" s="429"/>
      <c r="P55" s="794">
        <f>+P43+R45</f>
        <v>6.4579999999999993</v>
      </c>
      <c r="Q55" s="795">
        <v>1</v>
      </c>
      <c r="R55" s="1166"/>
      <c r="S55" s="946"/>
      <c r="T55" s="743"/>
      <c r="U55" s="942"/>
    </row>
    <row r="56" spans="1:27" ht="10.5" customHeight="1" x14ac:dyDescent="0.2">
      <c r="A56" s="1359" t="s">
        <v>62</v>
      </c>
      <c r="B56" s="730"/>
      <c r="C56" s="730"/>
      <c r="D56" s="730"/>
      <c r="E56" s="756"/>
      <c r="F56" s="756"/>
      <c r="G56" s="756"/>
      <c r="H56" s="116"/>
      <c r="I56" s="730"/>
      <c r="J56" s="730"/>
      <c r="K56" s="116"/>
      <c r="L56" s="116"/>
      <c r="M56" s="116"/>
      <c r="N56" s="117"/>
      <c r="O56" s="236"/>
      <c r="P56" s="447"/>
      <c r="Q56" s="744"/>
      <c r="R56" s="737"/>
      <c r="S56" s="1023"/>
      <c r="T56" s="770"/>
      <c r="U56" s="741"/>
      <c r="Y56" s="1328" t="s">
        <v>90</v>
      </c>
      <c r="Z56" s="1329"/>
      <c r="AA56" s="1333" t="s">
        <v>540</v>
      </c>
    </row>
    <row r="57" spans="1:27" ht="15" customHeight="1" x14ac:dyDescent="0.2">
      <c r="A57" s="1358"/>
      <c r="B57" s="118"/>
      <c r="C57" s="118"/>
      <c r="D57" s="118"/>
      <c r="E57" s="118"/>
      <c r="F57" s="118"/>
      <c r="G57" s="118"/>
      <c r="H57" s="118"/>
      <c r="I57" s="118"/>
      <c r="J57" s="118"/>
      <c r="K57" s="118"/>
      <c r="L57" s="118"/>
      <c r="M57" s="118"/>
      <c r="N57" s="121"/>
      <c r="O57" s="429"/>
      <c r="P57" s="794"/>
      <c r="Q57" s="1162"/>
      <c r="R57" s="1166">
        <f>+P43+R45</f>
        <v>6.4579999999999993</v>
      </c>
      <c r="S57" s="946">
        <v>1</v>
      </c>
      <c r="T57" s="745"/>
      <c r="U57" s="943"/>
      <c r="Y57" s="419" t="s">
        <v>103</v>
      </c>
      <c r="Z57" s="415" t="s">
        <v>91</v>
      </c>
      <c r="AA57" s="1334"/>
    </row>
    <row r="58" spans="1:27" ht="10.5" customHeight="1" thickBot="1" x14ac:dyDescent="0.25">
      <c r="A58" s="1359" t="s">
        <v>63</v>
      </c>
      <c r="B58" s="1159"/>
      <c r="C58" s="1159"/>
      <c r="D58" s="1159"/>
      <c r="E58" s="1159"/>
      <c r="F58" s="1159"/>
      <c r="G58" s="1159"/>
      <c r="H58" s="116"/>
      <c r="I58" s="730"/>
      <c r="J58" s="730"/>
      <c r="K58" s="116"/>
      <c r="L58" s="116"/>
      <c r="M58" s="116"/>
      <c r="N58" s="117"/>
      <c r="O58" s="125"/>
      <c r="P58" s="447"/>
      <c r="Q58" s="744"/>
      <c r="R58" s="737"/>
      <c r="S58" s="1022"/>
      <c r="T58" s="770"/>
      <c r="U58" s="944"/>
      <c r="Y58" s="418" t="s">
        <v>104</v>
      </c>
      <c r="Z58" s="415" t="s">
        <v>92</v>
      </c>
      <c r="AA58" s="1334"/>
    </row>
    <row r="59" spans="1:27" s="119" customFormat="1" ht="15" customHeight="1" thickBot="1" x14ac:dyDescent="0.25">
      <c r="A59" s="1360"/>
      <c r="B59" s="124"/>
      <c r="C59" s="124"/>
      <c r="D59" s="124"/>
      <c r="E59" s="124"/>
      <c r="F59" s="124"/>
      <c r="G59" s="124"/>
      <c r="H59" s="124"/>
      <c r="I59" s="124"/>
      <c r="J59" s="124"/>
      <c r="K59" s="124"/>
      <c r="L59" s="124"/>
      <c r="M59" s="124"/>
      <c r="N59" s="126"/>
      <c r="O59" s="125"/>
      <c r="P59" s="1163">
        <f>+P43</f>
        <v>5.3869999999999996</v>
      </c>
      <c r="Q59" s="1164">
        <f>+Q43</f>
        <v>0.83415918240941467</v>
      </c>
      <c r="R59" s="874">
        <f>+R45</f>
        <v>1.071</v>
      </c>
      <c r="S59" s="1165">
        <f>+S45</f>
        <v>0.16584081759058533</v>
      </c>
      <c r="T59" s="775"/>
      <c r="U59" s="776"/>
      <c r="Y59" s="417" t="s">
        <v>105</v>
      </c>
      <c r="Z59" s="415" t="s">
        <v>93</v>
      </c>
      <c r="AA59" s="1335"/>
    </row>
    <row r="62" spans="1:27" x14ac:dyDescent="0.2">
      <c r="A62" s="72" t="s">
        <v>96</v>
      </c>
      <c r="B62" s="1353" t="s">
        <v>859</v>
      </c>
      <c r="C62" s="1354"/>
      <c r="D62" s="1354"/>
      <c r="E62" s="1354"/>
      <c r="F62" s="1354"/>
      <c r="G62" s="1354"/>
      <c r="H62" s="1354"/>
      <c r="I62" s="1354"/>
      <c r="J62" s="1354"/>
      <c r="K62" s="74"/>
      <c r="L62" s="75" t="s">
        <v>95</v>
      </c>
      <c r="M62" s="76"/>
      <c r="N62" s="76"/>
      <c r="O62" s="74"/>
      <c r="P62" s="423"/>
      <c r="Q62" s="423"/>
      <c r="R62" s="423">
        <v>2507</v>
      </c>
      <c r="S62" s="423"/>
      <c r="T62" s="424"/>
      <c r="U62" s="424"/>
    </row>
    <row r="63" spans="1:27" ht="9.75" customHeight="1" x14ac:dyDescent="0.2">
      <c r="A63" s="72"/>
      <c r="B63" s="73"/>
      <c r="C63" s="74"/>
      <c r="D63" s="74"/>
      <c r="E63" s="74"/>
      <c r="F63" s="74"/>
      <c r="G63" s="74"/>
      <c r="H63" s="74"/>
      <c r="I63" s="74"/>
      <c r="J63" s="74"/>
      <c r="K63" s="74"/>
      <c r="L63" s="75"/>
      <c r="M63" s="76"/>
      <c r="N63" s="76"/>
      <c r="O63" s="74"/>
      <c r="P63" s="74"/>
      <c r="Q63" s="74"/>
      <c r="R63" s="74"/>
      <c r="S63" s="74"/>
      <c r="T63" s="71"/>
      <c r="U63" s="71"/>
    </row>
    <row r="64" spans="1:27" ht="18" customHeight="1" x14ac:dyDescent="0.2">
      <c r="A64" s="77" t="s">
        <v>53</v>
      </c>
      <c r="B64" s="426" t="s">
        <v>48</v>
      </c>
      <c r="C64" s="427"/>
      <c r="D64" s="427"/>
      <c r="E64" s="427"/>
      <c r="F64" s="427"/>
      <c r="G64" s="427"/>
      <c r="H64" s="427"/>
      <c r="I64" s="427"/>
      <c r="J64" s="428"/>
      <c r="K64" s="78"/>
      <c r="L64" s="724" t="s">
        <v>959</v>
      </c>
      <c r="M64" s="78"/>
      <c r="N64" s="78"/>
      <c r="O64" s="78"/>
      <c r="P64" s="78"/>
      <c r="Q64" s="78"/>
      <c r="R64" s="78"/>
      <c r="S64" s="78"/>
      <c r="T64" s="79"/>
      <c r="U64" s="79"/>
    </row>
    <row r="65" spans="1:29" ht="18" customHeight="1" x14ac:dyDescent="0.2">
      <c r="A65" s="145"/>
      <c r="B65" s="426" t="s">
        <v>50</v>
      </c>
      <c r="C65" s="427"/>
      <c r="D65" s="427"/>
      <c r="E65" s="427"/>
      <c r="F65" s="427"/>
      <c r="G65" s="427"/>
      <c r="H65" s="427"/>
      <c r="I65" s="427"/>
      <c r="J65" s="428"/>
      <c r="K65" s="78"/>
      <c r="L65" s="724" t="s">
        <v>960</v>
      </c>
      <c r="M65" s="78"/>
      <c r="N65" s="78"/>
      <c r="O65" s="78"/>
      <c r="P65" s="78"/>
      <c r="Q65" s="78"/>
      <c r="R65" s="78"/>
      <c r="S65" s="78"/>
      <c r="T65" s="79"/>
      <c r="U65" s="79"/>
      <c r="Z65" s="69"/>
    </row>
    <row r="66" spans="1:29" ht="18" customHeight="1" x14ac:dyDescent="0.2">
      <c r="A66" s="145"/>
      <c r="B66" s="426" t="s">
        <v>51</v>
      </c>
      <c r="C66" s="427"/>
      <c r="D66" s="427"/>
      <c r="E66" s="427"/>
      <c r="F66" s="427"/>
      <c r="G66" s="427"/>
      <c r="H66" s="427"/>
      <c r="I66" s="427"/>
      <c r="J66" s="428"/>
      <c r="K66" s="78"/>
      <c r="L66" s="724" t="s">
        <v>1060</v>
      </c>
      <c r="M66" s="78"/>
      <c r="N66" s="78"/>
      <c r="O66" s="78"/>
      <c r="P66" s="78"/>
      <c r="Q66" s="78"/>
      <c r="R66" s="78"/>
      <c r="S66" s="78"/>
      <c r="T66" s="79"/>
      <c r="U66" s="79"/>
    </row>
    <row r="67" spans="1:29" ht="18" customHeight="1" x14ac:dyDescent="0.2">
      <c r="A67" s="145"/>
      <c r="B67" s="426" t="s">
        <v>54</v>
      </c>
      <c r="C67" s="427"/>
      <c r="D67" s="427"/>
      <c r="E67" s="427"/>
      <c r="F67" s="427"/>
      <c r="G67" s="427"/>
      <c r="H67" s="427"/>
      <c r="I67" s="427"/>
      <c r="J67" s="428"/>
      <c r="K67" s="78"/>
      <c r="L67" s="724"/>
      <c r="M67" s="78"/>
      <c r="N67" s="78"/>
      <c r="O67" s="78"/>
      <c r="P67" s="78"/>
      <c r="Q67" s="78"/>
      <c r="R67" s="78"/>
      <c r="S67" s="78"/>
      <c r="T67" s="79"/>
      <c r="U67" s="79"/>
    </row>
    <row r="68" spans="1:29" ht="18" customHeight="1" x14ac:dyDescent="0.2">
      <c r="A68" s="262" t="s">
        <v>154</v>
      </c>
      <c r="B68" s="425"/>
      <c r="C68" s="1355" t="s">
        <v>591</v>
      </c>
      <c r="D68" s="1355"/>
      <c r="E68" s="1355"/>
      <c r="F68" s="1355"/>
      <c r="G68" s="1355"/>
      <c r="H68" s="1355"/>
      <c r="I68" s="1355"/>
      <c r="J68" s="1355"/>
      <c r="K68" s="1355"/>
      <c r="L68" s="77" t="s">
        <v>314</v>
      </c>
      <c r="M68" s="74"/>
      <c r="N68" s="74"/>
      <c r="O68" s="74"/>
      <c r="P68" s="74"/>
      <c r="Q68" s="74"/>
      <c r="R68" s="1356" t="str">
        <f>+R13</f>
        <v>ENERO - FEBRERO - MARZO</v>
      </c>
      <c r="S68" s="1356"/>
      <c r="T68" s="1356"/>
      <c r="U68" s="1356"/>
    </row>
    <row r="69" spans="1:29" ht="13.5" thickBot="1" x14ac:dyDescent="0.25">
      <c r="A69" s="80"/>
      <c r="B69" s="81"/>
      <c r="C69" s="82"/>
      <c r="D69" s="82"/>
      <c r="E69" s="82"/>
      <c r="F69" s="82"/>
      <c r="G69" s="82"/>
      <c r="H69" s="82"/>
      <c r="I69" s="82"/>
      <c r="J69" s="82"/>
      <c r="K69" s="82"/>
      <c r="L69" s="83"/>
      <c r="M69" s="82"/>
      <c r="N69" s="82"/>
      <c r="O69" s="82"/>
      <c r="P69" s="82"/>
      <c r="Q69" s="82"/>
      <c r="R69" s="82"/>
      <c r="S69" s="82"/>
      <c r="T69" s="82"/>
      <c r="U69" s="82"/>
      <c r="V69" s="84"/>
      <c r="W69" s="84"/>
    </row>
    <row r="70" spans="1:29" x14ac:dyDescent="0.2">
      <c r="A70" s="85"/>
      <c r="B70" s="86"/>
      <c r="C70" s="87"/>
      <c r="D70" s="87"/>
      <c r="E70" s="87"/>
      <c r="F70" s="87"/>
      <c r="G70" s="87"/>
      <c r="H70" s="87"/>
      <c r="I70" s="87"/>
      <c r="J70" s="87"/>
      <c r="K70" s="87"/>
      <c r="L70" s="86"/>
      <c r="M70" s="87"/>
      <c r="N70" s="87"/>
      <c r="O70" s="87"/>
      <c r="P70" s="87"/>
      <c r="Q70" s="87"/>
      <c r="R70" s="87"/>
      <c r="S70" s="87"/>
      <c r="T70" s="88"/>
      <c r="U70" s="88"/>
      <c r="V70" s="967"/>
      <c r="W70" s="967"/>
      <c r="X70" s="967"/>
      <c r="Y70" s="967"/>
      <c r="Z70" s="967"/>
      <c r="AA70" s="967"/>
      <c r="AB70" s="967"/>
      <c r="AC70" s="968"/>
    </row>
    <row r="71" spans="1:29" x14ac:dyDescent="0.2">
      <c r="A71" s="90"/>
      <c r="B71" s="91"/>
      <c r="C71" s="92"/>
      <c r="D71" s="92"/>
      <c r="E71" s="92"/>
      <c r="F71" s="92"/>
      <c r="G71" s="92"/>
      <c r="H71" s="92"/>
      <c r="I71" s="92"/>
      <c r="J71" s="92"/>
      <c r="K71" s="92"/>
      <c r="L71" s="91"/>
      <c r="M71" s="92"/>
      <c r="N71" s="92"/>
      <c r="O71" s="92"/>
      <c r="P71" s="92"/>
      <c r="Q71" s="92"/>
      <c r="R71" s="92"/>
      <c r="S71" s="92"/>
      <c r="T71" s="93"/>
      <c r="U71" s="93"/>
      <c r="V71" s="119"/>
      <c r="W71" s="119"/>
      <c r="X71" s="119"/>
      <c r="Y71" s="119"/>
      <c r="Z71" s="119"/>
      <c r="AA71" s="119"/>
      <c r="AB71" s="119"/>
      <c r="AC71" s="142"/>
    </row>
    <row r="72" spans="1:29" x14ac:dyDescent="0.2">
      <c r="A72" s="95"/>
      <c r="B72" s="91"/>
      <c r="C72" s="92"/>
      <c r="D72" s="92"/>
      <c r="E72" s="92"/>
      <c r="F72" s="92"/>
      <c r="G72" s="92"/>
      <c r="H72" s="92"/>
      <c r="I72" s="92"/>
      <c r="J72" s="92"/>
      <c r="K72" s="92"/>
      <c r="L72" s="91"/>
      <c r="M72" s="92"/>
      <c r="N72" s="92"/>
      <c r="O72" s="92"/>
      <c r="P72" s="92"/>
      <c r="Q72" s="92"/>
      <c r="R72" s="92"/>
      <c r="S72" s="92"/>
      <c r="T72" s="93"/>
      <c r="U72" s="93"/>
      <c r="V72" s="119"/>
      <c r="W72" s="119"/>
      <c r="X72" s="119"/>
      <c r="Y72" s="119"/>
      <c r="Z72" s="119"/>
      <c r="AA72" s="119"/>
      <c r="AB72" s="119"/>
      <c r="AC72" s="142"/>
    </row>
    <row r="73" spans="1:29" x14ac:dyDescent="0.2">
      <c r="A73" s="95"/>
      <c r="B73" s="91"/>
      <c r="C73" s="92"/>
      <c r="D73" s="92"/>
      <c r="E73" s="92"/>
      <c r="F73" s="92"/>
      <c r="G73" s="92"/>
      <c r="H73" s="92"/>
      <c r="I73" s="92"/>
      <c r="J73" s="92"/>
      <c r="K73" s="92"/>
      <c r="L73" s="91"/>
      <c r="M73" s="92"/>
      <c r="N73" s="92"/>
      <c r="O73" s="92"/>
      <c r="P73" s="92"/>
      <c r="Q73" s="92"/>
      <c r="R73" s="92"/>
      <c r="S73" s="92"/>
      <c r="T73" s="93"/>
      <c r="U73" s="93"/>
      <c r="V73" s="119"/>
      <c r="W73" s="119"/>
      <c r="X73" s="119"/>
      <c r="Y73" s="119"/>
      <c r="Z73" s="119"/>
      <c r="AA73" s="119"/>
      <c r="AB73" s="119"/>
      <c r="AC73" s="142"/>
    </row>
    <row r="74" spans="1:29" x14ac:dyDescent="0.2">
      <c r="A74" s="95"/>
      <c r="B74" s="91"/>
      <c r="C74" s="92"/>
      <c r="D74" s="92"/>
      <c r="E74" s="92"/>
      <c r="F74" s="92"/>
      <c r="G74" s="92"/>
      <c r="H74" s="92"/>
      <c r="I74" s="92"/>
      <c r="J74" s="92"/>
      <c r="K74" s="92"/>
      <c r="L74" s="91"/>
      <c r="M74" s="92"/>
      <c r="N74" s="92"/>
      <c r="O74" s="92"/>
      <c r="P74" s="92"/>
      <c r="Q74" s="92"/>
      <c r="R74" s="92"/>
      <c r="S74" s="92"/>
      <c r="T74" s="93"/>
      <c r="U74" s="93"/>
      <c r="V74" s="119"/>
      <c r="W74" s="119"/>
      <c r="X74" s="119"/>
      <c r="Y74" s="119"/>
      <c r="Z74" s="119"/>
      <c r="AA74" s="119"/>
      <c r="AB74" s="119"/>
      <c r="AC74" s="142"/>
    </row>
    <row r="75" spans="1:29" x14ac:dyDescent="0.2">
      <c r="A75" s="95"/>
      <c r="B75" s="91"/>
      <c r="C75" s="92"/>
      <c r="D75" s="92"/>
      <c r="E75" s="92"/>
      <c r="F75" s="92"/>
      <c r="G75" s="92"/>
      <c r="H75" s="92"/>
      <c r="I75" s="92"/>
      <c r="J75" s="92"/>
      <c r="K75" s="92"/>
      <c r="L75" s="91"/>
      <c r="M75" s="92"/>
      <c r="N75" s="92"/>
      <c r="O75" s="92"/>
      <c r="P75" s="92"/>
      <c r="Q75" s="92"/>
      <c r="R75" s="92"/>
      <c r="S75" s="92"/>
      <c r="T75" s="93"/>
      <c r="U75" s="93"/>
      <c r="V75" s="119"/>
      <c r="W75" s="119"/>
      <c r="X75" s="119"/>
      <c r="Y75" s="119"/>
      <c r="Z75" s="119"/>
      <c r="AA75" s="119"/>
      <c r="AB75" s="119"/>
      <c r="AC75" s="142"/>
    </row>
    <row r="76" spans="1:29" x14ac:dyDescent="0.2">
      <c r="A76" s="95"/>
      <c r="B76" s="91"/>
      <c r="C76" s="92"/>
      <c r="D76" s="92"/>
      <c r="E76" s="92"/>
      <c r="F76" s="92"/>
      <c r="G76" s="92"/>
      <c r="H76" s="92"/>
      <c r="I76" s="92"/>
      <c r="J76" s="92"/>
      <c r="K76" s="92"/>
      <c r="L76" s="91"/>
      <c r="M76" s="92"/>
      <c r="N76" s="92"/>
      <c r="O76" s="92"/>
      <c r="P76" s="92"/>
      <c r="Q76" s="92"/>
      <c r="R76" s="92"/>
      <c r="S76" s="92"/>
      <c r="T76" s="93"/>
      <c r="U76" s="93"/>
      <c r="V76" s="119"/>
      <c r="W76" s="119"/>
      <c r="X76" s="119"/>
      <c r="Y76" s="119"/>
      <c r="Z76" s="119"/>
      <c r="AA76" s="119"/>
      <c r="AB76" s="119"/>
      <c r="AC76" s="142"/>
    </row>
    <row r="77" spans="1:29" x14ac:dyDescent="0.2">
      <c r="A77" s="95"/>
      <c r="B77" s="91"/>
      <c r="C77" s="92"/>
      <c r="D77" s="92"/>
      <c r="E77" s="92"/>
      <c r="F77" s="92"/>
      <c r="G77" s="92"/>
      <c r="H77" s="92"/>
      <c r="I77" s="92"/>
      <c r="J77" s="92"/>
      <c r="K77" s="92"/>
      <c r="L77" s="91"/>
      <c r="M77" s="92"/>
      <c r="N77" s="92"/>
      <c r="O77" s="92"/>
      <c r="P77" s="92"/>
      <c r="Q77" s="92"/>
      <c r="R77" s="92"/>
      <c r="S77" s="92"/>
      <c r="T77" s="93"/>
      <c r="U77" s="93"/>
      <c r="V77" s="119"/>
      <c r="W77" s="119"/>
      <c r="X77" s="119"/>
      <c r="Y77" s="119"/>
      <c r="Z77" s="119"/>
      <c r="AA77" s="119"/>
      <c r="AB77" s="119"/>
      <c r="AC77" s="142"/>
    </row>
    <row r="78" spans="1:29" x14ac:dyDescent="0.2">
      <c r="A78" s="95"/>
      <c r="B78" s="91"/>
      <c r="C78" s="92"/>
      <c r="D78" s="92"/>
      <c r="E78" s="92"/>
      <c r="F78" s="92"/>
      <c r="G78" s="92"/>
      <c r="H78" s="92"/>
      <c r="I78" s="92"/>
      <c r="J78" s="92"/>
      <c r="K78" s="92"/>
      <c r="L78" s="91"/>
      <c r="M78" s="92"/>
      <c r="N78" s="92"/>
      <c r="O78" s="92"/>
      <c r="P78" s="92"/>
      <c r="Q78" s="92"/>
      <c r="R78" s="92"/>
      <c r="S78" s="92"/>
      <c r="T78" s="93"/>
      <c r="U78" s="93"/>
      <c r="V78" s="119"/>
      <c r="W78" s="119"/>
      <c r="X78" s="119"/>
      <c r="Y78" s="119"/>
      <c r="Z78" s="119"/>
      <c r="AA78" s="119"/>
      <c r="AB78" s="119"/>
      <c r="AC78" s="142"/>
    </row>
    <row r="79" spans="1:29" x14ac:dyDescent="0.2">
      <c r="A79" s="95"/>
      <c r="B79" s="91"/>
      <c r="C79" s="92"/>
      <c r="D79" s="92"/>
      <c r="E79" s="92"/>
      <c r="F79" s="92"/>
      <c r="G79" s="92"/>
      <c r="H79" s="92"/>
      <c r="I79" s="92"/>
      <c r="J79" s="92"/>
      <c r="K79" s="92"/>
      <c r="L79" s="91"/>
      <c r="M79" s="92"/>
      <c r="N79" s="92"/>
      <c r="O79" s="92"/>
      <c r="P79" s="92"/>
      <c r="Q79" s="92"/>
      <c r="R79" s="92"/>
      <c r="S79" s="92"/>
      <c r="T79" s="93"/>
      <c r="U79" s="93"/>
      <c r="V79" s="119"/>
      <c r="W79" s="119"/>
      <c r="X79" s="119"/>
      <c r="Y79" s="119"/>
      <c r="Z79" s="119"/>
      <c r="AA79" s="119"/>
      <c r="AB79" s="119"/>
      <c r="AC79" s="142"/>
    </row>
    <row r="80" spans="1:29" x14ac:dyDescent="0.2">
      <c r="A80" s="95"/>
      <c r="B80" s="91"/>
      <c r="C80" s="92"/>
      <c r="D80" s="92"/>
      <c r="E80" s="92"/>
      <c r="F80" s="92"/>
      <c r="G80" s="92"/>
      <c r="H80" s="92"/>
      <c r="I80" s="92"/>
      <c r="J80" s="92"/>
      <c r="K80" s="92"/>
      <c r="L80" s="91"/>
      <c r="M80" s="92"/>
      <c r="N80" s="92"/>
      <c r="O80" s="92"/>
      <c r="P80" s="92"/>
      <c r="Q80" s="92"/>
      <c r="R80" s="92"/>
      <c r="S80" s="92"/>
      <c r="T80" s="93"/>
      <c r="U80" s="93"/>
      <c r="V80" s="119"/>
      <c r="W80" s="119"/>
      <c r="X80" s="119"/>
      <c r="Y80" s="119"/>
      <c r="Z80" s="119"/>
      <c r="AA80" s="119"/>
      <c r="AB80" s="119"/>
      <c r="AC80" s="142"/>
    </row>
    <row r="81" spans="1:29" x14ac:dyDescent="0.2">
      <c r="A81" s="95"/>
      <c r="B81" s="91"/>
      <c r="C81" s="92"/>
      <c r="D81" s="92"/>
      <c r="E81" s="92"/>
      <c r="F81" s="92"/>
      <c r="G81" s="92"/>
      <c r="H81" s="92"/>
      <c r="I81" s="92"/>
      <c r="J81" s="92"/>
      <c r="K81" s="92"/>
      <c r="L81" s="91"/>
      <c r="M81" s="92"/>
      <c r="N81" s="92"/>
      <c r="O81" s="92"/>
      <c r="P81" s="92"/>
      <c r="Q81" s="92"/>
      <c r="R81" s="92"/>
      <c r="S81" s="92"/>
      <c r="T81" s="93"/>
      <c r="U81" s="93"/>
      <c r="V81" s="119"/>
      <c r="W81" s="119"/>
      <c r="X81" s="119"/>
      <c r="Y81" s="119"/>
      <c r="Z81" s="119"/>
      <c r="AA81" s="119"/>
      <c r="AB81" s="119"/>
      <c r="AC81" s="142"/>
    </row>
    <row r="82" spans="1:29" x14ac:dyDescent="0.2">
      <c r="A82" s="95"/>
      <c r="B82" s="91"/>
      <c r="C82" s="92"/>
      <c r="D82" s="92"/>
      <c r="E82" s="92"/>
      <c r="F82" s="92"/>
      <c r="G82" s="92"/>
      <c r="H82" s="92"/>
      <c r="I82" s="92"/>
      <c r="J82" s="92"/>
      <c r="K82" s="92"/>
      <c r="L82" s="91"/>
      <c r="M82" s="92"/>
      <c r="N82" s="92"/>
      <c r="O82" s="92"/>
      <c r="P82" s="92"/>
      <c r="Q82" s="92"/>
      <c r="R82" s="92"/>
      <c r="S82" s="92"/>
      <c r="T82" s="93"/>
      <c r="U82" s="93"/>
      <c r="V82" s="119"/>
      <c r="W82" s="119"/>
      <c r="X82" s="119"/>
      <c r="Y82" s="119"/>
      <c r="Z82" s="119"/>
      <c r="AA82" s="119"/>
      <c r="AB82" s="119"/>
      <c r="AC82" s="142"/>
    </row>
    <row r="83" spans="1:29" x14ac:dyDescent="0.2">
      <c r="A83" s="95"/>
      <c r="B83" s="91"/>
      <c r="C83" s="92"/>
      <c r="D83" s="92"/>
      <c r="E83" s="92"/>
      <c r="F83" s="92"/>
      <c r="G83" s="92"/>
      <c r="H83" s="92"/>
      <c r="I83" s="92"/>
      <c r="J83" s="92"/>
      <c r="K83" s="92"/>
      <c r="L83" s="91"/>
      <c r="M83" s="92"/>
      <c r="N83" s="92"/>
      <c r="O83" s="92"/>
      <c r="P83" s="92"/>
      <c r="Q83" s="92"/>
      <c r="R83" s="92"/>
      <c r="S83" s="92"/>
      <c r="T83" s="93"/>
      <c r="U83" s="93"/>
      <c r="V83" s="119"/>
      <c r="W83" s="119"/>
      <c r="X83" s="119"/>
      <c r="Y83" s="119"/>
      <c r="Z83" s="119"/>
      <c r="AA83" s="119"/>
      <c r="AB83" s="119"/>
      <c r="AC83" s="142"/>
    </row>
    <row r="84" spans="1:29" x14ac:dyDescent="0.2">
      <c r="A84" s="95"/>
      <c r="B84" s="91"/>
      <c r="C84" s="92"/>
      <c r="D84" s="92"/>
      <c r="E84" s="92"/>
      <c r="F84" s="92"/>
      <c r="G84" s="92"/>
      <c r="H84" s="92"/>
      <c r="I84" s="92"/>
      <c r="J84" s="92"/>
      <c r="K84" s="92"/>
      <c r="L84" s="91"/>
      <c r="M84" s="92"/>
      <c r="N84" s="92"/>
      <c r="O84" s="92"/>
      <c r="P84" s="92"/>
      <c r="Q84" s="92"/>
      <c r="R84" s="92"/>
      <c r="S84" s="92"/>
      <c r="T84" s="93"/>
      <c r="U84" s="93"/>
      <c r="V84" s="119"/>
      <c r="W84" s="119"/>
      <c r="X84" s="119"/>
      <c r="Y84" s="119"/>
      <c r="Z84" s="119"/>
      <c r="AA84" s="119"/>
      <c r="AB84" s="119"/>
      <c r="AC84" s="142"/>
    </row>
    <row r="85" spans="1:29" x14ac:dyDescent="0.2">
      <c r="A85" s="95"/>
      <c r="B85" s="91"/>
      <c r="C85" s="92"/>
      <c r="D85" s="92"/>
      <c r="E85" s="92"/>
      <c r="F85" s="92"/>
      <c r="G85" s="92"/>
      <c r="H85" s="92"/>
      <c r="I85" s="92"/>
      <c r="J85" s="92"/>
      <c r="K85" s="92"/>
      <c r="L85" s="91"/>
      <c r="M85" s="92"/>
      <c r="N85" s="92"/>
      <c r="O85" s="92"/>
      <c r="P85" s="92"/>
      <c r="Q85" s="92"/>
      <c r="R85" s="92"/>
      <c r="S85" s="92"/>
      <c r="T85" s="93"/>
      <c r="U85" s="93"/>
      <c r="V85" s="119"/>
      <c r="W85" s="119"/>
      <c r="X85" s="119"/>
      <c r="Y85" s="119"/>
      <c r="Z85" s="119"/>
      <c r="AA85" s="119"/>
      <c r="AB85" s="119"/>
      <c r="AC85" s="142"/>
    </row>
    <row r="86" spans="1:29" x14ac:dyDescent="0.2">
      <c r="A86" s="95"/>
      <c r="B86" s="91"/>
      <c r="C86" s="92"/>
      <c r="D86" s="92"/>
      <c r="E86" s="92"/>
      <c r="F86" s="92"/>
      <c r="G86" s="92"/>
      <c r="H86" s="92"/>
      <c r="I86" s="92"/>
      <c r="J86" s="92"/>
      <c r="K86" s="92"/>
      <c r="L86" s="91"/>
      <c r="M86" s="92"/>
      <c r="N86" s="92"/>
      <c r="O86" s="92"/>
      <c r="P86" s="92"/>
      <c r="Q86" s="92"/>
      <c r="R86" s="92"/>
      <c r="S86" s="92"/>
      <c r="T86" s="93"/>
      <c r="U86" s="93"/>
      <c r="V86" s="119"/>
      <c r="W86" s="119"/>
      <c r="X86" s="119"/>
      <c r="Y86" s="119"/>
      <c r="Z86" s="119"/>
      <c r="AA86" s="119"/>
      <c r="AB86" s="119"/>
      <c r="AC86" s="142"/>
    </row>
    <row r="87" spans="1:29" x14ac:dyDescent="0.2">
      <c r="A87" s="95"/>
      <c r="B87" s="91"/>
      <c r="C87" s="92"/>
      <c r="D87" s="92"/>
      <c r="E87" s="92"/>
      <c r="F87" s="92"/>
      <c r="G87" s="92"/>
      <c r="H87" s="92"/>
      <c r="I87" s="92"/>
      <c r="J87" s="92"/>
      <c r="K87" s="92"/>
      <c r="L87" s="91"/>
      <c r="M87" s="92"/>
      <c r="N87" s="92"/>
      <c r="O87" s="92"/>
      <c r="P87" s="92"/>
      <c r="Q87" s="92"/>
      <c r="R87" s="92"/>
      <c r="S87" s="92"/>
      <c r="T87" s="93"/>
      <c r="U87" s="93"/>
      <c r="V87" s="119"/>
      <c r="W87" s="119"/>
      <c r="X87" s="119"/>
      <c r="Y87" s="119"/>
      <c r="Z87" s="119"/>
      <c r="AA87" s="119"/>
      <c r="AB87" s="119"/>
      <c r="AC87" s="142"/>
    </row>
    <row r="88" spans="1:29" x14ac:dyDescent="0.2">
      <c r="A88" s="95"/>
      <c r="B88" s="91"/>
      <c r="C88" s="92"/>
      <c r="D88" s="92"/>
      <c r="E88" s="92"/>
      <c r="F88" s="92"/>
      <c r="G88" s="92"/>
      <c r="H88" s="92"/>
      <c r="I88" s="92"/>
      <c r="J88" s="92"/>
      <c r="K88" s="92"/>
      <c r="L88" s="91"/>
      <c r="M88" s="92"/>
      <c r="N88" s="92"/>
      <c r="O88" s="92"/>
      <c r="P88" s="92"/>
      <c r="Q88" s="92"/>
      <c r="R88" s="92"/>
      <c r="S88" s="92"/>
      <c r="T88" s="93"/>
      <c r="U88" s="93"/>
      <c r="V88" s="119"/>
      <c r="W88" s="119"/>
      <c r="X88" s="119"/>
      <c r="Y88" s="119"/>
      <c r="Z88" s="119"/>
      <c r="AA88" s="119"/>
      <c r="AB88" s="119"/>
      <c r="AC88" s="142"/>
    </row>
    <row r="89" spans="1:29" ht="12" customHeight="1" x14ac:dyDescent="0.2">
      <c r="A89" s="95"/>
      <c r="B89" s="91"/>
      <c r="C89" s="92"/>
      <c r="D89" s="92"/>
      <c r="E89" s="92"/>
      <c r="F89" s="92"/>
      <c r="G89" s="92"/>
      <c r="H89" s="92"/>
      <c r="I89" s="92"/>
      <c r="J89" s="92"/>
      <c r="K89" s="92"/>
      <c r="L89" s="91"/>
      <c r="M89" s="92"/>
      <c r="N89" s="92"/>
      <c r="O89" s="92"/>
      <c r="P89" s="92"/>
      <c r="Q89" s="92"/>
      <c r="R89" s="92"/>
      <c r="S89" s="92"/>
      <c r="T89" s="93"/>
      <c r="U89" s="93"/>
      <c r="V89" s="119"/>
      <c r="W89" s="119"/>
      <c r="X89" s="119"/>
      <c r="Y89" s="119"/>
      <c r="Z89" s="119"/>
      <c r="AA89" s="119"/>
      <c r="AB89" s="119"/>
      <c r="AC89" s="142"/>
    </row>
    <row r="90" spans="1:29" ht="8.25" hidden="1" customHeight="1" x14ac:dyDescent="0.2">
      <c r="A90" s="96"/>
      <c r="B90" s="97"/>
      <c r="C90" s="98"/>
      <c r="D90" s="98"/>
      <c r="E90" s="98"/>
      <c r="F90" s="98"/>
      <c r="G90" s="98"/>
      <c r="H90" s="98"/>
      <c r="I90" s="98"/>
      <c r="J90" s="98"/>
      <c r="K90" s="98"/>
      <c r="L90" s="97"/>
      <c r="M90" s="98"/>
      <c r="N90" s="98"/>
      <c r="O90" s="98"/>
      <c r="P90" s="98"/>
      <c r="Q90" s="98"/>
      <c r="R90" s="98"/>
      <c r="S90" s="98"/>
      <c r="T90" s="99"/>
      <c r="U90" s="93"/>
      <c r="V90" s="119"/>
      <c r="W90" s="119"/>
      <c r="X90" s="119"/>
      <c r="Y90" s="119"/>
      <c r="Z90" s="119"/>
      <c r="AA90" s="119"/>
      <c r="AB90" s="119"/>
      <c r="AC90" s="142"/>
    </row>
    <row r="91" spans="1:29" ht="8.25" customHeight="1" thickBot="1" x14ac:dyDescent="0.25">
      <c r="A91" s="96"/>
      <c r="B91" s="97"/>
      <c r="C91" s="98"/>
      <c r="D91" s="98"/>
      <c r="E91" s="98"/>
      <c r="F91" s="98"/>
      <c r="G91" s="98"/>
      <c r="H91" s="98"/>
      <c r="I91" s="98"/>
      <c r="J91" s="98"/>
      <c r="K91" s="98"/>
      <c r="L91" s="97"/>
      <c r="M91" s="98"/>
      <c r="N91" s="98"/>
      <c r="O91" s="98"/>
      <c r="P91" s="98"/>
      <c r="Q91" s="98"/>
      <c r="R91" s="98"/>
      <c r="S91" s="98"/>
      <c r="T91" s="99"/>
      <c r="U91" s="99"/>
      <c r="V91" s="125"/>
      <c r="W91" s="125"/>
      <c r="X91" s="125"/>
      <c r="Y91" s="125"/>
      <c r="Z91" s="125"/>
      <c r="AA91" s="125"/>
      <c r="AB91" s="125"/>
      <c r="AC91" s="969"/>
    </row>
    <row r="92" spans="1:29" ht="15" customHeight="1" thickBot="1" x14ac:dyDescent="0.3">
      <c r="A92" s="966" t="s">
        <v>7</v>
      </c>
      <c r="B92" s="1361" t="s">
        <v>53</v>
      </c>
      <c r="C92" s="1362"/>
      <c r="D92" s="1362"/>
      <c r="E92" s="1362"/>
      <c r="F92" s="1362"/>
      <c r="G92" s="1362"/>
      <c r="H92" s="1362"/>
      <c r="I92" s="1362"/>
      <c r="J92" s="1362"/>
      <c r="K92" s="1362"/>
      <c r="L92" s="1362"/>
      <c r="M92" s="1362"/>
      <c r="N92" s="1362"/>
      <c r="O92" s="1362"/>
      <c r="P92" s="1362"/>
      <c r="Q92" s="1362"/>
      <c r="R92" s="1362"/>
      <c r="S92" s="1362"/>
      <c r="T92" s="1362"/>
      <c r="U92" s="1363"/>
      <c r="X92" s="1347" t="s">
        <v>97</v>
      </c>
      <c r="Y92" s="1348"/>
      <c r="Z92" s="1348"/>
      <c r="AA92" s="1348"/>
      <c r="AB92" s="1348"/>
      <c r="AC92" s="1349"/>
    </row>
    <row r="93" spans="1:29" ht="15" customHeight="1" x14ac:dyDescent="0.25">
      <c r="A93" s="108"/>
      <c r="B93" s="958" t="s">
        <v>48</v>
      </c>
      <c r="C93" s="959"/>
      <c r="D93" s="959"/>
      <c r="E93" s="959"/>
      <c r="F93" s="959"/>
      <c r="G93" s="959"/>
      <c r="H93" s="959"/>
      <c r="I93" s="959"/>
      <c r="J93" s="960"/>
      <c r="K93" s="1370" t="s">
        <v>50</v>
      </c>
      <c r="L93" s="1370"/>
      <c r="M93" s="1370"/>
      <c r="N93" s="1370"/>
      <c r="O93" s="1370"/>
      <c r="P93" s="1370"/>
      <c r="Q93" s="1371" t="s">
        <v>51</v>
      </c>
      <c r="R93" s="1372"/>
      <c r="S93" s="1372"/>
      <c r="T93" s="1372"/>
      <c r="U93" s="1373"/>
      <c r="V93" s="233"/>
      <c r="X93" s="1347" t="s">
        <v>98</v>
      </c>
      <c r="Y93" s="1348"/>
      <c r="Z93" s="1348"/>
      <c r="AA93" s="1348"/>
      <c r="AB93" s="1348"/>
      <c r="AC93" s="1349"/>
    </row>
    <row r="94" spans="1:29" ht="15" customHeight="1" x14ac:dyDescent="0.25">
      <c r="A94" s="146" t="s">
        <v>55</v>
      </c>
      <c r="B94" s="111"/>
      <c r="C94" s="112"/>
      <c r="D94" s="112" t="s">
        <v>56</v>
      </c>
      <c r="E94" s="112"/>
      <c r="F94" s="112"/>
      <c r="G94" s="112"/>
      <c r="H94" s="112"/>
      <c r="I94" s="112"/>
      <c r="J94" s="952"/>
      <c r="K94" s="112"/>
      <c r="L94" s="112"/>
      <c r="M94" s="112"/>
      <c r="N94" s="112"/>
      <c r="O94" s="112"/>
      <c r="P94" s="953"/>
      <c r="Q94" s="112"/>
      <c r="R94" s="112"/>
      <c r="S94" s="114"/>
      <c r="T94" s="114"/>
      <c r="U94" s="961"/>
      <c r="V94" s="115"/>
      <c r="X94" s="1347" t="s">
        <v>99</v>
      </c>
      <c r="Y94" s="1348"/>
      <c r="Z94" s="1348"/>
      <c r="AA94" s="1348"/>
      <c r="AB94" s="1348"/>
      <c r="AC94" s="1349"/>
    </row>
    <row r="95" spans="1:29" s="528" customFormat="1" ht="12" customHeight="1" x14ac:dyDescent="0.2">
      <c r="A95" s="108" t="s">
        <v>57</v>
      </c>
      <c r="B95" s="725" t="s">
        <v>624</v>
      </c>
      <c r="C95" s="726">
        <v>38</v>
      </c>
      <c r="D95" s="727">
        <v>39</v>
      </c>
      <c r="E95" s="727">
        <v>40</v>
      </c>
      <c r="F95" s="727">
        <v>41</v>
      </c>
      <c r="G95" s="727">
        <v>42</v>
      </c>
      <c r="H95" s="727">
        <v>43</v>
      </c>
      <c r="I95" s="727">
        <v>44</v>
      </c>
      <c r="J95" s="726">
        <v>45</v>
      </c>
      <c r="K95" s="954">
        <v>46</v>
      </c>
      <c r="L95" s="956">
        <v>47</v>
      </c>
      <c r="M95" s="956">
        <v>48</v>
      </c>
      <c r="N95" s="956">
        <v>49</v>
      </c>
      <c r="O95" s="956">
        <v>47</v>
      </c>
      <c r="P95" s="955">
        <v>50</v>
      </c>
      <c r="Q95" s="954">
        <v>51</v>
      </c>
      <c r="R95" s="956">
        <v>52</v>
      </c>
      <c r="S95" s="956">
        <v>53</v>
      </c>
      <c r="T95" s="956">
        <v>54</v>
      </c>
      <c r="U95" s="962" t="s">
        <v>962</v>
      </c>
      <c r="V95" s="955">
        <v>50</v>
      </c>
      <c r="X95" s="1343" t="s">
        <v>103</v>
      </c>
      <c r="Y95" s="1344"/>
      <c r="Z95" s="1338" t="s">
        <v>104</v>
      </c>
      <c r="AA95" s="1344"/>
      <c r="AB95" s="1338" t="s">
        <v>105</v>
      </c>
      <c r="AC95" s="1339"/>
    </row>
    <row r="96" spans="1:29" ht="12" customHeight="1" x14ac:dyDescent="0.2">
      <c r="A96" s="440"/>
      <c r="B96" s="431"/>
      <c r="C96" s="431"/>
      <c r="D96" s="431"/>
      <c r="E96" s="431"/>
      <c r="F96" s="431"/>
      <c r="G96" s="431"/>
      <c r="H96" s="431"/>
      <c r="I96" s="431"/>
      <c r="J96" s="431"/>
      <c r="K96" s="431"/>
      <c r="L96" s="431"/>
      <c r="M96" s="431"/>
      <c r="N96" s="431"/>
      <c r="O96" s="431"/>
      <c r="P96" s="431"/>
      <c r="Q96" s="431"/>
      <c r="R96" s="431"/>
      <c r="S96" s="431"/>
      <c r="T96" s="431"/>
      <c r="U96" s="431"/>
      <c r="V96" s="431"/>
      <c r="X96" s="1170" t="s">
        <v>100</v>
      </c>
      <c r="Y96" s="1171" t="s">
        <v>37</v>
      </c>
      <c r="Z96" s="1172" t="s">
        <v>100</v>
      </c>
      <c r="AA96" s="1171" t="s">
        <v>37</v>
      </c>
      <c r="AB96" s="1172" t="s">
        <v>100</v>
      </c>
      <c r="AC96" s="1173" t="s">
        <v>37</v>
      </c>
    </row>
    <row r="97" spans="1:32" ht="10.5" customHeight="1" x14ac:dyDescent="0.2">
      <c r="A97" s="1357" t="s">
        <v>58</v>
      </c>
      <c r="B97" s="1167"/>
      <c r="C97" s="1167"/>
      <c r="D97" s="1167"/>
      <c r="E97" s="1167"/>
      <c r="F97" s="1167"/>
      <c r="G97" s="1167"/>
      <c r="H97" s="732"/>
      <c r="I97" s="732"/>
      <c r="J97" s="732"/>
      <c r="K97" s="732"/>
      <c r="L97" s="757"/>
      <c r="M97" s="757"/>
      <c r="N97" s="757"/>
      <c r="O97" s="757"/>
      <c r="P97" s="757"/>
      <c r="Q97" s="732"/>
      <c r="R97" s="732"/>
      <c r="S97" s="732"/>
      <c r="T97" s="732"/>
      <c r="U97" s="732"/>
      <c r="V97" s="235"/>
      <c r="X97" s="446"/>
      <c r="Y97" s="1174"/>
      <c r="Z97" s="765"/>
      <c r="AA97" s="766"/>
      <c r="AB97" s="767"/>
      <c r="AC97" s="741"/>
    </row>
    <row r="98" spans="1:32" ht="15" customHeight="1" x14ac:dyDescent="0.2">
      <c r="A98" s="1358"/>
      <c r="B98" s="118"/>
      <c r="C98" s="118"/>
      <c r="D98" s="118"/>
      <c r="E98" s="118"/>
      <c r="F98" s="118"/>
      <c r="G98" s="118"/>
      <c r="H98" s="118"/>
      <c r="I98" s="235"/>
      <c r="K98" s="118"/>
      <c r="L98" s="118"/>
      <c r="M98" s="118"/>
      <c r="N98" s="118"/>
      <c r="O98" s="118"/>
      <c r="P98" s="118"/>
      <c r="Q98" s="118"/>
      <c r="R98" s="118"/>
      <c r="S98" s="118"/>
      <c r="T98" s="118"/>
      <c r="U98" s="118"/>
      <c r="V98" s="118"/>
      <c r="X98" s="1175">
        <v>6.18</v>
      </c>
      <c r="Y98" s="1176">
        <f>+X98/AD99</f>
        <v>0.33877864269268715</v>
      </c>
      <c r="Z98" s="973">
        <f>8.43-0.368</f>
        <v>8.0619999999999994</v>
      </c>
      <c r="AA98" s="985">
        <f>+Z98/AD99</f>
        <v>0.44194715491722392</v>
      </c>
      <c r="AB98" s="1088">
        <v>4</v>
      </c>
      <c r="AC98" s="991">
        <f>+AB98/AD99</f>
        <v>0.2192742023900888</v>
      </c>
      <c r="AD98" s="47">
        <f>+AB98+Z98+X98</f>
        <v>18.241999999999997</v>
      </c>
      <c r="AE98" s="47">
        <f>+AD98-AD99</f>
        <v>0</v>
      </c>
    </row>
    <row r="99" spans="1:32" ht="10.5" customHeight="1" x14ac:dyDescent="0.2">
      <c r="A99" s="1359" t="s">
        <v>94</v>
      </c>
      <c r="B99" s="116"/>
      <c r="C99" s="116"/>
      <c r="D99" s="116"/>
      <c r="E99" s="116"/>
      <c r="F99" s="116"/>
      <c r="G99" s="116"/>
      <c r="H99" s="116"/>
      <c r="I99" s="116"/>
      <c r="J99" s="963"/>
      <c r="K99" s="235"/>
      <c r="L99" s="235"/>
      <c r="M99" s="235"/>
      <c r="N99" s="235"/>
      <c r="O99" s="235"/>
      <c r="P99" s="116"/>
      <c r="Q99" s="235"/>
      <c r="R99" s="235"/>
      <c r="S99" s="235"/>
      <c r="T99" s="235"/>
      <c r="U99" s="235"/>
      <c r="V99" s="116"/>
      <c r="X99" s="970"/>
      <c r="Y99" s="1052"/>
      <c r="Z99" s="971"/>
      <c r="AA99" s="986"/>
      <c r="AB99" s="972"/>
      <c r="AC99" s="976"/>
      <c r="AD99" s="47">
        <v>18.242000000000001</v>
      </c>
    </row>
    <row r="100" spans="1:32" ht="15" customHeight="1" x14ac:dyDescent="0.2">
      <c r="A100" s="1358"/>
      <c r="B100" s="118"/>
      <c r="C100" s="118"/>
      <c r="D100" s="118"/>
      <c r="E100" s="118"/>
      <c r="F100" s="118"/>
      <c r="G100" s="118"/>
      <c r="H100" s="118"/>
      <c r="I100" s="235"/>
      <c r="K100" s="118"/>
      <c r="L100" s="118"/>
      <c r="M100" s="118"/>
      <c r="N100" s="118"/>
      <c r="O100" s="118"/>
      <c r="P100" s="118"/>
      <c r="Q100" s="118"/>
      <c r="R100" s="118"/>
      <c r="S100" s="118"/>
      <c r="T100" s="118"/>
      <c r="U100" s="118"/>
      <c r="V100" s="118"/>
      <c r="X100" s="1175"/>
      <c r="Y100" s="1176"/>
      <c r="Z100" s="973"/>
      <c r="AA100" s="985"/>
      <c r="AB100" s="974"/>
      <c r="AC100" s="991"/>
    </row>
    <row r="101" spans="1:32" ht="14.45" customHeight="1" x14ac:dyDescent="0.2">
      <c r="A101" s="1359" t="s">
        <v>635</v>
      </c>
      <c r="B101" s="116"/>
      <c r="C101" s="116"/>
      <c r="D101" s="1160"/>
      <c r="E101" s="116"/>
      <c r="F101" s="997"/>
      <c r="G101" s="116"/>
      <c r="H101" s="116"/>
      <c r="I101" s="116"/>
      <c r="J101" s="997"/>
      <c r="K101" s="235"/>
      <c r="L101" s="235"/>
      <c r="M101" s="235"/>
      <c r="N101" s="235"/>
      <c r="O101" s="235"/>
      <c r="P101" s="730"/>
      <c r="Q101" s="235"/>
      <c r="R101" s="235"/>
      <c r="S101" s="235"/>
      <c r="T101" s="235"/>
      <c r="U101" s="235"/>
      <c r="V101" s="116"/>
      <c r="X101" s="970"/>
      <c r="Y101" s="1052"/>
      <c r="Z101" s="971"/>
      <c r="AA101" s="986"/>
      <c r="AB101" s="975"/>
      <c r="AC101" s="976"/>
      <c r="AD101" s="47">
        <v>5</v>
      </c>
    </row>
    <row r="102" spans="1:32" ht="15" customHeight="1" x14ac:dyDescent="0.2">
      <c r="A102" s="1358"/>
      <c r="B102" s="118"/>
      <c r="C102" s="118"/>
      <c r="D102" s="118"/>
      <c r="E102" s="118"/>
      <c r="F102" s="118"/>
      <c r="G102" s="118"/>
      <c r="H102" s="118"/>
      <c r="I102" s="118"/>
      <c r="J102" s="964"/>
      <c r="K102" s="118"/>
      <c r="L102" s="118"/>
      <c r="M102" s="118"/>
      <c r="N102" s="118"/>
      <c r="O102" s="118"/>
      <c r="P102" s="118"/>
      <c r="Q102" s="118"/>
      <c r="R102" s="118"/>
      <c r="S102" s="118"/>
      <c r="T102" s="118"/>
      <c r="U102" s="118"/>
      <c r="V102" s="118"/>
      <c r="X102" s="1175">
        <v>2</v>
      </c>
      <c r="Y102" s="1176">
        <f>+X102/AD101</f>
        <v>0.4</v>
      </c>
      <c r="Z102" s="973">
        <v>3</v>
      </c>
      <c r="AA102" s="985">
        <f>+Z102/AD101</f>
        <v>0.6</v>
      </c>
      <c r="AB102" s="974"/>
      <c r="AC102" s="991"/>
    </row>
    <row r="103" spans="1:32" ht="10.5" customHeight="1" x14ac:dyDescent="0.2">
      <c r="A103" s="1359" t="s">
        <v>59</v>
      </c>
      <c r="B103" s="1160"/>
      <c r="C103" s="1160"/>
      <c r="D103" s="1160"/>
      <c r="E103" s="1160"/>
      <c r="F103" s="1160"/>
      <c r="G103" s="1160"/>
      <c r="H103" s="1160"/>
      <c r="I103" s="1160"/>
      <c r="J103" s="1168"/>
      <c r="K103" s="1167"/>
      <c r="L103" s="1167"/>
      <c r="M103" s="1167"/>
      <c r="N103" s="1167"/>
      <c r="O103" s="1167"/>
      <c r="P103" s="1160"/>
      <c r="Q103" s="1167"/>
      <c r="R103" s="1167"/>
      <c r="S103" s="1167"/>
      <c r="T103" s="1167"/>
      <c r="U103" s="1167"/>
      <c r="V103" s="116"/>
      <c r="X103" s="970"/>
      <c r="Y103" s="1052"/>
      <c r="Z103" s="971"/>
      <c r="AA103" s="986"/>
      <c r="AB103" s="972"/>
      <c r="AC103" s="976"/>
    </row>
    <row r="104" spans="1:32" ht="15" customHeight="1" x14ac:dyDescent="0.2">
      <c r="A104" s="1358"/>
      <c r="B104" s="118"/>
      <c r="C104" s="118"/>
      <c r="D104" s="118"/>
      <c r="E104" s="118"/>
      <c r="F104" s="118"/>
      <c r="G104" s="118"/>
      <c r="H104" s="118"/>
      <c r="I104" s="118"/>
      <c r="J104" s="964"/>
      <c r="K104" s="118"/>
      <c r="L104" s="118"/>
      <c r="M104" s="118"/>
      <c r="N104" s="118"/>
      <c r="O104" s="118"/>
      <c r="P104" s="118"/>
      <c r="Q104" s="118"/>
      <c r="R104" s="118"/>
      <c r="S104" s="118"/>
      <c r="T104" s="118"/>
      <c r="U104" s="118"/>
      <c r="V104" s="118"/>
      <c r="X104" s="1175">
        <v>18.242000000000001</v>
      </c>
      <c r="Y104" s="1176">
        <f>+X104/AD99</f>
        <v>1</v>
      </c>
      <c r="Z104" s="973"/>
      <c r="AA104" s="985"/>
      <c r="AB104" s="974"/>
      <c r="AC104" s="991"/>
    </row>
    <row r="105" spans="1:32" ht="10.5" customHeight="1" x14ac:dyDescent="0.2">
      <c r="A105" s="1359" t="s">
        <v>234</v>
      </c>
      <c r="B105" s="1159"/>
      <c r="C105" s="1159"/>
      <c r="D105" s="1159"/>
      <c r="E105" s="1159"/>
      <c r="F105" s="756"/>
      <c r="G105" s="756"/>
      <c r="H105" s="756"/>
      <c r="I105" s="756"/>
      <c r="J105" s="997"/>
      <c r="K105" s="732"/>
      <c r="L105" s="732"/>
      <c r="M105" s="732"/>
      <c r="N105" s="732"/>
      <c r="O105" s="732"/>
      <c r="P105" s="756"/>
      <c r="Q105" s="732"/>
      <c r="R105" s="732"/>
      <c r="S105" s="732"/>
      <c r="T105" s="732"/>
      <c r="U105" s="732"/>
      <c r="V105" s="116"/>
      <c r="X105" s="970"/>
      <c r="Y105" s="1052"/>
      <c r="Z105" s="971"/>
      <c r="AA105" s="986"/>
      <c r="AB105" s="972"/>
      <c r="AC105" s="976"/>
    </row>
    <row r="106" spans="1:32" ht="15" customHeight="1" x14ac:dyDescent="0.2">
      <c r="A106" s="1358"/>
      <c r="B106" s="118"/>
      <c r="C106" s="118"/>
      <c r="D106" s="118"/>
      <c r="E106" s="118"/>
      <c r="F106" s="118"/>
      <c r="G106" s="118"/>
      <c r="H106" s="118"/>
      <c r="I106" s="118"/>
      <c r="J106" s="964"/>
      <c r="K106" s="118"/>
      <c r="L106" s="118"/>
      <c r="M106" s="118"/>
      <c r="N106" s="118"/>
      <c r="O106" s="118"/>
      <c r="P106" s="118"/>
      <c r="Q106" s="118"/>
      <c r="R106" s="118"/>
      <c r="S106" s="118"/>
      <c r="T106" s="118"/>
      <c r="U106" s="118"/>
      <c r="V106" s="118"/>
      <c r="X106" s="1175">
        <v>3.18</v>
      </c>
      <c r="Y106" s="1176">
        <f>+X106/AD98</f>
        <v>0.17432299090012063</v>
      </c>
      <c r="Z106" s="973">
        <f>+AD98-X106</f>
        <v>15.061999999999998</v>
      </c>
      <c r="AA106" s="985">
        <f>+Z106/AD99</f>
        <v>0.82567700909987918</v>
      </c>
      <c r="AB106" s="974"/>
      <c r="AC106" s="991"/>
    </row>
    <row r="107" spans="1:32" ht="10.5" customHeight="1" x14ac:dyDescent="0.2">
      <c r="A107" s="1359" t="s">
        <v>60</v>
      </c>
      <c r="B107" s="758"/>
      <c r="C107" s="758"/>
      <c r="D107" s="758"/>
      <c r="E107" s="758"/>
      <c r="F107" s="758"/>
      <c r="G107" s="758"/>
      <c r="H107" s="758"/>
      <c r="I107" s="758"/>
      <c r="J107" s="1178"/>
      <c r="K107" s="757"/>
      <c r="L107" s="757"/>
      <c r="M107" s="757"/>
      <c r="N107" s="757"/>
      <c r="O107" s="757"/>
      <c r="P107" s="758"/>
      <c r="Q107" s="757"/>
      <c r="R107" s="757"/>
      <c r="S107" s="757"/>
      <c r="T107" s="757"/>
      <c r="U107" s="757"/>
      <c r="V107" s="116"/>
      <c r="X107" s="970"/>
      <c r="Y107" s="1052"/>
      <c r="Z107" s="971"/>
      <c r="AA107" s="986"/>
      <c r="AB107" s="972"/>
      <c r="AC107" s="976"/>
    </row>
    <row r="108" spans="1:32" ht="15" customHeight="1" x14ac:dyDescent="0.2">
      <c r="A108" s="1358"/>
      <c r="B108" s="118"/>
      <c r="C108" s="118"/>
      <c r="D108" s="118"/>
      <c r="E108" s="118"/>
      <c r="F108" s="118"/>
      <c r="G108" s="118"/>
      <c r="H108" s="118"/>
      <c r="I108" s="118"/>
      <c r="J108" s="964"/>
      <c r="K108" s="118"/>
      <c r="L108" s="118"/>
      <c r="M108" s="118"/>
      <c r="N108" s="118"/>
      <c r="O108" s="118"/>
      <c r="P108" s="118"/>
      <c r="Q108" s="118"/>
      <c r="R108" s="118"/>
      <c r="S108" s="118"/>
      <c r="T108" s="118"/>
      <c r="U108" s="118"/>
      <c r="V108" s="118"/>
      <c r="X108" s="1175"/>
      <c r="Y108" s="1176"/>
      <c r="Z108" s="1175"/>
      <c r="AA108" s="985"/>
      <c r="AB108" s="974">
        <f>+AD98</f>
        <v>18.241999999999997</v>
      </c>
      <c r="AC108" s="992">
        <f>+AB108/AD98</f>
        <v>1</v>
      </c>
    </row>
    <row r="109" spans="1:32" ht="10.5" customHeight="1" x14ac:dyDescent="0.2">
      <c r="A109" s="1359" t="s">
        <v>61</v>
      </c>
      <c r="B109" s="1159"/>
      <c r="C109" s="1159"/>
      <c r="D109" s="1159"/>
      <c r="E109" s="1159"/>
      <c r="F109" s="1159"/>
      <c r="G109" s="1159"/>
      <c r="H109" s="1159"/>
      <c r="I109" s="1159"/>
      <c r="J109" s="1169"/>
      <c r="K109" s="1158"/>
      <c r="L109" s="1158"/>
      <c r="M109" s="1158"/>
      <c r="N109" s="1158"/>
      <c r="O109" s="1158"/>
      <c r="P109" s="1159"/>
      <c r="Q109" s="1158"/>
      <c r="R109" s="1158"/>
      <c r="S109" s="1158"/>
      <c r="T109" s="1158"/>
      <c r="U109" s="1158"/>
      <c r="V109" s="116"/>
      <c r="X109" s="970"/>
      <c r="Y109" s="1052"/>
      <c r="Z109" s="971"/>
      <c r="AA109" s="987"/>
      <c r="AB109" s="1053"/>
      <c r="AC109" s="993"/>
    </row>
    <row r="110" spans="1:32" ht="15" customHeight="1" x14ac:dyDescent="0.2">
      <c r="A110" s="1358"/>
      <c r="B110" s="118"/>
      <c r="C110" s="118"/>
      <c r="D110" s="118"/>
      <c r="E110" s="118"/>
      <c r="F110" s="118"/>
      <c r="G110" s="118"/>
      <c r="H110" s="118"/>
      <c r="I110" s="118"/>
      <c r="J110" s="964"/>
      <c r="K110" s="118"/>
      <c r="L110" s="118"/>
      <c r="M110" s="118"/>
      <c r="N110" s="118"/>
      <c r="O110" s="118"/>
      <c r="P110" s="118"/>
      <c r="Q110" s="118"/>
      <c r="R110" s="118"/>
      <c r="S110" s="118"/>
      <c r="T110" s="118"/>
      <c r="U110" s="118"/>
      <c r="V110" s="118"/>
      <c r="X110" s="1175"/>
      <c r="Y110" s="1176"/>
      <c r="Z110" s="1175">
        <v>18.242000000000001</v>
      </c>
      <c r="AA110" s="988">
        <f>+Z110/AD99</f>
        <v>1</v>
      </c>
      <c r="AB110" s="979"/>
      <c r="AC110" s="992"/>
    </row>
    <row r="111" spans="1:32" ht="10.5" customHeight="1" x14ac:dyDescent="0.2">
      <c r="A111" s="1359" t="s">
        <v>62</v>
      </c>
      <c r="B111" s="730"/>
      <c r="C111" s="730"/>
      <c r="D111" s="730"/>
      <c r="E111" s="756"/>
      <c r="F111" s="756"/>
      <c r="G111" s="756"/>
      <c r="H111" s="730"/>
      <c r="I111" s="756"/>
      <c r="J111" s="997"/>
      <c r="K111" s="732"/>
      <c r="L111" s="732"/>
      <c r="M111" s="732"/>
      <c r="N111" s="732"/>
      <c r="O111" s="732"/>
      <c r="P111" s="730"/>
      <c r="Q111" s="732"/>
      <c r="R111" s="732"/>
      <c r="S111" s="732"/>
      <c r="T111" s="732"/>
      <c r="U111" s="732"/>
      <c r="V111" s="116"/>
      <c r="X111" s="970"/>
      <c r="Y111" s="984"/>
      <c r="Z111" s="971"/>
      <c r="AA111" s="987"/>
      <c r="AB111" s="972"/>
      <c r="AC111" s="976"/>
      <c r="AD111" s="1328" t="s">
        <v>90</v>
      </c>
      <c r="AE111" s="1329"/>
      <c r="AF111" s="1333" t="s">
        <v>540</v>
      </c>
    </row>
    <row r="112" spans="1:32" ht="15" customHeight="1" x14ac:dyDescent="0.2">
      <c r="A112" s="1358"/>
      <c r="B112" s="118"/>
      <c r="C112" s="118"/>
      <c r="D112" s="118"/>
      <c r="E112" s="118"/>
      <c r="F112" s="118"/>
      <c r="G112" s="118"/>
      <c r="H112" s="118"/>
      <c r="I112" s="118"/>
      <c r="J112" s="964"/>
      <c r="K112" s="118"/>
      <c r="L112" s="118"/>
      <c r="M112" s="118"/>
      <c r="N112" s="118"/>
      <c r="O112" s="118"/>
      <c r="P112" s="118"/>
      <c r="Q112" s="118"/>
      <c r="R112" s="118"/>
      <c r="S112" s="118"/>
      <c r="T112" s="118"/>
      <c r="U112" s="118"/>
      <c r="V112" s="118"/>
      <c r="X112" s="1175"/>
      <c r="Y112" s="1176"/>
      <c r="Z112" s="1175">
        <v>18.242000000000001</v>
      </c>
      <c r="AA112" s="989">
        <f>+Z112/AD99</f>
        <v>1</v>
      </c>
      <c r="AB112" s="980"/>
      <c r="AC112" s="994"/>
      <c r="AD112" s="419" t="s">
        <v>103</v>
      </c>
      <c r="AE112" s="415" t="s">
        <v>91</v>
      </c>
      <c r="AF112" s="1334"/>
    </row>
    <row r="113" spans="1:32" ht="10.5" customHeight="1" x14ac:dyDescent="0.2">
      <c r="A113" s="1359" t="s">
        <v>63</v>
      </c>
      <c r="B113" s="1159"/>
      <c r="C113" s="1159"/>
      <c r="D113" s="1159"/>
      <c r="E113" s="1159"/>
      <c r="F113" s="1159"/>
      <c r="G113" s="1159"/>
      <c r="H113" s="1159"/>
      <c r="I113" s="1159"/>
      <c r="J113" s="1169"/>
      <c r="K113" s="1158"/>
      <c r="L113" s="1158"/>
      <c r="M113" s="1158"/>
      <c r="N113" s="1158"/>
      <c r="O113" s="1158"/>
      <c r="P113" s="1159"/>
      <c r="Q113" s="1158"/>
      <c r="R113" s="1158"/>
      <c r="S113" s="1158"/>
      <c r="T113" s="1158"/>
      <c r="U113" s="1158"/>
      <c r="V113" s="116"/>
      <c r="X113" s="970"/>
      <c r="Y113" s="984"/>
      <c r="Z113" s="971"/>
      <c r="AA113" s="986"/>
      <c r="AB113" s="972"/>
      <c r="AC113" s="995"/>
      <c r="AD113" s="418" t="s">
        <v>104</v>
      </c>
      <c r="AE113" s="415" t="s">
        <v>92</v>
      </c>
      <c r="AF113" s="1334"/>
    </row>
    <row r="114" spans="1:32" s="119" customFormat="1" ht="15" customHeight="1" thickBot="1" x14ac:dyDescent="0.25">
      <c r="A114" s="1360"/>
      <c r="B114" s="124"/>
      <c r="C114" s="124"/>
      <c r="D114" s="124"/>
      <c r="E114" s="124"/>
      <c r="F114" s="124"/>
      <c r="G114" s="124"/>
      <c r="H114" s="124"/>
      <c r="I114" s="124"/>
      <c r="J114" s="965"/>
      <c r="K114" s="124"/>
      <c r="L114" s="124"/>
      <c r="M114" s="124"/>
      <c r="N114" s="124"/>
      <c r="O114" s="124"/>
      <c r="P114" s="124"/>
      <c r="Q114" s="124"/>
      <c r="R114" s="124"/>
      <c r="S114" s="124"/>
      <c r="T114" s="124"/>
      <c r="U114" s="124"/>
      <c r="V114" s="124"/>
      <c r="X114" s="1177">
        <f>+AD98</f>
        <v>18.241999999999997</v>
      </c>
      <c r="Y114" s="990">
        <f>+X114/AD98</f>
        <v>1</v>
      </c>
      <c r="Z114" s="983"/>
      <c r="AA114" s="990"/>
      <c r="AB114" s="983"/>
      <c r="AC114" s="996"/>
      <c r="AD114" s="417" t="s">
        <v>105</v>
      </c>
      <c r="AE114" s="415" t="s">
        <v>93</v>
      </c>
      <c r="AF114" s="1335"/>
    </row>
    <row r="115" spans="1:32" x14ac:dyDescent="0.2">
      <c r="R115" s="84"/>
      <c r="S115" s="84"/>
      <c r="T115" s="84"/>
      <c r="U115" s="84"/>
    </row>
    <row r="118" spans="1:32" x14ac:dyDescent="0.2">
      <c r="A118" s="72" t="s">
        <v>96</v>
      </c>
      <c r="B118" s="1353" t="s">
        <v>599</v>
      </c>
      <c r="C118" s="1354"/>
      <c r="D118" s="1354"/>
      <c r="E118" s="1354"/>
      <c r="F118" s="1354"/>
      <c r="G118" s="1354"/>
      <c r="H118" s="1354"/>
      <c r="I118" s="1354"/>
      <c r="J118" s="1354"/>
      <c r="K118" s="74"/>
      <c r="L118" s="75" t="s">
        <v>95</v>
      </c>
      <c r="M118" s="76"/>
      <c r="N118" s="76"/>
      <c r="O118" s="74"/>
      <c r="P118" s="423" t="s">
        <v>600</v>
      </c>
      <c r="Q118" s="423"/>
      <c r="R118" s="423"/>
      <c r="S118" s="423"/>
      <c r="T118" s="424"/>
      <c r="U118" s="424"/>
    </row>
    <row r="119" spans="1:32" ht="9.75" customHeight="1" x14ac:dyDescent="0.2">
      <c r="A119" s="72"/>
      <c r="B119" s="73"/>
      <c r="C119" s="74"/>
      <c r="D119" s="74"/>
      <c r="E119" s="74"/>
      <c r="F119" s="74"/>
      <c r="G119" s="74"/>
      <c r="H119" s="74"/>
      <c r="I119" s="74"/>
      <c r="J119" s="74"/>
      <c r="K119" s="74"/>
      <c r="L119" s="75"/>
      <c r="M119" s="76"/>
      <c r="N119" s="76"/>
      <c r="O119" s="74"/>
      <c r="P119" s="74"/>
      <c r="Q119" s="74"/>
      <c r="R119" s="74"/>
      <c r="S119" s="74"/>
      <c r="T119" s="71"/>
      <c r="U119" s="71"/>
    </row>
    <row r="120" spans="1:32" ht="18" customHeight="1" x14ac:dyDescent="0.2">
      <c r="A120" s="77" t="s">
        <v>53</v>
      </c>
      <c r="B120" s="426" t="s">
        <v>48</v>
      </c>
      <c r="C120" s="427"/>
      <c r="D120" s="427"/>
      <c r="E120" s="427"/>
      <c r="F120" s="427"/>
      <c r="G120" s="427"/>
      <c r="H120" s="427"/>
      <c r="I120" s="427"/>
      <c r="J120" s="428"/>
      <c r="K120" s="78"/>
      <c r="L120" s="724" t="s">
        <v>637</v>
      </c>
      <c r="M120" s="78"/>
      <c r="N120" s="78"/>
      <c r="O120" s="78"/>
      <c r="P120" s="78"/>
      <c r="Q120" s="78"/>
      <c r="R120" s="78"/>
      <c r="S120" s="78"/>
      <c r="T120" s="79"/>
      <c r="U120" s="79"/>
    </row>
    <row r="121" spans="1:32" ht="18" customHeight="1" x14ac:dyDescent="0.2">
      <c r="A121" s="145"/>
      <c r="B121" s="426" t="s">
        <v>50</v>
      </c>
      <c r="C121" s="427"/>
      <c r="D121" s="427"/>
      <c r="E121" s="427"/>
      <c r="F121" s="427"/>
      <c r="G121" s="427"/>
      <c r="H121" s="427"/>
      <c r="I121" s="427"/>
      <c r="J121" s="428"/>
      <c r="K121" s="78"/>
      <c r="L121" s="78" t="s">
        <v>49</v>
      </c>
      <c r="M121" s="78"/>
      <c r="N121" s="78"/>
      <c r="O121" s="78"/>
      <c r="P121" s="78"/>
      <c r="Q121" s="78"/>
      <c r="R121" s="78"/>
      <c r="S121" s="78"/>
      <c r="T121" s="79"/>
      <c r="U121" s="79"/>
    </row>
    <row r="122" spans="1:32" ht="18" customHeight="1" x14ac:dyDescent="0.2">
      <c r="A122" s="145"/>
      <c r="B122" s="426" t="s">
        <v>51</v>
      </c>
      <c r="C122" s="427"/>
      <c r="D122" s="427"/>
      <c r="E122" s="427"/>
      <c r="F122" s="427"/>
      <c r="G122" s="427"/>
      <c r="H122" s="427"/>
      <c r="I122" s="427"/>
      <c r="J122" s="428"/>
      <c r="K122" s="78"/>
      <c r="L122" s="78" t="s">
        <v>49</v>
      </c>
      <c r="M122" s="78"/>
      <c r="N122" s="78"/>
      <c r="O122" s="78"/>
      <c r="P122" s="78"/>
      <c r="Q122" s="78"/>
      <c r="R122" s="78"/>
      <c r="S122" s="78"/>
      <c r="T122" s="79"/>
      <c r="U122" s="79"/>
    </row>
    <row r="123" spans="1:32" ht="18" customHeight="1" x14ac:dyDescent="0.2">
      <c r="A123" s="145"/>
      <c r="B123" s="426" t="s">
        <v>54</v>
      </c>
      <c r="C123" s="427"/>
      <c r="D123" s="427"/>
      <c r="E123" s="427"/>
      <c r="F123" s="427"/>
      <c r="G123" s="427"/>
      <c r="H123" s="427"/>
      <c r="I123" s="427"/>
      <c r="J123" s="428"/>
      <c r="K123" s="78"/>
      <c r="L123" s="78" t="s">
        <v>49</v>
      </c>
      <c r="M123" s="78"/>
      <c r="N123" s="78"/>
      <c r="O123" s="78"/>
      <c r="P123" s="78"/>
      <c r="Q123" s="78"/>
      <c r="R123" s="78"/>
      <c r="S123" s="78"/>
      <c r="T123" s="79"/>
      <c r="U123" s="79"/>
    </row>
    <row r="124" spans="1:32" ht="18" customHeight="1" x14ac:dyDescent="0.2">
      <c r="A124" s="262" t="s">
        <v>154</v>
      </c>
      <c r="B124" s="425"/>
      <c r="C124" s="1355" t="s">
        <v>591</v>
      </c>
      <c r="D124" s="1355"/>
      <c r="E124" s="1355"/>
      <c r="F124" s="1355"/>
      <c r="G124" s="1355"/>
      <c r="H124" s="1355"/>
      <c r="I124" s="1355"/>
      <c r="J124" s="1355"/>
      <c r="K124" s="1355"/>
      <c r="L124" s="77" t="s">
        <v>314</v>
      </c>
      <c r="M124" s="74"/>
      <c r="N124" s="74"/>
      <c r="O124" s="74"/>
      <c r="P124" s="74"/>
      <c r="Q124" s="74"/>
      <c r="R124" s="1356" t="str">
        <f>+R68</f>
        <v>ENERO - FEBRERO - MARZO</v>
      </c>
      <c r="S124" s="1356"/>
      <c r="T124" s="1356"/>
      <c r="U124" s="1356"/>
    </row>
    <row r="125" spans="1:32" ht="13.5" thickBot="1" x14ac:dyDescent="0.25">
      <c r="A125" s="80"/>
      <c r="B125" s="81"/>
      <c r="C125" s="82"/>
      <c r="D125" s="82"/>
      <c r="E125" s="82"/>
      <c r="F125" s="82"/>
      <c r="G125" s="82"/>
      <c r="H125" s="82"/>
      <c r="I125" s="82"/>
      <c r="J125" s="82"/>
      <c r="K125" s="82"/>
      <c r="L125" s="83"/>
      <c r="M125" s="82"/>
      <c r="N125" s="82"/>
      <c r="O125" s="82"/>
      <c r="P125" s="82"/>
      <c r="Q125" s="82"/>
      <c r="R125" s="82"/>
      <c r="S125" s="82"/>
      <c r="T125" s="82"/>
      <c r="U125" s="82"/>
      <c r="V125" s="84"/>
      <c r="W125" s="84"/>
    </row>
    <row r="126" spans="1:32" x14ac:dyDescent="0.2">
      <c r="A126" s="85"/>
      <c r="B126" s="86"/>
      <c r="C126" s="87"/>
      <c r="D126" s="87"/>
      <c r="E126" s="87"/>
      <c r="F126" s="87"/>
      <c r="G126" s="87"/>
      <c r="H126" s="87"/>
      <c r="I126" s="87"/>
      <c r="J126" s="87"/>
      <c r="K126" s="87"/>
      <c r="L126" s="86"/>
      <c r="M126" s="87"/>
      <c r="N126" s="87"/>
      <c r="O126" s="87"/>
      <c r="P126" s="87"/>
      <c r="Q126" s="87"/>
      <c r="R126" s="87"/>
      <c r="S126" s="87"/>
      <c r="T126" s="88"/>
      <c r="U126" s="89"/>
    </row>
    <row r="127" spans="1:32" x14ac:dyDescent="0.2">
      <c r="A127" s="90"/>
      <c r="B127" s="91"/>
      <c r="C127" s="92"/>
      <c r="D127" s="92"/>
      <c r="E127" s="92"/>
      <c r="F127" s="92"/>
      <c r="G127" s="92"/>
      <c r="H127" s="92"/>
      <c r="I127" s="92"/>
      <c r="J127" s="92"/>
      <c r="K127" s="92"/>
      <c r="L127" s="91"/>
      <c r="M127" s="92"/>
      <c r="N127" s="92"/>
      <c r="O127" s="92"/>
      <c r="P127" s="92"/>
      <c r="Q127" s="92"/>
      <c r="R127" s="92"/>
      <c r="S127" s="92"/>
      <c r="T127" s="93"/>
      <c r="U127" s="94"/>
    </row>
    <row r="128" spans="1:32" x14ac:dyDescent="0.2">
      <c r="A128" s="95"/>
      <c r="B128" s="91"/>
      <c r="C128" s="92"/>
      <c r="D128" s="92"/>
      <c r="E128" s="92"/>
      <c r="F128" s="92"/>
      <c r="G128" s="92"/>
      <c r="H128" s="92"/>
      <c r="I128" s="92"/>
      <c r="J128" s="92"/>
      <c r="K128" s="92"/>
      <c r="L128" s="91"/>
      <c r="M128" s="92"/>
      <c r="N128" s="92"/>
      <c r="O128" s="92"/>
      <c r="P128" s="92"/>
      <c r="Q128" s="92"/>
      <c r="R128" s="92"/>
      <c r="S128" s="92"/>
      <c r="T128" s="93"/>
      <c r="U128" s="94"/>
    </row>
    <row r="129" spans="1:21" x14ac:dyDescent="0.2">
      <c r="A129" s="95"/>
      <c r="B129" s="91"/>
      <c r="C129" s="92"/>
      <c r="D129" s="92"/>
      <c r="E129" s="92"/>
      <c r="F129" s="92"/>
      <c r="G129" s="92"/>
      <c r="H129" s="92"/>
      <c r="I129" s="92"/>
      <c r="J129" s="92"/>
      <c r="K129" s="92"/>
      <c r="L129" s="91"/>
      <c r="M129" s="92"/>
      <c r="N129" s="92"/>
      <c r="O129" s="92"/>
      <c r="P129" s="92"/>
      <c r="Q129" s="92"/>
      <c r="R129" s="92"/>
      <c r="S129" s="92"/>
      <c r="T129" s="93"/>
      <c r="U129" s="94"/>
    </row>
    <row r="130" spans="1:21" x14ac:dyDescent="0.2">
      <c r="A130" s="95"/>
      <c r="B130" s="91"/>
      <c r="C130" s="92"/>
      <c r="D130" s="92"/>
      <c r="E130" s="92"/>
      <c r="F130" s="92"/>
      <c r="G130" s="92"/>
      <c r="H130" s="92"/>
      <c r="I130" s="92"/>
      <c r="J130" s="92"/>
      <c r="K130" s="92"/>
      <c r="L130" s="91"/>
      <c r="M130" s="92"/>
      <c r="N130" s="92"/>
      <c r="O130" s="92"/>
      <c r="P130" s="92"/>
      <c r="Q130" s="92"/>
      <c r="R130" s="92"/>
      <c r="S130" s="92"/>
      <c r="T130" s="93"/>
      <c r="U130" s="94"/>
    </row>
    <row r="131" spans="1:21" x14ac:dyDescent="0.2">
      <c r="A131" s="95"/>
      <c r="B131" s="91"/>
      <c r="C131" s="92"/>
      <c r="D131" s="92"/>
      <c r="E131" s="92"/>
      <c r="F131" s="92"/>
      <c r="G131" s="92"/>
      <c r="H131" s="92"/>
      <c r="I131" s="92"/>
      <c r="J131" s="92"/>
      <c r="K131" s="92"/>
      <c r="L131" s="91"/>
      <c r="M131" s="92"/>
      <c r="N131" s="92"/>
      <c r="O131" s="92"/>
      <c r="P131" s="92"/>
      <c r="Q131" s="92"/>
      <c r="R131" s="92"/>
      <c r="S131" s="92"/>
      <c r="T131" s="93"/>
      <c r="U131" s="94"/>
    </row>
    <row r="132" spans="1:21" x14ac:dyDescent="0.2">
      <c r="A132" s="95"/>
      <c r="B132" s="91"/>
      <c r="C132" s="92"/>
      <c r="D132" s="92"/>
      <c r="E132" s="92"/>
      <c r="F132" s="92"/>
      <c r="G132" s="92"/>
      <c r="H132" s="92"/>
      <c r="I132" s="92"/>
      <c r="J132" s="92"/>
      <c r="K132" s="92"/>
      <c r="L132" s="91"/>
      <c r="M132" s="92"/>
      <c r="N132" s="92"/>
      <c r="O132" s="92"/>
      <c r="P132" s="92"/>
      <c r="Q132" s="92"/>
      <c r="R132" s="92"/>
      <c r="S132" s="92"/>
      <c r="T132" s="93"/>
      <c r="U132" s="94"/>
    </row>
    <row r="133" spans="1:21" x14ac:dyDescent="0.2">
      <c r="A133" s="95"/>
      <c r="B133" s="91"/>
      <c r="C133" s="92"/>
      <c r="D133" s="92"/>
      <c r="E133" s="92"/>
      <c r="F133" s="92"/>
      <c r="G133" s="92"/>
      <c r="H133" s="92"/>
      <c r="I133" s="92"/>
      <c r="J133" s="92"/>
      <c r="K133" s="92"/>
      <c r="L133" s="91"/>
      <c r="M133" s="92"/>
      <c r="N133" s="92"/>
      <c r="O133" s="92"/>
      <c r="P133" s="92"/>
      <c r="Q133" s="92"/>
      <c r="R133" s="92"/>
      <c r="S133" s="92"/>
      <c r="T133" s="93"/>
      <c r="U133" s="94"/>
    </row>
    <row r="134" spans="1:21" x14ac:dyDescent="0.2">
      <c r="A134" s="95"/>
      <c r="B134" s="91"/>
      <c r="C134" s="92"/>
      <c r="D134" s="92"/>
      <c r="E134" s="92"/>
      <c r="F134" s="92"/>
      <c r="G134" s="92"/>
      <c r="H134" s="92"/>
      <c r="I134" s="92"/>
      <c r="J134" s="92"/>
      <c r="K134" s="92"/>
      <c r="L134" s="91"/>
      <c r="M134" s="92"/>
      <c r="N134" s="92"/>
      <c r="O134" s="92"/>
      <c r="P134" s="92"/>
      <c r="Q134" s="92"/>
      <c r="R134" s="92"/>
      <c r="S134" s="92"/>
      <c r="T134" s="93"/>
      <c r="U134" s="94"/>
    </row>
    <row r="135" spans="1:21" x14ac:dyDescent="0.2">
      <c r="A135" s="95"/>
      <c r="B135" s="91"/>
      <c r="C135" s="92"/>
      <c r="D135" s="92"/>
      <c r="E135" s="92"/>
      <c r="F135" s="92"/>
      <c r="G135" s="92"/>
      <c r="H135" s="92"/>
      <c r="I135" s="92"/>
      <c r="J135" s="92"/>
      <c r="K135" s="92"/>
      <c r="L135" s="91"/>
      <c r="M135" s="92"/>
      <c r="N135" s="92"/>
      <c r="O135" s="92"/>
      <c r="P135" s="92"/>
      <c r="Q135" s="92"/>
      <c r="R135" s="92"/>
      <c r="S135" s="92"/>
      <c r="T135" s="93"/>
      <c r="U135" s="94"/>
    </row>
    <row r="136" spans="1:21" x14ac:dyDescent="0.2">
      <c r="A136" s="95"/>
      <c r="B136" s="91"/>
      <c r="C136" s="92"/>
      <c r="D136" s="92"/>
      <c r="E136" s="92"/>
      <c r="F136" s="92"/>
      <c r="G136" s="92"/>
      <c r="H136" s="92"/>
      <c r="I136" s="92"/>
      <c r="J136" s="92"/>
      <c r="K136" s="92"/>
      <c r="L136" s="91"/>
      <c r="M136" s="92"/>
      <c r="N136" s="92"/>
      <c r="O136" s="92"/>
      <c r="P136" s="92"/>
      <c r="Q136" s="92"/>
      <c r="R136" s="92"/>
      <c r="S136" s="92"/>
      <c r="T136" s="93"/>
      <c r="U136" s="94"/>
    </row>
    <row r="137" spans="1:21" x14ac:dyDescent="0.2">
      <c r="A137" s="95"/>
      <c r="B137" s="91"/>
      <c r="C137" s="92"/>
      <c r="D137" s="92"/>
      <c r="E137" s="92"/>
      <c r="F137" s="92"/>
      <c r="G137" s="92"/>
      <c r="H137" s="92"/>
      <c r="I137" s="92"/>
      <c r="J137" s="92"/>
      <c r="K137" s="92"/>
      <c r="L137" s="91"/>
      <c r="M137" s="92"/>
      <c r="N137" s="92"/>
      <c r="O137" s="92"/>
      <c r="P137" s="92"/>
      <c r="Q137" s="92"/>
      <c r="R137" s="92"/>
      <c r="S137" s="92"/>
      <c r="T137" s="93"/>
      <c r="U137" s="94"/>
    </row>
    <row r="138" spans="1:21" x14ac:dyDescent="0.2">
      <c r="A138" s="95"/>
      <c r="B138" s="91"/>
      <c r="C138" s="92"/>
      <c r="D138" s="92"/>
      <c r="E138" s="92"/>
      <c r="F138" s="92"/>
      <c r="G138" s="92"/>
      <c r="H138" s="92"/>
      <c r="I138" s="92"/>
      <c r="J138" s="92"/>
      <c r="K138" s="92"/>
      <c r="L138" s="91"/>
      <c r="M138" s="92"/>
      <c r="N138" s="92"/>
      <c r="O138" s="92"/>
      <c r="P138" s="92"/>
      <c r="Q138" s="92"/>
      <c r="R138" s="92"/>
      <c r="S138" s="92"/>
      <c r="T138" s="93"/>
      <c r="U138" s="94"/>
    </row>
    <row r="139" spans="1:21" x14ac:dyDescent="0.2">
      <c r="A139" s="95"/>
      <c r="B139" s="91"/>
      <c r="C139" s="92"/>
      <c r="D139" s="92"/>
      <c r="E139" s="92"/>
      <c r="F139" s="92"/>
      <c r="G139" s="92"/>
      <c r="H139" s="92"/>
      <c r="I139" s="92"/>
      <c r="J139" s="92"/>
      <c r="K139" s="92"/>
      <c r="L139" s="91"/>
      <c r="M139" s="92"/>
      <c r="N139" s="92"/>
      <c r="O139" s="92"/>
      <c r="P139" s="92"/>
      <c r="Q139" s="92"/>
      <c r="R139" s="92"/>
      <c r="S139" s="92"/>
      <c r="T139" s="93"/>
      <c r="U139" s="94"/>
    </row>
    <row r="140" spans="1:21" x14ac:dyDescent="0.2">
      <c r="A140" s="95"/>
      <c r="B140" s="91"/>
      <c r="C140" s="92"/>
      <c r="D140" s="92"/>
      <c r="E140" s="92"/>
      <c r="F140" s="92"/>
      <c r="G140" s="92"/>
      <c r="H140" s="92"/>
      <c r="I140" s="92"/>
      <c r="J140" s="92"/>
      <c r="K140" s="92"/>
      <c r="L140" s="91"/>
      <c r="M140" s="92"/>
      <c r="N140" s="92"/>
      <c r="O140" s="92"/>
      <c r="P140" s="92"/>
      <c r="Q140" s="92"/>
      <c r="R140" s="92"/>
      <c r="S140" s="92"/>
      <c r="T140" s="93"/>
      <c r="U140" s="94"/>
    </row>
    <row r="141" spans="1:21" x14ac:dyDescent="0.2">
      <c r="A141" s="95"/>
      <c r="B141" s="91"/>
      <c r="C141" s="92"/>
      <c r="D141" s="92"/>
      <c r="E141" s="92"/>
      <c r="F141" s="92"/>
      <c r="G141" s="92"/>
      <c r="H141" s="92"/>
      <c r="I141" s="92"/>
      <c r="J141" s="92"/>
      <c r="K141" s="92"/>
      <c r="L141" s="91"/>
      <c r="M141" s="92"/>
      <c r="N141" s="92"/>
      <c r="O141" s="92"/>
      <c r="P141" s="92"/>
      <c r="Q141" s="92"/>
      <c r="R141" s="92"/>
      <c r="S141" s="92"/>
      <c r="T141" s="93"/>
      <c r="U141" s="94"/>
    </row>
    <row r="142" spans="1:21" x14ac:dyDescent="0.2">
      <c r="A142" s="95"/>
      <c r="B142" s="91"/>
      <c r="C142" s="92"/>
      <c r="D142" s="92"/>
      <c r="E142" s="92"/>
      <c r="F142" s="92"/>
      <c r="G142" s="92"/>
      <c r="H142" s="92"/>
      <c r="I142" s="92"/>
      <c r="J142" s="92"/>
      <c r="K142" s="92"/>
      <c r="L142" s="91"/>
      <c r="M142" s="92"/>
      <c r="N142" s="92"/>
      <c r="O142" s="92"/>
      <c r="P142" s="92"/>
      <c r="Q142" s="92"/>
      <c r="R142" s="92"/>
      <c r="S142" s="92"/>
      <c r="T142" s="93"/>
      <c r="U142" s="94"/>
    </row>
    <row r="143" spans="1:21" x14ac:dyDescent="0.2">
      <c r="A143" s="95"/>
      <c r="B143" s="91"/>
      <c r="C143" s="92"/>
      <c r="D143" s="92"/>
      <c r="E143" s="92"/>
      <c r="F143" s="92"/>
      <c r="G143" s="92"/>
      <c r="H143" s="92"/>
      <c r="I143" s="92"/>
      <c r="J143" s="92"/>
      <c r="K143" s="92"/>
      <c r="L143" s="91"/>
      <c r="M143" s="92"/>
      <c r="N143" s="92"/>
      <c r="O143" s="92"/>
      <c r="P143" s="92"/>
      <c r="Q143" s="92"/>
      <c r="R143" s="92"/>
      <c r="S143" s="92"/>
      <c r="T143" s="93"/>
      <c r="U143" s="94"/>
    </row>
    <row r="144" spans="1:21" x14ac:dyDescent="0.2">
      <c r="A144" s="95"/>
      <c r="B144" s="91"/>
      <c r="C144" s="92"/>
      <c r="D144" s="92"/>
      <c r="E144" s="92"/>
      <c r="F144" s="92"/>
      <c r="G144" s="92"/>
      <c r="H144" s="92"/>
      <c r="I144" s="92"/>
      <c r="J144" s="92"/>
      <c r="K144" s="92"/>
      <c r="L144" s="91"/>
      <c r="M144" s="92"/>
      <c r="N144" s="92"/>
      <c r="O144" s="92"/>
      <c r="P144" s="92"/>
      <c r="Q144" s="92"/>
      <c r="R144" s="92"/>
      <c r="S144" s="92"/>
      <c r="T144" s="93"/>
      <c r="U144" s="94"/>
    </row>
    <row r="145" spans="1:25" ht="12" customHeight="1" thickBot="1" x14ac:dyDescent="0.25">
      <c r="A145" s="95"/>
      <c r="B145" s="91"/>
      <c r="C145" s="92"/>
      <c r="D145" s="92"/>
      <c r="E145" s="92"/>
      <c r="F145" s="92"/>
      <c r="G145" s="92"/>
      <c r="H145" s="92"/>
      <c r="I145" s="92"/>
      <c r="J145" s="92"/>
      <c r="K145" s="92"/>
      <c r="L145" s="91"/>
      <c r="M145" s="92"/>
      <c r="N145" s="92"/>
      <c r="O145" s="92"/>
      <c r="P145" s="92"/>
      <c r="Q145" s="92"/>
      <c r="R145" s="92"/>
      <c r="S145" s="92"/>
      <c r="T145" s="93"/>
      <c r="U145" s="94"/>
    </row>
    <row r="146" spans="1:25" ht="8.25" hidden="1" customHeight="1" x14ac:dyDescent="0.2">
      <c r="A146" s="96"/>
      <c r="B146" s="97"/>
      <c r="C146" s="98"/>
      <c r="D146" s="98"/>
      <c r="E146" s="98"/>
      <c r="F146" s="98"/>
      <c r="G146" s="98"/>
      <c r="H146" s="98"/>
      <c r="I146" s="98"/>
      <c r="J146" s="98"/>
      <c r="K146" s="98"/>
      <c r="L146" s="97"/>
      <c r="M146" s="98"/>
      <c r="N146" s="98"/>
      <c r="O146" s="98"/>
      <c r="P146" s="98"/>
      <c r="Q146" s="98"/>
      <c r="R146" s="98"/>
      <c r="S146" s="98"/>
      <c r="T146" s="99"/>
      <c r="U146" s="100"/>
    </row>
    <row r="147" spans="1:25" ht="8.25" customHeight="1" thickBot="1" x14ac:dyDescent="0.25">
      <c r="A147" s="92"/>
      <c r="B147" s="91"/>
      <c r="C147" s="92"/>
      <c r="D147" s="92"/>
      <c r="E147" s="92"/>
      <c r="F147" s="92"/>
      <c r="G147" s="92"/>
      <c r="H147" s="92"/>
      <c r="I147" s="92"/>
      <c r="J147" s="92"/>
      <c r="K147" s="92"/>
      <c r="L147" s="91"/>
      <c r="M147" s="92"/>
      <c r="N147" s="92"/>
      <c r="O147" s="92"/>
      <c r="P147" s="92"/>
      <c r="Q147" s="92"/>
      <c r="R147" s="92"/>
      <c r="S147" s="92"/>
      <c r="T147" s="93"/>
      <c r="U147" s="237"/>
    </row>
    <row r="148" spans="1:25" ht="15" customHeight="1" x14ac:dyDescent="0.25">
      <c r="A148" s="101" t="s">
        <v>7</v>
      </c>
      <c r="B148" s="102"/>
      <c r="C148" s="103"/>
      <c r="D148" s="104"/>
      <c r="E148" s="104"/>
      <c r="F148" s="104"/>
      <c r="G148" s="104"/>
      <c r="H148" s="104"/>
      <c r="I148" s="105" t="s">
        <v>53</v>
      </c>
      <c r="J148" s="105"/>
      <c r="K148" s="104"/>
      <c r="L148" s="106"/>
      <c r="M148" s="104"/>
      <c r="N148" s="107"/>
      <c r="O148" s="104"/>
      <c r="P148" s="1350" t="s">
        <v>97</v>
      </c>
      <c r="Q148" s="1351"/>
      <c r="R148" s="1351"/>
      <c r="S148" s="1351"/>
      <c r="T148" s="1351"/>
      <c r="U148" s="1352"/>
    </row>
    <row r="149" spans="1:25" ht="15" customHeight="1" x14ac:dyDescent="0.25">
      <c r="A149" s="108"/>
      <c r="B149" s="147" t="s">
        <v>48</v>
      </c>
      <c r="C149" s="109"/>
      <c r="D149" s="109"/>
      <c r="E149" s="109"/>
      <c r="F149" s="109"/>
      <c r="G149" s="109"/>
      <c r="H149" s="110"/>
      <c r="I149" s="149" t="s">
        <v>50</v>
      </c>
      <c r="J149" s="148"/>
      <c r="K149" s="147" t="s">
        <v>51</v>
      </c>
      <c r="L149" s="150"/>
      <c r="M149" s="149" t="s">
        <v>54</v>
      </c>
      <c r="N149" s="233"/>
      <c r="O149" s="234"/>
      <c r="P149" s="1347" t="s">
        <v>98</v>
      </c>
      <c r="Q149" s="1348"/>
      <c r="R149" s="1348"/>
      <c r="S149" s="1348"/>
      <c r="T149" s="1348"/>
      <c r="U149" s="1349"/>
    </row>
    <row r="150" spans="1:25" ht="15" customHeight="1" x14ac:dyDescent="0.25">
      <c r="A150" s="146" t="s">
        <v>55</v>
      </c>
      <c r="B150" s="111"/>
      <c r="C150" s="112"/>
      <c r="D150" s="112" t="s">
        <v>56</v>
      </c>
      <c r="E150" s="112"/>
      <c r="F150" s="112"/>
      <c r="G150" s="112"/>
      <c r="H150" s="113"/>
      <c r="I150" s="112"/>
      <c r="J150" s="113"/>
      <c r="K150" s="114"/>
      <c r="L150" s="113"/>
      <c r="M150" s="114"/>
      <c r="N150" s="115"/>
      <c r="O150" s="234"/>
      <c r="P150" s="1347" t="s">
        <v>99</v>
      </c>
      <c r="Q150" s="1348"/>
      <c r="R150" s="1348"/>
      <c r="S150" s="1348"/>
      <c r="T150" s="1348"/>
      <c r="U150" s="1349"/>
    </row>
    <row r="151" spans="1:25" s="528" customFormat="1" ht="12" customHeight="1" thickBot="1" x14ac:dyDescent="0.25">
      <c r="A151" s="108" t="s">
        <v>57</v>
      </c>
      <c r="B151" s="725">
        <v>0</v>
      </c>
      <c r="C151" s="726">
        <v>1</v>
      </c>
      <c r="D151" s="727" t="s">
        <v>625</v>
      </c>
      <c r="E151" s="727"/>
      <c r="F151" s="727"/>
      <c r="G151" s="727"/>
      <c r="H151" s="726"/>
      <c r="I151" s="727"/>
      <c r="J151" s="726"/>
      <c r="K151" s="727"/>
      <c r="L151" s="726"/>
      <c r="M151" s="727"/>
      <c r="N151" s="728"/>
      <c r="O151" s="729"/>
      <c r="P151" s="1343" t="s">
        <v>103</v>
      </c>
      <c r="Q151" s="1344"/>
      <c r="R151" s="1338" t="s">
        <v>104</v>
      </c>
      <c r="S151" s="1344"/>
      <c r="T151" s="1338" t="s">
        <v>105</v>
      </c>
      <c r="U151" s="1339"/>
    </row>
    <row r="152" spans="1:25" ht="12" customHeight="1" x14ac:dyDescent="0.2">
      <c r="A152" s="440"/>
      <c r="B152" s="431"/>
      <c r="C152" s="431"/>
      <c r="D152" s="431"/>
      <c r="E152" s="431"/>
      <c r="F152" s="431"/>
      <c r="G152" s="431"/>
      <c r="H152" s="431"/>
      <c r="I152" s="431"/>
      <c r="J152" s="431"/>
      <c r="K152" s="431"/>
      <c r="L152" s="431"/>
      <c r="M152" s="431"/>
      <c r="N152" s="236"/>
      <c r="O152" s="429"/>
      <c r="P152" s="435" t="s">
        <v>100</v>
      </c>
      <c r="Q152" s="436" t="s">
        <v>37</v>
      </c>
      <c r="R152" s="437" t="s">
        <v>100</v>
      </c>
      <c r="S152" s="436" t="s">
        <v>37</v>
      </c>
      <c r="T152" s="437" t="s">
        <v>100</v>
      </c>
      <c r="U152" s="438" t="s">
        <v>37</v>
      </c>
    </row>
    <row r="153" spans="1:25" ht="10.5" customHeight="1" x14ac:dyDescent="0.2">
      <c r="A153" s="1357" t="s">
        <v>58</v>
      </c>
      <c r="B153" s="732"/>
      <c r="C153" s="757"/>
      <c r="D153" s="757"/>
      <c r="E153" s="118"/>
      <c r="F153" s="118"/>
      <c r="G153" s="118"/>
      <c r="H153" s="235"/>
      <c r="I153" s="235"/>
      <c r="J153" s="235"/>
      <c r="K153" s="235"/>
      <c r="L153" s="235"/>
      <c r="M153" s="235"/>
      <c r="N153" s="439"/>
      <c r="O153" s="236"/>
      <c r="P153" s="446"/>
      <c r="Q153" s="733"/>
      <c r="R153" s="779"/>
      <c r="S153" s="766"/>
      <c r="T153" s="767"/>
      <c r="U153" s="741"/>
    </row>
    <row r="154" spans="1:25" ht="15" customHeight="1" x14ac:dyDescent="0.2">
      <c r="A154" s="1358"/>
      <c r="B154" s="118"/>
      <c r="C154" s="118"/>
      <c r="D154" s="118"/>
      <c r="E154" s="118"/>
      <c r="F154" s="118"/>
      <c r="G154" s="118"/>
      <c r="H154" s="118"/>
      <c r="I154" s="118"/>
      <c r="J154" s="118"/>
      <c r="K154" s="118"/>
      <c r="L154" s="118"/>
      <c r="M154" s="118"/>
      <c r="N154" s="121"/>
      <c r="O154" s="429"/>
      <c r="P154" s="432"/>
      <c r="Q154" s="188"/>
      <c r="R154" s="771">
        <v>0.01</v>
      </c>
      <c r="S154" s="762">
        <f>+R154/Y157</f>
        <v>5.8139534883720929E-3</v>
      </c>
      <c r="T154" s="684">
        <f>+Y157-R154</f>
        <v>1.71</v>
      </c>
      <c r="U154" s="797">
        <f>+T154/Y157</f>
        <v>0.9941860465116279</v>
      </c>
    </row>
    <row r="155" spans="1:25" ht="10.5" customHeight="1" x14ac:dyDescent="0.2">
      <c r="A155" s="1359" t="s">
        <v>94</v>
      </c>
      <c r="B155" s="116"/>
      <c r="C155" s="116"/>
      <c r="D155" s="116"/>
      <c r="E155" s="116"/>
      <c r="F155" s="116"/>
      <c r="G155" s="116"/>
      <c r="H155" s="116"/>
      <c r="I155" s="235"/>
      <c r="J155" s="235"/>
      <c r="K155" s="116"/>
      <c r="L155" s="116"/>
      <c r="M155" s="116"/>
      <c r="N155" s="117"/>
      <c r="O155" s="236"/>
      <c r="P155" s="447"/>
      <c r="Q155" s="748"/>
      <c r="R155" s="737"/>
      <c r="S155" s="769"/>
      <c r="T155" s="770"/>
      <c r="U155" s="738"/>
    </row>
    <row r="156" spans="1:25" ht="15" customHeight="1" x14ac:dyDescent="0.2">
      <c r="A156" s="1358"/>
      <c r="B156" s="118"/>
      <c r="C156" s="118"/>
      <c r="D156" s="118"/>
      <c r="E156" s="118"/>
      <c r="F156" s="118"/>
      <c r="G156" s="118"/>
      <c r="H156" s="118"/>
      <c r="I156" s="118"/>
      <c r="J156" s="118"/>
      <c r="K156" s="118"/>
      <c r="L156" s="118"/>
      <c r="M156" s="118"/>
      <c r="N156" s="121"/>
      <c r="O156" s="429"/>
      <c r="P156" s="432"/>
      <c r="Q156" s="751"/>
      <c r="R156" s="771"/>
      <c r="S156" s="762"/>
      <c r="T156" s="739"/>
      <c r="U156" s="740"/>
    </row>
    <row r="157" spans="1:25" ht="14.45" customHeight="1" x14ac:dyDescent="0.2">
      <c r="A157" s="1359" t="s">
        <v>636</v>
      </c>
      <c r="B157" s="116"/>
      <c r="C157" s="116"/>
      <c r="D157" s="116"/>
      <c r="E157" s="116"/>
      <c r="F157" s="116"/>
      <c r="G157" s="116"/>
      <c r="H157" s="116"/>
      <c r="I157" s="235"/>
      <c r="J157" s="235"/>
      <c r="K157" s="116"/>
      <c r="L157" s="116"/>
      <c r="M157" s="116"/>
      <c r="N157" s="117"/>
      <c r="O157" s="236"/>
      <c r="P157" s="447"/>
      <c r="Q157" s="748"/>
      <c r="R157" s="737"/>
      <c r="S157" s="769"/>
      <c r="T157" s="772"/>
      <c r="U157" s="741"/>
      <c r="Y157" s="47">
        <v>1.72</v>
      </c>
    </row>
    <row r="158" spans="1:25" ht="15" customHeight="1" x14ac:dyDescent="0.2">
      <c r="A158" s="1358"/>
      <c r="B158" s="118"/>
      <c r="C158" s="118"/>
      <c r="D158" s="118"/>
      <c r="E158" s="118"/>
      <c r="F158" s="118"/>
      <c r="G158" s="118"/>
      <c r="H158" s="118"/>
      <c r="I158" s="118"/>
      <c r="J158" s="118"/>
      <c r="K158" s="118"/>
      <c r="L158" s="118"/>
      <c r="M158" s="118"/>
      <c r="N158" s="121"/>
      <c r="O158" s="429"/>
      <c r="P158" s="432"/>
      <c r="Q158" s="751"/>
      <c r="R158" s="771"/>
      <c r="S158" s="762"/>
      <c r="T158" s="739"/>
      <c r="U158" s="740"/>
    </row>
    <row r="159" spans="1:25" ht="10.5" customHeight="1" x14ac:dyDescent="0.2">
      <c r="A159" s="1359" t="s">
        <v>59</v>
      </c>
      <c r="B159" s="730"/>
      <c r="C159" s="730"/>
      <c r="D159" s="730"/>
      <c r="E159" s="116"/>
      <c r="F159" s="116"/>
      <c r="G159" s="116"/>
      <c r="H159" s="116"/>
      <c r="I159" s="235"/>
      <c r="J159" s="235"/>
      <c r="K159" s="116"/>
      <c r="L159" s="116"/>
      <c r="M159" s="116"/>
      <c r="N159" s="117"/>
      <c r="O159" s="236"/>
      <c r="P159" s="447"/>
      <c r="Q159" s="755"/>
      <c r="R159" s="737"/>
      <c r="S159" s="769"/>
      <c r="T159" s="770"/>
      <c r="U159" s="738"/>
    </row>
    <row r="160" spans="1:25" ht="15" customHeight="1" x14ac:dyDescent="0.2">
      <c r="A160" s="1358"/>
      <c r="B160" s="118"/>
      <c r="C160" s="118"/>
      <c r="D160" s="118"/>
      <c r="E160" s="118"/>
      <c r="F160" s="118"/>
      <c r="G160" s="118"/>
      <c r="H160" s="118"/>
      <c r="I160" s="118"/>
      <c r="J160" s="118"/>
      <c r="K160" s="118"/>
      <c r="L160" s="118"/>
      <c r="M160" s="118"/>
      <c r="N160" s="121"/>
      <c r="O160" s="429"/>
      <c r="P160" s="432"/>
      <c r="Q160" s="751"/>
      <c r="R160" s="771">
        <f>+Y157</f>
        <v>1.72</v>
      </c>
      <c r="S160" s="762">
        <f>+R160/Y157</f>
        <v>1</v>
      </c>
      <c r="T160" s="739"/>
      <c r="U160" s="740"/>
    </row>
    <row r="161" spans="1:27" ht="10.5" customHeight="1" x14ac:dyDescent="0.2">
      <c r="A161" s="1359" t="s">
        <v>234</v>
      </c>
      <c r="B161" s="730"/>
      <c r="C161" s="730"/>
      <c r="D161" s="730"/>
      <c r="E161" s="116"/>
      <c r="F161" s="116"/>
      <c r="G161" s="116"/>
      <c r="H161" s="116"/>
      <c r="I161" s="235"/>
      <c r="J161" s="235"/>
      <c r="K161" s="116"/>
      <c r="L161" s="116"/>
      <c r="M161" s="116"/>
      <c r="N161" s="117"/>
      <c r="O161" s="236"/>
      <c r="P161" s="447"/>
      <c r="Q161" s="748"/>
      <c r="R161" s="737"/>
      <c r="S161" s="769"/>
      <c r="T161" s="770"/>
      <c r="U161" s="738"/>
    </row>
    <row r="162" spans="1:27" ht="15" customHeight="1" x14ac:dyDescent="0.2">
      <c r="A162" s="1358"/>
      <c r="B162" s="118"/>
      <c r="C162" s="118"/>
      <c r="D162" s="118"/>
      <c r="E162" s="118"/>
      <c r="F162" s="118"/>
      <c r="G162" s="118"/>
      <c r="H162" s="118"/>
      <c r="I162" s="118"/>
      <c r="J162" s="118"/>
      <c r="K162" s="118"/>
      <c r="L162" s="118"/>
      <c r="M162" s="118"/>
      <c r="N162" s="121"/>
      <c r="O162" s="429"/>
      <c r="P162" s="432"/>
      <c r="Q162" s="751"/>
      <c r="R162" s="771">
        <v>1.72</v>
      </c>
      <c r="S162" s="762">
        <f>+R162/Y157</f>
        <v>1</v>
      </c>
      <c r="T162" s="739"/>
      <c r="U162" s="740"/>
    </row>
    <row r="163" spans="1:27" ht="10.5" customHeight="1" x14ac:dyDescent="0.2">
      <c r="A163" s="1359" t="s">
        <v>60</v>
      </c>
      <c r="B163" s="758"/>
      <c r="C163" s="758"/>
      <c r="D163" s="758"/>
      <c r="E163" s="116"/>
      <c r="F163" s="116"/>
      <c r="G163" s="116"/>
      <c r="H163" s="116"/>
      <c r="I163" s="235"/>
      <c r="J163" s="235"/>
      <c r="K163" s="116"/>
      <c r="L163" s="116"/>
      <c r="M163" s="116"/>
      <c r="N163" s="117"/>
      <c r="O163" s="236"/>
      <c r="P163" s="447"/>
      <c r="Q163" s="748"/>
      <c r="R163" s="737"/>
      <c r="S163" s="769"/>
      <c r="T163" s="770"/>
      <c r="U163" s="738"/>
    </row>
    <row r="164" spans="1:27" ht="15" customHeight="1" x14ac:dyDescent="0.2">
      <c r="A164" s="1358"/>
      <c r="B164" s="118"/>
      <c r="C164" s="118"/>
      <c r="D164" s="118"/>
      <c r="E164" s="118"/>
      <c r="F164" s="118"/>
      <c r="G164" s="118"/>
      <c r="H164" s="118"/>
      <c r="I164" s="118"/>
      <c r="J164" s="118"/>
      <c r="K164" s="118"/>
      <c r="L164" s="118"/>
      <c r="M164" s="118"/>
      <c r="N164" s="121"/>
      <c r="O164" s="429"/>
      <c r="P164" s="432"/>
      <c r="Q164" s="751"/>
      <c r="R164" s="773"/>
      <c r="S164" s="762"/>
      <c r="T164" s="739">
        <v>1.72</v>
      </c>
      <c r="U164" s="742">
        <f>+T164/Y157</f>
        <v>1</v>
      </c>
    </row>
    <row r="165" spans="1:27" ht="10.5" customHeight="1" x14ac:dyDescent="0.2">
      <c r="A165" s="1359" t="s">
        <v>61</v>
      </c>
      <c r="B165" s="1159"/>
      <c r="C165" s="1159"/>
      <c r="D165" s="1159"/>
      <c r="E165" s="116"/>
      <c r="F165" s="116"/>
      <c r="G165" s="116"/>
      <c r="H165" s="116"/>
      <c r="I165" s="235"/>
      <c r="J165" s="235"/>
      <c r="K165" s="116"/>
      <c r="L165" s="116"/>
      <c r="M165" s="116"/>
      <c r="N165" s="117"/>
      <c r="O165" s="236"/>
      <c r="P165" s="447">
        <f>+'ESTADO RED VIS'!E19</f>
        <v>1.72</v>
      </c>
      <c r="Q165" s="783">
        <f>+P165/'ESTADO RED VIS'!E19</f>
        <v>1</v>
      </c>
      <c r="R165" s="737"/>
      <c r="S165" s="774"/>
      <c r="T165" s="777"/>
      <c r="U165" s="778"/>
    </row>
    <row r="166" spans="1:27" ht="15" customHeight="1" x14ac:dyDescent="0.2">
      <c r="A166" s="1358"/>
      <c r="B166" s="118"/>
      <c r="C166" s="118"/>
      <c r="D166" s="118"/>
      <c r="E166" s="118"/>
      <c r="F166" s="118"/>
      <c r="G166" s="118"/>
      <c r="H166" s="118"/>
      <c r="I166" s="118"/>
      <c r="J166" s="118"/>
      <c r="K166" s="118"/>
      <c r="L166" s="118"/>
      <c r="M166" s="118"/>
      <c r="N166" s="121"/>
      <c r="O166" s="429"/>
      <c r="P166" s="432"/>
      <c r="Q166" s="781"/>
      <c r="R166" s="773"/>
      <c r="S166" s="763"/>
      <c r="T166" s="743"/>
      <c r="U166" s="742"/>
    </row>
    <row r="167" spans="1:27" ht="10.5" customHeight="1" x14ac:dyDescent="0.2">
      <c r="A167" s="1359" t="s">
        <v>62</v>
      </c>
      <c r="B167" s="1159"/>
      <c r="C167" s="1159"/>
      <c r="D167" s="1159"/>
      <c r="E167" s="118"/>
      <c r="F167" s="116"/>
      <c r="G167" s="116"/>
      <c r="H167" s="116"/>
      <c r="I167" s="235"/>
      <c r="J167" s="235"/>
      <c r="K167" s="116"/>
      <c r="L167" s="116"/>
      <c r="M167" s="116"/>
      <c r="N167" s="117"/>
      <c r="O167" s="236"/>
      <c r="P167" s="447">
        <f>+'ESTADO RED VIS'!E19</f>
        <v>1.72</v>
      </c>
      <c r="Q167" s="782">
        <f>+P167/'ESTADO RED VIS'!E19</f>
        <v>1</v>
      </c>
      <c r="R167" s="737"/>
      <c r="S167" s="774"/>
      <c r="T167" s="770"/>
      <c r="U167" s="738"/>
      <c r="Y167" s="1328" t="s">
        <v>90</v>
      </c>
      <c r="Z167" s="1329"/>
      <c r="AA167" s="1333" t="s">
        <v>540</v>
      </c>
    </row>
    <row r="168" spans="1:27" ht="15" customHeight="1" x14ac:dyDescent="0.2">
      <c r="A168" s="1358"/>
      <c r="B168" s="118"/>
      <c r="C168" s="118"/>
      <c r="D168" s="118"/>
      <c r="E168" s="118"/>
      <c r="F168" s="118"/>
      <c r="G168" s="118"/>
      <c r="H168" s="118"/>
      <c r="I168" s="118"/>
      <c r="J168" s="118"/>
      <c r="K168" s="118"/>
      <c r="L168" s="118"/>
      <c r="M168" s="118"/>
      <c r="N168" s="121"/>
      <c r="O168" s="429"/>
      <c r="P168" s="432"/>
      <c r="Q168" s="781"/>
      <c r="R168" s="773"/>
      <c r="S168" s="764"/>
      <c r="T168" s="745"/>
      <c r="U168" s="746"/>
      <c r="Y168" s="419" t="s">
        <v>103</v>
      </c>
      <c r="Z168" s="415" t="s">
        <v>91</v>
      </c>
      <c r="AA168" s="1334"/>
    </row>
    <row r="169" spans="1:27" ht="10.5" customHeight="1" thickBot="1" x14ac:dyDescent="0.25">
      <c r="A169" s="1359" t="s">
        <v>63</v>
      </c>
      <c r="B169" s="1159"/>
      <c r="C169" s="1159"/>
      <c r="D169" s="1159"/>
      <c r="E169" s="116"/>
      <c r="F169" s="116"/>
      <c r="G169" s="116"/>
      <c r="H169" s="116"/>
      <c r="I169" s="235"/>
      <c r="J169" s="235"/>
      <c r="K169" s="116"/>
      <c r="L169" s="116"/>
      <c r="M169" s="116"/>
      <c r="N169" s="117"/>
      <c r="O169" s="125"/>
      <c r="P169" s="447">
        <f>+'ESTADO RED VIS'!E19</f>
        <v>1.72</v>
      </c>
      <c r="Q169" s="782">
        <f>+P169/'ESTADO RED VIS'!E19</f>
        <v>1</v>
      </c>
      <c r="R169" s="737"/>
      <c r="S169" s="769"/>
      <c r="T169" s="770"/>
      <c r="U169" s="747"/>
      <c r="Y169" s="418" t="s">
        <v>104</v>
      </c>
      <c r="Z169" s="415" t="s">
        <v>92</v>
      </c>
      <c r="AA169" s="1334"/>
    </row>
    <row r="170" spans="1:27" s="119" customFormat="1" ht="15" customHeight="1" thickBot="1" x14ac:dyDescent="0.25">
      <c r="A170" s="1360"/>
      <c r="B170" s="124"/>
      <c r="C170" s="124"/>
      <c r="D170" s="124"/>
      <c r="E170" s="124"/>
      <c r="F170" s="124"/>
      <c r="G170" s="124"/>
      <c r="H170" s="124"/>
      <c r="I170" s="124"/>
      <c r="J170" s="124"/>
      <c r="K170" s="124"/>
      <c r="L170" s="124"/>
      <c r="M170" s="124"/>
      <c r="N170" s="126"/>
      <c r="O170" s="125"/>
      <c r="P170" s="433"/>
      <c r="Q170" s="434"/>
      <c r="R170" s="775"/>
      <c r="S170" s="775"/>
      <c r="T170" s="775"/>
      <c r="U170" s="776"/>
      <c r="Y170" s="417" t="s">
        <v>105</v>
      </c>
      <c r="Z170" s="415" t="s">
        <v>93</v>
      </c>
      <c r="AA170" s="1335"/>
    </row>
    <row r="173" spans="1:27" x14ac:dyDescent="0.2">
      <c r="A173" s="72" t="s">
        <v>96</v>
      </c>
      <c r="B173" s="1353" t="s">
        <v>638</v>
      </c>
      <c r="C173" s="1354"/>
      <c r="D173" s="1354"/>
      <c r="E173" s="1354"/>
      <c r="F173" s="1354"/>
      <c r="G173" s="1354"/>
      <c r="H173" s="1354"/>
      <c r="I173" s="1354"/>
      <c r="J173" s="1354"/>
      <c r="K173" s="74"/>
      <c r="L173" s="75" t="s">
        <v>95</v>
      </c>
      <c r="M173" s="76"/>
      <c r="N173" s="76"/>
      <c r="O173" s="74"/>
      <c r="P173" s="423" t="s">
        <v>603</v>
      </c>
      <c r="Q173" s="423"/>
      <c r="R173" s="423"/>
      <c r="S173" s="423"/>
      <c r="T173" s="424"/>
      <c r="U173" s="424"/>
    </row>
    <row r="174" spans="1:27" ht="9.75" customHeight="1" x14ac:dyDescent="0.2">
      <c r="A174" s="72"/>
      <c r="B174" s="73"/>
      <c r="C174" s="74"/>
      <c r="D174" s="74"/>
      <c r="E174" s="74"/>
      <c r="F174" s="74"/>
      <c r="G174" s="74"/>
      <c r="H174" s="74"/>
      <c r="I174" s="74"/>
      <c r="J174" s="74"/>
      <c r="K174" s="74"/>
      <c r="L174" s="75"/>
      <c r="M174" s="76"/>
      <c r="N174" s="76"/>
      <c r="O174" s="74"/>
      <c r="P174" s="74"/>
      <c r="Q174" s="74"/>
      <c r="R174" s="74"/>
      <c r="S174" s="74"/>
      <c r="T174" s="71"/>
      <c r="U174" s="71"/>
    </row>
    <row r="175" spans="1:27" ht="18" customHeight="1" x14ac:dyDescent="0.2">
      <c r="A175" s="77" t="s">
        <v>53</v>
      </c>
      <c r="B175" s="426" t="s">
        <v>48</v>
      </c>
      <c r="C175" s="427"/>
      <c r="D175" s="427"/>
      <c r="E175" s="427"/>
      <c r="F175" s="427"/>
      <c r="G175" s="427"/>
      <c r="H175" s="427"/>
      <c r="I175" s="427"/>
      <c r="J175" s="428"/>
      <c r="K175" s="78"/>
      <c r="L175" s="724" t="s">
        <v>970</v>
      </c>
      <c r="M175" s="78"/>
      <c r="N175" s="78"/>
      <c r="O175" s="78"/>
      <c r="P175" s="78"/>
      <c r="Q175" s="78"/>
      <c r="R175" s="78"/>
      <c r="S175" s="78"/>
      <c r="T175" s="79"/>
      <c r="U175" s="79"/>
    </row>
    <row r="176" spans="1:27" ht="18" customHeight="1" x14ac:dyDescent="0.2">
      <c r="A176" s="77"/>
      <c r="B176" s="426" t="s">
        <v>50</v>
      </c>
      <c r="C176" s="427"/>
      <c r="D176" s="427"/>
      <c r="E176" s="427"/>
      <c r="F176" s="427"/>
      <c r="G176" s="427"/>
      <c r="H176" s="427"/>
      <c r="I176" s="427"/>
      <c r="J176" s="428"/>
      <c r="K176" s="78"/>
      <c r="L176" s="724" t="s">
        <v>971</v>
      </c>
      <c r="M176" s="78"/>
      <c r="N176" s="78"/>
      <c r="O176" s="78"/>
      <c r="P176" s="78"/>
      <c r="Q176" s="78"/>
      <c r="R176" s="78"/>
      <c r="S176" s="78"/>
      <c r="T176" s="79"/>
      <c r="U176" s="79"/>
    </row>
    <row r="177" spans="1:23" ht="18" customHeight="1" x14ac:dyDescent="0.2">
      <c r="A177" s="77"/>
      <c r="B177" s="426" t="s">
        <v>51</v>
      </c>
      <c r="C177" s="427"/>
      <c r="D177" s="427"/>
      <c r="E177" s="427"/>
      <c r="F177" s="427"/>
      <c r="G177" s="427"/>
      <c r="H177" s="427"/>
      <c r="I177" s="427"/>
      <c r="J177" s="428"/>
      <c r="K177" s="78"/>
      <c r="L177" s="724" t="s">
        <v>972</v>
      </c>
      <c r="M177" s="78"/>
      <c r="N177" s="78"/>
      <c r="O177" s="78"/>
      <c r="P177" s="78"/>
      <c r="Q177" s="78"/>
      <c r="R177" s="78"/>
      <c r="S177" s="78"/>
      <c r="T177" s="79"/>
      <c r="U177" s="79"/>
    </row>
    <row r="178" spans="1:23" ht="18" customHeight="1" x14ac:dyDescent="0.2">
      <c r="A178" s="77"/>
      <c r="B178" s="426" t="s">
        <v>54</v>
      </c>
      <c r="C178" s="427"/>
      <c r="D178" s="427"/>
      <c r="E178" s="427"/>
      <c r="F178" s="427"/>
      <c r="G178" s="427"/>
      <c r="H178" s="427"/>
      <c r="I178" s="427"/>
      <c r="J178" s="428"/>
      <c r="K178" s="78"/>
      <c r="L178" s="724" t="s">
        <v>973</v>
      </c>
      <c r="M178" s="78"/>
      <c r="N178" s="78"/>
      <c r="O178" s="78"/>
      <c r="P178" s="78"/>
      <c r="Q178" s="78"/>
      <c r="R178" s="78"/>
      <c r="S178" s="78"/>
      <c r="T178" s="79"/>
      <c r="U178" s="79"/>
    </row>
    <row r="179" spans="1:23" ht="18" customHeight="1" x14ac:dyDescent="0.2">
      <c r="A179" s="77"/>
      <c r="B179" s="426" t="s">
        <v>964</v>
      </c>
      <c r="C179" s="427"/>
      <c r="D179" s="427"/>
      <c r="E179" s="427"/>
      <c r="F179" s="427"/>
      <c r="G179" s="427"/>
      <c r="H179" s="427"/>
      <c r="I179" s="427"/>
      <c r="J179" s="428"/>
      <c r="K179" s="78"/>
      <c r="L179" s="724" t="s">
        <v>980</v>
      </c>
      <c r="M179" s="78"/>
      <c r="N179" s="78"/>
      <c r="O179" s="78"/>
      <c r="P179" s="78"/>
      <c r="Q179" s="78"/>
      <c r="R179" s="78"/>
      <c r="S179" s="78"/>
      <c r="T179" s="79"/>
      <c r="U179" s="79"/>
    </row>
    <row r="180" spans="1:23" ht="18" customHeight="1" x14ac:dyDescent="0.2">
      <c r="A180" s="77"/>
      <c r="B180" s="426" t="s">
        <v>965</v>
      </c>
      <c r="C180" s="427"/>
      <c r="D180" s="427"/>
      <c r="E180" s="427"/>
      <c r="F180" s="427"/>
      <c r="G180" s="427"/>
      <c r="H180" s="427"/>
      <c r="I180" s="427"/>
      <c r="J180" s="428"/>
      <c r="K180" s="78"/>
      <c r="L180" s="724" t="s">
        <v>974</v>
      </c>
      <c r="M180" s="78"/>
      <c r="N180" s="78"/>
      <c r="O180" s="78"/>
      <c r="P180" s="78"/>
      <c r="Q180" s="78"/>
      <c r="R180" s="78"/>
      <c r="S180" s="78"/>
      <c r="T180" s="79"/>
      <c r="U180" s="79"/>
    </row>
    <row r="181" spans="1:23" ht="18" customHeight="1" x14ac:dyDescent="0.2">
      <c r="A181" s="77"/>
      <c r="B181" s="426" t="s">
        <v>863</v>
      </c>
      <c r="C181" s="427"/>
      <c r="D181" s="427"/>
      <c r="E181" s="427"/>
      <c r="F181" s="427"/>
      <c r="G181" s="427"/>
      <c r="H181" s="427"/>
      <c r="I181" s="427"/>
      <c r="J181" s="428"/>
      <c r="K181" s="78"/>
      <c r="L181" s="724" t="s">
        <v>975</v>
      </c>
      <c r="M181" s="78"/>
      <c r="N181" s="78"/>
      <c r="O181" s="78"/>
      <c r="P181" s="78"/>
      <c r="Q181" s="78"/>
      <c r="R181" s="78"/>
      <c r="S181" s="78"/>
      <c r="T181" s="79"/>
      <c r="U181" s="79"/>
    </row>
    <row r="182" spans="1:23" ht="18" customHeight="1" x14ac:dyDescent="0.2">
      <c r="A182" s="77"/>
      <c r="B182" s="426" t="s">
        <v>966</v>
      </c>
      <c r="C182" s="427"/>
      <c r="D182" s="427"/>
      <c r="E182" s="427"/>
      <c r="F182" s="427"/>
      <c r="G182" s="427"/>
      <c r="H182" s="427"/>
      <c r="I182" s="427"/>
      <c r="J182" s="428"/>
      <c r="K182" s="78"/>
      <c r="L182" s="724" t="s">
        <v>981</v>
      </c>
      <c r="M182" s="78"/>
      <c r="N182" s="78"/>
      <c r="O182" s="78"/>
      <c r="P182" s="78"/>
      <c r="Q182" s="78"/>
      <c r="R182" s="78"/>
      <c r="S182" s="78"/>
      <c r="T182" s="79"/>
      <c r="U182" s="79"/>
    </row>
    <row r="183" spans="1:23" ht="18" customHeight="1" x14ac:dyDescent="0.2">
      <c r="A183" s="77"/>
      <c r="B183" s="426" t="s">
        <v>967</v>
      </c>
      <c r="C183" s="427"/>
      <c r="D183" s="427"/>
      <c r="E183" s="427"/>
      <c r="F183" s="427"/>
      <c r="G183" s="427"/>
      <c r="H183" s="427"/>
      <c r="I183" s="427"/>
      <c r="J183" s="428"/>
      <c r="K183" s="78"/>
      <c r="L183" s="724" t="s">
        <v>976</v>
      </c>
      <c r="M183" s="78"/>
      <c r="N183" s="78"/>
      <c r="O183" s="78"/>
      <c r="P183" s="78"/>
      <c r="Q183" s="78"/>
      <c r="R183" s="78"/>
      <c r="S183" s="78"/>
      <c r="T183" s="79"/>
      <c r="U183" s="79"/>
    </row>
    <row r="184" spans="1:23" ht="18" customHeight="1" x14ac:dyDescent="0.2">
      <c r="A184" s="145"/>
      <c r="B184" s="426" t="s">
        <v>968</v>
      </c>
      <c r="C184" s="427"/>
      <c r="D184" s="427"/>
      <c r="E184" s="427"/>
      <c r="F184" s="427"/>
      <c r="G184" s="427"/>
      <c r="H184" s="427"/>
      <c r="I184" s="427"/>
      <c r="J184" s="428"/>
      <c r="K184" s="78"/>
      <c r="L184" s="724" t="s">
        <v>977</v>
      </c>
      <c r="M184" s="78"/>
      <c r="N184" s="78"/>
      <c r="O184" s="78"/>
      <c r="P184" s="78"/>
      <c r="Q184" s="78"/>
      <c r="R184" s="78"/>
      <c r="S184" s="78"/>
      <c r="T184" s="79"/>
      <c r="U184" s="79"/>
    </row>
    <row r="185" spans="1:23" ht="18" customHeight="1" x14ac:dyDescent="0.2">
      <c r="A185" s="145"/>
      <c r="B185" s="426" t="s">
        <v>969</v>
      </c>
      <c r="C185" s="427"/>
      <c r="D185" s="427"/>
      <c r="E185" s="427"/>
      <c r="F185" s="427"/>
      <c r="G185" s="427"/>
      <c r="H185" s="427"/>
      <c r="I185" s="427"/>
      <c r="J185" s="428"/>
      <c r="K185" s="78"/>
      <c r="L185" s="724" t="s">
        <v>978</v>
      </c>
      <c r="M185" s="78"/>
      <c r="N185" s="78"/>
      <c r="O185" s="78"/>
      <c r="P185" s="78"/>
      <c r="Q185" s="78"/>
      <c r="R185" s="78"/>
      <c r="S185" s="78"/>
      <c r="T185" s="79"/>
      <c r="U185" s="79"/>
    </row>
    <row r="186" spans="1:23" ht="18" customHeight="1" x14ac:dyDescent="0.2">
      <c r="A186" s="145"/>
      <c r="B186" s="426" t="s">
        <v>963</v>
      </c>
      <c r="C186" s="427"/>
      <c r="D186" s="427"/>
      <c r="E186" s="427"/>
      <c r="F186" s="427"/>
      <c r="G186" s="427"/>
      <c r="H186" s="427"/>
      <c r="I186" s="427"/>
      <c r="J186" s="428"/>
      <c r="K186" s="78"/>
      <c r="L186" s="724" t="s">
        <v>979</v>
      </c>
      <c r="M186" s="78"/>
      <c r="N186" s="78"/>
      <c r="O186" s="78"/>
      <c r="P186" s="78"/>
      <c r="Q186" s="78"/>
      <c r="R186" s="78"/>
      <c r="S186" s="78"/>
      <c r="T186" s="79"/>
      <c r="U186" s="79"/>
    </row>
    <row r="187" spans="1:23" ht="18" customHeight="1" x14ac:dyDescent="0.2">
      <c r="A187" s="262" t="s">
        <v>154</v>
      </c>
      <c r="B187" s="425"/>
      <c r="C187" s="1355" t="s">
        <v>591</v>
      </c>
      <c r="D187" s="1355"/>
      <c r="E187" s="1355"/>
      <c r="F187" s="1355"/>
      <c r="G187" s="1355"/>
      <c r="H187" s="1355"/>
      <c r="I187" s="1355"/>
      <c r="J187" s="1355"/>
      <c r="K187" s="1355"/>
      <c r="L187" s="77" t="s">
        <v>314</v>
      </c>
      <c r="M187" s="74"/>
      <c r="N187" s="74"/>
      <c r="O187" s="74"/>
      <c r="P187" s="74"/>
      <c r="Q187" s="74"/>
      <c r="R187" s="1356" t="str">
        <f>+R124</f>
        <v>ENERO - FEBRERO - MARZO</v>
      </c>
      <c r="S187" s="1356"/>
      <c r="T187" s="1356"/>
      <c r="U187" s="1356"/>
    </row>
    <row r="188" spans="1:23" ht="13.5" thickBot="1" x14ac:dyDescent="0.25">
      <c r="A188" s="80"/>
      <c r="B188" s="81"/>
      <c r="C188" s="82"/>
      <c r="D188" s="82"/>
      <c r="E188" s="82"/>
      <c r="F188" s="82"/>
      <c r="G188" s="82"/>
      <c r="H188" s="82"/>
      <c r="I188" s="82"/>
      <c r="J188" s="82"/>
      <c r="K188" s="82"/>
      <c r="L188" s="83"/>
      <c r="M188" s="82"/>
      <c r="N188" s="82"/>
      <c r="O188" s="82"/>
      <c r="P188" s="82"/>
      <c r="Q188" s="82"/>
      <c r="R188" s="82"/>
      <c r="S188" s="82"/>
      <c r="T188" s="82"/>
      <c r="U188" s="82"/>
      <c r="V188" s="84"/>
      <c r="W188" s="84"/>
    </row>
    <row r="189" spans="1:23" x14ac:dyDescent="0.2">
      <c r="A189" s="85"/>
      <c r="B189" s="86"/>
      <c r="C189" s="87"/>
      <c r="D189" s="87"/>
      <c r="E189" s="87"/>
      <c r="F189" s="87"/>
      <c r="G189" s="87"/>
      <c r="H189" s="87"/>
      <c r="I189" s="87"/>
      <c r="J189" s="87"/>
      <c r="K189" s="87"/>
      <c r="L189" s="86"/>
      <c r="M189" s="87"/>
      <c r="N189" s="87"/>
      <c r="O189" s="87"/>
      <c r="P189" s="87"/>
      <c r="Q189" s="87"/>
      <c r="R189" s="87"/>
      <c r="S189" s="87"/>
      <c r="T189" s="88"/>
      <c r="U189" s="89"/>
    </row>
    <row r="190" spans="1:23" x14ac:dyDescent="0.2">
      <c r="A190" s="90"/>
      <c r="B190" s="91"/>
      <c r="C190" s="92"/>
      <c r="D190" s="92"/>
      <c r="E190" s="92"/>
      <c r="F190" s="92"/>
      <c r="G190" s="92"/>
      <c r="H190" s="92"/>
      <c r="I190" s="92"/>
      <c r="J190" s="92"/>
      <c r="K190" s="92"/>
      <c r="L190" s="91"/>
      <c r="M190" s="92"/>
      <c r="N190" s="92"/>
      <c r="O190" s="92"/>
      <c r="P190" s="92"/>
      <c r="Q190" s="92"/>
      <c r="R190" s="92"/>
      <c r="S190" s="92"/>
      <c r="T190" s="93"/>
      <c r="U190" s="94"/>
    </row>
    <row r="191" spans="1:23" x14ac:dyDescent="0.2">
      <c r="A191" s="95"/>
      <c r="B191" s="91"/>
      <c r="C191" s="92"/>
      <c r="D191" s="92"/>
      <c r="E191" s="92"/>
      <c r="F191" s="92"/>
      <c r="G191" s="92"/>
      <c r="H191" s="92"/>
      <c r="I191" s="92"/>
      <c r="J191" s="92"/>
      <c r="K191" s="92"/>
      <c r="L191" s="91"/>
      <c r="M191" s="92"/>
      <c r="N191" s="92"/>
      <c r="O191" s="92"/>
      <c r="P191" s="92"/>
      <c r="Q191" s="92"/>
      <c r="R191" s="92"/>
      <c r="S191" s="92"/>
      <c r="T191" s="93"/>
      <c r="U191" s="94"/>
    </row>
    <row r="192" spans="1:23" x14ac:dyDescent="0.2">
      <c r="A192" s="95"/>
      <c r="B192" s="91"/>
      <c r="C192" s="92"/>
      <c r="D192" s="92"/>
      <c r="E192" s="92"/>
      <c r="F192" s="92"/>
      <c r="G192" s="92"/>
      <c r="H192" s="92"/>
      <c r="I192" s="92"/>
      <c r="J192" s="92"/>
      <c r="K192" s="92"/>
      <c r="L192" s="91"/>
      <c r="M192" s="92"/>
      <c r="N192" s="92"/>
      <c r="O192" s="92"/>
      <c r="P192" s="92"/>
      <c r="Q192" s="92"/>
      <c r="R192" s="92"/>
      <c r="S192" s="92"/>
      <c r="T192" s="93"/>
      <c r="U192" s="94"/>
    </row>
    <row r="193" spans="1:21" x14ac:dyDescent="0.2">
      <c r="A193" s="95"/>
      <c r="B193" s="91"/>
      <c r="C193" s="92"/>
      <c r="D193" s="92"/>
      <c r="E193" s="92"/>
      <c r="F193" s="92"/>
      <c r="G193" s="92"/>
      <c r="H193" s="92"/>
      <c r="I193" s="92"/>
      <c r="J193" s="92"/>
      <c r="K193" s="92"/>
      <c r="L193" s="91"/>
      <c r="M193" s="92"/>
      <c r="N193" s="92"/>
      <c r="O193" s="92"/>
      <c r="P193" s="92"/>
      <c r="Q193" s="92"/>
      <c r="R193" s="92"/>
      <c r="S193" s="92"/>
      <c r="T193" s="93"/>
      <c r="U193" s="94"/>
    </row>
    <row r="194" spans="1:21" x14ac:dyDescent="0.2">
      <c r="A194" s="95"/>
      <c r="B194" s="91"/>
      <c r="C194" s="92"/>
      <c r="D194" s="92"/>
      <c r="E194" s="92"/>
      <c r="F194" s="92"/>
      <c r="G194" s="92"/>
      <c r="H194" s="92"/>
      <c r="I194" s="92"/>
      <c r="J194" s="92"/>
      <c r="K194" s="92"/>
      <c r="L194" s="91"/>
      <c r="M194" s="92"/>
      <c r="N194" s="92"/>
      <c r="O194" s="92"/>
      <c r="P194" s="92"/>
      <c r="Q194" s="92"/>
      <c r="R194" s="92"/>
      <c r="S194" s="92"/>
      <c r="T194" s="93"/>
      <c r="U194" s="94"/>
    </row>
    <row r="195" spans="1:21" x14ac:dyDescent="0.2">
      <c r="A195" s="95"/>
      <c r="B195" s="91"/>
      <c r="C195" s="92"/>
      <c r="D195" s="92"/>
      <c r="E195" s="92"/>
      <c r="F195" s="92"/>
      <c r="G195" s="92"/>
      <c r="H195" s="92"/>
      <c r="I195" s="92"/>
      <c r="J195" s="92"/>
      <c r="K195" s="92"/>
      <c r="L195" s="91"/>
      <c r="M195" s="92"/>
      <c r="N195" s="92"/>
      <c r="O195" s="92"/>
      <c r="P195" s="92"/>
      <c r="Q195" s="92"/>
      <c r="R195" s="92"/>
      <c r="S195" s="92"/>
      <c r="T195" s="93"/>
      <c r="U195" s="94"/>
    </row>
    <row r="196" spans="1:21" x14ac:dyDescent="0.2">
      <c r="A196" s="95"/>
      <c r="B196" s="91"/>
      <c r="C196" s="92"/>
      <c r="D196" s="92"/>
      <c r="E196" s="92"/>
      <c r="F196" s="92"/>
      <c r="G196" s="92"/>
      <c r="H196" s="92"/>
      <c r="I196" s="92"/>
      <c r="J196" s="92"/>
      <c r="K196" s="92"/>
      <c r="L196" s="91"/>
      <c r="M196" s="92"/>
      <c r="N196" s="92"/>
      <c r="O196" s="92"/>
      <c r="P196" s="92"/>
      <c r="Q196" s="92"/>
      <c r="R196" s="92"/>
      <c r="S196" s="92"/>
      <c r="T196" s="93"/>
      <c r="U196" s="94"/>
    </row>
    <row r="197" spans="1:21" x14ac:dyDescent="0.2">
      <c r="A197" s="95"/>
      <c r="B197" s="91"/>
      <c r="C197" s="92"/>
      <c r="D197" s="92"/>
      <c r="E197" s="92"/>
      <c r="F197" s="92"/>
      <c r="G197" s="92"/>
      <c r="H197" s="92"/>
      <c r="I197" s="92"/>
      <c r="J197" s="92"/>
      <c r="K197" s="92"/>
      <c r="L197" s="91"/>
      <c r="M197" s="92"/>
      <c r="N197" s="92"/>
      <c r="O197" s="92"/>
      <c r="P197" s="92"/>
      <c r="Q197" s="92"/>
      <c r="R197" s="92"/>
      <c r="S197" s="92"/>
      <c r="T197" s="93"/>
      <c r="U197" s="94"/>
    </row>
    <row r="198" spans="1:21" x14ac:dyDescent="0.2">
      <c r="A198" s="95"/>
      <c r="B198" s="91"/>
      <c r="C198" s="92"/>
      <c r="D198" s="92"/>
      <c r="E198" s="92"/>
      <c r="F198" s="92"/>
      <c r="G198" s="92"/>
      <c r="H198" s="92"/>
      <c r="I198" s="92"/>
      <c r="J198" s="92"/>
      <c r="K198" s="92"/>
      <c r="L198" s="91"/>
      <c r="M198" s="92"/>
      <c r="N198" s="92"/>
      <c r="O198" s="92"/>
      <c r="P198"/>
      <c r="Q198" s="92"/>
      <c r="R198" s="92"/>
      <c r="S198" s="92"/>
      <c r="T198" s="93"/>
      <c r="U198" s="94"/>
    </row>
    <row r="199" spans="1:21" x14ac:dyDescent="0.2">
      <c r="A199" s="95"/>
      <c r="B199" s="91"/>
      <c r="C199" s="92"/>
      <c r="D199" s="92"/>
      <c r="E199" s="92"/>
      <c r="F199" s="92"/>
      <c r="G199" s="92"/>
      <c r="H199" s="92"/>
      <c r="I199" s="92"/>
      <c r="J199" s="92"/>
      <c r="K199" s="92"/>
      <c r="L199" s="91"/>
      <c r="M199" s="92"/>
      <c r="N199" s="92"/>
      <c r="O199" s="92"/>
      <c r="P199" s="92"/>
      <c r="Q199" s="92"/>
      <c r="R199" s="92"/>
      <c r="S199" s="92"/>
      <c r="T199" s="93"/>
      <c r="U199" s="94"/>
    </row>
    <row r="200" spans="1:21" x14ac:dyDescent="0.2">
      <c r="A200" s="95"/>
      <c r="B200" s="91"/>
      <c r="C200" s="92"/>
      <c r="D200" s="92"/>
      <c r="E200" s="92"/>
      <c r="F200" s="92"/>
      <c r="G200" s="92"/>
      <c r="H200" s="92"/>
      <c r="I200" s="92"/>
      <c r="J200" s="92"/>
      <c r="K200" s="92"/>
      <c r="L200" s="91"/>
      <c r="M200" s="92"/>
      <c r="N200" s="92"/>
      <c r="O200" s="92"/>
      <c r="P200" s="92"/>
      <c r="Q200" s="92"/>
      <c r="R200" s="92"/>
      <c r="S200" s="92"/>
      <c r="T200" s="93"/>
      <c r="U200" s="94"/>
    </row>
    <row r="201" spans="1:21" x14ac:dyDescent="0.2">
      <c r="A201" s="95"/>
      <c r="B201" s="91"/>
      <c r="C201" s="92"/>
      <c r="D201" s="92"/>
      <c r="E201" s="92"/>
      <c r="F201" s="92"/>
      <c r="G201" s="92"/>
      <c r="H201" s="92"/>
      <c r="I201" s="92"/>
      <c r="J201" s="92"/>
      <c r="K201" s="92"/>
      <c r="L201" s="91"/>
      <c r="M201" s="92"/>
      <c r="N201" s="92"/>
      <c r="O201" s="92"/>
      <c r="P201" s="92"/>
      <c r="Q201" s="92"/>
      <c r="R201" s="92"/>
      <c r="S201" s="92"/>
      <c r="T201" s="93"/>
      <c r="U201" s="94"/>
    </row>
    <row r="202" spans="1:21" x14ac:dyDescent="0.2">
      <c r="A202" s="95"/>
      <c r="B202" s="91"/>
      <c r="C202" s="92"/>
      <c r="D202" s="92"/>
      <c r="E202" s="92"/>
      <c r="F202" s="92"/>
      <c r="G202" s="92"/>
      <c r="H202" s="92"/>
      <c r="I202" s="92"/>
      <c r="J202" s="92"/>
      <c r="K202" s="92"/>
      <c r="L202" s="91"/>
      <c r="M202" s="92"/>
      <c r="N202" s="92"/>
      <c r="O202" s="92"/>
      <c r="P202" s="92"/>
      <c r="Q202" s="92"/>
      <c r="R202" s="92"/>
      <c r="S202" s="92"/>
      <c r="T202" s="93"/>
      <c r="U202" s="94"/>
    </row>
    <row r="203" spans="1:21" x14ac:dyDescent="0.2">
      <c r="A203" s="95"/>
      <c r="B203" s="91"/>
      <c r="C203" s="92"/>
      <c r="D203" s="92"/>
      <c r="E203" s="92"/>
      <c r="F203" s="92"/>
      <c r="G203" s="92"/>
      <c r="H203" s="92"/>
      <c r="I203" s="92"/>
      <c r="J203" s="92"/>
      <c r="K203" s="92"/>
      <c r="L203" s="91"/>
      <c r="M203" s="92"/>
      <c r="N203" s="92"/>
      <c r="O203" s="92"/>
      <c r="P203" s="92"/>
      <c r="Q203" s="92"/>
      <c r="R203" s="92"/>
      <c r="S203" s="92"/>
      <c r="T203" s="93"/>
      <c r="U203" s="94"/>
    </row>
    <row r="204" spans="1:21" x14ac:dyDescent="0.2">
      <c r="A204" s="95"/>
      <c r="B204" s="91"/>
      <c r="C204" s="92"/>
      <c r="D204" s="92"/>
      <c r="E204" s="92"/>
      <c r="F204" s="92"/>
      <c r="G204" s="92"/>
      <c r="H204" s="92"/>
      <c r="I204" s="92"/>
      <c r="J204" s="92"/>
      <c r="K204" s="92"/>
      <c r="L204" s="91"/>
      <c r="M204" s="92"/>
      <c r="N204" s="92"/>
      <c r="O204" s="92"/>
      <c r="P204" s="92"/>
      <c r="Q204" s="92"/>
      <c r="R204" s="92"/>
      <c r="S204" s="92"/>
      <c r="T204" s="93"/>
      <c r="U204" s="94"/>
    </row>
    <row r="205" spans="1:21" x14ac:dyDescent="0.2">
      <c r="A205" s="95"/>
      <c r="B205" s="91"/>
      <c r="C205" s="92"/>
      <c r="D205" s="92"/>
      <c r="E205" s="92"/>
      <c r="F205" s="92"/>
      <c r="G205" s="92"/>
      <c r="H205" s="92"/>
      <c r="I205" s="92"/>
      <c r="J205" s="92"/>
      <c r="K205" s="92"/>
      <c r="L205" s="91"/>
      <c r="M205" s="92"/>
      <c r="N205" s="92"/>
      <c r="O205" s="92"/>
      <c r="P205" s="92"/>
      <c r="Q205" s="92"/>
      <c r="R205" s="92"/>
      <c r="S205" s="92"/>
      <c r="T205" s="93"/>
      <c r="U205" s="94"/>
    </row>
    <row r="206" spans="1:21" x14ac:dyDescent="0.2">
      <c r="A206" s="95"/>
      <c r="B206" s="91"/>
      <c r="C206" s="92"/>
      <c r="D206" s="92"/>
      <c r="E206" s="92"/>
      <c r="F206" s="92"/>
      <c r="G206" s="92"/>
      <c r="H206" s="92"/>
      <c r="I206" s="92"/>
      <c r="J206" s="92"/>
      <c r="K206" s="92"/>
      <c r="L206" s="91"/>
      <c r="M206" s="92"/>
      <c r="N206" s="92"/>
      <c r="O206" s="92"/>
      <c r="P206" s="92"/>
      <c r="Q206" s="92"/>
      <c r="R206" s="92"/>
      <c r="S206" s="92"/>
      <c r="T206" s="93"/>
      <c r="U206" s="94"/>
    </row>
    <row r="207" spans="1:21" x14ac:dyDescent="0.2">
      <c r="A207" s="95"/>
      <c r="B207" s="91"/>
      <c r="C207" s="92"/>
      <c r="D207" s="92"/>
      <c r="E207" s="92"/>
      <c r="F207" s="92"/>
      <c r="G207" s="92"/>
      <c r="H207" s="92"/>
      <c r="I207" s="92"/>
      <c r="J207" s="92"/>
      <c r="K207" s="92"/>
      <c r="L207" s="91"/>
      <c r="M207" s="92"/>
      <c r="N207" s="92"/>
      <c r="O207" s="92"/>
      <c r="P207" s="92"/>
      <c r="Q207" s="92"/>
      <c r="R207" s="92"/>
      <c r="S207" s="92"/>
      <c r="T207" s="93"/>
      <c r="U207" s="94"/>
    </row>
    <row r="208" spans="1:21" ht="12" customHeight="1" x14ac:dyDescent="0.2">
      <c r="A208" s="95"/>
      <c r="B208" s="91"/>
      <c r="C208" s="92"/>
      <c r="D208" s="92"/>
      <c r="E208" s="92"/>
      <c r="F208" s="92"/>
      <c r="G208" s="92"/>
      <c r="H208" s="92"/>
      <c r="I208" s="92"/>
      <c r="J208" s="92"/>
      <c r="K208" s="92"/>
      <c r="L208" s="91"/>
      <c r="M208" s="92"/>
      <c r="N208" s="92"/>
      <c r="O208" s="92"/>
      <c r="P208" s="92"/>
      <c r="Q208" s="92"/>
      <c r="R208" s="92"/>
      <c r="S208" s="92"/>
      <c r="T208" s="93"/>
      <c r="U208" s="94"/>
    </row>
    <row r="209" spans="1:25" ht="8.25" hidden="1" customHeight="1" x14ac:dyDescent="0.2">
      <c r="A209" s="96"/>
      <c r="B209" s="97"/>
      <c r="C209" s="98"/>
      <c r="D209" s="98"/>
      <c r="E209" s="98"/>
      <c r="F209" s="98"/>
      <c r="G209" s="98"/>
      <c r="H209" s="98"/>
      <c r="I209" s="98"/>
      <c r="J209" s="98"/>
      <c r="K209" s="98"/>
      <c r="L209" s="97"/>
      <c r="M209" s="98"/>
      <c r="N209" s="98"/>
      <c r="O209" s="98"/>
      <c r="P209" s="98"/>
      <c r="Q209" s="98"/>
      <c r="R209" s="98"/>
      <c r="S209" s="98"/>
      <c r="T209" s="99"/>
      <c r="U209" s="94"/>
    </row>
    <row r="210" spans="1:25" ht="8.25" customHeight="1" thickBot="1" x14ac:dyDescent="0.25">
      <c r="A210" s="92"/>
      <c r="B210" s="91"/>
      <c r="C210" s="92"/>
      <c r="D210" s="92"/>
      <c r="E210" s="92"/>
      <c r="F210" s="92"/>
      <c r="G210" s="92"/>
      <c r="H210" s="92"/>
      <c r="I210" s="92"/>
      <c r="J210" s="92"/>
      <c r="K210" s="92"/>
      <c r="L210" s="91"/>
      <c r="M210" s="92"/>
      <c r="N210" s="92"/>
      <c r="O210" s="92"/>
      <c r="P210" s="92"/>
      <c r="Q210" s="92"/>
      <c r="R210" s="92"/>
      <c r="S210" s="92"/>
      <c r="T210" s="93"/>
      <c r="U210" s="94"/>
    </row>
    <row r="211" spans="1:25" ht="15" customHeight="1" x14ac:dyDescent="0.2">
      <c r="A211" s="101" t="s">
        <v>7</v>
      </c>
      <c r="B211" s="102"/>
      <c r="C211" s="103"/>
      <c r="D211" s="104"/>
      <c r="E211" s="104"/>
      <c r="F211" s="104"/>
      <c r="G211" s="104"/>
      <c r="H211" s="104"/>
      <c r="I211" s="105" t="s">
        <v>53</v>
      </c>
      <c r="J211" s="105"/>
      <c r="K211" s="104"/>
      <c r="L211" s="106"/>
      <c r="M211" s="107"/>
      <c r="N211" s="1389" t="s">
        <v>998</v>
      </c>
      <c r="O211" s="1390"/>
      <c r="P211" s="1390"/>
      <c r="Q211" s="1390"/>
      <c r="R211" s="1390"/>
      <c r="S211" s="1390"/>
      <c r="T211" s="1390"/>
      <c r="U211" s="1391"/>
      <c r="Y211" s="47">
        <v>3.758</v>
      </c>
    </row>
    <row r="212" spans="1:25" ht="15" customHeight="1" x14ac:dyDescent="0.2">
      <c r="A212" s="108"/>
      <c r="B212" s="1002" t="s">
        <v>639</v>
      </c>
      <c r="C212" s="109">
        <v>2</v>
      </c>
      <c r="D212" s="109">
        <v>3</v>
      </c>
      <c r="E212" s="109">
        <v>4</v>
      </c>
      <c r="F212" s="109">
        <v>5</v>
      </c>
      <c r="G212" s="1003" t="s">
        <v>641</v>
      </c>
      <c r="H212" s="109">
        <v>7</v>
      </c>
      <c r="I212" s="109">
        <v>8</v>
      </c>
      <c r="J212" s="109">
        <v>9</v>
      </c>
      <c r="K212" s="109">
        <v>10</v>
      </c>
      <c r="L212" s="1004" t="s">
        <v>969</v>
      </c>
      <c r="M212" s="1018" t="s">
        <v>963</v>
      </c>
      <c r="N212" s="1392"/>
      <c r="O212" s="1393"/>
      <c r="P212" s="1393"/>
      <c r="Q212" s="1393"/>
      <c r="R212" s="1393"/>
      <c r="S212" s="1393"/>
      <c r="T212" s="1393"/>
      <c r="U212" s="1394"/>
    </row>
    <row r="213" spans="1:25" ht="36.6" customHeight="1" x14ac:dyDescent="0.2">
      <c r="A213" s="999" t="s">
        <v>55</v>
      </c>
      <c r="B213" s="1032" t="s">
        <v>113</v>
      </c>
      <c r="C213" s="1033" t="s">
        <v>113</v>
      </c>
      <c r="D213" s="1033" t="s">
        <v>989</v>
      </c>
      <c r="E213" s="1033" t="s">
        <v>990</v>
      </c>
      <c r="F213" s="1033" t="s">
        <v>991</v>
      </c>
      <c r="G213" s="1033" t="s">
        <v>992</v>
      </c>
      <c r="H213" s="1033" t="s">
        <v>993</v>
      </c>
      <c r="I213" s="1033" t="s">
        <v>994</v>
      </c>
      <c r="J213" s="1033" t="s">
        <v>995</v>
      </c>
      <c r="K213" s="1033" t="s">
        <v>996</v>
      </c>
      <c r="L213" s="1033" t="s">
        <v>997</v>
      </c>
      <c r="M213" s="1034" t="s">
        <v>992</v>
      </c>
      <c r="N213" s="1395"/>
      <c r="O213" s="1396"/>
      <c r="P213" s="1396"/>
      <c r="Q213" s="1396"/>
      <c r="R213" s="1396"/>
      <c r="S213" s="1396"/>
      <c r="T213" s="1396"/>
      <c r="U213" s="1397"/>
    </row>
    <row r="214" spans="1:25" s="528" customFormat="1" ht="12" customHeight="1" x14ac:dyDescent="0.2">
      <c r="A214" s="108" t="s">
        <v>57</v>
      </c>
      <c r="B214" s="1016"/>
      <c r="C214" s="1013"/>
      <c r="D214" s="1013"/>
      <c r="E214" s="1013"/>
      <c r="F214" s="1013"/>
      <c r="G214" s="1013"/>
      <c r="H214" s="1013"/>
      <c r="I214" s="1013"/>
      <c r="J214" s="1013"/>
      <c r="K214" s="1013"/>
      <c r="L214" s="1013"/>
      <c r="M214" s="1017"/>
      <c r="N214" s="1344" t="s">
        <v>103</v>
      </c>
      <c r="O214" s="1366"/>
      <c r="P214" s="1366"/>
      <c r="Q214" s="1366"/>
      <c r="R214" s="1338" t="s">
        <v>104</v>
      </c>
      <c r="S214" s="1344"/>
      <c r="T214" s="1338" t="s">
        <v>105</v>
      </c>
      <c r="U214" s="1339"/>
    </row>
    <row r="215" spans="1:25" ht="12" customHeight="1" x14ac:dyDescent="0.2">
      <c r="A215" s="440"/>
      <c r="B215" s="510"/>
      <c r="C215" s="431"/>
      <c r="D215" s="431"/>
      <c r="E215" s="431"/>
      <c r="F215" s="431"/>
      <c r="G215" s="431"/>
      <c r="H215" s="431"/>
      <c r="I215" s="431"/>
      <c r="J215" s="431"/>
      <c r="K215" s="431"/>
      <c r="L215" s="431"/>
      <c r="M215" s="1005"/>
      <c r="N215" s="1340" t="s">
        <v>100</v>
      </c>
      <c r="O215" s="1341"/>
      <c r="P215" s="1341"/>
      <c r="Q215" s="962" t="s">
        <v>37</v>
      </c>
      <c r="R215" s="1183" t="s">
        <v>100</v>
      </c>
      <c r="S215" s="962" t="s">
        <v>37</v>
      </c>
      <c r="T215" s="1183" t="s">
        <v>100</v>
      </c>
      <c r="U215" s="1184" t="s">
        <v>37</v>
      </c>
    </row>
    <row r="216" spans="1:25" ht="10.5" customHeight="1" x14ac:dyDescent="0.2">
      <c r="A216" s="1374" t="s">
        <v>58</v>
      </c>
      <c r="B216" s="1008"/>
      <c r="C216" s="756"/>
      <c r="D216" s="1159"/>
      <c r="E216" s="756"/>
      <c r="F216" s="1159"/>
      <c r="G216" s="756"/>
      <c r="H216" s="1159"/>
      <c r="I216" s="1158"/>
      <c r="J216" s="732"/>
      <c r="K216" s="1159"/>
      <c r="L216" s="1159"/>
      <c r="M216" s="1179"/>
      <c r="N216" s="1367"/>
      <c r="O216" s="1368"/>
      <c r="P216" s="1368"/>
      <c r="Q216" s="1189"/>
      <c r="R216" s="1051"/>
      <c r="S216" s="986"/>
      <c r="T216" s="1054"/>
      <c r="U216" s="976"/>
    </row>
    <row r="217" spans="1:25" ht="15" customHeight="1" x14ac:dyDescent="0.2">
      <c r="A217" s="1365"/>
      <c r="B217" s="1006"/>
      <c r="C217" s="118"/>
      <c r="D217" s="118"/>
      <c r="E217" s="118"/>
      <c r="F217" s="118"/>
      <c r="G217" s="118"/>
      <c r="H217" s="118"/>
      <c r="I217" s="118"/>
      <c r="J217" s="118"/>
      <c r="K217" s="118"/>
      <c r="L217" s="118"/>
      <c r="M217" s="121"/>
      <c r="N217" s="1340">
        <f>0.13+0.072+0.64+0.237+0.202+0.104+0.055</f>
        <v>1.4400000000000002</v>
      </c>
      <c r="O217" s="1341"/>
      <c r="P217" s="1341"/>
      <c r="Q217" s="1176">
        <f>+N217/Y211</f>
        <v>0.38318254390633322</v>
      </c>
      <c r="R217" s="973">
        <f>0.958+0.967+0.21+0.329+0.34</f>
        <v>2.8039999999999998</v>
      </c>
      <c r="S217" s="985">
        <f>+R217/Y211</f>
        <v>0.74614156466205428</v>
      </c>
      <c r="T217" s="826"/>
      <c r="U217" s="991"/>
    </row>
    <row r="218" spans="1:25" ht="10.5" customHeight="1" x14ac:dyDescent="0.2">
      <c r="A218" s="1364" t="s">
        <v>94</v>
      </c>
      <c r="B218" s="1007"/>
      <c r="C218" s="116"/>
      <c r="D218" s="116"/>
      <c r="E218" s="116"/>
      <c r="F218" s="116"/>
      <c r="G218" s="116"/>
      <c r="H218" s="116"/>
      <c r="I218" s="116"/>
      <c r="J218" s="116"/>
      <c r="K218" s="116"/>
      <c r="L218" s="116"/>
      <c r="M218" s="117"/>
      <c r="N218" s="1367"/>
      <c r="O218" s="1368"/>
      <c r="P218" s="1368"/>
      <c r="Q218" s="1052"/>
      <c r="R218" s="1186"/>
      <c r="S218" s="986"/>
      <c r="T218" s="972"/>
      <c r="U218" s="976"/>
    </row>
    <row r="219" spans="1:25" ht="15" customHeight="1" x14ac:dyDescent="0.2">
      <c r="A219" s="1365"/>
      <c r="B219" s="1006"/>
      <c r="C219" s="118"/>
      <c r="D219" s="118"/>
      <c r="E219" s="118"/>
      <c r="F219" s="118"/>
      <c r="G219" s="118"/>
      <c r="H219" s="118"/>
      <c r="I219" s="118"/>
      <c r="J219" s="118"/>
      <c r="K219" s="118"/>
      <c r="L219" s="118"/>
      <c r="M219" s="121"/>
      <c r="N219" s="1340"/>
      <c r="O219" s="1341"/>
      <c r="P219" s="1341"/>
      <c r="Q219" s="1176"/>
      <c r="R219" s="973"/>
      <c r="S219" s="985"/>
      <c r="T219" s="974"/>
      <c r="U219" s="991"/>
    </row>
    <row r="220" spans="1:25" ht="14.45" customHeight="1" x14ac:dyDescent="0.2">
      <c r="A220" s="1364" t="s">
        <v>642</v>
      </c>
      <c r="B220" s="1008"/>
      <c r="C220" s="116"/>
      <c r="D220" s="116"/>
      <c r="E220" s="116"/>
      <c r="F220" s="116"/>
      <c r="G220" s="116"/>
      <c r="H220" s="116"/>
      <c r="I220" s="235"/>
      <c r="J220" s="235"/>
      <c r="K220" s="116"/>
      <c r="L220" s="116"/>
      <c r="M220" s="117"/>
      <c r="N220" s="1367"/>
      <c r="O220" s="1368"/>
      <c r="P220" s="1368"/>
      <c r="Q220" s="1052"/>
      <c r="R220" s="1186"/>
      <c r="S220" s="986"/>
      <c r="T220" s="975"/>
      <c r="U220" s="976"/>
    </row>
    <row r="221" spans="1:25" ht="15" customHeight="1" x14ac:dyDescent="0.2">
      <c r="A221" s="1365"/>
      <c r="B221" s="1006"/>
      <c r="C221" s="118"/>
      <c r="D221" s="118"/>
      <c r="E221" s="118"/>
      <c r="F221" s="118"/>
      <c r="G221" s="118"/>
      <c r="H221" s="118"/>
      <c r="I221" s="118"/>
      <c r="J221" s="118"/>
      <c r="K221" s="118"/>
      <c r="L221" s="118"/>
      <c r="M221" s="121"/>
      <c r="N221" s="1340"/>
      <c r="O221" s="1341"/>
      <c r="P221" s="1341"/>
      <c r="Q221" s="1176"/>
      <c r="R221" s="973">
        <v>1</v>
      </c>
      <c r="S221" s="985">
        <v>1</v>
      </c>
      <c r="T221" s="974"/>
      <c r="U221" s="991"/>
    </row>
    <row r="222" spans="1:25" ht="10.5" customHeight="1" x14ac:dyDescent="0.2">
      <c r="A222" s="1364" t="s">
        <v>59</v>
      </c>
      <c r="B222" s="1180"/>
      <c r="C222" s="1159"/>
      <c r="D222" s="1159"/>
      <c r="E222" s="1159"/>
      <c r="F222" s="1159"/>
      <c r="G222" s="1159"/>
      <c r="H222" s="1159"/>
      <c r="I222" s="1158"/>
      <c r="J222" s="1158"/>
      <c r="K222" s="1159"/>
      <c r="L222" s="1159"/>
      <c r="M222" s="1179"/>
      <c r="N222" s="1367"/>
      <c r="O222" s="1368"/>
      <c r="P222" s="1368"/>
      <c r="Q222" s="1052"/>
      <c r="R222" s="1186"/>
      <c r="S222" s="986"/>
      <c r="T222" s="972"/>
      <c r="U222" s="976"/>
    </row>
    <row r="223" spans="1:25" ht="15" customHeight="1" x14ac:dyDescent="0.2">
      <c r="A223" s="1365"/>
      <c r="B223" s="1006"/>
      <c r="C223" s="118"/>
      <c r="D223" s="118"/>
      <c r="E223" s="118"/>
      <c r="F223" s="118"/>
      <c r="G223" s="118"/>
      <c r="H223" s="118"/>
      <c r="I223" s="118"/>
      <c r="J223" s="118"/>
      <c r="K223" s="118"/>
      <c r="L223" s="118"/>
      <c r="M223" s="121"/>
      <c r="N223" s="1340">
        <v>3.758</v>
      </c>
      <c r="O223" s="1341"/>
      <c r="P223" s="1341"/>
      <c r="Q223" s="1176">
        <f>+N223/Y211</f>
        <v>1</v>
      </c>
      <c r="R223" s="973"/>
      <c r="S223" s="985"/>
      <c r="T223" s="974"/>
      <c r="U223" s="991"/>
    </row>
    <row r="224" spans="1:25" ht="10.5" customHeight="1" x14ac:dyDescent="0.2">
      <c r="A224" s="1364" t="s">
        <v>234</v>
      </c>
      <c r="B224" s="1180"/>
      <c r="C224" s="1159"/>
      <c r="D224" s="756"/>
      <c r="E224" s="756"/>
      <c r="F224" s="756"/>
      <c r="G224" s="756"/>
      <c r="H224" s="756"/>
      <c r="I224" s="732"/>
      <c r="J224" s="732"/>
      <c r="K224" s="756"/>
      <c r="L224" s="756"/>
      <c r="M224" s="1019"/>
      <c r="N224" s="1367"/>
      <c r="O224" s="1368"/>
      <c r="P224" s="1368"/>
      <c r="Q224" s="1052"/>
      <c r="R224" s="1186"/>
      <c r="S224" s="986"/>
      <c r="T224" s="972"/>
      <c r="U224" s="976"/>
    </row>
    <row r="225" spans="1:28" ht="15" customHeight="1" x14ac:dyDescent="0.2">
      <c r="A225" s="1365"/>
      <c r="B225" s="1006"/>
      <c r="C225" s="118"/>
      <c r="D225" s="118"/>
      <c r="E225" s="118"/>
      <c r="F225" s="118"/>
      <c r="G225" s="118"/>
      <c r="H225" s="118"/>
      <c r="I225" s="118"/>
      <c r="J225" s="118"/>
      <c r="K225" s="118"/>
      <c r="L225" s="118"/>
      <c r="M225" s="121"/>
      <c r="N225" s="1340">
        <f>0.958+0.967</f>
        <v>1.9249999999999998</v>
      </c>
      <c r="O225" s="1341"/>
      <c r="P225" s="1341"/>
      <c r="Q225" s="1176">
        <f>+N225/Y211</f>
        <v>0.5122405534858967</v>
      </c>
      <c r="R225" s="973">
        <f>+Y211-N225</f>
        <v>1.8330000000000002</v>
      </c>
      <c r="S225" s="985">
        <f>+R225/Y211</f>
        <v>0.4877594465141033</v>
      </c>
      <c r="T225" s="974"/>
      <c r="U225" s="991"/>
    </row>
    <row r="226" spans="1:28" ht="10.5" customHeight="1" x14ac:dyDescent="0.2">
      <c r="A226" s="1364" t="s">
        <v>60</v>
      </c>
      <c r="B226" s="1180"/>
      <c r="C226" s="1159"/>
      <c r="D226" s="1159"/>
      <c r="E226" s="1159"/>
      <c r="F226" s="1159"/>
      <c r="G226" s="1159"/>
      <c r="H226" s="1159"/>
      <c r="I226" s="1158"/>
      <c r="J226" s="1158"/>
      <c r="K226" s="1159"/>
      <c r="L226" s="1159"/>
      <c r="M226" s="1179"/>
      <c r="N226" s="1367"/>
      <c r="O226" s="1368"/>
      <c r="P226" s="1368"/>
      <c r="Q226" s="1052"/>
      <c r="R226" s="1186"/>
      <c r="S226" s="986"/>
      <c r="T226" s="972"/>
      <c r="U226" s="976"/>
    </row>
    <row r="227" spans="1:28" ht="15" customHeight="1" x14ac:dyDescent="0.2">
      <c r="A227" s="1365"/>
      <c r="B227" s="1006"/>
      <c r="C227" s="118"/>
      <c r="D227" s="118"/>
      <c r="E227" s="118"/>
      <c r="F227" s="118"/>
      <c r="G227" s="118"/>
      <c r="H227" s="118"/>
      <c r="I227" s="118"/>
      <c r="J227" s="118"/>
      <c r="K227" s="118"/>
      <c r="L227" s="118"/>
      <c r="M227" s="121"/>
      <c r="N227" s="1340">
        <v>3.758</v>
      </c>
      <c r="O227" s="1341"/>
      <c r="P227" s="1341"/>
      <c r="Q227" s="1176">
        <f>+N227/Y211</f>
        <v>1</v>
      </c>
      <c r="R227" s="978"/>
      <c r="S227" s="985"/>
      <c r="T227" s="974"/>
      <c r="U227" s="992"/>
    </row>
    <row r="228" spans="1:28" ht="10.5" customHeight="1" x14ac:dyDescent="0.2">
      <c r="A228" s="1364" t="s">
        <v>61</v>
      </c>
      <c r="B228" s="1180"/>
      <c r="C228" s="1159"/>
      <c r="D228" s="1159"/>
      <c r="E228" s="1159"/>
      <c r="F228" s="1159"/>
      <c r="G228" s="1159"/>
      <c r="H228" s="1159"/>
      <c r="I228" s="1158"/>
      <c r="J228" s="1158"/>
      <c r="K228" s="1159"/>
      <c r="L228" s="1159"/>
      <c r="M228" s="1179"/>
      <c r="N228" s="1367"/>
      <c r="O228" s="1368"/>
      <c r="P228" s="1368"/>
      <c r="Q228" s="1187"/>
      <c r="R228" s="1186"/>
      <c r="S228" s="987"/>
      <c r="T228" s="1053"/>
      <c r="U228" s="993"/>
    </row>
    <row r="229" spans="1:28" ht="15" customHeight="1" x14ac:dyDescent="0.2">
      <c r="A229" s="1365"/>
      <c r="B229" s="1006"/>
      <c r="C229" s="118"/>
      <c r="D229" s="118"/>
      <c r="E229" s="118"/>
      <c r="F229" s="118"/>
      <c r="G229" s="118"/>
      <c r="H229" s="118"/>
      <c r="I229" s="118"/>
      <c r="J229" s="118"/>
      <c r="K229" s="118"/>
      <c r="L229" s="118"/>
      <c r="M229" s="121"/>
      <c r="N229" s="1340">
        <v>5.7</v>
      </c>
      <c r="O229" s="1341"/>
      <c r="P229" s="1341"/>
      <c r="Q229" s="1176">
        <f>+N229/5.7</f>
        <v>1</v>
      </c>
      <c r="R229" s="978"/>
      <c r="S229" s="985"/>
      <c r="T229" s="979"/>
      <c r="U229" s="992"/>
    </row>
    <row r="230" spans="1:28" ht="10.5" customHeight="1" x14ac:dyDescent="0.2">
      <c r="A230" s="1364" t="s">
        <v>62</v>
      </c>
      <c r="B230" s="1180"/>
      <c r="C230" s="1159"/>
      <c r="D230" s="1159"/>
      <c r="E230" s="1181"/>
      <c r="F230" s="1159"/>
      <c r="G230" s="1159"/>
      <c r="H230" s="1159"/>
      <c r="I230" s="1158"/>
      <c r="J230" s="1158"/>
      <c r="K230" s="1159"/>
      <c r="L230" s="1159"/>
      <c r="M230" s="1179"/>
      <c r="N230" s="1367"/>
      <c r="O230" s="1368"/>
      <c r="P230" s="1368"/>
      <c r="Q230" s="1188"/>
      <c r="R230" s="1186"/>
      <c r="S230" s="987"/>
      <c r="T230" s="972"/>
      <c r="U230" s="976"/>
      <c r="Y230" s="1328" t="s">
        <v>90</v>
      </c>
      <c r="Z230" s="1329"/>
      <c r="AA230" s="1416" t="s">
        <v>540</v>
      </c>
      <c r="AB230" s="1416"/>
    </row>
    <row r="231" spans="1:28" ht="15" customHeight="1" x14ac:dyDescent="0.2">
      <c r="A231" s="1365"/>
      <c r="B231" s="1006"/>
      <c r="C231" s="118"/>
      <c r="D231" s="118"/>
      <c r="E231" s="118"/>
      <c r="F231" s="118"/>
      <c r="G231" s="118"/>
      <c r="H231" s="118"/>
      <c r="I231" s="118"/>
      <c r="J231" s="118"/>
      <c r="K231" s="118"/>
      <c r="L231" s="118"/>
      <c r="M231" s="121"/>
      <c r="N231" s="1340">
        <v>3.758</v>
      </c>
      <c r="O231" s="1341"/>
      <c r="P231" s="1341"/>
      <c r="Q231" s="1176">
        <f>+N231/Y211</f>
        <v>1</v>
      </c>
      <c r="R231" s="978"/>
      <c r="S231" s="985"/>
      <c r="T231" s="980"/>
      <c r="U231" s="994"/>
      <c r="Y231" s="419" t="s">
        <v>103</v>
      </c>
      <c r="Z231" s="415" t="s">
        <v>91</v>
      </c>
      <c r="AA231" s="1416"/>
      <c r="AB231" s="1416"/>
    </row>
    <row r="232" spans="1:28" ht="10.5" customHeight="1" x14ac:dyDescent="0.2">
      <c r="A232" s="1364" t="s">
        <v>63</v>
      </c>
      <c r="B232" s="1180"/>
      <c r="C232" s="1159"/>
      <c r="D232" s="1159"/>
      <c r="E232" s="1159"/>
      <c r="F232" s="1159"/>
      <c r="G232" s="1159"/>
      <c r="H232" s="1159"/>
      <c r="I232" s="1158"/>
      <c r="J232" s="1158"/>
      <c r="K232" s="1159"/>
      <c r="L232" s="1159"/>
      <c r="M232" s="1179"/>
      <c r="N232" s="1375"/>
      <c r="O232" s="1376"/>
      <c r="P232" s="1376"/>
      <c r="Q232" s="782"/>
      <c r="R232" s="830"/>
      <c r="S232" s="1022"/>
      <c r="T232" s="770"/>
      <c r="U232" s="944"/>
      <c r="Y232" s="418" t="s">
        <v>104</v>
      </c>
      <c r="Z232" s="415" t="s">
        <v>92</v>
      </c>
      <c r="AA232" s="1416"/>
      <c r="AB232" s="1416"/>
    </row>
    <row r="233" spans="1:28" s="119" customFormat="1" ht="15" customHeight="1" thickBot="1" x14ac:dyDescent="0.25">
      <c r="A233" s="1369"/>
      <c r="B233" s="1010"/>
      <c r="C233" s="124"/>
      <c r="D233" s="124"/>
      <c r="E233" s="124"/>
      <c r="F233" s="124"/>
      <c r="G233" s="124"/>
      <c r="H233" s="124"/>
      <c r="I233" s="124"/>
      <c r="J233" s="124"/>
      <c r="K233" s="124"/>
      <c r="L233" s="124"/>
      <c r="M233" s="126"/>
      <c r="N233" s="1377">
        <v>3.758</v>
      </c>
      <c r="O233" s="1377"/>
      <c r="P233" s="1378"/>
      <c r="Q233" s="1190">
        <f>+N233/Y211</f>
        <v>1</v>
      </c>
      <c r="R233" s="775"/>
      <c r="S233" s="1024"/>
      <c r="T233" s="775"/>
      <c r="U233" s="1027"/>
      <c r="Y233" s="417" t="s">
        <v>105</v>
      </c>
      <c r="Z233" s="415" t="s">
        <v>93</v>
      </c>
      <c r="AA233" s="1416"/>
      <c r="AB233" s="1416"/>
    </row>
    <row r="237" spans="1:28" x14ac:dyDescent="0.2">
      <c r="A237" s="72" t="s">
        <v>96</v>
      </c>
      <c r="B237" s="1353" t="s">
        <v>982</v>
      </c>
      <c r="C237" s="1354"/>
      <c r="D237" s="1354"/>
      <c r="E237" s="1354"/>
      <c r="F237" s="1354"/>
      <c r="G237" s="1354"/>
      <c r="H237" s="1354"/>
      <c r="I237" s="1354"/>
      <c r="J237" s="1354"/>
      <c r="K237" s="74"/>
      <c r="L237" s="75" t="s">
        <v>95</v>
      </c>
      <c r="M237" s="76"/>
      <c r="N237" s="76"/>
      <c r="O237" s="74"/>
      <c r="P237" s="423">
        <v>2902</v>
      </c>
      <c r="Q237" s="423"/>
      <c r="R237" s="423"/>
      <c r="S237" s="423"/>
      <c r="T237" s="424"/>
      <c r="U237" s="424"/>
    </row>
    <row r="238" spans="1:28" ht="9.75" customHeight="1" x14ac:dyDescent="0.2">
      <c r="A238" s="72"/>
      <c r="B238" s="73"/>
      <c r="C238" s="74"/>
      <c r="D238" s="74"/>
      <c r="E238" s="74"/>
      <c r="F238" s="74"/>
      <c r="G238" s="74"/>
      <c r="H238" s="74"/>
      <c r="I238" s="74"/>
      <c r="J238" s="74"/>
      <c r="K238" s="74"/>
      <c r="L238" s="75"/>
      <c r="M238" s="76"/>
      <c r="N238" s="76"/>
      <c r="O238" s="74"/>
      <c r="P238" s="74"/>
      <c r="Q238" s="74"/>
      <c r="R238" s="74"/>
      <c r="S238" s="74"/>
      <c r="T238" s="71"/>
      <c r="U238" s="71"/>
    </row>
    <row r="239" spans="1:28" ht="18" customHeight="1" x14ac:dyDescent="0.2">
      <c r="A239" s="77" t="s">
        <v>53</v>
      </c>
      <c r="B239" s="426" t="s">
        <v>48</v>
      </c>
      <c r="C239" s="427"/>
      <c r="D239" s="427"/>
      <c r="E239" s="427"/>
      <c r="F239" s="427"/>
      <c r="G239" s="427"/>
      <c r="H239" s="427"/>
      <c r="I239" s="427"/>
      <c r="J239" s="428"/>
      <c r="K239" s="78"/>
      <c r="L239" s="724" t="s">
        <v>983</v>
      </c>
      <c r="M239" s="78"/>
      <c r="N239" s="78"/>
      <c r="O239" s="78"/>
      <c r="P239" s="78"/>
      <c r="Q239" s="78"/>
      <c r="R239" s="78"/>
      <c r="S239" s="78"/>
      <c r="T239" s="79"/>
      <c r="U239" s="79"/>
    </row>
    <row r="240" spans="1:28" ht="18" customHeight="1" x14ac:dyDescent="0.2">
      <c r="A240" s="77"/>
      <c r="B240" s="426" t="s">
        <v>50</v>
      </c>
      <c r="C240" s="427"/>
      <c r="D240" s="427"/>
      <c r="E240" s="427"/>
      <c r="F240" s="427"/>
      <c r="G240" s="427"/>
      <c r="H240" s="427"/>
      <c r="I240" s="427"/>
      <c r="J240" s="428"/>
      <c r="K240" s="78"/>
      <c r="L240" s="724" t="s">
        <v>984</v>
      </c>
      <c r="M240" s="78"/>
      <c r="N240" s="78"/>
      <c r="O240" s="78"/>
      <c r="P240" s="78"/>
      <c r="Q240" s="78"/>
      <c r="R240" s="78"/>
      <c r="S240" s="78"/>
      <c r="T240" s="79"/>
      <c r="U240" s="79"/>
    </row>
    <row r="241" spans="1:23" ht="18" customHeight="1" x14ac:dyDescent="0.2">
      <c r="A241" s="77"/>
      <c r="B241" s="426" t="s">
        <v>51</v>
      </c>
      <c r="C241" s="427"/>
      <c r="D241" s="427"/>
      <c r="E241" s="427"/>
      <c r="F241" s="427"/>
      <c r="G241" s="427"/>
      <c r="H241" s="427"/>
      <c r="I241" s="427"/>
      <c r="J241" s="428"/>
      <c r="K241" s="78"/>
      <c r="L241" s="724" t="s">
        <v>985</v>
      </c>
      <c r="M241" s="78"/>
      <c r="N241" s="78"/>
      <c r="O241" s="78"/>
      <c r="P241" s="78"/>
      <c r="Q241" s="78"/>
      <c r="R241" s="78"/>
      <c r="S241" s="78"/>
      <c r="T241" s="79"/>
      <c r="U241" s="79"/>
    </row>
    <row r="242" spans="1:23" ht="18" customHeight="1" x14ac:dyDescent="0.2">
      <c r="A242" s="77"/>
      <c r="B242" s="426" t="s">
        <v>54</v>
      </c>
      <c r="C242" s="427"/>
      <c r="D242" s="427"/>
      <c r="E242" s="427"/>
      <c r="F242" s="427"/>
      <c r="G242" s="427"/>
      <c r="H242" s="427"/>
      <c r="I242" s="427"/>
      <c r="J242" s="428"/>
      <c r="K242" s="78"/>
      <c r="L242" s="724" t="s">
        <v>986</v>
      </c>
      <c r="M242" s="78"/>
      <c r="N242" s="78"/>
      <c r="O242" s="78"/>
      <c r="P242" s="78"/>
      <c r="Q242" s="78"/>
      <c r="R242" s="78"/>
      <c r="S242" s="78"/>
      <c r="T242" s="79"/>
      <c r="U242" s="79"/>
    </row>
    <row r="243" spans="1:23" ht="18" customHeight="1" x14ac:dyDescent="0.2">
      <c r="A243" s="77"/>
      <c r="B243" s="426" t="s">
        <v>964</v>
      </c>
      <c r="C243" s="427"/>
      <c r="D243" s="427"/>
      <c r="E243" s="427"/>
      <c r="F243" s="427"/>
      <c r="G243" s="427"/>
      <c r="H243" s="427"/>
      <c r="I243" s="427"/>
      <c r="J243" s="428"/>
      <c r="K243" s="78"/>
      <c r="L243" s="724" t="s">
        <v>987</v>
      </c>
      <c r="M243" s="78"/>
      <c r="N243" s="78"/>
      <c r="O243" s="78"/>
      <c r="P243" s="78"/>
      <c r="Q243" s="78"/>
      <c r="R243" s="78"/>
      <c r="S243" s="78"/>
      <c r="T243" s="79"/>
      <c r="U243" s="79"/>
    </row>
    <row r="244" spans="1:23" ht="18" customHeight="1" x14ac:dyDescent="0.2">
      <c r="A244" s="77"/>
      <c r="B244" s="426" t="s">
        <v>965</v>
      </c>
      <c r="C244" s="427"/>
      <c r="D244" s="427"/>
      <c r="E244" s="427"/>
      <c r="F244" s="427"/>
      <c r="G244" s="427"/>
      <c r="H244" s="427"/>
      <c r="I244" s="427"/>
      <c r="J244" s="428"/>
      <c r="K244" s="78"/>
      <c r="L244" s="724" t="s">
        <v>988</v>
      </c>
      <c r="M244" s="78"/>
      <c r="N244" s="78"/>
      <c r="O244" s="78"/>
      <c r="P244" s="78"/>
      <c r="Q244" s="78"/>
      <c r="R244" s="78"/>
      <c r="S244" s="78"/>
      <c r="T244" s="79"/>
      <c r="U244" s="79"/>
    </row>
    <row r="245" spans="1:23" ht="18" customHeight="1" x14ac:dyDescent="0.2">
      <c r="A245" s="262" t="s">
        <v>154</v>
      </c>
      <c r="B245" s="425"/>
      <c r="C245" s="1355" t="s">
        <v>591</v>
      </c>
      <c r="D245" s="1355"/>
      <c r="E245" s="1355"/>
      <c r="F245" s="1355"/>
      <c r="G245" s="1355"/>
      <c r="H245" s="1355"/>
      <c r="I245" s="1355"/>
      <c r="J245" s="1355"/>
      <c r="K245" s="1355"/>
      <c r="L245" s="77" t="s">
        <v>314</v>
      </c>
      <c r="M245" s="74"/>
      <c r="N245" s="74"/>
      <c r="O245" s="74"/>
      <c r="P245" s="74"/>
      <c r="Q245" s="74"/>
      <c r="R245" s="1356" t="str">
        <f>+R187</f>
        <v>ENERO - FEBRERO - MARZO</v>
      </c>
      <c r="S245" s="1356"/>
      <c r="T245" s="1356"/>
      <c r="U245" s="1356"/>
    </row>
    <row r="246" spans="1:23" ht="13.5" thickBot="1" x14ac:dyDescent="0.25">
      <c r="A246" s="80"/>
      <c r="B246" s="81"/>
      <c r="C246" s="82"/>
      <c r="D246" s="82"/>
      <c r="E246" s="82"/>
      <c r="F246" s="82"/>
      <c r="G246" s="82"/>
      <c r="H246" s="82"/>
      <c r="I246" s="82"/>
      <c r="J246" s="82"/>
      <c r="K246" s="82"/>
      <c r="L246" s="83"/>
      <c r="M246" s="82"/>
      <c r="N246" s="82"/>
      <c r="O246" s="82"/>
      <c r="P246" s="82"/>
      <c r="Q246" s="82"/>
      <c r="R246" s="82"/>
      <c r="S246" s="82"/>
      <c r="T246" s="82"/>
      <c r="U246" s="82"/>
      <c r="V246" s="84"/>
      <c r="W246" s="84"/>
    </row>
    <row r="247" spans="1:23" x14ac:dyDescent="0.2">
      <c r="A247" s="85"/>
      <c r="B247" s="86"/>
      <c r="C247" s="87"/>
      <c r="D247" s="87"/>
      <c r="E247" s="87"/>
      <c r="F247" s="87"/>
      <c r="G247" s="87"/>
      <c r="H247" s="87"/>
      <c r="I247" s="87"/>
      <c r="J247" s="87"/>
      <c r="K247" s="87"/>
      <c r="L247" s="86"/>
      <c r="M247" s="87"/>
      <c r="N247" s="87"/>
      <c r="O247" s="87"/>
      <c r="P247" s="87"/>
      <c r="Q247" s="87"/>
      <c r="R247" s="87"/>
      <c r="S247" s="87"/>
      <c r="T247" s="88"/>
      <c r="U247" s="89"/>
    </row>
    <row r="248" spans="1:23" x14ac:dyDescent="0.2">
      <c r="A248" s="90"/>
      <c r="B248" s="91"/>
      <c r="C248" s="92"/>
      <c r="D248" s="92"/>
      <c r="E248" s="92"/>
      <c r="F248" s="92"/>
      <c r="G248" s="92"/>
      <c r="H248" s="92"/>
      <c r="I248" s="92"/>
      <c r="J248" s="92"/>
      <c r="K248" s="92"/>
      <c r="L248" s="91"/>
      <c r="M248" s="92"/>
      <c r="N248" s="92"/>
      <c r="O248" s="92"/>
      <c r="P248" s="92"/>
      <c r="Q248" s="92"/>
      <c r="R248" s="92"/>
      <c r="S248" s="92"/>
      <c r="T248" s="93"/>
      <c r="U248" s="94"/>
    </row>
    <row r="249" spans="1:23" x14ac:dyDescent="0.2">
      <c r="A249" s="95"/>
      <c r="B249" s="91"/>
      <c r="C249" s="92"/>
      <c r="D249" s="92"/>
      <c r="E249" s="92"/>
      <c r="F249" s="92"/>
      <c r="G249" s="92"/>
      <c r="H249" s="92"/>
      <c r="I249" s="92"/>
      <c r="J249" s="92"/>
      <c r="K249" s="92"/>
      <c r="L249" s="91"/>
      <c r="M249" s="92"/>
      <c r="N249" s="92"/>
      <c r="O249" s="92"/>
      <c r="P249" s="92"/>
      <c r="Q249" s="92"/>
      <c r="R249" s="92"/>
      <c r="S249" s="92"/>
      <c r="T249" s="93"/>
      <c r="U249" s="94"/>
    </row>
    <row r="250" spans="1:23" x14ac:dyDescent="0.2">
      <c r="A250" s="95"/>
      <c r="B250" s="91"/>
      <c r="C250" s="92"/>
      <c r="D250" s="92"/>
      <c r="E250" s="92"/>
      <c r="F250" s="92"/>
      <c r="G250" s="92"/>
      <c r="H250" s="92"/>
      <c r="I250" s="92"/>
      <c r="J250" s="92"/>
      <c r="K250" s="92"/>
      <c r="L250" s="91"/>
      <c r="M250" s="92"/>
      <c r="N250" s="92"/>
      <c r="O250" s="92"/>
      <c r="P250" s="92"/>
      <c r="Q250" s="92"/>
      <c r="R250" s="92"/>
      <c r="S250" s="92"/>
      <c r="T250" s="93"/>
      <c r="U250" s="94"/>
    </row>
    <row r="251" spans="1:23" x14ac:dyDescent="0.2">
      <c r="A251" s="95"/>
      <c r="B251" s="91"/>
      <c r="C251" s="92"/>
      <c r="D251" s="92"/>
      <c r="E251" s="92"/>
      <c r="F251" s="92"/>
      <c r="G251" s="92"/>
      <c r="H251" s="92"/>
      <c r="I251" s="92"/>
      <c r="J251" s="92"/>
      <c r="K251" s="92"/>
      <c r="L251" s="91"/>
      <c r="M251" s="92"/>
      <c r="N251" s="92"/>
      <c r="O251" s="92"/>
      <c r="P251" s="92"/>
      <c r="Q251" s="92"/>
      <c r="R251" s="92"/>
      <c r="S251" s="92"/>
      <c r="T251" s="93"/>
      <c r="U251" s="94"/>
    </row>
    <row r="252" spans="1:23" x14ac:dyDescent="0.2">
      <c r="A252" s="95"/>
      <c r="B252" s="91"/>
      <c r="C252" s="92"/>
      <c r="D252" s="92"/>
      <c r="E252" s="92"/>
      <c r="F252" s="92"/>
      <c r="G252" s="92"/>
      <c r="H252" s="92"/>
      <c r="I252" s="92"/>
      <c r="J252" s="92"/>
      <c r="K252" s="92"/>
      <c r="L252" s="91"/>
      <c r="M252" s="92"/>
      <c r="N252" s="92"/>
      <c r="O252" s="92"/>
      <c r="P252" s="92"/>
      <c r="Q252" s="92"/>
      <c r="R252" s="92"/>
      <c r="S252" s="92"/>
      <c r="T252" s="93"/>
      <c r="U252" s="94"/>
    </row>
    <row r="253" spans="1:23" x14ac:dyDescent="0.2">
      <c r="A253" s="95"/>
      <c r="B253" s="91"/>
      <c r="C253" s="92"/>
      <c r="D253" s="92"/>
      <c r="E253" s="92"/>
      <c r="F253" s="92"/>
      <c r="G253" s="92"/>
      <c r="H253" s="92"/>
      <c r="I253" s="92"/>
      <c r="J253" s="92"/>
      <c r="K253" s="92"/>
      <c r="L253" s="91"/>
      <c r="M253" s="92"/>
      <c r="N253" s="92"/>
      <c r="O253" s="92"/>
      <c r="P253" s="92"/>
      <c r="Q253" s="92"/>
      <c r="R253" s="92"/>
      <c r="S253" s="92"/>
      <c r="T253" s="93"/>
      <c r="U253" s="94"/>
    </row>
    <row r="254" spans="1:23" x14ac:dyDescent="0.2">
      <c r="A254" s="95"/>
      <c r="B254" s="91"/>
      <c r="C254" s="92"/>
      <c r="D254" s="92"/>
      <c r="E254" s="92"/>
      <c r="F254" s="92"/>
      <c r="G254" s="92"/>
      <c r="H254" s="92"/>
      <c r="I254" s="92"/>
      <c r="J254" s="92"/>
      <c r="K254" s="92"/>
      <c r="L254" s="91"/>
      <c r="M254" s="92"/>
      <c r="N254" s="92"/>
      <c r="O254" s="92"/>
      <c r="P254" s="92"/>
      <c r="Q254" s="92"/>
      <c r="R254" s="92"/>
      <c r="S254" s="92"/>
      <c r="T254" s="93"/>
      <c r="U254" s="94"/>
    </row>
    <row r="255" spans="1:23" x14ac:dyDescent="0.2">
      <c r="A255" s="95"/>
      <c r="B255" s="91"/>
      <c r="C255" s="92"/>
      <c r="D255" s="92"/>
      <c r="E255" s="92"/>
      <c r="F255" s="92"/>
      <c r="G255" s="92"/>
      <c r="H255" s="92"/>
      <c r="I255" s="92"/>
      <c r="J255" s="92"/>
      <c r="K255" s="92"/>
      <c r="L255" s="91"/>
      <c r="M255" s="92"/>
      <c r="N255" s="92"/>
      <c r="O255" s="92"/>
      <c r="P255" s="92"/>
      <c r="Q255" s="92"/>
      <c r="R255" s="92"/>
      <c r="S255" s="92"/>
      <c r="T255" s="93"/>
      <c r="U255" s="94"/>
    </row>
    <row r="256" spans="1:23" x14ac:dyDescent="0.2">
      <c r="A256" s="95"/>
      <c r="B256" s="91"/>
      <c r="C256" s="92"/>
      <c r="D256" s="92"/>
      <c r="E256" s="92"/>
      <c r="F256" s="92"/>
      <c r="G256" s="92"/>
      <c r="H256" s="92"/>
      <c r="I256" s="92"/>
      <c r="J256" s="92"/>
      <c r="K256" s="92"/>
      <c r="L256" s="91"/>
      <c r="M256" s="92"/>
      <c r="N256" s="92"/>
      <c r="O256" s="92"/>
      <c r="P256" s="92"/>
      <c r="Q256" s="92"/>
      <c r="R256" s="92"/>
      <c r="S256" s="92"/>
      <c r="T256" s="93"/>
      <c r="U256" s="94"/>
    </row>
    <row r="257" spans="1:21" x14ac:dyDescent="0.2">
      <c r="A257" s="95"/>
      <c r="B257" s="91"/>
      <c r="C257" s="92"/>
      <c r="D257" s="92"/>
      <c r="E257" s="92"/>
      <c r="F257" s="92"/>
      <c r="G257" s="92"/>
      <c r="H257" s="92"/>
      <c r="I257" s="92"/>
      <c r="J257" s="92"/>
      <c r="K257" s="92"/>
      <c r="L257" s="91"/>
      <c r="M257" s="92"/>
      <c r="N257" s="92"/>
      <c r="O257" s="92"/>
      <c r="P257" s="92"/>
      <c r="Q257" s="92"/>
      <c r="R257" s="92"/>
      <c r="S257" s="92"/>
      <c r="T257" s="93"/>
      <c r="U257" s="94"/>
    </row>
    <row r="258" spans="1:21" x14ac:dyDescent="0.2">
      <c r="A258" s="95"/>
      <c r="B258" s="91"/>
      <c r="C258" s="92"/>
      <c r="D258" s="92"/>
      <c r="E258" s="92"/>
      <c r="F258" s="92"/>
      <c r="G258" s="92"/>
      <c r="H258" s="92"/>
      <c r="I258" s="92"/>
      <c r="J258" s="92"/>
      <c r="K258" s="92"/>
      <c r="L258" s="91"/>
      <c r="M258" s="92"/>
      <c r="N258" s="92"/>
      <c r="O258" s="92"/>
      <c r="P258" s="92"/>
      <c r="Q258" s="92"/>
      <c r="R258" s="92"/>
      <c r="S258" s="92"/>
      <c r="T258" s="93"/>
      <c r="U258" s="94"/>
    </row>
    <row r="259" spans="1:21" x14ac:dyDescent="0.2">
      <c r="A259" s="95"/>
      <c r="B259" s="91"/>
      <c r="C259" s="92"/>
      <c r="D259" s="92"/>
      <c r="E259" s="92"/>
      <c r="F259" s="92"/>
      <c r="G259" s="92"/>
      <c r="H259" s="92"/>
      <c r="I259" s="92"/>
      <c r="J259" s="92"/>
      <c r="K259" s="92"/>
      <c r="L259" s="91"/>
      <c r="M259" s="92"/>
      <c r="N259" s="92"/>
      <c r="O259" s="92"/>
      <c r="P259" s="92"/>
      <c r="Q259" s="92"/>
      <c r="R259" s="92"/>
      <c r="S259" s="92"/>
      <c r="T259" s="93"/>
      <c r="U259" s="94"/>
    </row>
    <row r="260" spans="1:21" x14ac:dyDescent="0.2">
      <c r="A260" s="95"/>
      <c r="B260" s="91"/>
      <c r="C260" s="92"/>
      <c r="D260" s="92"/>
      <c r="E260" s="92"/>
      <c r="F260" s="92"/>
      <c r="G260" s="92"/>
      <c r="H260" s="92"/>
      <c r="I260" s="92"/>
      <c r="J260" s="92"/>
      <c r="K260" s="92"/>
      <c r="L260" s="91"/>
      <c r="M260" s="92"/>
      <c r="N260" s="92"/>
      <c r="O260" s="92"/>
      <c r="P260"/>
      <c r="Q260" s="92"/>
      <c r="R260" s="92"/>
      <c r="S260" s="92"/>
      <c r="T260" s="93"/>
      <c r="U260" s="94"/>
    </row>
    <row r="261" spans="1:21" x14ac:dyDescent="0.2">
      <c r="A261" s="95"/>
      <c r="B261" s="91"/>
      <c r="C261" s="92"/>
      <c r="D261" s="92"/>
      <c r="E261" s="92"/>
      <c r="F261" s="92"/>
      <c r="G261" s="92"/>
      <c r="H261" s="92"/>
      <c r="I261" s="92"/>
      <c r="J261" s="92"/>
      <c r="K261" s="92"/>
      <c r="L261" s="91"/>
      <c r="M261" s="92"/>
      <c r="N261" s="92"/>
      <c r="O261" s="92"/>
      <c r="P261" s="92"/>
      <c r="Q261" s="92"/>
      <c r="R261" s="92"/>
      <c r="S261" s="92"/>
      <c r="T261" s="93"/>
      <c r="U261" s="94"/>
    </row>
    <row r="262" spans="1:21" x14ac:dyDescent="0.2">
      <c r="A262" s="95"/>
      <c r="B262" s="91"/>
      <c r="C262" s="92"/>
      <c r="D262" s="92"/>
      <c r="E262" s="92"/>
      <c r="F262" s="92"/>
      <c r="G262" s="92"/>
      <c r="H262" s="92"/>
      <c r="I262" s="92"/>
      <c r="J262" s="92"/>
      <c r="K262" s="92"/>
      <c r="L262" s="91"/>
      <c r="M262" s="92"/>
      <c r="N262" s="92"/>
      <c r="O262" s="92"/>
      <c r="P262" s="92"/>
      <c r="Q262" s="92"/>
      <c r="R262" s="92"/>
      <c r="S262" s="92"/>
      <c r="T262" s="93"/>
      <c r="U262" s="94"/>
    </row>
    <row r="263" spans="1:21" x14ac:dyDescent="0.2">
      <c r="A263" s="95"/>
      <c r="B263" s="91"/>
      <c r="C263" s="92"/>
      <c r="D263" s="92"/>
      <c r="E263" s="92"/>
      <c r="F263" s="92"/>
      <c r="G263" s="92"/>
      <c r="H263" s="92"/>
      <c r="I263" s="92"/>
      <c r="J263" s="92"/>
      <c r="K263" s="92"/>
      <c r="L263" s="91"/>
      <c r="M263" s="92"/>
      <c r="N263" s="92"/>
      <c r="O263" s="92"/>
      <c r="P263" s="92"/>
      <c r="Q263" s="92"/>
      <c r="R263" s="92"/>
      <c r="S263" s="92"/>
      <c r="T263" s="93"/>
      <c r="U263" s="94"/>
    </row>
    <row r="264" spans="1:21" x14ac:dyDescent="0.2">
      <c r="A264" s="95"/>
      <c r="B264" s="91"/>
      <c r="C264" s="92"/>
      <c r="D264" s="92"/>
      <c r="E264" s="92"/>
      <c r="F264" s="92"/>
      <c r="G264" s="92"/>
      <c r="H264" s="92"/>
      <c r="I264" s="92"/>
      <c r="J264" s="92"/>
      <c r="K264" s="92"/>
      <c r="L264" s="91"/>
      <c r="M264" s="92"/>
      <c r="N264" s="92"/>
      <c r="O264" s="92"/>
      <c r="P264" s="92"/>
      <c r="Q264" s="92"/>
      <c r="R264" s="92"/>
      <c r="S264" s="92"/>
      <c r="T264" s="93"/>
      <c r="U264" s="94"/>
    </row>
    <row r="265" spans="1:21" x14ac:dyDescent="0.2">
      <c r="A265" s="95"/>
      <c r="B265" s="91"/>
      <c r="C265" s="92"/>
      <c r="D265" s="92"/>
      <c r="E265" s="92"/>
      <c r="F265" s="92"/>
      <c r="G265" s="92"/>
      <c r="H265" s="92"/>
      <c r="I265" s="92"/>
      <c r="J265" s="92"/>
      <c r="K265" s="92"/>
      <c r="L265" s="91"/>
      <c r="M265" s="92"/>
      <c r="N265" s="92"/>
      <c r="O265" s="92"/>
      <c r="P265" s="92"/>
      <c r="Q265" s="92"/>
      <c r="R265" s="92"/>
      <c r="S265" s="92"/>
      <c r="T265" s="93"/>
      <c r="U265" s="94"/>
    </row>
    <row r="266" spans="1:21" x14ac:dyDescent="0.2">
      <c r="A266" s="95"/>
      <c r="B266" s="91"/>
      <c r="C266" s="92"/>
      <c r="D266" s="92"/>
      <c r="E266" s="92"/>
      <c r="F266" s="92"/>
      <c r="G266" s="92"/>
      <c r="H266" s="92"/>
      <c r="I266" s="92"/>
      <c r="J266" s="92"/>
      <c r="K266" s="92"/>
      <c r="L266" s="91"/>
      <c r="M266" s="92"/>
      <c r="N266" s="92"/>
      <c r="O266" s="92"/>
      <c r="P266" s="92"/>
      <c r="Q266" s="92"/>
      <c r="R266" s="92"/>
      <c r="S266" s="92"/>
      <c r="T266" s="93"/>
      <c r="U266" s="94"/>
    </row>
    <row r="267" spans="1:21" x14ac:dyDescent="0.2">
      <c r="A267" s="95"/>
      <c r="B267" s="91"/>
      <c r="C267" s="92"/>
      <c r="D267" s="92"/>
      <c r="E267" s="92"/>
      <c r="F267" s="92"/>
      <c r="G267" s="92"/>
      <c r="H267" s="92"/>
      <c r="I267" s="92"/>
      <c r="J267" s="92"/>
      <c r="K267" s="92"/>
      <c r="L267" s="91"/>
      <c r="M267" s="92"/>
      <c r="N267" s="92"/>
      <c r="O267" s="92"/>
      <c r="P267" s="92"/>
      <c r="Q267" s="92"/>
      <c r="R267" s="92"/>
      <c r="S267" s="92"/>
      <c r="T267" s="93"/>
      <c r="U267" s="94"/>
    </row>
    <row r="268" spans="1:21" x14ac:dyDescent="0.2">
      <c r="A268" s="95"/>
      <c r="B268" s="91"/>
      <c r="C268" s="92"/>
      <c r="D268" s="92"/>
      <c r="E268" s="92"/>
      <c r="F268" s="92"/>
      <c r="G268" s="92"/>
      <c r="H268" s="92"/>
      <c r="I268" s="92"/>
      <c r="J268" s="92"/>
      <c r="K268" s="92"/>
      <c r="L268" s="91"/>
      <c r="M268" s="92"/>
      <c r="N268" s="92"/>
      <c r="O268" s="92"/>
      <c r="P268" s="92"/>
      <c r="Q268" s="92"/>
      <c r="R268" s="92"/>
      <c r="S268" s="92"/>
      <c r="T268" s="93"/>
      <c r="U268" s="94"/>
    </row>
    <row r="269" spans="1:21" x14ac:dyDescent="0.2">
      <c r="A269" s="95"/>
      <c r="B269" s="91"/>
      <c r="C269" s="92"/>
      <c r="D269" s="92"/>
      <c r="E269" s="92"/>
      <c r="F269" s="92"/>
      <c r="G269" s="92"/>
      <c r="H269" s="92"/>
      <c r="I269" s="92"/>
      <c r="J269" s="92"/>
      <c r="K269" s="92"/>
      <c r="L269" s="91"/>
      <c r="M269" s="92"/>
      <c r="N269" s="92"/>
      <c r="O269" s="92"/>
      <c r="P269" s="92"/>
      <c r="Q269" s="92"/>
      <c r="R269" s="92"/>
      <c r="S269" s="92"/>
      <c r="T269" s="93"/>
      <c r="U269" s="94"/>
    </row>
    <row r="270" spans="1:21" ht="12" customHeight="1" x14ac:dyDescent="0.2">
      <c r="A270" s="95"/>
      <c r="B270" s="91"/>
      <c r="C270" s="92"/>
      <c r="D270" s="92"/>
      <c r="E270" s="92"/>
      <c r="F270" s="92"/>
      <c r="G270" s="92"/>
      <c r="H270" s="92"/>
      <c r="I270" s="92"/>
      <c r="J270" s="92"/>
      <c r="K270" s="92"/>
      <c r="L270" s="91"/>
      <c r="M270" s="92"/>
      <c r="N270" s="92"/>
      <c r="O270" s="92"/>
      <c r="P270" s="92"/>
      <c r="Q270" s="92"/>
      <c r="R270" s="92"/>
      <c r="S270" s="92"/>
      <c r="T270" s="93"/>
      <c r="U270" s="94"/>
    </row>
    <row r="271" spans="1:21" ht="8.25" hidden="1" customHeight="1" x14ac:dyDescent="0.2">
      <c r="A271" s="96"/>
      <c r="B271" s="97"/>
      <c r="C271" s="98"/>
      <c r="D271" s="98"/>
      <c r="E271" s="98"/>
      <c r="F271" s="98"/>
      <c r="G271" s="98"/>
      <c r="H271" s="98"/>
      <c r="I271" s="98"/>
      <c r="J271" s="98"/>
      <c r="K271" s="98"/>
      <c r="L271" s="97"/>
      <c r="M271" s="98"/>
      <c r="N271" s="98"/>
      <c r="O271" s="98"/>
      <c r="P271" s="98"/>
      <c r="Q271" s="98"/>
      <c r="R271" s="98"/>
      <c r="S271" s="98"/>
      <c r="T271" s="99"/>
      <c r="U271" s="94"/>
    </row>
    <row r="272" spans="1:21" ht="8.25" customHeight="1" thickBot="1" x14ac:dyDescent="0.25">
      <c r="A272" s="92"/>
      <c r="B272" s="91"/>
      <c r="C272" s="92"/>
      <c r="D272" s="92"/>
      <c r="E272" s="92"/>
      <c r="F272" s="92"/>
      <c r="G272" s="92"/>
      <c r="H272" s="92"/>
      <c r="I272" s="92"/>
      <c r="J272" s="92"/>
      <c r="K272" s="92"/>
      <c r="L272" s="91"/>
      <c r="M272" s="92"/>
      <c r="N272" s="92"/>
      <c r="O272" s="92"/>
      <c r="P272" s="92"/>
      <c r="Q272" s="92"/>
      <c r="R272" s="92"/>
      <c r="S272" s="92"/>
      <c r="T272" s="93"/>
      <c r="U272" s="94"/>
    </row>
    <row r="273" spans="1:25" ht="15" customHeight="1" x14ac:dyDescent="0.25">
      <c r="A273" s="101" t="s">
        <v>7</v>
      </c>
      <c r="B273" s="102"/>
      <c r="C273" s="103"/>
      <c r="D273" s="104"/>
      <c r="E273" s="104"/>
      <c r="F273" s="104"/>
      <c r="G273" s="104"/>
      <c r="H273" s="104"/>
      <c r="I273" s="105" t="s">
        <v>53</v>
      </c>
      <c r="J273" s="105"/>
      <c r="K273" s="104"/>
      <c r="L273" s="106"/>
      <c r="M273" s="107"/>
      <c r="N273" s="1351" t="s">
        <v>97</v>
      </c>
      <c r="O273" s="1351"/>
      <c r="P273" s="1351"/>
      <c r="Q273" s="1351"/>
      <c r="R273" s="1351"/>
      <c r="S273" s="1351"/>
      <c r="T273" s="1351"/>
      <c r="U273" s="1352"/>
      <c r="Y273" s="47">
        <v>5.8</v>
      </c>
    </row>
    <row r="274" spans="1:25" ht="15" customHeight="1" x14ac:dyDescent="0.25">
      <c r="A274" s="108"/>
      <c r="B274" s="1028" t="s">
        <v>639</v>
      </c>
      <c r="C274" s="1029">
        <v>2</v>
      </c>
      <c r="D274" s="1029">
        <v>3</v>
      </c>
      <c r="E274" s="1029">
        <v>4</v>
      </c>
      <c r="F274" s="1029">
        <v>5</v>
      </c>
      <c r="G274" s="1028" t="s">
        <v>641</v>
      </c>
      <c r="H274" s="109">
        <v>7</v>
      </c>
      <c r="I274" s="109">
        <v>8</v>
      </c>
      <c r="J274" s="109">
        <v>9</v>
      </c>
      <c r="K274" s="109">
        <v>10</v>
      </c>
      <c r="L274" s="1004" t="s">
        <v>969</v>
      </c>
      <c r="M274" s="1018" t="s">
        <v>963</v>
      </c>
      <c r="N274" s="1348" t="s">
        <v>98</v>
      </c>
      <c r="O274" s="1348"/>
      <c r="P274" s="1348"/>
      <c r="Q274" s="1348"/>
      <c r="R274" s="1348"/>
      <c r="S274" s="1348"/>
      <c r="T274" s="1348"/>
      <c r="U274" s="1349"/>
    </row>
    <row r="275" spans="1:25" ht="15" customHeight="1" x14ac:dyDescent="0.25">
      <c r="A275" s="999" t="s">
        <v>55</v>
      </c>
      <c r="B275" s="1030" t="s">
        <v>665</v>
      </c>
      <c r="C275" s="1031" t="s">
        <v>673</v>
      </c>
      <c r="D275" s="1031" t="s">
        <v>114</v>
      </c>
      <c r="E275" s="1031" t="s">
        <v>668</v>
      </c>
      <c r="F275" s="1031" t="s">
        <v>999</v>
      </c>
      <c r="G275" s="1031" t="s">
        <v>727</v>
      </c>
      <c r="H275" s="1011"/>
      <c r="I275" s="1012"/>
      <c r="J275" s="1011"/>
      <c r="K275" s="1011"/>
      <c r="L275" s="1011"/>
      <c r="M275" s="1015"/>
      <c r="N275" s="1348" t="s">
        <v>99</v>
      </c>
      <c r="O275" s="1348"/>
      <c r="P275" s="1348"/>
      <c r="Q275" s="1348"/>
      <c r="R275" s="1348"/>
      <c r="S275" s="1348"/>
      <c r="T275" s="1348"/>
      <c r="U275" s="1349"/>
    </row>
    <row r="276" spans="1:25" s="528" customFormat="1" ht="12" customHeight="1" x14ac:dyDescent="0.2">
      <c r="A276" s="108" t="s">
        <v>57</v>
      </c>
      <c r="B276" s="1016"/>
      <c r="C276" s="1013"/>
      <c r="D276" s="1013"/>
      <c r="E276" s="1013"/>
      <c r="F276" s="1013"/>
      <c r="G276" s="1013"/>
      <c r="H276" s="1013"/>
      <c r="I276" s="1013"/>
      <c r="J276" s="1013"/>
      <c r="K276" s="1013"/>
      <c r="L276" s="1013"/>
      <c r="M276" s="1017"/>
      <c r="N276" s="1344" t="s">
        <v>103</v>
      </c>
      <c r="O276" s="1366"/>
      <c r="P276" s="1366"/>
      <c r="Q276" s="1366"/>
      <c r="R276" s="1338" t="s">
        <v>104</v>
      </c>
      <c r="S276" s="1344"/>
      <c r="T276" s="1338" t="s">
        <v>105</v>
      </c>
      <c r="U276" s="1339"/>
    </row>
    <row r="277" spans="1:25" ht="12" customHeight="1" x14ac:dyDescent="0.2">
      <c r="A277" s="440"/>
      <c r="B277" s="510"/>
      <c r="C277" s="431"/>
      <c r="D277" s="431"/>
      <c r="E277" s="431"/>
      <c r="F277" s="431"/>
      <c r="G277" s="431"/>
      <c r="H277" s="431"/>
      <c r="I277" s="431"/>
      <c r="J277" s="431"/>
      <c r="K277" s="431"/>
      <c r="L277" s="431"/>
      <c r="M277" s="1005"/>
      <c r="N277" s="1379" t="s">
        <v>100</v>
      </c>
      <c r="O277" s="1380"/>
      <c r="P277" s="1380"/>
      <c r="Q277" s="436" t="s">
        <v>37</v>
      </c>
      <c r="R277" s="437" t="s">
        <v>100</v>
      </c>
      <c r="S277" s="436" t="s">
        <v>37</v>
      </c>
      <c r="T277" s="437" t="s">
        <v>100</v>
      </c>
      <c r="U277" s="1025" t="s">
        <v>37</v>
      </c>
    </row>
    <row r="278" spans="1:25" ht="10.5" customHeight="1" x14ac:dyDescent="0.2">
      <c r="A278" s="1374" t="s">
        <v>58</v>
      </c>
      <c r="B278" s="756"/>
      <c r="C278" s="756"/>
      <c r="D278" s="756"/>
      <c r="E278" s="758"/>
      <c r="F278" s="1159"/>
      <c r="G278" s="756"/>
      <c r="H278" s="116"/>
      <c r="I278" s="235"/>
      <c r="J278" s="235"/>
      <c r="K278" s="116"/>
      <c r="L278" s="116"/>
      <c r="M278" s="117"/>
      <c r="N278" s="1381"/>
      <c r="O278" s="1382"/>
      <c r="P278" s="1382"/>
      <c r="Q278" s="733"/>
      <c r="R278" s="784"/>
      <c r="S278" s="1021"/>
      <c r="T278" s="767"/>
      <c r="U278" s="741"/>
    </row>
    <row r="279" spans="1:25" ht="15" customHeight="1" x14ac:dyDescent="0.2">
      <c r="A279" s="1365"/>
      <c r="B279" s="1006"/>
      <c r="C279" s="118"/>
      <c r="D279" s="118"/>
      <c r="E279" s="118"/>
      <c r="F279" s="118"/>
      <c r="G279" s="118"/>
      <c r="H279" s="118"/>
      <c r="I279" s="118"/>
      <c r="J279" s="118"/>
      <c r="K279" s="118"/>
      <c r="L279" s="118"/>
      <c r="M279" s="121"/>
      <c r="N279" s="1383">
        <v>1</v>
      </c>
      <c r="O279" s="1384"/>
      <c r="P279" s="1384"/>
      <c r="Q279" s="1020">
        <f>+N279/Y273</f>
        <v>0.17241379310344829</v>
      </c>
      <c r="R279" s="768">
        <v>3.8</v>
      </c>
      <c r="S279" s="760">
        <f>+R279/Y273</f>
        <v>0.65517241379310343</v>
      </c>
      <c r="T279" s="684">
        <v>1</v>
      </c>
      <c r="U279" s="797">
        <f>+T279/Y273</f>
        <v>0.17241379310344829</v>
      </c>
      <c r="Y279" s="1035"/>
    </row>
    <row r="280" spans="1:25" ht="10.5" customHeight="1" x14ac:dyDescent="0.2">
      <c r="A280" s="1364" t="s">
        <v>94</v>
      </c>
      <c r="B280" s="1007"/>
      <c r="C280" s="116"/>
      <c r="D280" s="116"/>
      <c r="E280" s="116"/>
      <c r="F280" s="116"/>
      <c r="G280" s="116"/>
      <c r="H280" s="116"/>
      <c r="I280" s="116"/>
      <c r="J280" s="116"/>
      <c r="K280" s="116"/>
      <c r="L280" s="116"/>
      <c r="M280" s="117"/>
      <c r="N280" s="1385"/>
      <c r="O280" s="1386"/>
      <c r="P280" s="1386"/>
      <c r="Q280" s="755"/>
      <c r="R280" s="830"/>
      <c r="S280" s="1022"/>
      <c r="T280" s="770"/>
      <c r="U280" s="741"/>
    </row>
    <row r="281" spans="1:25" ht="15" customHeight="1" x14ac:dyDescent="0.2">
      <c r="A281" s="1365"/>
      <c r="B281" s="1006"/>
      <c r="C281" s="118"/>
      <c r="D281" s="118"/>
      <c r="E281" s="118"/>
      <c r="F281" s="118"/>
      <c r="G281" s="118"/>
      <c r="H281" s="118"/>
      <c r="I281" s="118"/>
      <c r="J281" s="118"/>
      <c r="K281" s="118"/>
      <c r="L281" s="118"/>
      <c r="M281" s="121"/>
      <c r="N281" s="1383"/>
      <c r="O281" s="1384"/>
      <c r="P281" s="1384"/>
      <c r="Q281" s="781"/>
      <c r="R281" s="771"/>
      <c r="S281" s="760"/>
      <c r="T281" s="739"/>
      <c r="U281" s="797"/>
    </row>
    <row r="282" spans="1:25" ht="14.45" customHeight="1" x14ac:dyDescent="0.2">
      <c r="A282" s="1364" t="s">
        <v>642</v>
      </c>
      <c r="B282" s="1008"/>
      <c r="C282" s="116"/>
      <c r="D282" s="116"/>
      <c r="E282" s="116"/>
      <c r="F282" s="116"/>
      <c r="G282" s="116"/>
      <c r="H282" s="116"/>
      <c r="I282" s="235"/>
      <c r="J282" s="235"/>
      <c r="K282" s="116"/>
      <c r="L282" s="116"/>
      <c r="M282" s="117"/>
      <c r="N282" s="1385"/>
      <c r="O282" s="1386"/>
      <c r="P282" s="1386"/>
      <c r="Q282" s="755"/>
      <c r="R282" s="830"/>
      <c r="S282" s="1022"/>
      <c r="T282" s="772"/>
      <c r="U282" s="741"/>
    </row>
    <row r="283" spans="1:25" ht="15" customHeight="1" x14ac:dyDescent="0.2">
      <c r="A283" s="1365"/>
      <c r="B283" s="1006"/>
      <c r="C283" s="118"/>
      <c r="D283" s="118"/>
      <c r="E283" s="118"/>
      <c r="F283" s="118"/>
      <c r="G283" s="118"/>
      <c r="H283" s="118"/>
      <c r="I283" s="118"/>
      <c r="J283" s="118"/>
      <c r="K283" s="118"/>
      <c r="L283" s="118"/>
      <c r="M283" s="121"/>
      <c r="N283" s="1383"/>
      <c r="O283" s="1384"/>
      <c r="P283" s="1384"/>
      <c r="Q283" s="781"/>
      <c r="R283" s="771">
        <v>1</v>
      </c>
      <c r="S283" s="760">
        <v>1</v>
      </c>
      <c r="T283" s="739"/>
      <c r="U283" s="797"/>
    </row>
    <row r="284" spans="1:25" ht="10.5" customHeight="1" x14ac:dyDescent="0.2">
      <c r="A284" s="1364" t="s">
        <v>59</v>
      </c>
      <c r="B284" s="1180"/>
      <c r="C284" s="1159"/>
      <c r="D284" s="1159"/>
      <c r="E284" s="1159"/>
      <c r="F284" s="1159"/>
      <c r="G284" s="1159"/>
      <c r="H284" s="116"/>
      <c r="I284" s="235"/>
      <c r="J284" s="235"/>
      <c r="K284" s="116"/>
      <c r="L284" s="116"/>
      <c r="M284" s="117"/>
      <c r="N284" s="1385"/>
      <c r="O284" s="1386"/>
      <c r="P284" s="1386"/>
      <c r="Q284" s="755"/>
      <c r="R284" s="830"/>
      <c r="S284" s="1022"/>
      <c r="T284" s="770"/>
      <c r="U284" s="741"/>
    </row>
    <row r="285" spans="1:25" ht="15" customHeight="1" x14ac:dyDescent="0.2">
      <c r="A285" s="1365"/>
      <c r="B285" s="1006"/>
      <c r="C285" s="118"/>
      <c r="D285" s="118"/>
      <c r="E285" s="118"/>
      <c r="F285" s="118"/>
      <c r="G285" s="118"/>
      <c r="H285" s="118"/>
      <c r="I285" s="118"/>
      <c r="J285" s="118"/>
      <c r="K285" s="118"/>
      <c r="L285" s="118"/>
      <c r="M285" s="121"/>
      <c r="N285" s="1383">
        <v>5.8</v>
      </c>
      <c r="O285" s="1384"/>
      <c r="P285" s="1384"/>
      <c r="Q285" s="781">
        <f>+N285/Y273</f>
        <v>1</v>
      </c>
      <c r="R285" s="771"/>
      <c r="S285" s="760"/>
      <c r="T285" s="739"/>
      <c r="U285" s="797"/>
    </row>
    <row r="286" spans="1:25" ht="10.5" customHeight="1" x14ac:dyDescent="0.2">
      <c r="A286" s="1364" t="s">
        <v>234</v>
      </c>
      <c r="B286" s="1192"/>
      <c r="C286" s="1193"/>
      <c r="D286" s="756"/>
      <c r="E286" s="756"/>
      <c r="F286" s="756"/>
      <c r="G286" s="756"/>
      <c r="H286" s="116"/>
      <c r="I286" s="235"/>
      <c r="J286" s="235"/>
      <c r="K286" s="116"/>
      <c r="L286" s="116"/>
      <c r="M286" s="117"/>
      <c r="N286" s="1385"/>
      <c r="O286" s="1386"/>
      <c r="P286" s="1386"/>
      <c r="Q286" s="755"/>
      <c r="R286" s="830"/>
      <c r="S286" s="1022"/>
      <c r="T286" s="770"/>
      <c r="U286" s="741"/>
    </row>
    <row r="287" spans="1:25" ht="15" customHeight="1" x14ac:dyDescent="0.2">
      <c r="A287" s="1365"/>
      <c r="B287" s="1006"/>
      <c r="C287" s="118"/>
      <c r="D287" s="118"/>
      <c r="E287" s="118"/>
      <c r="F287" s="118"/>
      <c r="G287" s="118"/>
      <c r="H287" s="118"/>
      <c r="I287" s="118"/>
      <c r="J287" s="118"/>
      <c r="K287" s="118"/>
      <c r="L287" s="118"/>
      <c r="M287" s="121"/>
      <c r="N287" s="1383"/>
      <c r="O287" s="1384"/>
      <c r="P287" s="1384"/>
      <c r="Q287" s="781"/>
      <c r="R287" s="771">
        <f>+Y273-N287</f>
        <v>5.8</v>
      </c>
      <c r="S287" s="760">
        <f>+R287/Y273</f>
        <v>1</v>
      </c>
      <c r="T287" s="739"/>
      <c r="U287" s="797"/>
    </row>
    <row r="288" spans="1:25" ht="10.5" customHeight="1" x14ac:dyDescent="0.2">
      <c r="A288" s="1364" t="s">
        <v>60</v>
      </c>
      <c r="B288" s="1008"/>
      <c r="C288" s="756"/>
      <c r="D288" s="756"/>
      <c r="E288" s="756"/>
      <c r="F288" s="756"/>
      <c r="G288" s="756"/>
      <c r="H288" s="116"/>
      <c r="I288" s="235"/>
      <c r="J288" s="235"/>
      <c r="K288" s="116"/>
      <c r="L288" s="116"/>
      <c r="M288" s="117"/>
      <c r="N288" s="1385"/>
      <c r="O288" s="1386"/>
      <c r="P288" s="1386"/>
      <c r="Q288" s="755"/>
      <c r="R288" s="830"/>
      <c r="S288" s="1022"/>
      <c r="T288" s="770"/>
      <c r="U288" s="741"/>
    </row>
    <row r="289" spans="1:27" ht="15" customHeight="1" x14ac:dyDescent="0.2">
      <c r="A289" s="1365"/>
      <c r="B289" s="1006"/>
      <c r="C289" s="118"/>
      <c r="D289" s="118"/>
      <c r="E289" s="118"/>
      <c r="F289" s="118"/>
      <c r="G289" s="118"/>
      <c r="H289" s="118"/>
      <c r="I289" s="118"/>
      <c r="J289" s="118"/>
      <c r="K289" s="118"/>
      <c r="L289" s="118"/>
      <c r="M289" s="121"/>
      <c r="N289" s="1383"/>
      <c r="O289" s="1384"/>
      <c r="P289" s="1384"/>
      <c r="Q289" s="781"/>
      <c r="R289" s="773">
        <v>5.8</v>
      </c>
      <c r="S289" s="760">
        <f>+R289/Y273</f>
        <v>1</v>
      </c>
      <c r="T289" s="739"/>
      <c r="U289" s="942"/>
    </row>
    <row r="290" spans="1:27" ht="10.5" customHeight="1" x14ac:dyDescent="0.2">
      <c r="A290" s="1364" t="s">
        <v>61</v>
      </c>
      <c r="B290" s="1180"/>
      <c r="C290" s="1159"/>
      <c r="D290" s="1159"/>
      <c r="E290" s="1159"/>
      <c r="F290" s="1159"/>
      <c r="G290" s="1159"/>
      <c r="H290" s="116"/>
      <c r="I290" s="235"/>
      <c r="J290" s="235"/>
      <c r="K290" s="116"/>
      <c r="L290" s="116"/>
      <c r="M290" s="117"/>
      <c r="N290" s="1385"/>
      <c r="O290" s="1386"/>
      <c r="P290" s="1386"/>
      <c r="Q290" s="783"/>
      <c r="R290" s="830"/>
      <c r="S290" s="1023"/>
      <c r="T290" s="1000"/>
      <c r="U290" s="1026"/>
    </row>
    <row r="291" spans="1:27" ht="15" customHeight="1" x14ac:dyDescent="0.2">
      <c r="A291" s="1365"/>
      <c r="B291" s="1006"/>
      <c r="C291" s="118"/>
      <c r="D291" s="118"/>
      <c r="E291" s="118"/>
      <c r="F291" s="118"/>
      <c r="G291" s="118"/>
      <c r="H291" s="118"/>
      <c r="I291" s="118"/>
      <c r="J291" s="118"/>
      <c r="K291" s="118"/>
      <c r="L291" s="118"/>
      <c r="M291" s="121"/>
      <c r="N291" s="1383">
        <v>5.8</v>
      </c>
      <c r="O291" s="1384"/>
      <c r="P291" s="1384"/>
      <c r="Q291" s="781">
        <f>+N291/Y273</f>
        <v>1</v>
      </c>
      <c r="R291" s="773"/>
      <c r="S291" s="760"/>
      <c r="T291" s="743"/>
      <c r="U291" s="942"/>
    </row>
    <row r="292" spans="1:27" ht="10.5" customHeight="1" x14ac:dyDescent="0.2">
      <c r="A292" s="1364" t="s">
        <v>62</v>
      </c>
      <c r="B292" s="1180"/>
      <c r="C292" s="1159"/>
      <c r="D292" s="1159"/>
      <c r="E292" s="1181"/>
      <c r="F292" s="1159"/>
      <c r="G292" s="1159"/>
      <c r="H292" s="116"/>
      <c r="I292" s="235"/>
      <c r="J292" s="235"/>
      <c r="K292" s="116"/>
      <c r="L292" s="116"/>
      <c r="M292" s="117"/>
      <c r="N292" s="1385"/>
      <c r="O292" s="1386"/>
      <c r="P292" s="1386"/>
      <c r="Q292" s="782"/>
      <c r="R292" s="830"/>
      <c r="S292" s="1023"/>
      <c r="T292" s="770"/>
      <c r="U292" s="741"/>
      <c r="Y292" s="1328" t="s">
        <v>90</v>
      </c>
      <c r="Z292" s="1329"/>
      <c r="AA292" s="1333" t="s">
        <v>540</v>
      </c>
    </row>
    <row r="293" spans="1:27" ht="15" customHeight="1" x14ac:dyDescent="0.2">
      <c r="A293" s="1365"/>
      <c r="B293" s="1006"/>
      <c r="C293" s="118"/>
      <c r="D293" s="118"/>
      <c r="E293" s="118"/>
      <c r="F293" s="118"/>
      <c r="G293" s="118"/>
      <c r="H293" s="118"/>
      <c r="I293" s="118"/>
      <c r="J293" s="118"/>
      <c r="K293" s="118"/>
      <c r="L293" s="118"/>
      <c r="M293" s="121"/>
      <c r="N293" s="1383">
        <v>5.8</v>
      </c>
      <c r="O293" s="1384"/>
      <c r="P293" s="1384"/>
      <c r="Q293" s="781">
        <f>+N293/Y273</f>
        <v>1</v>
      </c>
      <c r="R293" s="773"/>
      <c r="S293" s="760"/>
      <c r="T293" s="745"/>
      <c r="U293" s="943"/>
      <c r="Y293" s="419" t="s">
        <v>103</v>
      </c>
      <c r="Z293" s="415" t="s">
        <v>91</v>
      </c>
      <c r="AA293" s="1334"/>
    </row>
    <row r="294" spans="1:27" ht="10.5" customHeight="1" x14ac:dyDescent="0.2">
      <c r="A294" s="1364" t="s">
        <v>63</v>
      </c>
      <c r="B294" s="1180"/>
      <c r="C294" s="1159"/>
      <c r="D294" s="1159"/>
      <c r="E294" s="1159"/>
      <c r="F294" s="1159"/>
      <c r="G294" s="1159"/>
      <c r="H294" s="116"/>
      <c r="I294" s="235"/>
      <c r="J294" s="235"/>
      <c r="K294" s="116"/>
      <c r="L294" s="116"/>
      <c r="M294" s="117"/>
      <c r="N294" s="1385"/>
      <c r="O294" s="1386"/>
      <c r="P294" s="1386"/>
      <c r="Q294" s="782"/>
      <c r="R294" s="830"/>
      <c r="S294" s="1022"/>
      <c r="T294" s="770"/>
      <c r="U294" s="944"/>
      <c r="Y294" s="418" t="s">
        <v>104</v>
      </c>
      <c r="Z294" s="415" t="s">
        <v>92</v>
      </c>
      <c r="AA294" s="1334"/>
    </row>
    <row r="295" spans="1:27" s="119" customFormat="1" ht="15" customHeight="1" thickBot="1" x14ac:dyDescent="0.25">
      <c r="A295" s="1369"/>
      <c r="B295" s="1010"/>
      <c r="C295" s="124"/>
      <c r="D295" s="124"/>
      <c r="E295" s="124"/>
      <c r="F295" s="124"/>
      <c r="G295" s="124"/>
      <c r="H295" s="124"/>
      <c r="I295" s="124"/>
      <c r="J295" s="124"/>
      <c r="K295" s="124"/>
      <c r="L295" s="124"/>
      <c r="M295" s="126"/>
      <c r="N295" s="1387">
        <v>5.8</v>
      </c>
      <c r="O295" s="1387"/>
      <c r="P295" s="1388"/>
      <c r="Q295" s="945">
        <f>+N295/Y273</f>
        <v>1</v>
      </c>
      <c r="R295" s="775"/>
      <c r="S295" s="1024"/>
      <c r="T295" s="775"/>
      <c r="U295" s="1027"/>
      <c r="Y295" s="417" t="s">
        <v>105</v>
      </c>
      <c r="Z295" s="415" t="s">
        <v>93</v>
      </c>
      <c r="AA295" s="1335"/>
    </row>
    <row r="298" spans="1:27" x14ac:dyDescent="0.2">
      <c r="A298" s="72" t="s">
        <v>96</v>
      </c>
      <c r="B298" s="1353" t="s">
        <v>608</v>
      </c>
      <c r="C298" s="1354"/>
      <c r="D298" s="1354"/>
      <c r="E298" s="1354"/>
      <c r="F298" s="1354"/>
      <c r="G298" s="1354"/>
      <c r="H298" s="1354"/>
      <c r="I298" s="1354"/>
      <c r="J298" s="1354"/>
      <c r="K298" s="74"/>
      <c r="L298" s="75" t="s">
        <v>95</v>
      </c>
      <c r="M298" s="76"/>
      <c r="N298" s="76"/>
      <c r="O298" s="74"/>
      <c r="P298" s="423" t="s">
        <v>613</v>
      </c>
      <c r="Q298" s="423"/>
      <c r="R298" s="423"/>
      <c r="S298" s="423"/>
      <c r="T298" s="424"/>
      <c r="U298" s="424"/>
    </row>
    <row r="299" spans="1:27" ht="9.75" customHeight="1" x14ac:dyDescent="0.2">
      <c r="A299" s="72"/>
      <c r="B299" s="73"/>
      <c r="C299" s="74"/>
      <c r="D299" s="74"/>
      <c r="E299" s="74"/>
      <c r="F299" s="74"/>
      <c r="G299" s="74"/>
      <c r="H299" s="74"/>
      <c r="I299" s="74"/>
      <c r="J299" s="74"/>
      <c r="K299" s="74"/>
      <c r="L299" s="75"/>
      <c r="M299" s="76"/>
      <c r="N299" s="76"/>
      <c r="O299" s="74"/>
      <c r="P299" s="74"/>
      <c r="Q299" s="74"/>
      <c r="R299" s="74"/>
      <c r="S299" s="74"/>
      <c r="T299" s="71"/>
      <c r="U299" s="71"/>
    </row>
    <row r="300" spans="1:27" ht="18" customHeight="1" x14ac:dyDescent="0.2">
      <c r="A300" s="77" t="s">
        <v>53</v>
      </c>
      <c r="B300" s="426" t="s">
        <v>48</v>
      </c>
      <c r="C300" s="427"/>
      <c r="D300" s="427"/>
      <c r="E300" s="427"/>
      <c r="F300" s="427"/>
      <c r="G300" s="427"/>
      <c r="H300" s="427"/>
      <c r="I300" s="427"/>
      <c r="J300" s="428"/>
      <c r="K300" s="78"/>
      <c r="L300" s="724" t="s">
        <v>1000</v>
      </c>
      <c r="M300" s="78"/>
      <c r="N300" s="78"/>
      <c r="O300" s="78"/>
      <c r="P300" s="78"/>
      <c r="Q300" s="78"/>
      <c r="R300" s="78"/>
      <c r="S300" s="78"/>
      <c r="T300" s="79"/>
      <c r="U300" s="79"/>
    </row>
    <row r="301" spans="1:27" ht="18" customHeight="1" x14ac:dyDescent="0.2">
      <c r="A301" s="77"/>
      <c r="B301" s="426" t="s">
        <v>50</v>
      </c>
      <c r="C301" s="427"/>
      <c r="D301" s="427"/>
      <c r="E301" s="427"/>
      <c r="F301" s="427"/>
      <c r="G301" s="427"/>
      <c r="H301" s="427"/>
      <c r="I301" s="427"/>
      <c r="J301" s="428"/>
      <c r="K301" s="78"/>
      <c r="L301" s="724" t="s">
        <v>1001</v>
      </c>
      <c r="M301" s="78"/>
      <c r="N301" s="78"/>
      <c r="O301" s="78"/>
      <c r="P301" s="78"/>
      <c r="Q301" s="78"/>
      <c r="R301" s="78"/>
      <c r="S301" s="78"/>
      <c r="T301" s="79"/>
      <c r="U301" s="79"/>
    </row>
    <row r="302" spans="1:27" ht="18" customHeight="1" x14ac:dyDescent="0.2">
      <c r="A302" s="77"/>
      <c r="B302" s="426" t="s">
        <v>51</v>
      </c>
      <c r="C302" s="427"/>
      <c r="D302" s="427"/>
      <c r="E302" s="427"/>
      <c r="F302" s="427"/>
      <c r="G302" s="427"/>
      <c r="H302" s="427"/>
      <c r="I302" s="427"/>
      <c r="J302" s="428"/>
      <c r="K302" s="78"/>
      <c r="L302" s="78" t="s">
        <v>49</v>
      </c>
      <c r="M302" s="78"/>
      <c r="N302" s="78"/>
      <c r="O302" s="78"/>
      <c r="P302" s="78"/>
      <c r="Q302" s="78"/>
      <c r="R302" s="78"/>
      <c r="S302" s="78"/>
      <c r="T302" s="79"/>
      <c r="U302" s="79"/>
    </row>
    <row r="303" spans="1:27" ht="18" customHeight="1" x14ac:dyDescent="0.2">
      <c r="A303" s="77"/>
      <c r="B303" s="426" t="s">
        <v>54</v>
      </c>
      <c r="C303" s="427"/>
      <c r="D303" s="427"/>
      <c r="E303" s="427"/>
      <c r="F303" s="427"/>
      <c r="G303" s="427"/>
      <c r="H303" s="427"/>
      <c r="I303" s="427"/>
      <c r="J303" s="428"/>
      <c r="K303" s="78"/>
      <c r="L303" s="78" t="s">
        <v>49</v>
      </c>
      <c r="M303" s="78"/>
      <c r="N303" s="78"/>
      <c r="O303" s="78"/>
      <c r="P303" s="78"/>
      <c r="Q303" s="78"/>
      <c r="R303" s="78"/>
      <c r="S303" s="78"/>
      <c r="T303" s="79"/>
      <c r="U303" s="79"/>
    </row>
    <row r="304" spans="1:27" ht="18" customHeight="1" x14ac:dyDescent="0.2">
      <c r="A304" s="77"/>
      <c r="B304" s="426" t="s">
        <v>964</v>
      </c>
      <c r="C304" s="427"/>
      <c r="D304" s="427"/>
      <c r="E304" s="427"/>
      <c r="F304" s="427"/>
      <c r="G304" s="427"/>
      <c r="H304" s="427"/>
      <c r="I304" s="427"/>
      <c r="J304" s="428"/>
      <c r="K304" s="78"/>
      <c r="L304" s="78" t="s">
        <v>49</v>
      </c>
      <c r="M304" s="78"/>
      <c r="N304" s="78"/>
      <c r="O304" s="78"/>
      <c r="P304" s="78"/>
      <c r="Q304" s="78"/>
      <c r="R304" s="78"/>
      <c r="S304" s="78"/>
      <c r="T304" s="79"/>
      <c r="U304" s="79"/>
    </row>
    <row r="305" spans="1:33" ht="18" customHeight="1" x14ac:dyDescent="0.2">
      <c r="A305" s="77"/>
      <c r="B305" s="426" t="s">
        <v>965</v>
      </c>
      <c r="C305" s="427"/>
      <c r="D305" s="427"/>
      <c r="E305" s="427"/>
      <c r="F305" s="427"/>
      <c r="G305" s="427"/>
      <c r="H305" s="427"/>
      <c r="I305" s="427"/>
      <c r="J305" s="428"/>
      <c r="K305" s="78"/>
      <c r="L305" s="78" t="s">
        <v>49</v>
      </c>
      <c r="M305" s="78"/>
      <c r="N305" s="78"/>
      <c r="O305" s="78"/>
      <c r="P305" s="78"/>
      <c r="Q305" s="78"/>
      <c r="R305" s="78"/>
      <c r="S305" s="78"/>
      <c r="T305" s="79"/>
      <c r="U305" s="79"/>
    </row>
    <row r="306" spans="1:33" ht="18" customHeight="1" x14ac:dyDescent="0.2">
      <c r="A306" s="262" t="s">
        <v>154</v>
      </c>
      <c r="B306" s="425"/>
      <c r="C306" s="1355" t="s">
        <v>591</v>
      </c>
      <c r="D306" s="1355"/>
      <c r="E306" s="1355"/>
      <c r="F306" s="1355"/>
      <c r="G306" s="1355"/>
      <c r="H306" s="1355"/>
      <c r="I306" s="1355"/>
      <c r="J306" s="1355"/>
      <c r="K306" s="1355"/>
      <c r="L306" s="77" t="s">
        <v>314</v>
      </c>
      <c r="M306" s="74"/>
      <c r="N306" s="74"/>
      <c r="O306" s="74"/>
      <c r="P306" s="74"/>
      <c r="Q306" s="74"/>
      <c r="R306" s="1356" t="str">
        <f>+R245</f>
        <v>ENERO - FEBRERO - MARZO</v>
      </c>
      <c r="S306" s="1356"/>
      <c r="T306" s="1356"/>
      <c r="U306" s="1356"/>
    </row>
    <row r="307" spans="1:33" ht="13.5" thickBot="1" x14ac:dyDescent="0.25">
      <c r="A307" s="80"/>
      <c r="B307" s="81"/>
      <c r="C307" s="82"/>
      <c r="D307" s="82"/>
      <c r="E307" s="82"/>
      <c r="F307" s="82"/>
      <c r="G307" s="82"/>
      <c r="H307" s="82"/>
      <c r="I307" s="82"/>
      <c r="J307" s="82"/>
      <c r="K307" s="82"/>
      <c r="L307" s="83"/>
      <c r="M307" s="82"/>
      <c r="N307" s="82"/>
      <c r="O307" s="82"/>
      <c r="P307" s="82"/>
      <c r="Q307" s="82"/>
      <c r="R307" s="82"/>
      <c r="S307" s="82"/>
      <c r="T307" s="82"/>
      <c r="U307" s="82"/>
      <c r="V307" s="84"/>
      <c r="W307" s="84"/>
    </row>
    <row r="308" spans="1:33" x14ac:dyDescent="0.2">
      <c r="A308" s="85"/>
      <c r="B308" s="86"/>
      <c r="C308" s="87"/>
      <c r="D308" s="87"/>
      <c r="E308" s="87"/>
      <c r="F308" s="87"/>
      <c r="G308" s="87"/>
      <c r="H308" s="87"/>
      <c r="I308" s="87"/>
      <c r="J308" s="87"/>
      <c r="K308" s="87"/>
      <c r="L308" s="86"/>
      <c r="M308" s="87"/>
      <c r="N308" s="87"/>
      <c r="O308" s="87"/>
      <c r="P308" s="87"/>
      <c r="Q308" s="87"/>
      <c r="R308" s="87"/>
      <c r="S308" s="87"/>
      <c r="T308" s="88"/>
      <c r="U308" s="967"/>
      <c r="V308" s="967"/>
      <c r="W308" s="967"/>
      <c r="X308" s="967"/>
      <c r="Y308" s="967"/>
      <c r="Z308" s="967"/>
      <c r="AA308" s="967"/>
      <c r="AB308" s="967"/>
      <c r="AC308" s="967"/>
      <c r="AD308" s="967"/>
      <c r="AE308" s="967"/>
      <c r="AF308" s="89"/>
    </row>
    <row r="309" spans="1:33" x14ac:dyDescent="0.2">
      <c r="A309" s="90"/>
      <c r="B309" s="91"/>
      <c r="C309" s="92"/>
      <c r="D309" s="92"/>
      <c r="E309" s="92"/>
      <c r="F309" s="92"/>
      <c r="G309" s="92"/>
      <c r="H309" s="92"/>
      <c r="I309" s="92"/>
      <c r="J309" s="92"/>
      <c r="K309" s="92"/>
      <c r="L309" s="91"/>
      <c r="M309" s="92"/>
      <c r="N309" s="92"/>
      <c r="O309" s="92"/>
      <c r="P309" s="92"/>
      <c r="Q309" s="92"/>
      <c r="R309" s="92"/>
      <c r="S309" s="92"/>
      <c r="T309" s="93"/>
      <c r="U309" s="119"/>
      <c r="V309" s="119"/>
      <c r="W309" s="119"/>
      <c r="X309" s="119"/>
      <c r="Y309" s="119"/>
      <c r="Z309" s="119"/>
      <c r="AA309" s="119"/>
      <c r="AB309" s="119"/>
      <c r="AC309" s="119"/>
      <c r="AD309" s="119"/>
      <c r="AE309" s="119"/>
      <c r="AF309" s="94"/>
    </row>
    <row r="310" spans="1:33" x14ac:dyDescent="0.2">
      <c r="A310" s="95"/>
      <c r="B310" s="91"/>
      <c r="C310" s="92"/>
      <c r="D310" s="92"/>
      <c r="E310" s="92"/>
      <c r="F310" s="92"/>
      <c r="G310" s="92"/>
      <c r="H310" s="92"/>
      <c r="I310" s="92"/>
      <c r="J310" s="92"/>
      <c r="K310" s="92"/>
      <c r="L310" s="91"/>
      <c r="M310" s="92"/>
      <c r="N310" s="92"/>
      <c r="O310" s="92"/>
      <c r="P310" s="92"/>
      <c r="Q310" s="92"/>
      <c r="R310" s="92"/>
      <c r="S310" s="92"/>
      <c r="T310" s="93"/>
      <c r="U310" s="119"/>
      <c r="V310" s="119"/>
      <c r="W310" s="119"/>
      <c r="X310" s="119"/>
      <c r="Y310" s="119"/>
      <c r="Z310" s="119"/>
      <c r="AA310" s="119"/>
      <c r="AB310" s="119"/>
      <c r="AC310" s="119"/>
      <c r="AD310" s="119"/>
      <c r="AE310" s="119"/>
      <c r="AF310" s="94"/>
    </row>
    <row r="311" spans="1:33" x14ac:dyDescent="0.2">
      <c r="A311" s="95"/>
      <c r="B311" s="91"/>
      <c r="C311" s="92"/>
      <c r="D311" s="92"/>
      <c r="E311" s="92"/>
      <c r="F311" s="92"/>
      <c r="G311" s="92"/>
      <c r="H311" s="92"/>
      <c r="I311" s="92"/>
      <c r="J311" s="92"/>
      <c r="K311" s="92"/>
      <c r="L311" s="91"/>
      <c r="M311" s="92"/>
      <c r="N311" s="92"/>
      <c r="O311" s="92"/>
      <c r="P311" s="92"/>
      <c r="Q311" s="92"/>
      <c r="R311" s="92"/>
      <c r="S311" s="92"/>
      <c r="T311" s="93"/>
      <c r="U311" s="119"/>
      <c r="V311" s="119"/>
      <c r="W311" s="119"/>
      <c r="X311" s="119"/>
      <c r="Y311" s="119"/>
      <c r="Z311" s="119"/>
      <c r="AA311" s="119"/>
      <c r="AB311" s="119"/>
      <c r="AC311" s="119"/>
      <c r="AD311" s="119"/>
      <c r="AE311" s="119"/>
      <c r="AF311" s="94"/>
    </row>
    <row r="312" spans="1:33" x14ac:dyDescent="0.2">
      <c r="A312" s="95"/>
      <c r="B312" s="91"/>
      <c r="C312" s="92"/>
      <c r="D312" s="92"/>
      <c r="E312" s="92"/>
      <c r="F312" s="92"/>
      <c r="G312" s="92"/>
      <c r="H312" s="92"/>
      <c r="I312" s="92"/>
      <c r="J312" s="92"/>
      <c r="K312" s="92"/>
      <c r="L312" s="91"/>
      <c r="M312" s="92"/>
      <c r="N312" s="92"/>
      <c r="O312" s="92"/>
      <c r="P312" s="92"/>
      <c r="Q312" s="92"/>
      <c r="R312" s="92"/>
      <c r="S312" s="92"/>
      <c r="T312" s="93"/>
      <c r="U312" s="119"/>
      <c r="V312" s="119"/>
      <c r="W312" s="119"/>
      <c r="X312" s="119"/>
      <c r="Y312" s="119"/>
      <c r="Z312" s="119"/>
      <c r="AA312" s="119"/>
      <c r="AB312" s="119"/>
      <c r="AC312" s="119"/>
      <c r="AD312" s="119"/>
      <c r="AE312" s="119"/>
      <c r="AF312" s="94"/>
    </row>
    <row r="313" spans="1:33" x14ac:dyDescent="0.2">
      <c r="A313" s="95"/>
      <c r="B313" s="91"/>
      <c r="C313" s="92"/>
      <c r="D313" s="92"/>
      <c r="E313" s="92"/>
      <c r="F313" s="92"/>
      <c r="G313" s="92"/>
      <c r="H313" s="92"/>
      <c r="I313" s="92"/>
      <c r="J313" s="92"/>
      <c r="K313" s="92"/>
      <c r="L313" s="91"/>
      <c r="M313" s="92"/>
      <c r="N313" s="92"/>
      <c r="O313" s="92"/>
      <c r="P313" s="92"/>
      <c r="Q313" s="92"/>
      <c r="R313" s="92"/>
      <c r="S313" s="92"/>
      <c r="T313" s="93"/>
      <c r="U313" s="119"/>
      <c r="V313" s="119"/>
      <c r="W313" s="119"/>
      <c r="X313" s="119"/>
      <c r="Y313" s="119"/>
      <c r="Z313" s="119"/>
      <c r="AA313" s="119"/>
      <c r="AB313" s="119"/>
      <c r="AC313" s="119"/>
      <c r="AD313" s="119"/>
      <c r="AE313" s="119"/>
      <c r="AF313" s="94"/>
    </row>
    <row r="314" spans="1:33" x14ac:dyDescent="0.2">
      <c r="A314" s="95"/>
      <c r="B314" s="91"/>
      <c r="C314" s="92"/>
      <c r="D314" s="92"/>
      <c r="E314" s="92"/>
      <c r="F314" s="92"/>
      <c r="G314" s="92"/>
      <c r="H314" s="92"/>
      <c r="I314" s="92"/>
      <c r="J314" s="92"/>
      <c r="K314" s="92"/>
      <c r="L314" s="91"/>
      <c r="M314" s="92"/>
      <c r="N314" s="92"/>
      <c r="O314" s="92"/>
      <c r="P314" s="92"/>
      <c r="Q314" s="92"/>
      <c r="R314" s="92"/>
      <c r="S314" s="92"/>
      <c r="T314" s="93"/>
      <c r="U314" s="119"/>
      <c r="V314" s="119"/>
      <c r="W314" s="119"/>
      <c r="X314" s="119"/>
      <c r="Y314" s="119"/>
      <c r="Z314" s="119"/>
      <c r="AA314" s="119"/>
      <c r="AB314" s="119"/>
      <c r="AC314" s="119"/>
      <c r="AD314" s="119"/>
      <c r="AE314" s="119"/>
      <c r="AF314" s="94"/>
    </row>
    <row r="315" spans="1:33" x14ac:dyDescent="0.2">
      <c r="A315" s="95"/>
      <c r="B315" s="91"/>
      <c r="C315" s="92"/>
      <c r="D315" s="92"/>
      <c r="E315" s="92"/>
      <c r="F315" s="92"/>
      <c r="G315" s="92"/>
      <c r="H315" s="92"/>
      <c r="I315" s="92"/>
      <c r="J315" s="92"/>
      <c r="K315" s="92"/>
      <c r="L315" s="91"/>
      <c r="M315" s="92"/>
      <c r="N315" s="92"/>
      <c r="O315" s="92"/>
      <c r="P315" s="92"/>
      <c r="Q315" s="92"/>
      <c r="R315" s="92"/>
      <c r="S315" s="92"/>
      <c r="T315" s="93"/>
      <c r="U315" s="119"/>
      <c r="V315" s="119"/>
      <c r="W315" s="119"/>
      <c r="X315" s="119"/>
      <c r="Y315" s="119"/>
      <c r="Z315" s="119"/>
      <c r="AA315" s="119"/>
      <c r="AB315" s="119"/>
      <c r="AC315" s="119"/>
      <c r="AD315" s="119"/>
      <c r="AE315" s="119"/>
      <c r="AF315" s="94"/>
    </row>
    <row r="316" spans="1:33" x14ac:dyDescent="0.2">
      <c r="A316" s="95"/>
      <c r="B316" s="91"/>
      <c r="C316" s="92"/>
      <c r="D316" s="92"/>
      <c r="E316" s="92"/>
      <c r="F316" s="92"/>
      <c r="G316" s="92"/>
      <c r="H316" s="92"/>
      <c r="I316" s="92"/>
      <c r="J316" s="92"/>
      <c r="K316" s="92"/>
      <c r="L316" s="91"/>
      <c r="M316" s="92"/>
      <c r="N316" s="92"/>
      <c r="O316" s="92"/>
      <c r="P316" s="92"/>
      <c r="Q316" s="92"/>
      <c r="R316" s="92"/>
      <c r="S316" s="92"/>
      <c r="T316" s="93"/>
      <c r="U316" s="119"/>
      <c r="V316" s="119"/>
      <c r="W316" s="119"/>
      <c r="X316" s="119"/>
      <c r="Y316" s="119"/>
      <c r="Z316" s="119"/>
      <c r="AA316" s="119"/>
      <c r="AB316" s="119"/>
      <c r="AC316" s="119"/>
      <c r="AD316" s="119"/>
      <c r="AE316" s="119"/>
      <c r="AF316" s="94"/>
    </row>
    <row r="317" spans="1:33" x14ac:dyDescent="0.2">
      <c r="A317" s="95"/>
      <c r="B317" s="91"/>
      <c r="C317" s="92"/>
      <c r="D317" s="92"/>
      <c r="E317" s="92"/>
      <c r="F317" s="92"/>
      <c r="G317" s="92"/>
      <c r="H317" s="92"/>
      <c r="I317" s="92"/>
      <c r="J317" s="92"/>
      <c r="K317" s="92"/>
      <c r="L317" s="91"/>
      <c r="M317" s="92"/>
      <c r="N317" s="92"/>
      <c r="O317" s="92"/>
      <c r="P317" s="92"/>
      <c r="Q317" s="92"/>
      <c r="R317" s="92"/>
      <c r="S317" s="92"/>
      <c r="T317" s="93"/>
      <c r="U317" s="119"/>
      <c r="V317" s="119"/>
      <c r="W317" s="119"/>
      <c r="X317" s="119"/>
      <c r="Y317" s="119"/>
      <c r="Z317" s="119"/>
      <c r="AA317" s="119"/>
      <c r="AB317" s="119"/>
      <c r="AC317" s="119"/>
      <c r="AD317" s="119"/>
      <c r="AE317" s="119"/>
      <c r="AF317" s="94"/>
    </row>
    <row r="318" spans="1:33" x14ac:dyDescent="0.2">
      <c r="A318" s="95"/>
      <c r="B318" s="91"/>
      <c r="C318" s="92"/>
      <c r="D318" s="92"/>
      <c r="E318" s="92"/>
      <c r="F318" s="92"/>
      <c r="G318" s="92"/>
      <c r="H318" s="92"/>
      <c r="I318" s="92"/>
      <c r="J318" s="92"/>
      <c r="K318" s="92"/>
      <c r="L318" s="91"/>
      <c r="M318" s="92"/>
      <c r="N318" s="92"/>
      <c r="O318" s="92"/>
      <c r="P318" s="92"/>
      <c r="Q318" s="92"/>
      <c r="R318" s="92"/>
      <c r="S318" s="92"/>
      <c r="T318" s="93"/>
      <c r="U318" s="119"/>
      <c r="V318" s="119"/>
      <c r="W318" s="119"/>
      <c r="X318" s="119"/>
      <c r="Y318" s="119"/>
      <c r="Z318" s="119"/>
      <c r="AA318" s="119"/>
      <c r="AB318" s="119"/>
      <c r="AC318" s="119"/>
      <c r="AD318" s="119"/>
      <c r="AE318" s="119"/>
      <c r="AF318" s="94"/>
    </row>
    <row r="319" spans="1:33" x14ac:dyDescent="0.2">
      <c r="A319" s="95"/>
      <c r="B319" s="91"/>
      <c r="C319" s="92"/>
      <c r="D319" s="92"/>
      <c r="E319" s="92"/>
      <c r="F319" s="92"/>
      <c r="G319" s="92"/>
      <c r="H319" s="92"/>
      <c r="I319" s="92"/>
      <c r="J319" s="92"/>
      <c r="K319" s="92"/>
      <c r="L319" s="91"/>
      <c r="M319" s="92"/>
      <c r="N319" s="92"/>
      <c r="O319" s="92"/>
      <c r="P319" s="92"/>
      <c r="Q319" s="92"/>
      <c r="R319" s="92"/>
      <c r="S319" s="92"/>
      <c r="T319" s="93"/>
      <c r="U319" s="119"/>
      <c r="V319" s="119"/>
      <c r="W319" s="119"/>
      <c r="X319" s="119"/>
      <c r="Y319" s="119"/>
      <c r="Z319" s="119"/>
      <c r="AA319" s="119"/>
      <c r="AB319" s="119"/>
      <c r="AC319" s="119"/>
      <c r="AD319" s="119"/>
      <c r="AE319" s="119"/>
      <c r="AF319" s="94"/>
      <c r="AG319" s="119"/>
    </row>
    <row r="320" spans="1:33" x14ac:dyDescent="0.2">
      <c r="A320" s="95"/>
      <c r="B320" s="91"/>
      <c r="C320" s="92"/>
      <c r="D320" s="92"/>
      <c r="E320" s="92"/>
      <c r="F320" s="92"/>
      <c r="G320" s="92"/>
      <c r="H320" s="92"/>
      <c r="I320" s="92"/>
      <c r="J320" s="92"/>
      <c r="K320" s="92"/>
      <c r="L320" s="91"/>
      <c r="M320" s="92"/>
      <c r="N320" s="92"/>
      <c r="O320" s="92"/>
      <c r="P320" s="92"/>
      <c r="Q320" s="92"/>
      <c r="R320" s="92"/>
      <c r="S320" s="92"/>
      <c r="T320" s="93"/>
      <c r="U320" s="119"/>
      <c r="V320" s="119"/>
      <c r="W320" s="119"/>
      <c r="X320" s="119"/>
      <c r="Y320" s="119"/>
      <c r="Z320" s="119"/>
      <c r="AA320" s="119"/>
      <c r="AB320" s="119"/>
      <c r="AC320" s="119"/>
      <c r="AD320" s="119"/>
      <c r="AE320" s="119"/>
      <c r="AF320" s="94"/>
      <c r="AG320" s="119"/>
    </row>
    <row r="321" spans="1:36" x14ac:dyDescent="0.2">
      <c r="A321" s="95"/>
      <c r="B321" s="91"/>
      <c r="C321" s="92"/>
      <c r="D321" s="92"/>
      <c r="E321" s="92"/>
      <c r="F321" s="92"/>
      <c r="G321" s="92"/>
      <c r="H321" s="92"/>
      <c r="I321" s="92"/>
      <c r="J321" s="92"/>
      <c r="K321" s="92"/>
      <c r="L321" s="91"/>
      <c r="M321" s="92"/>
      <c r="N321" s="92"/>
      <c r="O321" s="92"/>
      <c r="P321" s="13"/>
      <c r="Q321" s="92"/>
      <c r="R321" s="92"/>
      <c r="S321" s="92"/>
      <c r="T321" s="93"/>
      <c r="U321" s="119"/>
      <c r="V321" s="119"/>
      <c r="W321" s="119"/>
      <c r="X321" s="119"/>
      <c r="Y321" s="119"/>
      <c r="Z321" s="119"/>
      <c r="AA321" s="119"/>
      <c r="AB321" s="119"/>
      <c r="AC321" s="119"/>
      <c r="AD321" s="119"/>
      <c r="AE321" s="119"/>
      <c r="AF321" s="94"/>
      <c r="AG321" s="119"/>
    </row>
    <row r="322" spans="1:36" x14ac:dyDescent="0.2">
      <c r="A322" s="95"/>
      <c r="B322" s="91"/>
      <c r="C322" s="92"/>
      <c r="D322" s="92"/>
      <c r="E322" s="92"/>
      <c r="F322" s="92"/>
      <c r="G322" s="92"/>
      <c r="H322" s="92"/>
      <c r="I322" s="92"/>
      <c r="J322" s="92"/>
      <c r="K322" s="92"/>
      <c r="L322" s="91"/>
      <c r="M322" s="92"/>
      <c r="N322" s="92"/>
      <c r="O322" s="92"/>
      <c r="P322" s="92"/>
      <c r="Q322" s="92"/>
      <c r="R322" s="92"/>
      <c r="S322" s="92"/>
      <c r="T322" s="93"/>
      <c r="U322" s="119"/>
      <c r="V322" s="119"/>
      <c r="W322" s="119"/>
      <c r="X322" s="119"/>
      <c r="Y322" s="119"/>
      <c r="Z322" s="119"/>
      <c r="AA322" s="119"/>
      <c r="AB322" s="119"/>
      <c r="AC322" s="119"/>
      <c r="AD322" s="119"/>
      <c r="AE322" s="119"/>
      <c r="AF322" s="94"/>
      <c r="AG322" s="119"/>
    </row>
    <row r="323" spans="1:36" x14ac:dyDescent="0.2">
      <c r="A323" s="95"/>
      <c r="B323" s="91"/>
      <c r="C323" s="92"/>
      <c r="D323" s="92"/>
      <c r="E323" s="92"/>
      <c r="F323" s="92"/>
      <c r="G323" s="92"/>
      <c r="H323" s="92"/>
      <c r="I323" s="92"/>
      <c r="J323" s="92"/>
      <c r="K323" s="92"/>
      <c r="L323" s="91"/>
      <c r="M323" s="92"/>
      <c r="N323" s="92"/>
      <c r="O323" s="92"/>
      <c r="P323" s="92"/>
      <c r="Q323" s="92"/>
      <c r="R323" s="92"/>
      <c r="S323" s="92"/>
      <c r="T323" s="93"/>
      <c r="U323" s="119"/>
      <c r="V323" s="119"/>
      <c r="W323" s="119"/>
      <c r="X323" s="119"/>
      <c r="Y323" s="119"/>
      <c r="Z323" s="119"/>
      <c r="AA323" s="119"/>
      <c r="AB323" s="119"/>
      <c r="AC323" s="119"/>
      <c r="AD323" s="119"/>
      <c r="AE323" s="119"/>
      <c r="AF323" s="94"/>
      <c r="AG323" s="119"/>
    </row>
    <row r="324" spans="1:36" x14ac:dyDescent="0.2">
      <c r="A324" s="95"/>
      <c r="B324" s="91"/>
      <c r="C324" s="92"/>
      <c r="D324" s="92"/>
      <c r="E324" s="92"/>
      <c r="F324" s="92"/>
      <c r="G324" s="92"/>
      <c r="H324" s="92"/>
      <c r="I324" s="92"/>
      <c r="J324" s="92"/>
      <c r="K324" s="92"/>
      <c r="L324" s="91"/>
      <c r="M324" s="92"/>
      <c r="N324" s="92"/>
      <c r="O324" s="92"/>
      <c r="P324" s="92"/>
      <c r="Q324" s="92"/>
      <c r="R324" s="92"/>
      <c r="S324" s="92"/>
      <c r="T324" s="93"/>
      <c r="U324" s="119"/>
      <c r="V324" s="119"/>
      <c r="W324" s="119"/>
      <c r="X324" s="119"/>
      <c r="Y324" s="119"/>
      <c r="Z324" s="119"/>
      <c r="AA324" s="119"/>
      <c r="AB324" s="119"/>
      <c r="AC324" s="119"/>
      <c r="AD324" s="119"/>
      <c r="AE324" s="119"/>
      <c r="AF324" s="94"/>
      <c r="AG324" s="119"/>
    </row>
    <row r="325" spans="1:36" x14ac:dyDescent="0.2">
      <c r="A325" s="95"/>
      <c r="B325" s="91"/>
      <c r="C325" s="92"/>
      <c r="D325" s="92"/>
      <c r="E325" s="92"/>
      <c r="F325" s="92"/>
      <c r="G325" s="92"/>
      <c r="H325" s="92"/>
      <c r="I325" s="92"/>
      <c r="J325" s="92"/>
      <c r="K325" s="92"/>
      <c r="L325" s="91"/>
      <c r="M325" s="92"/>
      <c r="N325" s="92"/>
      <c r="O325" s="92"/>
      <c r="P325" s="92"/>
      <c r="Q325" s="92"/>
      <c r="R325" s="92"/>
      <c r="S325" s="92"/>
      <c r="T325" s="93"/>
      <c r="U325" s="119"/>
      <c r="V325" s="119"/>
      <c r="W325" s="119"/>
      <c r="X325" s="119"/>
      <c r="Y325" s="119"/>
      <c r="Z325" s="119"/>
      <c r="AA325" s="119"/>
      <c r="AB325" s="119"/>
      <c r="AC325" s="119"/>
      <c r="AD325" s="119"/>
      <c r="AE325" s="119"/>
      <c r="AF325" s="94"/>
      <c r="AG325" s="119"/>
    </row>
    <row r="326" spans="1:36" x14ac:dyDescent="0.2">
      <c r="A326" s="95"/>
      <c r="B326" s="91"/>
      <c r="C326" s="92"/>
      <c r="D326" s="92"/>
      <c r="E326" s="92"/>
      <c r="F326" s="92"/>
      <c r="G326" s="92"/>
      <c r="H326" s="92"/>
      <c r="I326" s="92"/>
      <c r="J326" s="92"/>
      <c r="K326" s="92"/>
      <c r="L326" s="91"/>
      <c r="M326" s="92"/>
      <c r="N326" s="92"/>
      <c r="O326" s="92"/>
      <c r="P326" s="92"/>
      <c r="Q326" s="92"/>
      <c r="R326" s="92"/>
      <c r="S326" s="92"/>
      <c r="T326" s="93"/>
      <c r="U326" s="119"/>
      <c r="V326" s="119"/>
      <c r="W326" s="119"/>
      <c r="X326" s="119"/>
      <c r="Y326" s="119"/>
      <c r="Z326" s="119"/>
      <c r="AA326" s="119"/>
      <c r="AB326" s="119"/>
      <c r="AC326" s="119"/>
      <c r="AD326" s="119"/>
      <c r="AE326" s="119"/>
      <c r="AF326" s="94"/>
      <c r="AG326" s="119"/>
    </row>
    <row r="327" spans="1:36" x14ac:dyDescent="0.2">
      <c r="A327" s="95"/>
      <c r="B327" s="91"/>
      <c r="C327" s="92"/>
      <c r="D327" s="92"/>
      <c r="E327" s="92"/>
      <c r="F327" s="92"/>
      <c r="G327" s="92"/>
      <c r="H327" s="92"/>
      <c r="I327" s="92"/>
      <c r="J327" s="92"/>
      <c r="K327" s="92"/>
      <c r="L327" s="91"/>
      <c r="M327" s="92"/>
      <c r="N327" s="92"/>
      <c r="O327" s="92"/>
      <c r="P327" s="92"/>
      <c r="Q327" s="92"/>
      <c r="R327" s="92"/>
      <c r="S327" s="92"/>
      <c r="T327" s="93"/>
      <c r="U327" s="119"/>
      <c r="V327" s="119"/>
      <c r="W327" s="119"/>
      <c r="X327" s="119"/>
      <c r="Y327" s="119"/>
      <c r="Z327" s="119"/>
      <c r="AA327" s="119"/>
      <c r="AB327" s="119"/>
      <c r="AC327" s="119"/>
      <c r="AD327" s="119"/>
      <c r="AE327" s="119"/>
      <c r="AF327" s="94"/>
      <c r="AG327" s="119"/>
    </row>
    <row r="328" spans="1:36" x14ac:dyDescent="0.2">
      <c r="A328" s="95"/>
      <c r="B328" s="91"/>
      <c r="C328" s="92"/>
      <c r="D328" s="92"/>
      <c r="E328" s="92"/>
      <c r="F328" s="92"/>
      <c r="G328" s="92"/>
      <c r="H328" s="92"/>
      <c r="I328" s="92"/>
      <c r="J328" s="92"/>
      <c r="K328" s="92"/>
      <c r="L328" s="91"/>
      <c r="M328" s="92"/>
      <c r="N328" s="92"/>
      <c r="O328" s="92"/>
      <c r="P328" s="92"/>
      <c r="Q328" s="92"/>
      <c r="R328" s="92"/>
      <c r="S328" s="92"/>
      <c r="T328" s="93"/>
      <c r="U328" s="119"/>
      <c r="V328" s="119"/>
      <c r="W328" s="119"/>
      <c r="X328" s="119"/>
      <c r="Y328" s="119"/>
      <c r="Z328" s="119"/>
      <c r="AA328" s="119"/>
      <c r="AB328" s="119"/>
      <c r="AC328" s="119"/>
      <c r="AD328" s="119"/>
      <c r="AE328" s="119"/>
      <c r="AF328" s="94"/>
      <c r="AG328" s="119"/>
    </row>
    <row r="329" spans="1:36" x14ac:dyDescent="0.2">
      <c r="A329" s="95"/>
      <c r="B329" s="91"/>
      <c r="C329" s="92"/>
      <c r="D329" s="92"/>
      <c r="E329" s="92"/>
      <c r="F329" s="92"/>
      <c r="G329" s="92"/>
      <c r="H329" s="92"/>
      <c r="I329" s="92"/>
      <c r="J329" s="92"/>
      <c r="K329" s="92"/>
      <c r="L329" s="91"/>
      <c r="M329" s="92"/>
      <c r="N329" s="92"/>
      <c r="O329" s="92"/>
      <c r="P329" s="92"/>
      <c r="Q329" s="92"/>
      <c r="R329" s="92"/>
      <c r="S329" s="92"/>
      <c r="T329" s="93"/>
      <c r="U329" s="119"/>
      <c r="V329" s="119"/>
      <c r="W329" s="119"/>
      <c r="X329" s="119"/>
      <c r="Y329" s="119"/>
      <c r="Z329" s="119"/>
      <c r="AA329" s="119"/>
      <c r="AB329" s="119"/>
      <c r="AC329" s="119"/>
      <c r="AD329" s="119"/>
      <c r="AE329" s="119"/>
      <c r="AF329" s="94"/>
      <c r="AG329" s="119"/>
    </row>
    <row r="330" spans="1:36" x14ac:dyDescent="0.2">
      <c r="A330" s="95"/>
      <c r="B330" s="91"/>
      <c r="C330" s="92"/>
      <c r="D330" s="92"/>
      <c r="E330" s="92"/>
      <c r="F330" s="92"/>
      <c r="G330" s="92"/>
      <c r="H330" s="92"/>
      <c r="I330" s="92"/>
      <c r="J330" s="92"/>
      <c r="K330" s="92"/>
      <c r="L330" s="91"/>
      <c r="M330" s="92"/>
      <c r="N330" s="92"/>
      <c r="O330" s="92"/>
      <c r="P330" s="92"/>
      <c r="Q330" s="92"/>
      <c r="R330" s="92"/>
      <c r="S330" s="92"/>
      <c r="T330" s="93"/>
      <c r="U330" s="119"/>
      <c r="V330" s="119"/>
      <c r="W330" s="119"/>
      <c r="X330" s="119"/>
      <c r="Y330" s="119"/>
      <c r="Z330" s="119"/>
      <c r="AA330" s="119"/>
      <c r="AB330" s="119"/>
      <c r="AC330" s="119"/>
      <c r="AD330" s="119"/>
      <c r="AE330" s="119"/>
      <c r="AF330" s="94"/>
      <c r="AG330" s="119"/>
    </row>
    <row r="331" spans="1:36" ht="12" customHeight="1" x14ac:dyDescent="0.2">
      <c r="A331" s="95"/>
      <c r="B331" s="91"/>
      <c r="C331" s="92"/>
      <c r="D331" s="92"/>
      <c r="E331" s="92"/>
      <c r="F331" s="92"/>
      <c r="G331" s="92"/>
      <c r="H331" s="92"/>
      <c r="I331" s="92"/>
      <c r="J331" s="92"/>
      <c r="K331" s="92"/>
      <c r="L331" s="91"/>
      <c r="M331" s="92"/>
      <c r="N331" s="92"/>
      <c r="O331" s="92"/>
      <c r="P331" s="92"/>
      <c r="Q331" s="92"/>
      <c r="R331" s="92"/>
      <c r="S331" s="92"/>
      <c r="T331" s="93"/>
      <c r="U331" s="119"/>
      <c r="V331" s="119"/>
      <c r="W331" s="119"/>
      <c r="X331" s="119"/>
      <c r="Y331" s="119"/>
      <c r="Z331" s="119"/>
      <c r="AA331" s="119"/>
      <c r="AB331" s="119"/>
      <c r="AC331" s="119"/>
      <c r="AD331" s="119"/>
      <c r="AE331" s="119"/>
      <c r="AF331" s="94"/>
      <c r="AG331" s="119"/>
    </row>
    <row r="332" spans="1:36" ht="8.25" hidden="1" customHeight="1" x14ac:dyDescent="0.2">
      <c r="A332" s="96"/>
      <c r="B332" s="97"/>
      <c r="C332" s="98"/>
      <c r="D332" s="98"/>
      <c r="E332" s="98"/>
      <c r="F332" s="98"/>
      <c r="G332" s="98"/>
      <c r="H332" s="98"/>
      <c r="I332" s="98"/>
      <c r="J332" s="98"/>
      <c r="K332" s="98"/>
      <c r="L332" s="97"/>
      <c r="M332" s="98"/>
      <c r="N332" s="98"/>
      <c r="O332" s="98"/>
      <c r="P332" s="98"/>
      <c r="Q332" s="98"/>
      <c r="R332" s="98"/>
      <c r="S332" s="98"/>
      <c r="T332" s="99"/>
      <c r="U332" s="119"/>
      <c r="V332" s="119"/>
      <c r="W332" s="119"/>
      <c r="X332" s="119"/>
      <c r="Y332" s="119"/>
      <c r="Z332" s="119"/>
      <c r="AA332" s="119"/>
      <c r="AB332" s="119"/>
      <c r="AC332" s="119"/>
      <c r="AD332" s="119"/>
      <c r="AE332" s="119"/>
      <c r="AF332" s="94"/>
      <c r="AG332" s="119"/>
    </row>
    <row r="333" spans="1:36" ht="8.25" customHeight="1" thickBot="1" x14ac:dyDescent="0.25">
      <c r="A333" s="96"/>
      <c r="B333" s="97"/>
      <c r="C333" s="98"/>
      <c r="D333" s="98"/>
      <c r="E333" s="98"/>
      <c r="F333" s="98"/>
      <c r="G333" s="98"/>
      <c r="H333" s="98"/>
      <c r="I333" s="98"/>
      <c r="J333" s="98"/>
      <c r="K333" s="98"/>
      <c r="L333" s="97"/>
      <c r="M333" s="98"/>
      <c r="N333" s="98"/>
      <c r="O333" s="98"/>
      <c r="P333" s="98"/>
      <c r="Q333" s="98"/>
      <c r="R333" s="98"/>
      <c r="S333" s="98"/>
      <c r="T333" s="99"/>
      <c r="U333" s="125"/>
      <c r="V333" s="125"/>
      <c r="W333" s="125"/>
      <c r="X333" s="125"/>
      <c r="Y333" s="125"/>
      <c r="Z333" s="125"/>
      <c r="AA333" s="125"/>
      <c r="AB333" s="125"/>
      <c r="AC333" s="125"/>
      <c r="AD333" s="125"/>
      <c r="AE333" s="125"/>
      <c r="AF333" s="100"/>
      <c r="AG333" s="119"/>
    </row>
    <row r="334" spans="1:36" ht="15" customHeight="1" x14ac:dyDescent="0.2">
      <c r="A334" s="101" t="s">
        <v>7</v>
      </c>
      <c r="B334" s="1404" t="s">
        <v>53</v>
      </c>
      <c r="C334" s="1405"/>
      <c r="D334" s="1405"/>
      <c r="E334" s="1405"/>
      <c r="F334" s="1405"/>
      <c r="G334" s="1405"/>
      <c r="H334" s="1405"/>
      <c r="I334" s="1405"/>
      <c r="J334" s="1405"/>
      <c r="K334" s="1405"/>
      <c r="L334" s="1405"/>
      <c r="M334" s="1405"/>
      <c r="N334" s="1405"/>
      <c r="O334" s="1405"/>
      <c r="P334" s="1405"/>
      <c r="Q334" s="1405"/>
      <c r="R334" s="1405"/>
      <c r="S334" s="1405"/>
      <c r="T334" s="1405"/>
      <c r="U334" s="1405"/>
      <c r="V334" s="1405"/>
      <c r="W334" s="1405"/>
      <c r="X334" s="1405"/>
      <c r="Y334" s="1405"/>
      <c r="Z334" s="1406"/>
      <c r="AA334" s="1407" t="s">
        <v>97</v>
      </c>
      <c r="AB334" s="1408"/>
      <c r="AC334" s="1408"/>
      <c r="AD334" s="1408"/>
      <c r="AE334" s="1408"/>
      <c r="AF334" s="1409"/>
      <c r="AG334" s="119"/>
      <c r="AJ334" s="47">
        <v>19.07</v>
      </c>
    </row>
    <row r="335" spans="1:36" ht="15" customHeight="1" x14ac:dyDescent="0.2">
      <c r="A335" s="108"/>
      <c r="B335" s="1399" t="s">
        <v>639</v>
      </c>
      <c r="C335" s="1400"/>
      <c r="D335" s="1400"/>
      <c r="E335" s="1400"/>
      <c r="F335" s="1400"/>
      <c r="G335" s="1400"/>
      <c r="H335" s="1400"/>
      <c r="I335" s="1400"/>
      <c r="J335" s="1400"/>
      <c r="K335" s="1400"/>
      <c r="L335" s="1400"/>
      <c r="M335" s="1400"/>
      <c r="N335" s="1400"/>
      <c r="O335" s="1400"/>
      <c r="P335" s="1400"/>
      <c r="Q335" s="1400"/>
      <c r="R335" s="1400"/>
      <c r="S335" s="1400"/>
      <c r="T335" s="1401"/>
      <c r="U335" s="1402">
        <v>2</v>
      </c>
      <c r="V335" s="1402"/>
      <c r="W335" s="1402"/>
      <c r="X335" s="1402"/>
      <c r="Y335" s="1402"/>
      <c r="Z335" s="1403"/>
      <c r="AA335" s="1410" t="s">
        <v>98</v>
      </c>
      <c r="AB335" s="1411"/>
      <c r="AC335" s="1411"/>
      <c r="AD335" s="1411"/>
      <c r="AE335" s="1411"/>
      <c r="AF335" s="1412"/>
      <c r="AG335" s="119"/>
    </row>
    <row r="336" spans="1:36" ht="15" customHeight="1" thickBot="1" x14ac:dyDescent="0.25">
      <c r="A336" s="999" t="s">
        <v>55</v>
      </c>
      <c r="B336" s="1042">
        <v>13</v>
      </c>
      <c r="C336" s="874">
        <v>14</v>
      </c>
      <c r="D336" s="874">
        <v>15</v>
      </c>
      <c r="E336" s="874">
        <v>16</v>
      </c>
      <c r="F336" s="874">
        <v>17</v>
      </c>
      <c r="G336" s="874">
        <v>18</v>
      </c>
      <c r="H336" s="1043">
        <v>19</v>
      </c>
      <c r="I336" s="874">
        <v>20</v>
      </c>
      <c r="J336" s="874">
        <v>21</v>
      </c>
      <c r="K336" s="874">
        <v>22</v>
      </c>
      <c r="L336" s="874">
        <v>23</v>
      </c>
      <c r="M336" s="1043">
        <v>24</v>
      </c>
      <c r="N336" s="874">
        <v>25</v>
      </c>
      <c r="O336" s="874">
        <v>26</v>
      </c>
      <c r="P336" s="874">
        <v>27</v>
      </c>
      <c r="Q336" s="874">
        <v>28</v>
      </c>
      <c r="R336" s="1043">
        <v>29</v>
      </c>
      <c r="S336" s="874">
        <v>30</v>
      </c>
      <c r="T336" s="874" t="s">
        <v>627</v>
      </c>
      <c r="U336" s="874" t="s">
        <v>628</v>
      </c>
      <c r="V336" s="874">
        <v>33</v>
      </c>
      <c r="W336" s="1043">
        <v>34</v>
      </c>
      <c r="X336" s="874">
        <v>31</v>
      </c>
      <c r="Y336" s="1043">
        <v>32</v>
      </c>
      <c r="Z336" s="1044" t="s">
        <v>612</v>
      </c>
      <c r="AA336" s="1413" t="s">
        <v>99</v>
      </c>
      <c r="AB336" s="1414"/>
      <c r="AC336" s="1414"/>
      <c r="AD336" s="1414"/>
      <c r="AE336" s="1414"/>
      <c r="AF336" s="1415"/>
      <c r="AG336" s="119"/>
    </row>
    <row r="337" spans="1:44" s="528" customFormat="1" ht="12" customHeight="1" x14ac:dyDescent="0.2">
      <c r="A337" s="108" t="s">
        <v>57</v>
      </c>
      <c r="B337" s="1016"/>
      <c r="C337" s="1013"/>
      <c r="D337" s="1013"/>
      <c r="E337" s="1013"/>
      <c r="F337" s="1013"/>
      <c r="G337" s="1013"/>
      <c r="H337" s="1013"/>
      <c r="I337" s="1013"/>
      <c r="J337" s="1013"/>
      <c r="K337" s="1013"/>
      <c r="L337" s="1013"/>
      <c r="M337" s="1013"/>
      <c r="N337" s="1013"/>
      <c r="O337" s="1013"/>
      <c r="P337" s="1013"/>
      <c r="Q337" s="1013"/>
      <c r="R337" s="1013"/>
      <c r="S337" s="1013"/>
      <c r="T337" s="1013"/>
      <c r="U337" s="1013"/>
      <c r="V337" s="1013"/>
      <c r="W337" s="1013"/>
      <c r="X337" s="1013"/>
      <c r="Y337" s="1013"/>
      <c r="Z337" s="1017"/>
      <c r="AA337" s="743" t="s">
        <v>103</v>
      </c>
      <c r="AB337" s="1047"/>
      <c r="AC337" s="1048" t="s">
        <v>104</v>
      </c>
      <c r="AD337" s="1049"/>
      <c r="AE337" s="1048" t="s">
        <v>105</v>
      </c>
      <c r="AF337" s="1050"/>
      <c r="AG337" s="119"/>
      <c r="AH337" s="47"/>
      <c r="AM337" s="47"/>
      <c r="AN337" s="47"/>
      <c r="AO337" s="47"/>
      <c r="AP337" s="47"/>
      <c r="AQ337" s="47"/>
      <c r="AR337" s="47"/>
    </row>
    <row r="338" spans="1:44" ht="12" customHeight="1" x14ac:dyDescent="0.2">
      <c r="A338" s="440"/>
      <c r="B338" s="1036"/>
      <c r="C338" s="1001"/>
      <c r="D338" s="1001"/>
      <c r="E338" s="1001"/>
      <c r="F338" s="1001"/>
      <c r="G338" s="1001"/>
      <c r="H338" s="1001"/>
      <c r="I338" s="1001"/>
      <c r="J338" s="1001"/>
      <c r="K338" s="1001"/>
      <c r="L338" s="1001"/>
      <c r="M338" s="1001"/>
      <c r="N338" s="1001"/>
      <c r="O338" s="1001"/>
      <c r="P338" s="1001"/>
      <c r="Q338" s="1001"/>
      <c r="R338" s="1001"/>
      <c r="S338" s="1001"/>
      <c r="T338" s="1001"/>
      <c r="U338" s="431"/>
      <c r="V338" s="431"/>
      <c r="W338" s="431"/>
      <c r="X338" s="431"/>
      <c r="Y338" s="431"/>
      <c r="Z338" s="1005"/>
      <c r="AA338" s="1198" t="s">
        <v>100</v>
      </c>
      <c r="AB338" s="1171" t="s">
        <v>37</v>
      </c>
      <c r="AC338" s="1172" t="s">
        <v>100</v>
      </c>
      <c r="AD338" s="1171" t="s">
        <v>37</v>
      </c>
      <c r="AE338" s="1172" t="s">
        <v>100</v>
      </c>
      <c r="AF338" s="1199" t="s">
        <v>37</v>
      </c>
      <c r="AG338" s="119"/>
      <c r="AM338" s="528"/>
      <c r="AN338" s="528"/>
      <c r="AO338" s="528"/>
      <c r="AP338" s="528"/>
      <c r="AQ338" s="528"/>
      <c r="AR338" s="528"/>
    </row>
    <row r="339" spans="1:44" ht="10.5" customHeight="1" x14ac:dyDescent="0.2">
      <c r="A339" s="1374" t="s">
        <v>58</v>
      </c>
      <c r="B339" s="1194"/>
      <c r="C339" s="1195"/>
      <c r="D339" s="1195"/>
      <c r="E339" s="1046"/>
      <c r="F339" s="1195"/>
      <c r="G339" s="1195"/>
      <c r="H339" s="1195"/>
      <c r="I339" s="1196"/>
      <c r="J339" s="1196"/>
      <c r="K339" s="1046"/>
      <c r="L339" s="1195"/>
      <c r="M339" s="1195"/>
      <c r="N339" s="1196"/>
      <c r="O339" s="1196"/>
      <c r="P339" s="1195"/>
      <c r="Q339" s="1195"/>
      <c r="R339" s="1195"/>
      <c r="S339" s="1196"/>
      <c r="T339" s="1045"/>
      <c r="U339" s="756"/>
      <c r="V339" s="736"/>
      <c r="W339" s="736"/>
      <c r="X339" s="732"/>
      <c r="Y339" s="757"/>
      <c r="Z339" s="1179"/>
      <c r="AA339" s="1185"/>
      <c r="AB339" s="1189"/>
      <c r="AC339" s="1051"/>
      <c r="AD339" s="986"/>
      <c r="AE339" s="1054"/>
      <c r="AF339" s="976"/>
      <c r="AG339" s="119"/>
    </row>
    <row r="340" spans="1:44" ht="15" customHeight="1" x14ac:dyDescent="0.2">
      <c r="A340" s="1365"/>
      <c r="B340" s="435"/>
      <c r="C340" s="437"/>
      <c r="D340" s="437"/>
      <c r="E340" s="437"/>
      <c r="F340" s="437"/>
      <c r="G340" s="437"/>
      <c r="H340" s="437"/>
      <c r="I340" s="437"/>
      <c r="J340" s="437"/>
      <c r="K340" s="437"/>
      <c r="L340" s="437"/>
      <c r="M340" s="437"/>
      <c r="N340" s="437"/>
      <c r="O340" s="437"/>
      <c r="P340" s="437"/>
      <c r="Q340" s="437"/>
      <c r="R340" s="437"/>
      <c r="S340" s="437"/>
      <c r="T340" s="437"/>
      <c r="U340" s="118"/>
      <c r="V340" s="118"/>
      <c r="W340" s="118"/>
      <c r="X340" s="118"/>
      <c r="Y340" s="118"/>
      <c r="Z340" s="121"/>
      <c r="AA340" s="1182">
        <f>+(29.29-13)+(31.443-30.63)</f>
        <v>17.103000000000002</v>
      </c>
      <c r="AB340" s="1176">
        <f>+AA340/AJ334</f>
        <v>0.89685369690613537</v>
      </c>
      <c r="AC340" s="973">
        <f>+AJ334-AA340</f>
        <v>1.9669999999999987</v>
      </c>
      <c r="AD340" s="985">
        <f>+AC340/AJ334</f>
        <v>0.10314630309386465</v>
      </c>
      <c r="AE340" s="826"/>
      <c r="AF340" s="991"/>
      <c r="AG340" s="47">
        <v>19.07</v>
      </c>
    </row>
    <row r="341" spans="1:44" ht="10.5" customHeight="1" x14ac:dyDescent="0.2">
      <c r="A341" s="1364" t="s">
        <v>94</v>
      </c>
      <c r="B341" s="1037"/>
      <c r="C341" s="1038"/>
      <c r="D341" s="1038"/>
      <c r="E341" s="1038"/>
      <c r="F341" s="1038"/>
      <c r="G341" s="1038"/>
      <c r="H341" s="1038"/>
      <c r="I341" s="1038"/>
      <c r="J341" s="1038"/>
      <c r="K341" s="1038"/>
      <c r="L341" s="1038"/>
      <c r="M341" s="1038"/>
      <c r="N341" s="1038"/>
      <c r="O341" s="1038"/>
      <c r="P341" s="1038"/>
      <c r="Q341" s="1038"/>
      <c r="R341" s="1038"/>
      <c r="S341" s="1038"/>
      <c r="T341" s="1038"/>
      <c r="U341" s="116"/>
      <c r="V341" s="116"/>
      <c r="W341" s="116"/>
      <c r="X341" s="116"/>
      <c r="Y341" s="116"/>
      <c r="Z341" s="117"/>
      <c r="AA341" s="1185"/>
      <c r="AB341" s="1052"/>
      <c r="AC341" s="971"/>
      <c r="AD341" s="986"/>
      <c r="AE341" s="972"/>
      <c r="AF341" s="976"/>
      <c r="AP341" s="1035"/>
    </row>
    <row r="342" spans="1:44" ht="15" customHeight="1" x14ac:dyDescent="0.2">
      <c r="A342" s="1365"/>
      <c r="B342" s="435"/>
      <c r="C342" s="437"/>
      <c r="D342" s="437"/>
      <c r="E342" s="437"/>
      <c r="F342" s="437"/>
      <c r="G342" s="437"/>
      <c r="H342" s="437"/>
      <c r="I342" s="437"/>
      <c r="J342" s="437"/>
      <c r="K342" s="437"/>
      <c r="L342" s="437"/>
      <c r="M342" s="437"/>
      <c r="N342" s="437"/>
      <c r="O342" s="437"/>
      <c r="P342" s="437"/>
      <c r="Q342" s="437"/>
      <c r="R342" s="437"/>
      <c r="S342" s="437"/>
      <c r="T342" s="437"/>
      <c r="U342" s="118"/>
      <c r="V342" s="118"/>
      <c r="W342" s="118"/>
      <c r="X342" s="118"/>
      <c r="Y342" s="118"/>
      <c r="Z342" s="121"/>
      <c r="AA342" s="1182"/>
      <c r="AB342" s="1176"/>
      <c r="AC342" s="973"/>
      <c r="AD342" s="985"/>
      <c r="AE342" s="974"/>
      <c r="AF342" s="991"/>
    </row>
    <row r="343" spans="1:44" ht="14.45" customHeight="1" x14ac:dyDescent="0.2">
      <c r="A343" s="1364" t="s">
        <v>1061</v>
      </c>
      <c r="B343" s="1037"/>
      <c r="C343" s="1046"/>
      <c r="D343" s="1038"/>
      <c r="E343" s="1038"/>
      <c r="F343" s="1038"/>
      <c r="G343" s="1038"/>
      <c r="H343" s="1046"/>
      <c r="I343" s="1039"/>
      <c r="J343" s="1039"/>
      <c r="K343" s="1038"/>
      <c r="L343" s="1038"/>
      <c r="M343" s="1038"/>
      <c r="N343" s="1045"/>
      <c r="O343" s="1039"/>
      <c r="P343" s="1038"/>
      <c r="Q343" s="1038"/>
      <c r="R343" s="1038"/>
      <c r="S343" s="1039"/>
      <c r="T343" s="1039"/>
      <c r="U343" s="116"/>
      <c r="V343" s="116"/>
      <c r="W343" s="116"/>
      <c r="X343" s="732"/>
      <c r="Y343" s="235"/>
      <c r="Z343" s="117"/>
      <c r="AA343" s="1185"/>
      <c r="AB343" s="1052"/>
      <c r="AC343" s="971"/>
      <c r="AD343" s="986"/>
      <c r="AE343" s="975"/>
      <c r="AF343" s="976"/>
      <c r="AI343" s="69"/>
    </row>
    <row r="344" spans="1:44" ht="15" customHeight="1" x14ac:dyDescent="0.2">
      <c r="A344" s="1365"/>
      <c r="B344" s="435"/>
      <c r="C344" s="437"/>
      <c r="D344" s="437"/>
      <c r="E344" s="437"/>
      <c r="F344" s="437"/>
      <c r="G344" s="437"/>
      <c r="H344" s="437"/>
      <c r="I344" s="437"/>
      <c r="J344" s="437"/>
      <c r="K344" s="437"/>
      <c r="L344" s="437"/>
      <c r="M344" s="437"/>
      <c r="N344" s="437"/>
      <c r="O344" s="437"/>
      <c r="P344" s="437"/>
      <c r="Q344" s="437"/>
      <c r="R344" s="437"/>
      <c r="S344" s="437"/>
      <c r="T344" s="437"/>
      <c r="U344" s="118"/>
      <c r="V344" s="118"/>
      <c r="W344" s="118"/>
      <c r="X344" s="118"/>
      <c r="Y344" s="118"/>
      <c r="Z344" s="121"/>
      <c r="AA344" s="1182"/>
      <c r="AB344" s="1176"/>
      <c r="AC344" s="973">
        <v>4</v>
      </c>
      <c r="AD344" s="985">
        <v>1</v>
      </c>
      <c r="AE344" s="974"/>
      <c r="AF344" s="991"/>
      <c r="AI344" s="69"/>
    </row>
    <row r="345" spans="1:44" ht="10.5" customHeight="1" x14ac:dyDescent="0.2">
      <c r="A345" s="1364" t="s">
        <v>59</v>
      </c>
      <c r="B345" s="1194"/>
      <c r="C345" s="1195"/>
      <c r="D345" s="1195"/>
      <c r="E345" s="1046"/>
      <c r="F345" s="1195"/>
      <c r="G345" s="1195"/>
      <c r="H345" s="1195"/>
      <c r="I345" s="1196"/>
      <c r="J345" s="1196"/>
      <c r="K345" s="1046"/>
      <c r="L345" s="1046"/>
      <c r="M345" s="1046"/>
      <c r="N345" s="1196"/>
      <c r="O345" s="1196"/>
      <c r="P345" s="1195"/>
      <c r="Q345" s="1195"/>
      <c r="R345" s="1195"/>
      <c r="S345" s="1196"/>
      <c r="T345" s="1045"/>
      <c r="U345" s="756"/>
      <c r="V345" s="756"/>
      <c r="W345" s="756"/>
      <c r="X345" s="732"/>
      <c r="Y345" s="732"/>
      <c r="Z345" s="1019"/>
      <c r="AA345" s="1185"/>
      <c r="AB345" s="1052"/>
      <c r="AC345" s="971"/>
      <c r="AD345" s="986"/>
      <c r="AE345" s="972"/>
      <c r="AF345" s="976"/>
      <c r="AI345" s="69"/>
    </row>
    <row r="346" spans="1:44" ht="15" customHeight="1" x14ac:dyDescent="0.2">
      <c r="A346" s="1365"/>
      <c r="B346" s="435"/>
      <c r="C346" s="437"/>
      <c r="D346" s="437"/>
      <c r="E346" s="437"/>
      <c r="F346" s="437"/>
      <c r="G346" s="437"/>
      <c r="H346" s="437"/>
      <c r="I346" s="437"/>
      <c r="J346" s="437"/>
      <c r="K346" s="437"/>
      <c r="L346" s="437"/>
      <c r="M346" s="437"/>
      <c r="N346" s="437"/>
      <c r="O346" s="437"/>
      <c r="P346" s="437"/>
      <c r="Q346" s="437"/>
      <c r="R346" s="437"/>
      <c r="S346" s="437"/>
      <c r="T346" s="437"/>
      <c r="U346" s="118"/>
      <c r="V346" s="118"/>
      <c r="W346" s="118"/>
      <c r="X346" s="118"/>
      <c r="Y346" s="118"/>
      <c r="Z346" s="121"/>
      <c r="AA346" s="1182">
        <v>13</v>
      </c>
      <c r="AB346" s="1176">
        <f>+AA346/AJ334</f>
        <v>0.68169900367068692</v>
      </c>
      <c r="AC346" s="973">
        <v>9</v>
      </c>
      <c r="AD346" s="985">
        <f>+AC346/AG340</f>
        <v>0.47194546407970633</v>
      </c>
      <c r="AE346" s="974"/>
      <c r="AF346" s="991"/>
    </row>
    <row r="347" spans="1:44" ht="10.5" customHeight="1" x14ac:dyDescent="0.2">
      <c r="A347" s="1364" t="s">
        <v>234</v>
      </c>
      <c r="B347" s="1194"/>
      <c r="C347" s="1195"/>
      <c r="D347" s="1195"/>
      <c r="E347" s="1195"/>
      <c r="F347" s="1195"/>
      <c r="G347" s="1195"/>
      <c r="H347" s="1195"/>
      <c r="I347" s="1196"/>
      <c r="J347" s="1196"/>
      <c r="K347" s="1046"/>
      <c r="L347" s="1046"/>
      <c r="M347" s="1046"/>
      <c r="N347" s="1045"/>
      <c r="O347" s="1045"/>
      <c r="P347" s="1046"/>
      <c r="Q347" s="1046"/>
      <c r="R347" s="1046"/>
      <c r="S347" s="1196"/>
      <c r="T347" s="1196"/>
      <c r="U347" s="1159"/>
      <c r="V347" s="1159"/>
      <c r="W347" s="1159"/>
      <c r="X347" s="1158"/>
      <c r="Y347" s="1158"/>
      <c r="Z347" s="1179"/>
      <c r="AA347" s="1185"/>
      <c r="AB347" s="1052"/>
      <c r="AC347" s="971"/>
      <c r="AD347" s="986"/>
      <c r="AE347" s="972"/>
      <c r="AF347" s="976"/>
      <c r="AI347" s="1056"/>
    </row>
    <row r="348" spans="1:44" ht="15" customHeight="1" x14ac:dyDescent="0.2">
      <c r="A348" s="1365"/>
      <c r="B348" s="435"/>
      <c r="C348" s="437"/>
      <c r="D348" s="437"/>
      <c r="E348" s="437"/>
      <c r="F348" s="437"/>
      <c r="G348" s="437"/>
      <c r="H348" s="437"/>
      <c r="I348" s="437"/>
      <c r="J348" s="437"/>
      <c r="K348" s="437"/>
      <c r="L348" s="437"/>
      <c r="M348" s="437"/>
      <c r="N348" s="437"/>
      <c r="O348" s="437"/>
      <c r="P348" s="437"/>
      <c r="Q348" s="437"/>
      <c r="R348" s="437"/>
      <c r="S348" s="437"/>
      <c r="T348" s="437"/>
      <c r="U348" s="118"/>
      <c r="V348" s="118"/>
      <c r="W348" s="118"/>
      <c r="X348" s="118"/>
      <c r="Y348" s="118"/>
      <c r="Z348" s="121"/>
      <c r="AA348" s="1182">
        <f>+(23.29-13)+(32.443-30.63)</f>
        <v>12.102999999999998</v>
      </c>
      <c r="AB348" s="1176">
        <f>+AA348/AJ334</f>
        <v>0.6346617724174094</v>
      </c>
      <c r="AC348" s="973">
        <v>7</v>
      </c>
      <c r="AD348" s="985">
        <f>+AC348/AJ334</f>
        <v>0.36706869428421607</v>
      </c>
      <c r="AE348" s="974"/>
      <c r="AF348" s="991"/>
    </row>
    <row r="349" spans="1:44" ht="10.5" customHeight="1" x14ac:dyDescent="0.2">
      <c r="A349" s="1364" t="s">
        <v>60</v>
      </c>
      <c r="B349" s="1194"/>
      <c r="C349" s="1195"/>
      <c r="D349" s="1195"/>
      <c r="E349" s="1195"/>
      <c r="F349" s="1195"/>
      <c r="G349" s="1195"/>
      <c r="H349" s="1195"/>
      <c r="I349" s="1045"/>
      <c r="J349" s="1045"/>
      <c r="K349" s="1046"/>
      <c r="L349" s="1046"/>
      <c r="M349" s="1046"/>
      <c r="N349" s="1045"/>
      <c r="O349" s="1045"/>
      <c r="P349" s="1046"/>
      <c r="Q349" s="1046"/>
      <c r="R349" s="1046"/>
      <c r="S349" s="1045"/>
      <c r="T349" s="1045"/>
      <c r="U349" s="756"/>
      <c r="V349" s="756"/>
      <c r="W349" s="756"/>
      <c r="X349" s="732"/>
      <c r="Y349" s="732"/>
      <c r="Z349" s="1019"/>
      <c r="AA349" s="1185"/>
      <c r="AB349" s="1052"/>
      <c r="AC349" s="971"/>
      <c r="AD349" s="986"/>
      <c r="AE349" s="972"/>
      <c r="AF349" s="976"/>
    </row>
    <row r="350" spans="1:44" ht="15" customHeight="1" x14ac:dyDescent="0.2">
      <c r="A350" s="1365"/>
      <c r="B350" s="435"/>
      <c r="C350" s="437"/>
      <c r="D350" s="437"/>
      <c r="E350" s="437"/>
      <c r="F350" s="437"/>
      <c r="G350" s="437"/>
      <c r="H350" s="437"/>
      <c r="I350" s="437"/>
      <c r="J350" s="437"/>
      <c r="K350" s="437"/>
      <c r="L350" s="437"/>
      <c r="M350" s="437"/>
      <c r="N350" s="437"/>
      <c r="O350" s="437"/>
      <c r="P350" s="437"/>
      <c r="Q350" s="437"/>
      <c r="R350" s="437"/>
      <c r="S350" s="437"/>
      <c r="T350" s="437"/>
      <c r="U350" s="118"/>
      <c r="V350" s="118"/>
      <c r="W350" s="118"/>
      <c r="X350" s="118"/>
      <c r="Y350" s="118"/>
      <c r="Z350" s="121"/>
      <c r="AA350" s="1182">
        <v>7</v>
      </c>
      <c r="AB350" s="1176">
        <f>+AA350/AG340</f>
        <v>0.36706869428421607</v>
      </c>
      <c r="AC350" s="978">
        <f>+AG340-AA350</f>
        <v>12.07</v>
      </c>
      <c r="AD350" s="985">
        <f>+AC350/AJ334</f>
        <v>0.63293130571578393</v>
      </c>
      <c r="AE350" s="974"/>
      <c r="AF350" s="992"/>
    </row>
    <row r="351" spans="1:44" ht="10.5" customHeight="1" x14ac:dyDescent="0.2">
      <c r="A351" s="1364" t="s">
        <v>61</v>
      </c>
      <c r="B351" s="1194"/>
      <c r="C351" s="1195"/>
      <c r="D351" s="1195"/>
      <c r="E351" s="1195"/>
      <c r="F351" s="1195"/>
      <c r="G351" s="1195"/>
      <c r="H351" s="1195"/>
      <c r="I351" s="1196"/>
      <c r="J351" s="1196"/>
      <c r="K351" s="1195"/>
      <c r="L351" s="1195"/>
      <c r="M351" s="1195"/>
      <c r="N351" s="1196"/>
      <c r="O351" s="1196"/>
      <c r="P351" s="1195"/>
      <c r="Q351" s="1195"/>
      <c r="R351" s="1195"/>
      <c r="S351" s="1196"/>
      <c r="T351" s="1196"/>
      <c r="U351" s="1159"/>
      <c r="V351" s="1159"/>
      <c r="W351" s="1159"/>
      <c r="X351" s="1158"/>
      <c r="Y351" s="1158"/>
      <c r="Z351" s="1179"/>
      <c r="AA351" s="1185"/>
      <c r="AB351" s="1052"/>
      <c r="AC351" s="971"/>
      <c r="AD351" s="987"/>
      <c r="AE351" s="1053"/>
      <c r="AF351" s="993"/>
    </row>
    <row r="352" spans="1:44" ht="15" customHeight="1" x14ac:dyDescent="0.2">
      <c r="A352" s="1365"/>
      <c r="B352" s="435"/>
      <c r="C352" s="437"/>
      <c r="D352" s="437"/>
      <c r="E352" s="437"/>
      <c r="F352" s="437"/>
      <c r="G352" s="437"/>
      <c r="H352" s="437"/>
      <c r="I352" s="437"/>
      <c r="J352" s="437"/>
      <c r="K352" s="437"/>
      <c r="L352" s="437"/>
      <c r="M352" s="437"/>
      <c r="N352" s="437"/>
      <c r="O352" s="437"/>
      <c r="P352" s="437"/>
      <c r="Q352" s="437"/>
      <c r="R352" s="437"/>
      <c r="S352" s="437"/>
      <c r="T352" s="437"/>
      <c r="U352" s="118"/>
      <c r="V352" s="118"/>
      <c r="W352" s="118"/>
      <c r="X352" s="118"/>
      <c r="Y352" s="118"/>
      <c r="Z352" s="121"/>
      <c r="AA352" s="1182">
        <v>19.07</v>
      </c>
      <c r="AB352" s="1176">
        <f>AA352/AJ334</f>
        <v>1</v>
      </c>
      <c r="AC352" s="978"/>
      <c r="AD352" s="985"/>
      <c r="AE352" s="979"/>
      <c r="AF352" s="992"/>
    </row>
    <row r="353" spans="1:41" ht="10.5" customHeight="1" x14ac:dyDescent="0.2">
      <c r="A353" s="1364" t="s">
        <v>62</v>
      </c>
      <c r="B353" s="1194"/>
      <c r="C353" s="1195"/>
      <c r="D353" s="1195"/>
      <c r="E353" s="1197"/>
      <c r="F353" s="1195"/>
      <c r="G353" s="1057"/>
      <c r="H353" s="1195"/>
      <c r="I353" s="1058"/>
      <c r="J353" s="1196"/>
      <c r="K353" s="1195"/>
      <c r="L353" s="1195"/>
      <c r="M353" s="1057"/>
      <c r="N353" s="1196"/>
      <c r="O353" s="1196"/>
      <c r="P353" s="1195"/>
      <c r="Q353" s="1195"/>
      <c r="R353" s="1195"/>
      <c r="S353" s="1196"/>
      <c r="T353" s="1196"/>
      <c r="U353" s="1159"/>
      <c r="V353" s="1159"/>
      <c r="W353" s="1159"/>
      <c r="X353" s="1158"/>
      <c r="Y353" s="1158"/>
      <c r="Z353" s="1179"/>
      <c r="AA353" s="1185"/>
      <c r="AB353" s="984"/>
      <c r="AC353" s="971"/>
      <c r="AD353" s="987"/>
      <c r="AE353" s="972"/>
      <c r="AF353" s="976"/>
      <c r="AI353" s="1328" t="s">
        <v>90</v>
      </c>
      <c r="AJ353" s="1329"/>
      <c r="AK353" s="1333" t="s">
        <v>540</v>
      </c>
    </row>
    <row r="354" spans="1:41" ht="15" customHeight="1" x14ac:dyDescent="0.2">
      <c r="A354" s="1365"/>
      <c r="B354" s="435"/>
      <c r="C354" s="437"/>
      <c r="D354" s="437"/>
      <c r="E354" s="437"/>
      <c r="F354" s="437"/>
      <c r="G354" s="437"/>
      <c r="H354" s="437"/>
      <c r="I354" s="437"/>
      <c r="J354" s="437"/>
      <c r="K354" s="437"/>
      <c r="L354" s="437"/>
      <c r="M354" s="437"/>
      <c r="N354" s="437"/>
      <c r="O354" s="437"/>
      <c r="P354" s="437"/>
      <c r="Q354" s="437"/>
      <c r="R354" s="437"/>
      <c r="S354" s="437"/>
      <c r="T354" s="437"/>
      <c r="U354" s="118"/>
      <c r="V354" s="118"/>
      <c r="W354" s="118"/>
      <c r="X354" s="118"/>
      <c r="Y354" s="118"/>
      <c r="Z354" s="121"/>
      <c r="AA354" s="1182">
        <f>19.07-3</f>
        <v>16.07</v>
      </c>
      <c r="AB354" s="1176">
        <f>+AA354/AJ334</f>
        <v>0.84268484530676457</v>
      </c>
      <c r="AC354" s="978">
        <v>3</v>
      </c>
      <c r="AD354" s="985">
        <f>+AC354/AJ334</f>
        <v>0.15731515469323545</v>
      </c>
      <c r="AE354" s="980"/>
      <c r="AF354" s="994"/>
      <c r="AI354" s="419" t="s">
        <v>103</v>
      </c>
      <c r="AJ354" s="415" t="s">
        <v>91</v>
      </c>
      <c r="AK354" s="1334"/>
    </row>
    <row r="355" spans="1:41" ht="10.5" customHeight="1" x14ac:dyDescent="0.2">
      <c r="A355" s="1364" t="s">
        <v>63</v>
      </c>
      <c r="B355" s="1194"/>
      <c r="C355" s="1195"/>
      <c r="D355" s="1195"/>
      <c r="E355" s="1195"/>
      <c r="F355" s="1195"/>
      <c r="G355" s="1195"/>
      <c r="H355" s="1195"/>
      <c r="I355" s="1196"/>
      <c r="J355" s="1196"/>
      <c r="K355" s="1195"/>
      <c r="L355" s="1195"/>
      <c r="M355" s="1195"/>
      <c r="N355" s="1196"/>
      <c r="O355" s="1196"/>
      <c r="P355" s="1195"/>
      <c r="Q355" s="1195"/>
      <c r="R355" s="1195"/>
      <c r="S355" s="1196"/>
      <c r="T355" s="1196"/>
      <c r="U355" s="1159"/>
      <c r="V355" s="1159"/>
      <c r="W355" s="1159"/>
      <c r="X355" s="1158"/>
      <c r="Y355" s="1158"/>
      <c r="Z355" s="1179"/>
      <c r="AA355" s="1185"/>
      <c r="AB355" s="984"/>
      <c r="AC355" s="971"/>
      <c r="AD355" s="986"/>
      <c r="AE355" s="972"/>
      <c r="AF355" s="995"/>
      <c r="AI355" s="418" t="s">
        <v>104</v>
      </c>
      <c r="AJ355" s="415" t="s">
        <v>92</v>
      </c>
      <c r="AK355" s="1334"/>
    </row>
    <row r="356" spans="1:41" s="119" customFormat="1" ht="15" customHeight="1" thickBot="1" x14ac:dyDescent="0.25">
      <c r="A356" s="1369"/>
      <c r="B356" s="1040"/>
      <c r="C356" s="1041"/>
      <c r="D356" s="1041"/>
      <c r="E356" s="1041"/>
      <c r="F356" s="1041"/>
      <c r="G356" s="1041"/>
      <c r="H356" s="1041"/>
      <c r="I356" s="1041"/>
      <c r="J356" s="1041"/>
      <c r="K356" s="1041"/>
      <c r="L356" s="1041"/>
      <c r="M356" s="1041"/>
      <c r="N356" s="1041"/>
      <c r="O356" s="1041"/>
      <c r="P356" s="1041"/>
      <c r="Q356" s="1041"/>
      <c r="R356" s="1041"/>
      <c r="S356" s="1041"/>
      <c r="T356" s="1041"/>
      <c r="U356" s="124"/>
      <c r="V356" s="124"/>
      <c r="W356" s="124"/>
      <c r="X356" s="124"/>
      <c r="Y356" s="124"/>
      <c r="Z356" s="126"/>
      <c r="AA356" s="1200">
        <v>19.07</v>
      </c>
      <c r="AB356" s="990">
        <f>+AA356/AJ334</f>
        <v>1</v>
      </c>
      <c r="AC356" s="983"/>
      <c r="AD356" s="990"/>
      <c r="AE356" s="983"/>
      <c r="AF356" s="996"/>
      <c r="AI356" s="417" t="s">
        <v>105</v>
      </c>
      <c r="AJ356" s="415" t="s">
        <v>93</v>
      </c>
      <c r="AK356" s="1335"/>
      <c r="AM356" s="47"/>
      <c r="AN356" s="47"/>
      <c r="AO356" s="47"/>
    </row>
    <row r="357" spans="1:41" x14ac:dyDescent="0.2">
      <c r="AM357" s="119"/>
      <c r="AN357" s="119"/>
      <c r="AO357" s="119"/>
    </row>
    <row r="359" spans="1:41" x14ac:dyDescent="0.2">
      <c r="A359" s="72" t="s">
        <v>96</v>
      </c>
      <c r="B359" s="1353" t="s">
        <v>671</v>
      </c>
      <c r="C359" s="1354"/>
      <c r="D359" s="1354"/>
      <c r="E359" s="1354"/>
      <c r="F359" s="1354"/>
      <c r="G359" s="1354"/>
      <c r="H359" s="1354"/>
      <c r="I359" s="1354"/>
      <c r="J359" s="1354"/>
      <c r="K359" s="74"/>
      <c r="L359" s="75" t="s">
        <v>95</v>
      </c>
      <c r="M359" s="76"/>
      <c r="N359" s="76"/>
      <c r="O359" s="74"/>
      <c r="P359" s="423" t="s">
        <v>614</v>
      </c>
      <c r="Q359" s="423"/>
      <c r="R359" s="423"/>
      <c r="S359" s="423"/>
      <c r="T359" s="424"/>
      <c r="U359" s="424"/>
    </row>
    <row r="360" spans="1:41" ht="9.75" customHeight="1" x14ac:dyDescent="0.2">
      <c r="A360" s="72"/>
      <c r="B360" s="73"/>
      <c r="C360" s="74"/>
      <c r="D360" s="74"/>
      <c r="E360" s="74"/>
      <c r="F360" s="74"/>
      <c r="G360" s="74"/>
      <c r="H360" s="74"/>
      <c r="I360" s="74"/>
      <c r="J360" s="74"/>
      <c r="K360" s="74"/>
      <c r="L360" s="75"/>
      <c r="M360" s="76"/>
      <c r="N360" s="76"/>
      <c r="O360" s="74"/>
      <c r="P360" s="74"/>
      <c r="Q360" s="74"/>
      <c r="R360" s="74"/>
      <c r="S360" s="74"/>
      <c r="T360" s="71"/>
      <c r="U360" s="71"/>
    </row>
    <row r="361" spans="1:41" ht="18" customHeight="1" x14ac:dyDescent="0.2">
      <c r="A361" s="77" t="s">
        <v>53</v>
      </c>
      <c r="B361" s="426" t="s">
        <v>48</v>
      </c>
      <c r="C361" s="427"/>
      <c r="D361" s="427"/>
      <c r="E361" s="427"/>
      <c r="F361" s="427"/>
      <c r="G361" s="427"/>
      <c r="H361" s="427"/>
      <c r="I361" s="427"/>
      <c r="J361" s="428"/>
      <c r="K361" s="78"/>
      <c r="L361" s="724" t="s">
        <v>1003</v>
      </c>
      <c r="M361" s="78"/>
      <c r="N361" s="78"/>
      <c r="O361" s="78"/>
      <c r="P361" s="78"/>
      <c r="Q361" s="78"/>
      <c r="R361" s="78"/>
      <c r="S361" s="78"/>
      <c r="T361" s="79"/>
      <c r="U361" s="79"/>
    </row>
    <row r="362" spans="1:41" ht="18" customHeight="1" x14ac:dyDescent="0.2">
      <c r="A362" s="77"/>
      <c r="B362" s="426" t="s">
        <v>50</v>
      </c>
      <c r="C362" s="427"/>
      <c r="D362" s="427"/>
      <c r="E362" s="427"/>
      <c r="F362" s="427"/>
      <c r="G362" s="427"/>
      <c r="H362" s="427"/>
      <c r="I362" s="427"/>
      <c r="J362" s="428"/>
      <c r="K362" s="78"/>
      <c r="L362" s="78" t="s">
        <v>49</v>
      </c>
      <c r="M362" s="78"/>
      <c r="N362" s="78"/>
      <c r="O362" s="78"/>
      <c r="P362" s="78"/>
      <c r="Q362" s="78"/>
      <c r="R362" s="78"/>
      <c r="S362" s="78"/>
      <c r="T362" s="79"/>
      <c r="U362" s="79"/>
    </row>
    <row r="363" spans="1:41" ht="18" customHeight="1" x14ac:dyDescent="0.2">
      <c r="A363" s="77"/>
      <c r="B363" s="426" t="s">
        <v>51</v>
      </c>
      <c r="C363" s="427"/>
      <c r="D363" s="427"/>
      <c r="E363" s="427"/>
      <c r="F363" s="427"/>
      <c r="G363" s="427"/>
      <c r="H363" s="427"/>
      <c r="I363" s="427"/>
      <c r="J363" s="428"/>
      <c r="K363" s="78"/>
      <c r="L363" s="78" t="s">
        <v>49</v>
      </c>
      <c r="M363" s="78"/>
      <c r="N363" s="78"/>
      <c r="O363" s="78"/>
      <c r="P363" s="78"/>
      <c r="Q363" s="78"/>
      <c r="R363" s="78"/>
      <c r="S363" s="78"/>
      <c r="T363" s="79"/>
      <c r="U363" s="79"/>
      <c r="AE363" s="69"/>
    </row>
    <row r="364" spans="1:41" ht="18" customHeight="1" x14ac:dyDescent="0.2">
      <c r="A364" s="77"/>
      <c r="B364" s="426" t="s">
        <v>54</v>
      </c>
      <c r="C364" s="427"/>
      <c r="D364" s="427"/>
      <c r="E364" s="427"/>
      <c r="F364" s="427"/>
      <c r="G364" s="427"/>
      <c r="H364" s="427"/>
      <c r="I364" s="427"/>
      <c r="J364" s="428"/>
      <c r="K364" s="78"/>
      <c r="L364" s="78" t="s">
        <v>49</v>
      </c>
      <c r="M364" s="78"/>
      <c r="N364" s="78"/>
      <c r="O364" s="78"/>
      <c r="P364" s="78"/>
      <c r="Q364" s="78"/>
      <c r="R364" s="78"/>
      <c r="S364" s="78"/>
      <c r="T364" s="79"/>
      <c r="U364" s="79"/>
    </row>
    <row r="365" spans="1:41" ht="18" customHeight="1" x14ac:dyDescent="0.2">
      <c r="A365" s="77"/>
      <c r="B365" s="426" t="s">
        <v>964</v>
      </c>
      <c r="C365" s="427"/>
      <c r="D365" s="427"/>
      <c r="E365" s="427"/>
      <c r="F365" s="427"/>
      <c r="G365" s="427"/>
      <c r="H365" s="427"/>
      <c r="I365" s="427"/>
      <c r="J365" s="428"/>
      <c r="K365" s="78"/>
      <c r="L365" s="78" t="s">
        <v>49</v>
      </c>
      <c r="M365" s="78"/>
      <c r="N365" s="78"/>
      <c r="O365" s="78"/>
      <c r="P365" s="78"/>
      <c r="Q365" s="78"/>
      <c r="R365" s="78"/>
      <c r="S365" s="78"/>
      <c r="T365" s="79"/>
      <c r="U365" s="79"/>
    </row>
    <row r="366" spans="1:41" ht="18" customHeight="1" x14ac:dyDescent="0.2">
      <c r="A366" s="77"/>
      <c r="B366" s="426" t="s">
        <v>965</v>
      </c>
      <c r="C366" s="427"/>
      <c r="D366" s="427"/>
      <c r="E366" s="427"/>
      <c r="F366" s="427"/>
      <c r="G366" s="427"/>
      <c r="H366" s="427"/>
      <c r="I366" s="427"/>
      <c r="J366" s="428"/>
      <c r="K366" s="78"/>
      <c r="L366" s="78" t="s">
        <v>49</v>
      </c>
      <c r="M366" s="78"/>
      <c r="N366" s="78"/>
      <c r="O366" s="78"/>
      <c r="P366" s="78"/>
      <c r="Q366" s="78"/>
      <c r="R366" s="78"/>
      <c r="S366" s="78"/>
      <c r="T366" s="79"/>
      <c r="U366" s="79"/>
    </row>
    <row r="367" spans="1:41" ht="18" customHeight="1" x14ac:dyDescent="0.2">
      <c r="A367" s="262" t="s">
        <v>154</v>
      </c>
      <c r="B367" s="425"/>
      <c r="C367" s="1355" t="s">
        <v>591</v>
      </c>
      <c r="D367" s="1355"/>
      <c r="E367" s="1355"/>
      <c r="F367" s="1355"/>
      <c r="G367" s="1355"/>
      <c r="H367" s="1355"/>
      <c r="I367" s="1355"/>
      <c r="J367" s="1355"/>
      <c r="K367" s="1355"/>
      <c r="L367" s="77" t="s">
        <v>314</v>
      </c>
      <c r="M367" s="74"/>
      <c r="N367" s="74"/>
      <c r="O367" s="74"/>
      <c r="P367" s="74"/>
      <c r="Q367" s="74"/>
      <c r="R367" s="1356" t="str">
        <f>+R306</f>
        <v>ENERO - FEBRERO - MARZO</v>
      </c>
      <c r="S367" s="1356"/>
      <c r="T367" s="1356"/>
      <c r="U367" s="1356"/>
    </row>
    <row r="368" spans="1:41" ht="13.5" thickBot="1" x14ac:dyDescent="0.25">
      <c r="A368" s="80"/>
      <c r="B368" s="81"/>
      <c r="C368" s="82"/>
      <c r="D368" s="82"/>
      <c r="E368" s="82"/>
      <c r="F368" s="82"/>
      <c r="G368" s="82"/>
      <c r="H368" s="82"/>
      <c r="I368" s="82"/>
      <c r="J368" s="82"/>
      <c r="K368" s="82"/>
      <c r="L368" s="83"/>
      <c r="M368" s="82"/>
      <c r="N368" s="82"/>
      <c r="O368" s="82"/>
      <c r="P368" s="82"/>
      <c r="Q368" s="82"/>
      <c r="R368" s="82"/>
      <c r="S368" s="82"/>
      <c r="T368" s="82"/>
      <c r="U368" s="82"/>
      <c r="V368" s="84"/>
      <c r="W368" s="84"/>
    </row>
    <row r="369" spans="1:33" x14ac:dyDescent="0.2">
      <c r="A369" s="85"/>
      <c r="B369" s="86"/>
      <c r="C369" s="87"/>
      <c r="D369" s="87"/>
      <c r="E369" s="87"/>
      <c r="F369" s="87"/>
      <c r="G369" s="87"/>
      <c r="H369" s="87"/>
      <c r="I369" s="87"/>
      <c r="J369" s="87"/>
      <c r="K369" s="87"/>
      <c r="L369" s="86"/>
      <c r="M369" s="87"/>
      <c r="N369" s="87"/>
      <c r="O369" s="87"/>
      <c r="P369" s="1071"/>
      <c r="Q369" s="92"/>
      <c r="R369" s="92"/>
      <c r="S369" s="92"/>
      <c r="T369" s="93"/>
      <c r="U369" s="119"/>
      <c r="V369" s="119"/>
      <c r="W369" s="119"/>
      <c r="X369" s="119"/>
      <c r="Y369" s="119"/>
      <c r="Z369" s="119"/>
      <c r="AA369" s="119"/>
      <c r="AB369" s="119"/>
      <c r="AC369" s="119"/>
      <c r="AD369" s="119"/>
      <c r="AE369" s="119"/>
      <c r="AF369" s="93"/>
    </row>
    <row r="370" spans="1:33" x14ac:dyDescent="0.2">
      <c r="A370" s="90"/>
      <c r="B370" s="91"/>
      <c r="C370" s="92"/>
      <c r="D370" s="92"/>
      <c r="E370" s="92"/>
      <c r="F370" s="92"/>
      <c r="G370" s="92"/>
      <c r="H370" s="92"/>
      <c r="I370" s="92"/>
      <c r="J370" s="92"/>
      <c r="K370" s="92"/>
      <c r="L370" s="91"/>
      <c r="M370" s="92"/>
      <c r="N370" s="92"/>
      <c r="O370" s="92"/>
      <c r="P370" s="1072"/>
      <c r="Q370" s="92"/>
      <c r="R370" s="92"/>
      <c r="S370" s="92"/>
      <c r="T370" s="93"/>
      <c r="U370" s="119"/>
      <c r="V370" s="119"/>
      <c r="W370" s="119"/>
      <c r="X370" s="119"/>
      <c r="Y370" s="119"/>
      <c r="Z370" s="119"/>
      <c r="AA370" s="119"/>
      <c r="AB370" s="119"/>
      <c r="AC370" s="119"/>
      <c r="AD370" s="119"/>
      <c r="AE370" s="119"/>
      <c r="AF370" s="93"/>
    </row>
    <row r="371" spans="1:33" x14ac:dyDescent="0.2">
      <c r="A371" s="95"/>
      <c r="B371" s="91"/>
      <c r="C371" s="92"/>
      <c r="D371" s="92"/>
      <c r="E371" s="92"/>
      <c r="F371" s="92"/>
      <c r="G371" s="92"/>
      <c r="H371" s="92"/>
      <c r="I371" s="92"/>
      <c r="J371" s="92"/>
      <c r="K371" s="92"/>
      <c r="L371" s="91"/>
      <c r="M371" s="92"/>
      <c r="N371" s="92"/>
      <c r="O371" s="92"/>
      <c r="P371" s="1072"/>
      <c r="Q371" s="92"/>
      <c r="R371" s="92"/>
      <c r="S371" s="92"/>
      <c r="T371" s="93"/>
      <c r="U371" s="119"/>
      <c r="V371" s="119"/>
      <c r="W371" s="119"/>
      <c r="X371" s="119"/>
      <c r="Y371" s="119"/>
      <c r="Z371" s="119"/>
      <c r="AA371" s="119"/>
      <c r="AB371" s="119"/>
      <c r="AC371" s="119"/>
      <c r="AD371" s="119"/>
      <c r="AE371" s="119"/>
      <c r="AF371" s="93"/>
    </row>
    <row r="372" spans="1:33" x14ac:dyDescent="0.2">
      <c r="A372" s="95"/>
      <c r="B372" s="91"/>
      <c r="C372" s="92"/>
      <c r="D372" s="92"/>
      <c r="E372" s="92"/>
      <c r="F372" s="92"/>
      <c r="G372" s="92"/>
      <c r="H372" s="92"/>
      <c r="I372" s="92"/>
      <c r="J372" s="92"/>
      <c r="K372" s="92"/>
      <c r="L372" s="91"/>
      <c r="M372" s="92"/>
      <c r="N372" s="92"/>
      <c r="O372" s="92"/>
      <c r="P372" s="1072"/>
      <c r="Q372" s="92"/>
      <c r="R372" s="92"/>
      <c r="S372" s="92"/>
      <c r="T372" s="93"/>
      <c r="U372" s="119"/>
      <c r="V372" s="119"/>
      <c r="W372" s="119"/>
      <c r="X372" s="119"/>
      <c r="Y372" s="119"/>
      <c r="Z372" s="119"/>
      <c r="AA372" s="119"/>
      <c r="AB372" s="119"/>
      <c r="AC372" s="119"/>
      <c r="AD372" s="119"/>
      <c r="AE372" s="119"/>
      <c r="AF372" s="93"/>
    </row>
    <row r="373" spans="1:33" x14ac:dyDescent="0.2">
      <c r="A373" s="95"/>
      <c r="B373" s="91"/>
      <c r="C373" s="92"/>
      <c r="D373" s="92"/>
      <c r="E373" s="92"/>
      <c r="F373" s="92"/>
      <c r="G373" s="92"/>
      <c r="H373" s="92"/>
      <c r="I373" s="92"/>
      <c r="J373" s="92"/>
      <c r="K373" s="92"/>
      <c r="L373" s="91"/>
      <c r="M373" s="92"/>
      <c r="N373" s="92"/>
      <c r="O373" s="92"/>
      <c r="P373" s="1072"/>
      <c r="Q373" s="92"/>
      <c r="R373" s="92"/>
      <c r="S373" s="92"/>
      <c r="T373" s="93"/>
      <c r="U373" s="119"/>
      <c r="V373" s="119"/>
      <c r="W373" s="119"/>
      <c r="X373" s="119"/>
      <c r="Y373" s="119"/>
      <c r="Z373" s="119"/>
      <c r="AA373" s="119"/>
      <c r="AB373" s="119"/>
      <c r="AC373" s="119"/>
      <c r="AD373" s="119"/>
      <c r="AE373" s="119"/>
      <c r="AF373" s="93"/>
    </row>
    <row r="374" spans="1:33" x14ac:dyDescent="0.2">
      <c r="A374" s="95"/>
      <c r="B374" s="91"/>
      <c r="C374" s="92"/>
      <c r="D374" s="92"/>
      <c r="E374" s="92"/>
      <c r="F374" s="92"/>
      <c r="G374" s="92"/>
      <c r="H374" s="92"/>
      <c r="I374" s="92"/>
      <c r="J374" s="92"/>
      <c r="K374" s="92"/>
      <c r="L374" s="91"/>
      <c r="M374" s="92"/>
      <c r="N374" s="92"/>
      <c r="O374" s="92"/>
      <c r="P374" s="1072"/>
      <c r="Q374" s="92"/>
      <c r="R374" s="92"/>
      <c r="S374" s="92"/>
      <c r="T374" s="93"/>
      <c r="U374" s="119"/>
      <c r="V374" s="119"/>
      <c r="W374" s="119"/>
      <c r="X374" s="119"/>
      <c r="Y374" s="119"/>
      <c r="Z374" s="119"/>
      <c r="AA374" s="119"/>
      <c r="AB374" s="119"/>
      <c r="AC374" s="119"/>
      <c r="AD374" s="119"/>
      <c r="AE374" s="119"/>
      <c r="AF374" s="93"/>
    </row>
    <row r="375" spans="1:33" x14ac:dyDescent="0.2">
      <c r="A375" s="95"/>
      <c r="B375" s="91"/>
      <c r="C375" s="92"/>
      <c r="D375" s="92"/>
      <c r="E375" s="92"/>
      <c r="F375" s="92"/>
      <c r="G375" s="92"/>
      <c r="H375" s="92"/>
      <c r="I375" s="92"/>
      <c r="J375" s="92"/>
      <c r="K375" s="92"/>
      <c r="L375" s="91"/>
      <c r="M375" s="92"/>
      <c r="N375" s="92"/>
      <c r="O375" s="92"/>
      <c r="P375" s="1072"/>
      <c r="Q375" s="92"/>
      <c r="R375" s="92"/>
      <c r="S375" s="92"/>
      <c r="T375" s="93"/>
      <c r="U375" s="119"/>
      <c r="V375" s="119"/>
      <c r="W375" s="119"/>
      <c r="X375" s="119"/>
      <c r="Y375" s="119"/>
      <c r="Z375" s="119"/>
      <c r="AA375" s="119"/>
      <c r="AB375" s="119"/>
      <c r="AC375" s="119"/>
      <c r="AD375" s="119"/>
      <c r="AE375" s="119"/>
      <c r="AF375" s="93"/>
    </row>
    <row r="376" spans="1:33" x14ac:dyDescent="0.2">
      <c r="A376" s="95"/>
      <c r="B376" s="91"/>
      <c r="C376" s="92"/>
      <c r="D376" s="92"/>
      <c r="E376" s="92"/>
      <c r="F376" s="92"/>
      <c r="G376" s="92"/>
      <c r="H376" s="92"/>
      <c r="I376" s="92"/>
      <c r="J376" s="92"/>
      <c r="K376" s="92"/>
      <c r="L376" s="91"/>
      <c r="M376" s="92"/>
      <c r="N376" s="92"/>
      <c r="O376" s="92"/>
      <c r="P376" s="1072"/>
      <c r="Q376" s="92"/>
      <c r="R376" s="92"/>
      <c r="S376" s="92"/>
      <c r="T376" s="93"/>
      <c r="U376" s="119"/>
      <c r="V376" s="119"/>
      <c r="W376" s="119"/>
      <c r="X376" s="119"/>
      <c r="Y376" s="119"/>
      <c r="Z376" s="119"/>
      <c r="AA376" s="119"/>
      <c r="AB376" s="119"/>
      <c r="AC376" s="119"/>
      <c r="AD376" s="119"/>
      <c r="AE376" s="119"/>
      <c r="AF376" s="93"/>
    </row>
    <row r="377" spans="1:33" x14ac:dyDescent="0.2">
      <c r="A377" s="95"/>
      <c r="B377" s="91"/>
      <c r="C377" s="92"/>
      <c r="D377" s="92"/>
      <c r="E377" s="92"/>
      <c r="F377" s="92"/>
      <c r="G377" s="92"/>
      <c r="H377" s="92"/>
      <c r="I377" s="92"/>
      <c r="J377" s="92"/>
      <c r="K377" s="92"/>
      <c r="L377" s="91"/>
      <c r="M377" s="92"/>
      <c r="N377" s="92"/>
      <c r="O377" s="92"/>
      <c r="P377" s="1072"/>
      <c r="Q377" s="92"/>
      <c r="R377" s="92"/>
      <c r="S377" s="92"/>
      <c r="T377" s="93"/>
      <c r="U377" s="119"/>
      <c r="V377" s="119"/>
      <c r="W377" s="119"/>
      <c r="X377" s="119"/>
      <c r="Y377" s="119"/>
      <c r="Z377" s="119"/>
      <c r="AA377" s="119"/>
      <c r="AB377" s="119"/>
      <c r="AC377" s="119"/>
      <c r="AD377" s="119"/>
      <c r="AE377" s="119"/>
      <c r="AF377" s="93"/>
    </row>
    <row r="378" spans="1:33" x14ac:dyDescent="0.2">
      <c r="A378" s="95"/>
      <c r="B378" s="91"/>
      <c r="C378" s="92"/>
      <c r="D378" s="92"/>
      <c r="E378" s="92"/>
      <c r="F378" s="92"/>
      <c r="G378" s="92"/>
      <c r="H378" s="92"/>
      <c r="I378" s="92"/>
      <c r="J378" s="92"/>
      <c r="K378" s="92"/>
      <c r="L378" s="91"/>
      <c r="M378" s="92"/>
      <c r="N378" s="92"/>
      <c r="O378" s="92"/>
      <c r="P378" s="1072"/>
      <c r="Q378" s="92"/>
      <c r="R378" s="92"/>
      <c r="S378" s="92"/>
      <c r="T378" s="93"/>
      <c r="U378" s="119"/>
      <c r="V378" s="119"/>
      <c r="W378" s="119"/>
      <c r="X378" s="119"/>
      <c r="Y378" s="119"/>
      <c r="Z378" s="119"/>
      <c r="AA378" s="119"/>
      <c r="AB378" s="119"/>
      <c r="AC378" s="119"/>
      <c r="AD378" s="119"/>
      <c r="AE378" s="119"/>
      <c r="AF378" s="93"/>
    </row>
    <row r="379" spans="1:33" x14ac:dyDescent="0.2">
      <c r="A379" s="95"/>
      <c r="B379" s="91"/>
      <c r="C379" s="92"/>
      <c r="D379" s="92"/>
      <c r="E379" s="92"/>
      <c r="F379" s="92"/>
      <c r="G379" s="92"/>
      <c r="H379" s="92"/>
      <c r="I379" s="92"/>
      <c r="J379" s="92"/>
      <c r="K379" s="92"/>
      <c r="L379" s="91"/>
      <c r="M379" s="92"/>
      <c r="N379" s="92"/>
      <c r="O379" s="92"/>
      <c r="P379" s="1072"/>
      <c r="Q379" s="92"/>
      <c r="R379" s="92"/>
      <c r="S379" s="92"/>
      <c r="T379" s="93"/>
      <c r="U379" s="119"/>
      <c r="V379" s="119"/>
      <c r="W379" s="119"/>
      <c r="X379" s="119"/>
      <c r="Y379" s="119"/>
      <c r="Z379" s="119"/>
      <c r="AA379" s="119"/>
      <c r="AB379" s="119"/>
      <c r="AC379" s="119"/>
      <c r="AD379" s="119"/>
      <c r="AE379" s="119"/>
      <c r="AF379" s="93"/>
    </row>
    <row r="380" spans="1:33" x14ac:dyDescent="0.2">
      <c r="A380" s="95"/>
      <c r="B380" s="91"/>
      <c r="C380" s="92"/>
      <c r="D380" s="92"/>
      <c r="E380" s="92"/>
      <c r="F380" s="92"/>
      <c r="G380" s="92"/>
      <c r="H380" s="92"/>
      <c r="I380" s="92"/>
      <c r="J380" s="92"/>
      <c r="K380" s="92"/>
      <c r="L380" s="91"/>
      <c r="M380" s="92"/>
      <c r="N380" s="92"/>
      <c r="O380" s="92"/>
      <c r="P380" s="1072"/>
      <c r="Q380" s="92"/>
      <c r="R380" s="92"/>
      <c r="S380" s="92"/>
      <c r="T380" s="93"/>
      <c r="U380" s="119"/>
      <c r="V380" s="119"/>
      <c r="W380" s="119"/>
      <c r="X380" s="119"/>
      <c r="Y380" s="119"/>
      <c r="Z380" s="119"/>
      <c r="AA380" s="119"/>
      <c r="AB380" s="119"/>
      <c r="AC380" s="119"/>
      <c r="AD380" s="119"/>
      <c r="AE380" s="119"/>
      <c r="AF380" s="93"/>
      <c r="AG380" s="119"/>
    </row>
    <row r="381" spans="1:33" x14ac:dyDescent="0.2">
      <c r="A381" s="95"/>
      <c r="B381" s="91"/>
      <c r="C381" s="92"/>
      <c r="D381" s="92"/>
      <c r="E381" s="92"/>
      <c r="F381" s="92"/>
      <c r="G381" s="92"/>
      <c r="H381" s="92"/>
      <c r="I381" s="92"/>
      <c r="J381" s="92"/>
      <c r="K381" s="92"/>
      <c r="L381" s="91"/>
      <c r="M381" s="92"/>
      <c r="N381" s="92"/>
      <c r="O381" s="92"/>
      <c r="P381" s="1072"/>
      <c r="Q381" s="92"/>
      <c r="R381" s="92"/>
      <c r="S381" s="92"/>
      <c r="T381" s="93"/>
      <c r="U381" s="119"/>
      <c r="V381" s="119"/>
      <c r="W381" s="119"/>
      <c r="X381" s="119"/>
      <c r="Y381" s="119"/>
      <c r="Z381" s="119"/>
      <c r="AA381" s="119"/>
      <c r="AB381" s="119"/>
      <c r="AC381" s="119"/>
      <c r="AD381" s="119"/>
      <c r="AE381" s="119"/>
      <c r="AF381" s="93"/>
      <c r="AG381" s="119"/>
    </row>
    <row r="382" spans="1:33" x14ac:dyDescent="0.2">
      <c r="A382" s="95"/>
      <c r="B382" s="91"/>
      <c r="C382" s="92"/>
      <c r="D382" s="92"/>
      <c r="E382" s="92"/>
      <c r="F382" s="92"/>
      <c r="G382" s="92"/>
      <c r="H382" s="92"/>
      <c r="I382" s="92"/>
      <c r="J382" s="92"/>
      <c r="K382" s="92"/>
      <c r="L382" s="91"/>
      <c r="M382" s="92"/>
      <c r="N382" s="92"/>
      <c r="O382" s="92"/>
      <c r="P382" s="21"/>
      <c r="Q382" s="92"/>
      <c r="R382" s="92"/>
      <c r="S382" s="92"/>
      <c r="T382" s="93"/>
      <c r="U382" s="119"/>
      <c r="V382" s="119"/>
      <c r="W382" s="119"/>
      <c r="X382" s="119"/>
      <c r="Y382" s="119"/>
      <c r="Z382" s="119"/>
      <c r="AA382" s="119"/>
      <c r="AB382" s="119"/>
      <c r="AC382" s="119"/>
      <c r="AD382" s="119"/>
      <c r="AE382" s="119"/>
      <c r="AF382" s="93"/>
      <c r="AG382" s="119"/>
    </row>
    <row r="383" spans="1:33" x14ac:dyDescent="0.2">
      <c r="A383" s="95"/>
      <c r="B383" s="91"/>
      <c r="C383" s="92"/>
      <c r="D383" s="92"/>
      <c r="E383" s="92"/>
      <c r="F383" s="92"/>
      <c r="G383" s="92"/>
      <c r="H383" s="92"/>
      <c r="I383" s="92"/>
      <c r="J383" s="92"/>
      <c r="K383" s="92"/>
      <c r="L383" s="91"/>
      <c r="M383" s="92"/>
      <c r="N383" s="92"/>
      <c r="O383" s="92"/>
      <c r="P383" s="1072"/>
      <c r="Q383" s="92"/>
      <c r="R383" s="92"/>
      <c r="S383" s="92"/>
      <c r="T383" s="93"/>
      <c r="U383" s="119"/>
      <c r="V383" s="119"/>
      <c r="W383" s="119"/>
      <c r="X383" s="119"/>
      <c r="Y383" s="119"/>
      <c r="Z383" s="119"/>
      <c r="AA383" s="119"/>
      <c r="AB383" s="119"/>
      <c r="AC383" s="119"/>
      <c r="AD383" s="119"/>
      <c r="AE383" s="119"/>
      <c r="AF383" s="93"/>
      <c r="AG383" s="119"/>
    </row>
    <row r="384" spans="1:33" x14ac:dyDescent="0.2">
      <c r="A384" s="95"/>
      <c r="B384" s="91"/>
      <c r="C384" s="92"/>
      <c r="D384" s="92"/>
      <c r="E384" s="92"/>
      <c r="F384" s="92"/>
      <c r="G384" s="92"/>
      <c r="H384" s="92"/>
      <c r="I384" s="92"/>
      <c r="J384" s="92"/>
      <c r="K384" s="92"/>
      <c r="L384" s="91"/>
      <c r="M384" s="92"/>
      <c r="N384" s="92"/>
      <c r="O384" s="92"/>
      <c r="P384" s="1072"/>
      <c r="Q384" s="92"/>
      <c r="R384" s="92"/>
      <c r="S384" s="92"/>
      <c r="T384" s="93"/>
      <c r="U384" s="119"/>
      <c r="V384" s="119"/>
      <c r="W384" s="119"/>
      <c r="X384" s="119"/>
      <c r="Y384" s="119"/>
      <c r="Z384" s="119"/>
      <c r="AA384" s="119"/>
      <c r="AB384" s="119"/>
      <c r="AC384" s="119"/>
      <c r="AD384" s="119"/>
      <c r="AE384" s="119"/>
      <c r="AF384" s="93"/>
      <c r="AG384" s="119"/>
    </row>
    <row r="385" spans="1:44" x14ac:dyDescent="0.2">
      <c r="A385" s="95"/>
      <c r="B385" s="91"/>
      <c r="C385" s="92"/>
      <c r="D385" s="92"/>
      <c r="E385" s="92"/>
      <c r="F385" s="92"/>
      <c r="G385" s="92"/>
      <c r="H385" s="92"/>
      <c r="I385" s="92"/>
      <c r="J385" s="92"/>
      <c r="K385" s="92"/>
      <c r="L385" s="91"/>
      <c r="M385" s="92"/>
      <c r="N385" s="92"/>
      <c r="O385" s="92"/>
      <c r="P385" s="1072"/>
      <c r="Q385" s="92"/>
      <c r="R385" s="92"/>
      <c r="S385" s="92"/>
      <c r="T385" s="93"/>
      <c r="U385" s="119"/>
      <c r="V385" s="119"/>
      <c r="W385" s="119"/>
      <c r="X385" s="119"/>
      <c r="Y385" s="119"/>
      <c r="Z385" s="119"/>
      <c r="AA385" s="119"/>
      <c r="AB385" s="119"/>
      <c r="AC385" s="119"/>
      <c r="AD385" s="119"/>
      <c r="AE385" s="119"/>
      <c r="AF385" s="93"/>
      <c r="AG385" s="119"/>
    </row>
    <row r="386" spans="1:44" x14ac:dyDescent="0.2">
      <c r="A386" s="95"/>
      <c r="B386" s="91"/>
      <c r="C386" s="92"/>
      <c r="D386" s="92"/>
      <c r="E386" s="92"/>
      <c r="F386" s="92"/>
      <c r="G386" s="92"/>
      <c r="H386" s="92"/>
      <c r="I386" s="92"/>
      <c r="J386" s="92"/>
      <c r="K386" s="92"/>
      <c r="L386" s="91"/>
      <c r="M386" s="92"/>
      <c r="N386" s="92"/>
      <c r="O386" s="92"/>
      <c r="P386" s="1072"/>
      <c r="Q386" s="92"/>
      <c r="R386" s="92"/>
      <c r="S386" s="92"/>
      <c r="T386" s="93"/>
      <c r="U386" s="119"/>
      <c r="V386" s="119"/>
      <c r="W386" s="119"/>
      <c r="X386" s="119"/>
      <c r="Y386" s="119"/>
      <c r="Z386" s="119"/>
      <c r="AA386" s="119"/>
      <c r="AB386" s="119"/>
      <c r="AC386" s="119"/>
      <c r="AD386" s="119"/>
      <c r="AE386" s="119"/>
      <c r="AF386" s="93"/>
      <c r="AG386" s="119"/>
    </row>
    <row r="387" spans="1:44" x14ac:dyDescent="0.2">
      <c r="A387" s="95"/>
      <c r="B387" s="91"/>
      <c r="C387" s="92"/>
      <c r="D387" s="92"/>
      <c r="E387" s="92"/>
      <c r="F387" s="92"/>
      <c r="G387" s="92"/>
      <c r="H387" s="92"/>
      <c r="I387" s="92"/>
      <c r="J387" s="92"/>
      <c r="K387" s="92"/>
      <c r="L387" s="91"/>
      <c r="M387" s="92"/>
      <c r="N387" s="92"/>
      <c r="O387" s="92"/>
      <c r="P387" s="1072"/>
      <c r="Q387" s="92"/>
      <c r="R387" s="92"/>
      <c r="S387" s="92"/>
      <c r="T387" s="93"/>
      <c r="U387" s="119"/>
      <c r="V387" s="119"/>
      <c r="W387" s="119"/>
      <c r="X387" s="119"/>
      <c r="Y387" s="119"/>
      <c r="Z387" s="119"/>
      <c r="AA387" s="119"/>
      <c r="AB387" s="119"/>
      <c r="AC387" s="119"/>
      <c r="AD387" s="119"/>
      <c r="AE387" s="119"/>
      <c r="AF387" s="93"/>
      <c r="AG387" s="119"/>
    </row>
    <row r="388" spans="1:44" x14ac:dyDescent="0.2">
      <c r="A388" s="95"/>
      <c r="B388" s="91"/>
      <c r="C388" s="92"/>
      <c r="D388" s="92"/>
      <c r="E388" s="92"/>
      <c r="F388" s="92"/>
      <c r="G388" s="92"/>
      <c r="H388" s="92"/>
      <c r="I388" s="92"/>
      <c r="J388" s="92"/>
      <c r="K388" s="92"/>
      <c r="L388" s="91"/>
      <c r="M388" s="92"/>
      <c r="N388" s="92"/>
      <c r="O388" s="92"/>
      <c r="P388" s="1072"/>
      <c r="Q388" s="92"/>
      <c r="R388" s="92"/>
      <c r="S388" s="92"/>
      <c r="T388" s="93"/>
      <c r="U388" s="119"/>
      <c r="V388" s="119"/>
      <c r="W388" s="119"/>
      <c r="X388" s="119"/>
      <c r="Y388" s="119"/>
      <c r="Z388" s="119"/>
      <c r="AA388" s="119"/>
      <c r="AB388" s="119"/>
      <c r="AC388" s="119"/>
      <c r="AD388" s="119"/>
      <c r="AE388" s="119"/>
      <c r="AF388" s="93"/>
      <c r="AG388" s="119"/>
    </row>
    <row r="389" spans="1:44" x14ac:dyDescent="0.2">
      <c r="A389" s="95"/>
      <c r="B389" s="91"/>
      <c r="C389" s="92"/>
      <c r="D389" s="92"/>
      <c r="E389" s="92"/>
      <c r="F389" s="92"/>
      <c r="G389" s="92"/>
      <c r="H389" s="92"/>
      <c r="I389" s="92"/>
      <c r="J389" s="92"/>
      <c r="K389" s="92"/>
      <c r="L389" s="91"/>
      <c r="M389" s="92"/>
      <c r="N389" s="92"/>
      <c r="O389" s="92"/>
      <c r="P389" s="1072"/>
      <c r="Q389" s="92"/>
      <c r="R389" s="92"/>
      <c r="S389" s="92"/>
      <c r="T389" s="93"/>
      <c r="U389" s="119"/>
      <c r="V389" s="119"/>
      <c r="W389" s="119"/>
      <c r="X389" s="119"/>
      <c r="Y389" s="119"/>
      <c r="Z389" s="119"/>
      <c r="AA389" s="119"/>
      <c r="AB389" s="119"/>
      <c r="AC389" s="119"/>
      <c r="AD389" s="119"/>
      <c r="AE389" s="119"/>
      <c r="AF389" s="93"/>
      <c r="AG389" s="119"/>
    </row>
    <row r="390" spans="1:44" x14ac:dyDescent="0.2">
      <c r="A390" s="95"/>
      <c r="B390" s="91"/>
      <c r="C390" s="92"/>
      <c r="D390" s="92"/>
      <c r="E390" s="92"/>
      <c r="F390" s="92"/>
      <c r="G390" s="92"/>
      <c r="H390" s="92"/>
      <c r="I390" s="92"/>
      <c r="J390" s="92"/>
      <c r="K390" s="92"/>
      <c r="L390" s="91"/>
      <c r="M390" s="92"/>
      <c r="N390" s="92"/>
      <c r="O390" s="92"/>
      <c r="P390" s="1072"/>
      <c r="Q390" s="92"/>
      <c r="R390" s="92"/>
      <c r="S390" s="92"/>
      <c r="T390" s="93"/>
      <c r="U390" s="119"/>
      <c r="V390" s="119"/>
      <c r="W390" s="119"/>
      <c r="X390" s="119"/>
      <c r="Y390" s="119"/>
      <c r="Z390" s="119"/>
      <c r="AA390" s="119"/>
      <c r="AB390" s="119"/>
      <c r="AC390" s="119"/>
      <c r="AD390" s="119"/>
      <c r="AE390" s="119"/>
      <c r="AF390" s="93"/>
      <c r="AG390" s="119"/>
    </row>
    <row r="391" spans="1:44" x14ac:dyDescent="0.2">
      <c r="A391" s="95"/>
      <c r="B391" s="91"/>
      <c r="C391" s="92"/>
      <c r="D391" s="92"/>
      <c r="E391" s="92"/>
      <c r="F391" s="92"/>
      <c r="G391" s="92"/>
      <c r="H391" s="92"/>
      <c r="I391" s="92"/>
      <c r="J391" s="92"/>
      <c r="K391" s="92"/>
      <c r="L391" s="91"/>
      <c r="M391" s="92"/>
      <c r="N391" s="92"/>
      <c r="O391" s="92"/>
      <c r="P391" s="1072"/>
      <c r="Q391" s="92"/>
      <c r="R391" s="92"/>
      <c r="S391" s="92"/>
      <c r="T391" s="93"/>
      <c r="U391" s="119"/>
      <c r="V391" s="119"/>
      <c r="W391" s="119"/>
      <c r="X391" s="119"/>
      <c r="Y391" s="119"/>
      <c r="Z391" s="119"/>
      <c r="AA391" s="119"/>
      <c r="AB391" s="119"/>
      <c r="AC391" s="119"/>
      <c r="AD391" s="119"/>
      <c r="AE391" s="119"/>
      <c r="AF391" s="93"/>
      <c r="AG391" s="119"/>
    </row>
    <row r="392" spans="1:44" ht="12" customHeight="1" thickBot="1" x14ac:dyDescent="0.25">
      <c r="A392" s="96"/>
      <c r="B392" s="97"/>
      <c r="C392" s="98"/>
      <c r="D392" s="98"/>
      <c r="E392" s="98"/>
      <c r="F392" s="98"/>
      <c r="G392" s="98"/>
      <c r="H392" s="98"/>
      <c r="I392" s="98"/>
      <c r="J392" s="98"/>
      <c r="K392" s="98"/>
      <c r="L392" s="97"/>
      <c r="M392" s="98"/>
      <c r="N392" s="98"/>
      <c r="O392" s="98"/>
      <c r="P392" s="1073"/>
      <c r="Q392" s="92"/>
      <c r="R392" s="92"/>
      <c r="S392" s="92"/>
      <c r="T392" s="93"/>
      <c r="U392" s="119"/>
      <c r="V392" s="119"/>
      <c r="W392" s="119"/>
      <c r="X392" s="119"/>
      <c r="Y392" s="119"/>
      <c r="Z392" s="119"/>
      <c r="AA392" s="119"/>
      <c r="AB392" s="119"/>
      <c r="AC392" s="119"/>
      <c r="AD392" s="119"/>
      <c r="AE392" s="119"/>
      <c r="AF392" s="93"/>
      <c r="AG392" s="119"/>
    </row>
    <row r="393" spans="1:44" ht="8.25" hidden="1" customHeight="1" x14ac:dyDescent="0.2">
      <c r="A393" s="96"/>
      <c r="B393" s="97"/>
      <c r="C393" s="98"/>
      <c r="D393" s="98"/>
      <c r="E393" s="98"/>
      <c r="F393" s="98"/>
      <c r="G393" s="98"/>
      <c r="H393" s="98"/>
      <c r="I393" s="98"/>
      <c r="J393" s="98"/>
      <c r="K393" s="98"/>
      <c r="L393" s="97"/>
      <c r="M393" s="98"/>
      <c r="N393" s="98"/>
      <c r="O393" s="98"/>
      <c r="P393" s="98"/>
      <c r="Q393" s="92"/>
      <c r="R393" s="92"/>
      <c r="S393" s="92"/>
      <c r="T393" s="93"/>
      <c r="U393" s="119"/>
      <c r="V393" s="119"/>
      <c r="W393" s="119"/>
      <c r="X393" s="119"/>
      <c r="Y393" s="119"/>
      <c r="Z393" s="119"/>
      <c r="AA393" s="119"/>
      <c r="AB393" s="119"/>
      <c r="AC393" s="119"/>
      <c r="AD393" s="119"/>
      <c r="AE393" s="119"/>
      <c r="AF393" s="93"/>
      <c r="AG393" s="119"/>
    </row>
    <row r="394" spans="1:44" ht="8.25" customHeight="1" thickBot="1" x14ac:dyDescent="0.25">
      <c r="A394" s="96"/>
      <c r="B394" s="97"/>
      <c r="C394" s="98"/>
      <c r="D394" s="98"/>
      <c r="E394" s="98"/>
      <c r="F394" s="98"/>
      <c r="G394" s="98"/>
      <c r="H394" s="98"/>
      <c r="I394" s="98"/>
      <c r="J394" s="98"/>
      <c r="K394" s="98"/>
      <c r="L394" s="97"/>
      <c r="M394" s="98"/>
      <c r="N394" s="98"/>
      <c r="O394" s="98"/>
      <c r="P394" s="98"/>
      <c r="Q394" s="92"/>
      <c r="R394" s="92"/>
      <c r="S394" s="92"/>
      <c r="T394" s="93"/>
      <c r="U394" s="119"/>
      <c r="V394" s="119"/>
      <c r="W394" s="119"/>
      <c r="X394" s="119"/>
      <c r="Y394" s="119"/>
      <c r="Z394" s="119"/>
      <c r="AA394" s="119"/>
      <c r="AB394" s="119"/>
      <c r="AC394" s="119"/>
      <c r="AD394" s="119"/>
      <c r="AE394" s="119"/>
      <c r="AF394" s="93"/>
      <c r="AG394" s="119"/>
    </row>
    <row r="395" spans="1:44" ht="15" customHeight="1" x14ac:dyDescent="0.2">
      <c r="A395" s="101" t="s">
        <v>7</v>
      </c>
      <c r="B395" s="1404" t="s">
        <v>53</v>
      </c>
      <c r="C395" s="1405"/>
      <c r="D395" s="1405"/>
      <c r="E395" s="1405"/>
      <c r="F395" s="1405"/>
      <c r="G395" s="1405"/>
      <c r="H395" s="1405"/>
      <c r="I395" s="1405"/>
      <c r="J395" s="1406"/>
      <c r="K395" s="1419" t="s">
        <v>97</v>
      </c>
      <c r="L395" s="1420"/>
      <c r="M395" s="1420"/>
      <c r="N395" s="1420"/>
      <c r="O395" s="1420"/>
      <c r="P395" s="1421"/>
      <c r="Q395" s="1059"/>
      <c r="R395" s="1059"/>
      <c r="S395" s="1059"/>
      <c r="T395" s="1059">
        <v>4.4370000000000003</v>
      </c>
      <c r="U395" s="1059"/>
      <c r="V395" s="1059"/>
      <c r="W395" s="1059"/>
      <c r="X395" s="1059"/>
      <c r="Y395" s="1059"/>
      <c r="Z395" s="1059"/>
      <c r="AA395" s="119"/>
      <c r="AB395" s="119"/>
      <c r="AC395" s="119"/>
      <c r="AD395" s="119"/>
      <c r="AE395" s="119"/>
      <c r="AF395" s="119"/>
      <c r="AG395" s="119"/>
      <c r="AJ395" s="47">
        <v>4.4370000000000003</v>
      </c>
    </row>
    <row r="396" spans="1:44" ht="15" customHeight="1" x14ac:dyDescent="0.2">
      <c r="A396" s="108"/>
      <c r="B396" s="1399" t="s">
        <v>639</v>
      </c>
      <c r="C396" s="1400"/>
      <c r="D396" s="1400"/>
      <c r="E396" s="1400"/>
      <c r="F396" s="1400"/>
      <c r="G396" s="1401"/>
      <c r="H396" s="1399" t="s">
        <v>640</v>
      </c>
      <c r="I396" s="1400"/>
      <c r="J396" s="1417"/>
      <c r="K396" s="1422" t="s">
        <v>98</v>
      </c>
      <c r="L396" s="1423"/>
      <c r="M396" s="1423"/>
      <c r="N396" s="1423"/>
      <c r="O396" s="1423"/>
      <c r="P396" s="1424"/>
      <c r="Q396" s="1060"/>
      <c r="R396" s="1060"/>
      <c r="S396" s="1060"/>
      <c r="T396" s="1060"/>
      <c r="U396" s="1061"/>
      <c r="V396" s="1061"/>
      <c r="W396" s="1061"/>
      <c r="X396" s="1061"/>
      <c r="Y396" s="1061"/>
      <c r="Z396" s="1061"/>
      <c r="AA396" s="119"/>
      <c r="AG396" s="119"/>
    </row>
    <row r="397" spans="1:44" ht="15" customHeight="1" thickBot="1" x14ac:dyDescent="0.25">
      <c r="A397" s="999" t="s">
        <v>55</v>
      </c>
      <c r="B397" s="1042">
        <v>0</v>
      </c>
      <c r="C397" s="874">
        <v>1</v>
      </c>
      <c r="D397" s="874">
        <v>2</v>
      </c>
      <c r="E397" s="874">
        <v>3</v>
      </c>
      <c r="F397" s="874">
        <v>4</v>
      </c>
      <c r="G397" s="874" t="s">
        <v>670</v>
      </c>
      <c r="H397" s="1043"/>
      <c r="I397" s="874"/>
      <c r="J397" s="1063"/>
      <c r="K397" s="1425" t="s">
        <v>99</v>
      </c>
      <c r="L397" s="1426"/>
      <c r="M397" s="1426"/>
      <c r="N397" s="1426"/>
      <c r="O397" s="1426"/>
      <c r="P397" s="1427"/>
      <c r="Q397" s="957"/>
      <c r="R397" s="956"/>
      <c r="S397" s="957"/>
      <c r="T397" s="957"/>
      <c r="U397" s="957"/>
      <c r="V397" s="957"/>
      <c r="W397" s="956"/>
      <c r="X397" s="957"/>
      <c r="Y397" s="956"/>
      <c r="Z397" s="957"/>
      <c r="AA397" s="119"/>
      <c r="AG397" s="119"/>
    </row>
    <row r="398" spans="1:44" s="528" customFormat="1" ht="12" customHeight="1" x14ac:dyDescent="0.2">
      <c r="A398" s="108" t="s">
        <v>57</v>
      </c>
      <c r="B398" s="1016"/>
      <c r="C398" s="1013"/>
      <c r="D398" s="1013"/>
      <c r="E398" s="1013"/>
      <c r="F398" s="1013"/>
      <c r="G398" s="1013"/>
      <c r="H398" s="1013"/>
      <c r="I398" s="1013"/>
      <c r="J398" s="1064"/>
      <c r="K398" s="1069" t="s">
        <v>103</v>
      </c>
      <c r="L398" s="1047"/>
      <c r="M398" s="1048" t="s">
        <v>104</v>
      </c>
      <c r="N398" s="1049"/>
      <c r="O398" s="1336" t="s">
        <v>105</v>
      </c>
      <c r="P398" s="1337"/>
      <c r="Q398" s="1062"/>
      <c r="R398" s="1062"/>
      <c r="S398" s="1062"/>
      <c r="T398" s="1062"/>
      <c r="U398" s="1062"/>
      <c r="V398" s="1062"/>
      <c r="W398" s="1062"/>
      <c r="X398" s="1062"/>
      <c r="Y398" s="1062"/>
      <c r="Z398" s="1062"/>
      <c r="AA398" s="674"/>
      <c r="AG398" s="119"/>
      <c r="AH398" s="47"/>
      <c r="AM398" s="47"/>
      <c r="AN398" s="47"/>
      <c r="AO398" s="47"/>
      <c r="AP398" s="47"/>
      <c r="AQ398" s="47"/>
      <c r="AR398" s="47"/>
    </row>
    <row r="399" spans="1:44" ht="12" customHeight="1" x14ac:dyDescent="0.2">
      <c r="A399" s="440"/>
      <c r="B399" s="1036"/>
      <c r="C399" s="1001"/>
      <c r="D399" s="1001"/>
      <c r="E399" s="1001"/>
      <c r="F399" s="1001"/>
      <c r="G399" s="1001"/>
      <c r="H399" s="1001"/>
      <c r="I399" s="1001"/>
      <c r="J399" s="1065"/>
      <c r="K399" s="1202" t="s">
        <v>100</v>
      </c>
      <c r="L399" s="1171" t="s">
        <v>37</v>
      </c>
      <c r="M399" s="1172" t="s">
        <v>100</v>
      </c>
      <c r="N399" s="1171" t="s">
        <v>37</v>
      </c>
      <c r="O399" s="1172" t="s">
        <v>100</v>
      </c>
      <c r="P399" s="1199" t="s">
        <v>37</v>
      </c>
      <c r="Q399" s="674"/>
      <c r="R399" s="674"/>
      <c r="S399" s="674"/>
      <c r="T399" s="674"/>
      <c r="U399" s="119"/>
      <c r="V399" s="119"/>
      <c r="W399" s="119"/>
      <c r="X399" s="119"/>
      <c r="Y399" s="119"/>
      <c r="Z399" s="119"/>
      <c r="AA399" s="119"/>
      <c r="AG399" s="119"/>
      <c r="AM399" s="528"/>
      <c r="AN399" s="528"/>
      <c r="AO399" s="528"/>
      <c r="AP399" s="528"/>
      <c r="AQ399" s="528"/>
      <c r="AR399" s="528"/>
    </row>
    <row r="400" spans="1:44" ht="10.5" customHeight="1" x14ac:dyDescent="0.2">
      <c r="A400" s="1374" t="s">
        <v>58</v>
      </c>
      <c r="B400" s="1194"/>
      <c r="C400" s="1195"/>
      <c r="D400" s="1195"/>
      <c r="E400" s="1195"/>
      <c r="F400" s="1046"/>
      <c r="G400" s="1046"/>
      <c r="H400" s="1038"/>
      <c r="I400" s="1039"/>
      <c r="J400" s="998"/>
      <c r="K400" s="1203"/>
      <c r="L400" s="1189"/>
      <c r="M400" s="1051"/>
      <c r="N400" s="986"/>
      <c r="O400" s="1054"/>
      <c r="P400" s="976"/>
      <c r="Q400" s="674"/>
      <c r="R400" s="674"/>
      <c r="S400" s="674"/>
      <c r="T400" s="674"/>
      <c r="U400" s="119"/>
      <c r="V400" s="119"/>
      <c r="W400" s="119"/>
      <c r="X400" s="119"/>
      <c r="Y400" s="119"/>
      <c r="Z400" s="119"/>
      <c r="AA400" s="119"/>
      <c r="AG400" s="119"/>
    </row>
    <row r="401" spans="1:42" ht="15" customHeight="1" x14ac:dyDescent="0.2">
      <c r="A401" s="1365"/>
      <c r="B401" s="435"/>
      <c r="C401" s="437"/>
      <c r="D401" s="437"/>
      <c r="E401" s="437"/>
      <c r="F401" s="437"/>
      <c r="G401" s="437"/>
      <c r="H401" s="437"/>
      <c r="I401" s="437"/>
      <c r="J401" s="1066"/>
      <c r="K401" s="1204">
        <v>3</v>
      </c>
      <c r="L401" s="1176">
        <f>+K401/AJ395</f>
        <v>0.67613252197430695</v>
      </c>
      <c r="M401" s="973">
        <v>1.4550000000000001</v>
      </c>
      <c r="N401" s="985">
        <f>+M401/T395</f>
        <v>0.32792427315753886</v>
      </c>
      <c r="O401" s="826"/>
      <c r="P401" s="991"/>
      <c r="Q401" s="674"/>
      <c r="R401" s="674"/>
      <c r="S401" s="674"/>
      <c r="T401" s="674"/>
      <c r="U401" s="119"/>
      <c r="V401" s="119"/>
      <c r="W401" s="119"/>
      <c r="X401" s="119"/>
      <c r="Y401" s="119"/>
      <c r="Z401" s="119"/>
      <c r="AA401" s="119"/>
    </row>
    <row r="402" spans="1:42" ht="10.5" customHeight="1" x14ac:dyDescent="0.2">
      <c r="A402" s="1364" t="s">
        <v>94</v>
      </c>
      <c r="B402" s="1037"/>
      <c r="C402" s="1038"/>
      <c r="D402" s="1038"/>
      <c r="E402" s="1038"/>
      <c r="F402" s="1038"/>
      <c r="G402" s="1038"/>
      <c r="H402" s="1038"/>
      <c r="I402" s="1038"/>
      <c r="J402" s="1067"/>
      <c r="K402" s="1203"/>
      <c r="L402" s="1052"/>
      <c r="M402" s="971"/>
      <c r="N402" s="986"/>
      <c r="O402" s="972"/>
      <c r="P402" s="976"/>
      <c r="Q402" s="674"/>
      <c r="R402" s="674"/>
      <c r="S402" s="674"/>
      <c r="T402" s="674"/>
      <c r="U402" s="119"/>
      <c r="V402" s="119"/>
      <c r="W402" s="119"/>
      <c r="X402" s="119"/>
      <c r="Y402" s="119"/>
      <c r="Z402" s="119"/>
      <c r="AA402" s="119"/>
      <c r="AP402" s="1035"/>
    </row>
    <row r="403" spans="1:42" ht="15" customHeight="1" x14ac:dyDescent="0.2">
      <c r="A403" s="1365"/>
      <c r="B403" s="435"/>
      <c r="C403" s="437"/>
      <c r="D403" s="437"/>
      <c r="E403" s="437"/>
      <c r="F403" s="437"/>
      <c r="G403" s="437"/>
      <c r="H403" s="437"/>
      <c r="I403" s="437"/>
      <c r="J403" s="1066"/>
      <c r="K403" s="1042"/>
      <c r="L403" s="1176"/>
      <c r="M403" s="973"/>
      <c r="N403" s="985"/>
      <c r="O403" s="974"/>
      <c r="P403" s="991"/>
      <c r="Q403" s="674"/>
      <c r="R403" s="674"/>
      <c r="S403" s="674"/>
      <c r="T403" s="674"/>
      <c r="U403" s="119"/>
      <c r="V403" s="119"/>
      <c r="W403" s="119"/>
      <c r="X403" s="119"/>
      <c r="Y403" s="119"/>
      <c r="Z403" s="119"/>
      <c r="AA403" s="119"/>
    </row>
    <row r="404" spans="1:42" ht="14.45" customHeight="1" x14ac:dyDescent="0.2">
      <c r="A404" s="1364" t="s">
        <v>1002</v>
      </c>
      <c r="B404" s="1037"/>
      <c r="C404" s="1038"/>
      <c r="D404" s="1038"/>
      <c r="E404" s="1038"/>
      <c r="F404" s="1038"/>
      <c r="G404" s="1038"/>
      <c r="H404" s="1038"/>
      <c r="I404" s="1039"/>
      <c r="J404" s="998"/>
      <c r="K404" s="1203"/>
      <c r="L404" s="1052"/>
      <c r="M404" s="971"/>
      <c r="N404" s="986"/>
      <c r="O404" s="975"/>
      <c r="P404" s="976"/>
      <c r="Q404" s="674"/>
      <c r="R404" s="674"/>
      <c r="S404" s="674"/>
      <c r="T404" s="674"/>
      <c r="U404" s="119"/>
      <c r="V404" s="119"/>
      <c r="W404" s="119"/>
      <c r="X404" s="119"/>
      <c r="Y404" s="119"/>
      <c r="Z404" s="119"/>
      <c r="AA404" s="119"/>
    </row>
    <row r="405" spans="1:42" ht="15" customHeight="1" x14ac:dyDescent="0.2">
      <c r="A405" s="1365"/>
      <c r="B405" s="435"/>
      <c r="C405" s="437"/>
      <c r="D405" s="437"/>
      <c r="E405" s="437"/>
      <c r="F405" s="437"/>
      <c r="G405" s="437"/>
      <c r="H405" s="437"/>
      <c r="I405" s="437"/>
      <c r="J405" s="1066"/>
      <c r="K405" s="1042"/>
      <c r="L405" s="1176"/>
      <c r="M405" s="973"/>
      <c r="N405" s="985"/>
      <c r="O405" s="974"/>
      <c r="P405" s="991"/>
      <c r="Q405" s="674"/>
      <c r="R405" s="674"/>
      <c r="S405" s="674"/>
      <c r="T405" s="674"/>
      <c r="U405" s="119"/>
      <c r="V405" s="119"/>
      <c r="W405" s="119"/>
      <c r="X405" s="119"/>
      <c r="Y405" s="119"/>
      <c r="Z405" s="119"/>
      <c r="AA405" s="119"/>
    </row>
    <row r="406" spans="1:42" ht="10.5" customHeight="1" x14ac:dyDescent="0.2">
      <c r="A406" s="1364" t="s">
        <v>59</v>
      </c>
      <c r="B406" s="1194"/>
      <c r="C406" s="1195"/>
      <c r="D406" s="1195"/>
      <c r="E406" s="1046"/>
      <c r="F406" s="1046"/>
      <c r="G406" s="1046"/>
      <c r="H406" s="1038"/>
      <c r="I406" s="1039"/>
      <c r="J406" s="998"/>
      <c r="K406" s="1203"/>
      <c r="L406" s="1052"/>
      <c r="M406" s="971"/>
      <c r="N406" s="986"/>
      <c r="O406" s="972"/>
      <c r="P406" s="976"/>
      <c r="Q406" s="674"/>
      <c r="R406" s="674"/>
      <c r="S406" s="674"/>
      <c r="T406" s="674"/>
      <c r="U406" s="119"/>
      <c r="V406" s="119"/>
      <c r="W406" s="119"/>
      <c r="X406" s="119"/>
      <c r="Y406" s="119"/>
      <c r="Z406" s="119"/>
      <c r="AA406" s="119"/>
    </row>
    <row r="407" spans="1:42" ht="15" customHeight="1" x14ac:dyDescent="0.2">
      <c r="A407" s="1365"/>
      <c r="B407" s="435"/>
      <c r="C407" s="437"/>
      <c r="D407" s="437"/>
      <c r="E407" s="437"/>
      <c r="F407" s="437"/>
      <c r="G407" s="437"/>
      <c r="H407" s="437"/>
      <c r="I407" s="437"/>
      <c r="J407" s="1066"/>
      <c r="K407" s="1204">
        <v>2</v>
      </c>
      <c r="L407" s="1176">
        <f>+K407/AJ395</f>
        <v>0.45075501464953793</v>
      </c>
      <c r="M407" s="973">
        <v>2.4369999999999998</v>
      </c>
      <c r="N407" s="985">
        <f>+M407/T395</f>
        <v>0.54924498535046196</v>
      </c>
      <c r="O407" s="974"/>
      <c r="P407" s="991"/>
      <c r="Q407" s="674"/>
      <c r="R407" s="674"/>
      <c r="S407" s="674"/>
      <c r="T407" s="674"/>
      <c r="U407" s="119"/>
      <c r="V407" s="119"/>
      <c r="W407" s="119"/>
      <c r="X407" s="119"/>
      <c r="Y407" s="119"/>
      <c r="Z407" s="119"/>
      <c r="AA407" s="119"/>
    </row>
    <row r="408" spans="1:42" ht="10.5" customHeight="1" x14ac:dyDescent="0.2">
      <c r="A408" s="1364" t="s">
        <v>234</v>
      </c>
      <c r="B408" s="1194"/>
      <c r="C408" s="1195"/>
      <c r="D408" s="1195"/>
      <c r="E408" s="1195"/>
      <c r="F408" s="1195"/>
      <c r="G408" s="1195"/>
      <c r="H408" s="1038"/>
      <c r="I408" s="1039"/>
      <c r="J408" s="998"/>
      <c r="K408" s="1203"/>
      <c r="L408" s="1052"/>
      <c r="M408" s="971"/>
      <c r="N408" s="986"/>
      <c r="O408" s="972"/>
      <c r="P408" s="976"/>
      <c r="Q408" s="674"/>
      <c r="R408" s="674"/>
      <c r="S408" s="674"/>
      <c r="T408" s="674"/>
      <c r="U408" s="119"/>
      <c r="V408" s="119"/>
      <c r="W408" s="119"/>
      <c r="X408" s="119"/>
      <c r="Y408" s="119"/>
      <c r="Z408" s="119"/>
      <c r="AA408" s="119"/>
    </row>
    <row r="409" spans="1:42" ht="15" customHeight="1" x14ac:dyDescent="0.2">
      <c r="A409" s="1365"/>
      <c r="B409" s="435"/>
      <c r="C409" s="437"/>
      <c r="D409" s="437"/>
      <c r="E409" s="437"/>
      <c r="F409" s="437"/>
      <c r="G409" s="437"/>
      <c r="H409" s="437"/>
      <c r="I409" s="437"/>
      <c r="J409" s="1066"/>
      <c r="K409" s="1204">
        <f>+T395</f>
        <v>4.4370000000000003</v>
      </c>
      <c r="L409" s="1176">
        <f>+K409/AJ395</f>
        <v>1</v>
      </c>
      <c r="M409" s="973"/>
      <c r="N409" s="985"/>
      <c r="O409" s="974"/>
      <c r="P409" s="991"/>
      <c r="Q409" s="674"/>
      <c r="R409" s="674"/>
      <c r="S409" s="674"/>
      <c r="T409" s="674"/>
      <c r="U409" s="119"/>
      <c r="V409" s="119"/>
      <c r="W409" s="119"/>
      <c r="X409" s="119"/>
      <c r="Y409" s="119"/>
      <c r="Z409" s="119"/>
      <c r="AA409" s="119"/>
    </row>
    <row r="410" spans="1:42" ht="10.5" customHeight="1" x14ac:dyDescent="0.2">
      <c r="A410" s="1364" t="s">
        <v>60</v>
      </c>
      <c r="B410" s="1055"/>
      <c r="C410" s="1046"/>
      <c r="D410" s="1046"/>
      <c r="E410" s="1046"/>
      <c r="F410" s="1046"/>
      <c r="G410" s="1046"/>
      <c r="H410" s="1038"/>
      <c r="I410" s="1039"/>
      <c r="J410" s="998"/>
      <c r="K410" s="1203"/>
      <c r="L410" s="1052"/>
      <c r="M410" s="971"/>
      <c r="N410" s="986"/>
      <c r="O410" s="972"/>
      <c r="P410" s="976"/>
      <c r="Q410" s="674"/>
      <c r="R410" s="674"/>
      <c r="S410" s="674"/>
      <c r="T410" s="674"/>
      <c r="U410" s="119"/>
      <c r="V410" s="119"/>
      <c r="W410" s="119"/>
      <c r="X410" s="119"/>
      <c r="Y410" s="119"/>
      <c r="Z410" s="119"/>
      <c r="AA410" s="119"/>
    </row>
    <row r="411" spans="1:42" ht="15" customHeight="1" x14ac:dyDescent="0.2">
      <c r="A411" s="1365"/>
      <c r="B411" s="435"/>
      <c r="C411" s="437"/>
      <c r="D411" s="437"/>
      <c r="E411" s="437"/>
      <c r="F411" s="437"/>
      <c r="G411" s="437"/>
      <c r="H411" s="437"/>
      <c r="I411" s="437"/>
      <c r="J411" s="1066"/>
      <c r="K411" s="1042"/>
      <c r="L411" s="1176"/>
      <c r="M411" s="978">
        <v>4.4370000000000003</v>
      </c>
      <c r="N411" s="985">
        <f>+M411/AJ395</f>
        <v>1</v>
      </c>
      <c r="O411" s="974"/>
      <c r="P411" s="992"/>
      <c r="Q411" s="674"/>
      <c r="R411" s="674"/>
      <c r="S411" s="674"/>
      <c r="T411" s="674"/>
      <c r="U411" s="119"/>
      <c r="V411" s="119"/>
      <c r="W411" s="119"/>
      <c r="X411" s="119"/>
      <c r="Y411" s="119"/>
      <c r="Z411" s="119"/>
      <c r="AA411" s="119"/>
    </row>
    <row r="412" spans="1:42" ht="10.5" customHeight="1" x14ac:dyDescent="0.2">
      <c r="A412" s="1364" t="s">
        <v>61</v>
      </c>
      <c r="B412" s="1194"/>
      <c r="C412" s="1195"/>
      <c r="D412" s="1195"/>
      <c r="E412" s="1195"/>
      <c r="F412" s="1195"/>
      <c r="G412" s="1195"/>
      <c r="H412" s="1038"/>
      <c r="I412" s="1039"/>
      <c r="J412" s="998"/>
      <c r="K412" s="1203"/>
      <c r="L412" s="1052"/>
      <c r="M412" s="971"/>
      <c r="N412" s="987"/>
      <c r="O412" s="1053"/>
      <c r="P412" s="993"/>
      <c r="Q412" s="674"/>
      <c r="R412" s="674"/>
      <c r="S412" s="674"/>
      <c r="T412" s="674"/>
      <c r="U412" s="119"/>
      <c r="V412" s="119"/>
      <c r="W412" s="119"/>
      <c r="X412" s="119"/>
      <c r="Y412" s="119"/>
      <c r="Z412" s="119"/>
      <c r="AA412" s="119"/>
    </row>
    <row r="413" spans="1:42" ht="15" customHeight="1" x14ac:dyDescent="0.2">
      <c r="A413" s="1365"/>
      <c r="B413" s="435"/>
      <c r="C413" s="437"/>
      <c r="D413" s="437"/>
      <c r="E413" s="437"/>
      <c r="F413" s="437"/>
      <c r="G413" s="437"/>
      <c r="H413" s="437"/>
      <c r="I413" s="437"/>
      <c r="J413" s="1066"/>
      <c r="K413" s="1204">
        <v>4.4370000000000003</v>
      </c>
      <c r="L413" s="1176">
        <f>K413/AJ395</f>
        <v>1</v>
      </c>
      <c r="M413" s="978"/>
      <c r="N413" s="985"/>
      <c r="O413" s="979"/>
      <c r="P413" s="992"/>
      <c r="Q413" s="674"/>
      <c r="R413" s="674"/>
      <c r="S413" s="674"/>
      <c r="T413" s="674"/>
      <c r="U413" s="119"/>
      <c r="V413" s="119"/>
      <c r="W413" s="119"/>
      <c r="X413" s="119"/>
      <c r="Y413" s="119"/>
      <c r="Z413" s="119"/>
      <c r="AA413" s="119"/>
    </row>
    <row r="414" spans="1:42" ht="10.5" customHeight="1" x14ac:dyDescent="0.2">
      <c r="A414" s="1364" t="s">
        <v>62</v>
      </c>
      <c r="B414" s="1194"/>
      <c r="C414" s="1195"/>
      <c r="D414" s="1057"/>
      <c r="E414" s="1195"/>
      <c r="F414" s="1195"/>
      <c r="G414" s="1195"/>
      <c r="H414" s="1038"/>
      <c r="I414" s="1039"/>
      <c r="J414" s="998"/>
      <c r="K414" s="1203"/>
      <c r="L414" s="984"/>
      <c r="M414" s="971"/>
      <c r="N414" s="987"/>
      <c r="O414" s="972"/>
      <c r="P414" s="976"/>
      <c r="Q414" s="1398" t="s">
        <v>90</v>
      </c>
      <c r="R414" s="1329"/>
      <c r="S414" s="1418" t="s">
        <v>540</v>
      </c>
      <c r="T414" s="1418"/>
      <c r="U414" s="119"/>
      <c r="V414" s="119"/>
      <c r="W414" s="119"/>
      <c r="X414" s="119"/>
      <c r="Y414" s="119"/>
      <c r="Z414" s="119"/>
      <c r="AA414" s="119"/>
    </row>
    <row r="415" spans="1:42" ht="15" customHeight="1" x14ac:dyDescent="0.2">
      <c r="A415" s="1365"/>
      <c r="B415" s="435"/>
      <c r="C415" s="437"/>
      <c r="D415" s="437"/>
      <c r="E415" s="437"/>
      <c r="F415" s="437"/>
      <c r="G415" s="437"/>
      <c r="H415" s="437"/>
      <c r="I415" s="437"/>
      <c r="J415" s="1066"/>
      <c r="K415" s="1042">
        <f>+T395-O415</f>
        <v>3.4370000000000003</v>
      </c>
      <c r="L415" s="1176">
        <v>1</v>
      </c>
      <c r="M415" s="978"/>
      <c r="N415" s="985"/>
      <c r="O415" s="1206">
        <v>1</v>
      </c>
      <c r="P415" s="1207">
        <f>+O415/T395</f>
        <v>0.22537750732476897</v>
      </c>
      <c r="Q415" s="1074" t="s">
        <v>103</v>
      </c>
      <c r="R415" s="415" t="s">
        <v>91</v>
      </c>
      <c r="S415" s="1418"/>
      <c r="T415" s="1418"/>
      <c r="U415" s="119"/>
      <c r="V415" s="119"/>
      <c r="W415" s="119"/>
      <c r="X415" s="119"/>
      <c r="Y415" s="119"/>
      <c r="Z415" s="119"/>
      <c r="AA415" s="119"/>
    </row>
    <row r="416" spans="1:42" ht="10.5" customHeight="1" x14ac:dyDescent="0.2">
      <c r="A416" s="1364" t="s">
        <v>63</v>
      </c>
      <c r="B416" s="1194"/>
      <c r="C416" s="1195"/>
      <c r="D416" s="1195"/>
      <c r="E416" s="1195"/>
      <c r="F416" s="1195"/>
      <c r="G416" s="1195"/>
      <c r="H416" s="1038"/>
      <c r="I416" s="1039"/>
      <c r="J416" s="998"/>
      <c r="K416" s="1203"/>
      <c r="L416" s="984"/>
      <c r="M416" s="971"/>
      <c r="N416" s="986"/>
      <c r="O416" s="972"/>
      <c r="P416" s="995"/>
      <c r="Q416" s="1075" t="s">
        <v>104</v>
      </c>
      <c r="R416" s="415" t="s">
        <v>92</v>
      </c>
      <c r="S416" s="1418"/>
      <c r="T416" s="1418"/>
      <c r="U416" s="119"/>
      <c r="V416" s="119"/>
      <c r="W416" s="119"/>
      <c r="X416" s="119"/>
      <c r="Y416" s="119"/>
      <c r="Z416" s="119"/>
      <c r="AA416" s="119"/>
    </row>
    <row r="417" spans="1:41" s="119" customFormat="1" ht="15" customHeight="1" thickBot="1" x14ac:dyDescent="0.25">
      <c r="A417" s="1369"/>
      <c r="B417" s="1040"/>
      <c r="C417" s="1041"/>
      <c r="D417" s="1041"/>
      <c r="E417" s="1041"/>
      <c r="F417" s="1041"/>
      <c r="G417" s="1041"/>
      <c r="H417" s="1041"/>
      <c r="I417" s="1041"/>
      <c r="J417" s="1068"/>
      <c r="K417" s="1205">
        <f>+T395</f>
        <v>4.4370000000000003</v>
      </c>
      <c r="L417" s="990">
        <f>+K417/AJ395</f>
        <v>1</v>
      </c>
      <c r="M417" s="983"/>
      <c r="N417" s="990"/>
      <c r="O417" s="983"/>
      <c r="P417" s="996"/>
      <c r="Q417" s="1076" t="s">
        <v>105</v>
      </c>
      <c r="R417" s="415" t="s">
        <v>93</v>
      </c>
      <c r="S417" s="1418"/>
      <c r="T417" s="1418"/>
      <c r="AM417" s="47"/>
      <c r="AN417" s="47"/>
      <c r="AO417" s="47"/>
    </row>
    <row r="430" spans="1:41" ht="15.75" x14ac:dyDescent="0.25">
      <c r="A430" s="633" t="s">
        <v>561</v>
      </c>
    </row>
    <row r="431" spans="1:41" ht="14.25" x14ac:dyDescent="0.2">
      <c r="A431" s="634" t="s">
        <v>521</v>
      </c>
    </row>
    <row r="432" spans="1:41" x14ac:dyDescent="0.2">
      <c r="V432" s="551"/>
      <c r="W432" s="551"/>
    </row>
    <row r="434" spans="17:21" x14ac:dyDescent="0.2">
      <c r="Q434" s="1342" t="s">
        <v>443</v>
      </c>
      <c r="R434" s="1342"/>
      <c r="S434" s="1342"/>
      <c r="T434" s="1342"/>
      <c r="U434" s="1342"/>
    </row>
  </sheetData>
  <mergeCells count="185">
    <mergeCell ref="A416:A417"/>
    <mergeCell ref="B396:G396"/>
    <mergeCell ref="B395:J395"/>
    <mergeCell ref="H396:J396"/>
    <mergeCell ref="S414:T417"/>
    <mergeCell ref="K395:P395"/>
    <mergeCell ref="K396:P396"/>
    <mergeCell ref="K397:P397"/>
    <mergeCell ref="A400:A401"/>
    <mergeCell ref="A402:A403"/>
    <mergeCell ref="AI353:AJ353"/>
    <mergeCell ref="AK353:AK356"/>
    <mergeCell ref="A355:A356"/>
    <mergeCell ref="B359:J359"/>
    <mergeCell ref="C367:K367"/>
    <mergeCell ref="R367:U367"/>
    <mergeCell ref="AA334:AF334"/>
    <mergeCell ref="AA335:AF335"/>
    <mergeCell ref="AA336:AF336"/>
    <mergeCell ref="AA230:AB233"/>
    <mergeCell ref="A345:A346"/>
    <mergeCell ref="A347:A348"/>
    <mergeCell ref="A341:A342"/>
    <mergeCell ref="A343:A344"/>
    <mergeCell ref="A339:A340"/>
    <mergeCell ref="AA292:AA295"/>
    <mergeCell ref="A408:A409"/>
    <mergeCell ref="A410:A411"/>
    <mergeCell ref="A412:A413"/>
    <mergeCell ref="A349:A350"/>
    <mergeCell ref="A351:A352"/>
    <mergeCell ref="A353:A354"/>
    <mergeCell ref="A414:A415"/>
    <mergeCell ref="Q414:R414"/>
    <mergeCell ref="B298:J298"/>
    <mergeCell ref="C306:K306"/>
    <mergeCell ref="R306:U306"/>
    <mergeCell ref="B335:T335"/>
    <mergeCell ref="U335:Z335"/>
    <mergeCell ref="B334:Z334"/>
    <mergeCell ref="A404:A405"/>
    <mergeCell ref="A406:A407"/>
    <mergeCell ref="N293:P293"/>
    <mergeCell ref="A294:A295"/>
    <mergeCell ref="N294:P294"/>
    <mergeCell ref="N295:P295"/>
    <mergeCell ref="N211:U213"/>
    <mergeCell ref="A290:A291"/>
    <mergeCell ref="N290:P290"/>
    <mergeCell ref="N291:P291"/>
    <mergeCell ref="A292:A293"/>
    <mergeCell ref="N292:P292"/>
    <mergeCell ref="A284:A285"/>
    <mergeCell ref="N284:P284"/>
    <mergeCell ref="N285:P285"/>
    <mergeCell ref="Y292:Z292"/>
    <mergeCell ref="A286:A287"/>
    <mergeCell ref="N286:P286"/>
    <mergeCell ref="N287:P287"/>
    <mergeCell ref="A288:A289"/>
    <mergeCell ref="N288:P288"/>
    <mergeCell ref="N289:P289"/>
    <mergeCell ref="A280:A281"/>
    <mergeCell ref="N280:P280"/>
    <mergeCell ref="N281:P281"/>
    <mergeCell ref="A282:A283"/>
    <mergeCell ref="N282:P282"/>
    <mergeCell ref="N283:P283"/>
    <mergeCell ref="N275:U275"/>
    <mergeCell ref="N276:Q276"/>
    <mergeCell ref="R276:S276"/>
    <mergeCell ref="T276:U276"/>
    <mergeCell ref="N277:P277"/>
    <mergeCell ref="A278:A279"/>
    <mergeCell ref="N278:P278"/>
    <mergeCell ref="N279:P279"/>
    <mergeCell ref="N232:P232"/>
    <mergeCell ref="N233:P233"/>
    <mergeCell ref="C245:K245"/>
    <mergeCell ref="R245:U245"/>
    <mergeCell ref="N273:U273"/>
    <mergeCell ref="N274:U274"/>
    <mergeCell ref="N226:P226"/>
    <mergeCell ref="N227:P227"/>
    <mergeCell ref="N228:P228"/>
    <mergeCell ref="N229:P229"/>
    <mergeCell ref="N230:P230"/>
    <mergeCell ref="N231:P231"/>
    <mergeCell ref="Y230:Z230"/>
    <mergeCell ref="A232:A233"/>
    <mergeCell ref="K93:P93"/>
    <mergeCell ref="Q93:U93"/>
    <mergeCell ref="A216:A217"/>
    <mergeCell ref="A218:A219"/>
    <mergeCell ref="A220:A221"/>
    <mergeCell ref="A222:A223"/>
    <mergeCell ref="N216:P216"/>
    <mergeCell ref="N217:P217"/>
    <mergeCell ref="A228:A229"/>
    <mergeCell ref="A230:A231"/>
    <mergeCell ref="N218:P218"/>
    <mergeCell ref="N219:P219"/>
    <mergeCell ref="N220:P220"/>
    <mergeCell ref="N221:P221"/>
    <mergeCell ref="N222:P222"/>
    <mergeCell ref="N223:P223"/>
    <mergeCell ref="N224:P224"/>
    <mergeCell ref="N225:P225"/>
    <mergeCell ref="B237:J237"/>
    <mergeCell ref="A165:A166"/>
    <mergeCell ref="A167:A168"/>
    <mergeCell ref="Y167:Z167"/>
    <mergeCell ref="AA167:AA170"/>
    <mergeCell ref="A169:A170"/>
    <mergeCell ref="B173:J173"/>
    <mergeCell ref="A224:A225"/>
    <mergeCell ref="A226:A227"/>
    <mergeCell ref="C187:K187"/>
    <mergeCell ref="A153:A154"/>
    <mergeCell ref="A155:A156"/>
    <mergeCell ref="A157:A158"/>
    <mergeCell ref="A159:A160"/>
    <mergeCell ref="A161:A162"/>
    <mergeCell ref="A163:A164"/>
    <mergeCell ref="C124:K124"/>
    <mergeCell ref="R124:U124"/>
    <mergeCell ref="P148:U148"/>
    <mergeCell ref="P149:U149"/>
    <mergeCell ref="P150:U150"/>
    <mergeCell ref="P151:Q151"/>
    <mergeCell ref="R151:S151"/>
    <mergeCell ref="T151:U151"/>
    <mergeCell ref="A109:A110"/>
    <mergeCell ref="A111:A112"/>
    <mergeCell ref="AD111:AE111"/>
    <mergeCell ref="AF111:AF114"/>
    <mergeCell ref="A113:A114"/>
    <mergeCell ref="B118:J118"/>
    <mergeCell ref="A97:A98"/>
    <mergeCell ref="A99:A100"/>
    <mergeCell ref="A101:A102"/>
    <mergeCell ref="A103:A104"/>
    <mergeCell ref="A105:A106"/>
    <mergeCell ref="A107:A108"/>
    <mergeCell ref="C68:K68"/>
    <mergeCell ref="R68:U68"/>
    <mergeCell ref="X92:AC92"/>
    <mergeCell ref="X93:AC93"/>
    <mergeCell ref="X94:AC94"/>
    <mergeCell ref="B92:U92"/>
    <mergeCell ref="A58:A59"/>
    <mergeCell ref="A50:A51"/>
    <mergeCell ref="A52:A53"/>
    <mergeCell ref="A54:A55"/>
    <mergeCell ref="A56:A57"/>
    <mergeCell ref="B62:J62"/>
    <mergeCell ref="A1:U1"/>
    <mergeCell ref="P38:U38"/>
    <mergeCell ref="P39:U39"/>
    <mergeCell ref="P37:U37"/>
    <mergeCell ref="A3:U3"/>
    <mergeCell ref="A4:U4"/>
    <mergeCell ref="B7:J7"/>
    <mergeCell ref="C13:K13"/>
    <mergeCell ref="R13:U13"/>
    <mergeCell ref="P40:Q40"/>
    <mergeCell ref="R40:S40"/>
    <mergeCell ref="T40:U40"/>
    <mergeCell ref="X95:Y95"/>
    <mergeCell ref="Z95:AA95"/>
    <mergeCell ref="A2:U2"/>
    <mergeCell ref="A42:A43"/>
    <mergeCell ref="A44:A45"/>
    <mergeCell ref="A46:A47"/>
    <mergeCell ref="A48:A49"/>
    <mergeCell ref="O398:P398"/>
    <mergeCell ref="AB95:AC95"/>
    <mergeCell ref="N215:P215"/>
    <mergeCell ref="Y56:Z56"/>
    <mergeCell ref="AA56:AA59"/>
    <mergeCell ref="Q434:U434"/>
    <mergeCell ref="R187:U187"/>
    <mergeCell ref="R214:S214"/>
    <mergeCell ref="T214:U214"/>
    <mergeCell ref="N214:Q214"/>
  </mergeCells>
  <phoneticPr fontId="3" type="noConversion"/>
  <hyperlinks>
    <hyperlink ref="Q434" location="'TABLA DE CONTENIDO'!A1" display="VOLVER A TABLA DE CONTENIDO"/>
  </hyperlinks>
  <printOptions horizontalCentered="1" verticalCentered="1"/>
  <pageMargins left="0.94488188976377963" right="0.94488188976377963" top="0.78740157480314965" bottom="0.39370078740157483" header="0.11811023622047245" footer="0"/>
  <pageSetup scale="80" orientation="portrait" horizontalDpi="300" verticalDpi="300" r:id="rId1"/>
  <headerFooter alignWithMargins="0"/>
  <ignoredErrors>
    <ignoredError sqref="B9:B12 G212 B93:U93 B212 L274:M274 G274 L212:M212 B335"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1"/>
  <sheetViews>
    <sheetView zoomScale="115" zoomScaleNormal="115" workbookViewId="0">
      <selection activeCell="F12" sqref="F12"/>
    </sheetView>
  </sheetViews>
  <sheetFormatPr baseColWidth="10" defaultRowHeight="12.75" x14ac:dyDescent="0.2"/>
  <cols>
    <col min="1" max="1" width="25.7109375" customWidth="1"/>
    <col min="2" max="2" width="35.42578125" customWidth="1"/>
    <col min="3" max="3" width="35.28515625" customWidth="1"/>
    <col min="4" max="4" width="9" customWidth="1"/>
    <col min="5" max="5" width="8.28515625" customWidth="1"/>
    <col min="6" max="6" width="7.140625" customWidth="1"/>
    <col min="7" max="7" width="7.28515625" customWidth="1"/>
    <col min="8" max="8" width="11.7109375" customWidth="1"/>
    <col min="9" max="9" width="8.28515625" customWidth="1"/>
    <col min="10" max="10" width="7.7109375" customWidth="1"/>
    <col min="11" max="11" width="6.28515625" customWidth="1"/>
  </cols>
  <sheetData>
    <row r="1" spans="1:11" s="35" customFormat="1" ht="23.25" x14ac:dyDescent="0.35">
      <c r="A1" s="1306" t="s">
        <v>0</v>
      </c>
      <c r="B1" s="1306"/>
      <c r="C1" s="1306"/>
    </row>
    <row r="2" spans="1:11" s="35" customFormat="1" ht="18" x14ac:dyDescent="0.25">
      <c r="A2" s="1307" t="s">
        <v>590</v>
      </c>
      <c r="B2" s="1307"/>
      <c r="C2" s="1307"/>
    </row>
    <row r="3" spans="1:11" s="35" customFormat="1" x14ac:dyDescent="0.2">
      <c r="A3" s="128"/>
      <c r="B3" s="127"/>
      <c r="C3" s="1"/>
    </row>
    <row r="4" spans="1:11" s="35" customFormat="1" ht="18" x14ac:dyDescent="0.25">
      <c r="A4" s="1307" t="s">
        <v>158</v>
      </c>
      <c r="B4" s="1307"/>
      <c r="C4" s="1307"/>
    </row>
    <row r="5" spans="1:11" s="35" customFormat="1" x14ac:dyDescent="0.2">
      <c r="A5" s="128"/>
      <c r="B5" s="127"/>
      <c r="C5" s="1"/>
    </row>
    <row r="6" spans="1:11" s="35" customFormat="1" ht="38.25" customHeight="1" x14ac:dyDescent="0.2">
      <c r="A6" s="1428" t="s">
        <v>508</v>
      </c>
      <c r="B6" s="1428"/>
      <c r="C6" s="1428"/>
    </row>
    <row r="7" spans="1:11" s="35" customFormat="1" ht="18" x14ac:dyDescent="0.25">
      <c r="A7" s="129"/>
      <c r="B7" s="130"/>
      <c r="C7" s="1"/>
    </row>
    <row r="8" spans="1:11" s="35" customFormat="1" x14ac:dyDescent="0.2">
      <c r="A8" s="262" t="s">
        <v>154</v>
      </c>
      <c r="B8" s="449" t="s">
        <v>591</v>
      </c>
    </row>
    <row r="9" spans="1:11" s="35" customFormat="1" x14ac:dyDescent="0.2">
      <c r="A9" s="262"/>
      <c r="B9" s="452"/>
      <c r="C9" s="453"/>
    </row>
    <row r="10" spans="1:11" s="35" customFormat="1" x14ac:dyDescent="0.2">
      <c r="A10" s="454" t="s">
        <v>416</v>
      </c>
      <c r="B10" s="449" t="s">
        <v>1062</v>
      </c>
      <c r="C10" s="453"/>
    </row>
    <row r="11" spans="1:11" s="35" customFormat="1" x14ac:dyDescent="0.2">
      <c r="A11" s="131"/>
      <c r="B11" s="39"/>
      <c r="C11" s="132"/>
    </row>
    <row r="12" spans="1:11" ht="13.5" thickBot="1" x14ac:dyDescent="0.25">
      <c r="A12" s="13"/>
      <c r="B12" s="13"/>
      <c r="C12" s="13"/>
    </row>
    <row r="13" spans="1:11" ht="12.75" customHeight="1" x14ac:dyDescent="0.2">
      <c r="A13" s="1429" t="s">
        <v>6</v>
      </c>
      <c r="B13" s="1429" t="s">
        <v>393</v>
      </c>
      <c r="C13" s="1429" t="s">
        <v>314</v>
      </c>
    </row>
    <row r="14" spans="1:11" ht="12.75" customHeight="1" x14ac:dyDescent="0.2">
      <c r="A14" s="1430"/>
      <c r="B14" s="1430"/>
      <c r="C14" s="1430"/>
    </row>
    <row r="15" spans="1:11" ht="13.5" customHeight="1" thickBot="1" x14ac:dyDescent="0.25">
      <c r="A15" s="1431"/>
      <c r="B15" s="1431"/>
      <c r="C15" s="1431"/>
    </row>
    <row r="16" spans="1:11" x14ac:dyDescent="0.2">
      <c r="A16" s="134"/>
      <c r="B16" s="134"/>
      <c r="C16" s="20"/>
      <c r="E16" s="1079"/>
      <c r="F16" s="1080"/>
      <c r="G16" s="1081"/>
      <c r="H16" s="529"/>
      <c r="I16" s="529" t="s">
        <v>1005</v>
      </c>
      <c r="J16" s="1080"/>
      <c r="K16" s="1081"/>
    </row>
    <row r="17" spans="1:11" x14ac:dyDescent="0.2">
      <c r="A17" s="135"/>
      <c r="B17" s="135"/>
      <c r="C17" s="21"/>
      <c r="E17" s="1079" t="s">
        <v>1004</v>
      </c>
      <c r="F17" s="1080"/>
      <c r="G17" s="1081"/>
      <c r="H17" s="171"/>
      <c r="I17" s="684" t="s">
        <v>91</v>
      </c>
      <c r="J17" s="1083">
        <f>+K17/K20</f>
        <v>0.55880880880880879</v>
      </c>
      <c r="K17" s="1084">
        <v>2.2330000000000001</v>
      </c>
    </row>
    <row r="18" spans="1:11" x14ac:dyDescent="0.2">
      <c r="A18" s="708">
        <v>5003</v>
      </c>
      <c r="B18" s="135"/>
      <c r="C18" s="21"/>
      <c r="E18" s="1082" t="s">
        <v>91</v>
      </c>
      <c r="F18" s="1083">
        <v>1</v>
      </c>
      <c r="G18" s="1084">
        <v>5.3869999999999996</v>
      </c>
      <c r="H18" s="171"/>
      <c r="I18" s="684" t="s">
        <v>92</v>
      </c>
      <c r="J18" s="1083">
        <f>+K18/K20</f>
        <v>0.44119119119119116</v>
      </c>
      <c r="K18" s="1084">
        <v>1.7629999999999999</v>
      </c>
    </row>
    <row r="19" spans="1:11" x14ac:dyDescent="0.2">
      <c r="A19" s="1077" t="s">
        <v>595</v>
      </c>
      <c r="B19" s="135"/>
      <c r="C19" s="21"/>
      <c r="E19" s="1082" t="s">
        <v>92</v>
      </c>
      <c r="F19" s="1083">
        <v>0</v>
      </c>
      <c r="G19" s="1084">
        <v>0</v>
      </c>
      <c r="H19" s="171"/>
      <c r="I19" s="684" t="s">
        <v>93</v>
      </c>
      <c r="J19" s="1083">
        <v>0</v>
      </c>
      <c r="K19" s="1084">
        <v>0</v>
      </c>
    </row>
    <row r="20" spans="1:11" x14ac:dyDescent="0.2">
      <c r="A20" s="1077" t="s">
        <v>1007</v>
      </c>
      <c r="B20" s="135"/>
      <c r="C20" s="21"/>
      <c r="E20" s="1082" t="s">
        <v>93</v>
      </c>
      <c r="F20" s="1083">
        <v>0</v>
      </c>
      <c r="G20" s="1084">
        <v>0</v>
      </c>
      <c r="H20" s="171"/>
      <c r="I20" s="171"/>
      <c r="J20" s="1083">
        <v>1</v>
      </c>
      <c r="K20" s="1084">
        <f>SUM(K17:K19)</f>
        <v>3.996</v>
      </c>
    </row>
    <row r="21" spans="1:11" x14ac:dyDescent="0.2">
      <c r="A21" s="1078" t="s">
        <v>1008</v>
      </c>
      <c r="B21" s="135"/>
      <c r="C21" s="21"/>
      <c r="E21" s="1085"/>
      <c r="F21" s="1083">
        <v>1</v>
      </c>
      <c r="G21" s="1084">
        <v>5.3869999999999996</v>
      </c>
    </row>
    <row r="22" spans="1:11" x14ac:dyDescent="0.2">
      <c r="A22" s="135"/>
      <c r="B22" s="135"/>
      <c r="C22" s="21"/>
    </row>
    <row r="23" spans="1:11" x14ac:dyDescent="0.2">
      <c r="A23" s="135"/>
      <c r="B23" s="135"/>
      <c r="C23" s="21"/>
    </row>
    <row r="24" spans="1:11" x14ac:dyDescent="0.2">
      <c r="A24" s="135"/>
      <c r="B24" s="135"/>
      <c r="C24" s="21"/>
    </row>
    <row r="25" spans="1:11" ht="13.5" thickBot="1" x14ac:dyDescent="0.25">
      <c r="A25" s="136"/>
      <c r="B25" s="136"/>
      <c r="C25" s="23"/>
    </row>
    <row r="26" spans="1:11" ht="15.75" x14ac:dyDescent="0.25">
      <c r="A26" s="134"/>
      <c r="B26" s="442"/>
      <c r="C26" s="137"/>
      <c r="E26" s="1079" t="s">
        <v>1004</v>
      </c>
      <c r="F26" s="1080"/>
      <c r="G26" s="1081"/>
      <c r="H26" s="529"/>
      <c r="I26" s="529" t="s">
        <v>1005</v>
      </c>
      <c r="J26" s="1080"/>
      <c r="K26" s="1081"/>
    </row>
    <row r="27" spans="1:11" ht="15" x14ac:dyDescent="0.2">
      <c r="A27" s="135"/>
      <c r="B27" s="443"/>
      <c r="C27" s="133"/>
      <c r="E27" s="1082" t="s">
        <v>91</v>
      </c>
      <c r="F27" s="1083">
        <f>+G27/G30</f>
        <v>0</v>
      </c>
      <c r="G27" s="1084">
        <v>0</v>
      </c>
      <c r="H27" s="171"/>
      <c r="I27" s="684" t="s">
        <v>91</v>
      </c>
      <c r="J27" s="1083">
        <f>+K27/K30</f>
        <v>0</v>
      </c>
      <c r="K27" s="1084">
        <v>0</v>
      </c>
    </row>
    <row r="28" spans="1:11" x14ac:dyDescent="0.2">
      <c r="A28" s="708">
        <v>5003</v>
      </c>
      <c r="B28" s="135"/>
      <c r="C28" s="21"/>
      <c r="E28" s="1082" t="s">
        <v>92</v>
      </c>
      <c r="F28" s="1083">
        <f>+G28/G30</f>
        <v>1</v>
      </c>
      <c r="G28" s="1084">
        <v>1.071</v>
      </c>
      <c r="H28" s="171"/>
      <c r="I28" s="684" t="s">
        <v>92</v>
      </c>
      <c r="J28" s="1083">
        <f>+K28/K30</f>
        <v>0.60882734746862832</v>
      </c>
      <c r="K28" s="1084">
        <v>1.407</v>
      </c>
    </row>
    <row r="29" spans="1:11" x14ac:dyDescent="0.2">
      <c r="A29" s="1077" t="s">
        <v>595</v>
      </c>
      <c r="B29" s="135"/>
      <c r="C29" s="21"/>
      <c r="E29" s="1082" t="s">
        <v>93</v>
      </c>
      <c r="F29" s="1083">
        <f>+G29/G30</f>
        <v>0</v>
      </c>
      <c r="G29" s="1084">
        <v>0</v>
      </c>
      <c r="H29" s="171"/>
      <c r="I29" s="684" t="s">
        <v>93</v>
      </c>
      <c r="J29" s="1083">
        <f>+K29/K30</f>
        <v>0.39117265253137173</v>
      </c>
      <c r="K29" s="1084">
        <v>0.90400000000000003</v>
      </c>
    </row>
    <row r="30" spans="1:11" x14ac:dyDescent="0.2">
      <c r="A30" s="1077" t="s">
        <v>1007</v>
      </c>
      <c r="B30" s="135"/>
      <c r="C30" s="21"/>
      <c r="E30" s="1085"/>
      <c r="F30" s="1083">
        <f>SUM(F27:F29)</f>
        <v>1</v>
      </c>
      <c r="G30" s="1084">
        <f>SUM(G27:G29)</f>
        <v>1.071</v>
      </c>
      <c r="H30" s="171"/>
      <c r="I30" s="171"/>
      <c r="J30" s="1083">
        <v>1</v>
      </c>
      <c r="K30" s="1084">
        <v>2.3109999999999999</v>
      </c>
    </row>
    <row r="31" spans="1:11" x14ac:dyDescent="0.2">
      <c r="A31" s="1078" t="s">
        <v>1009</v>
      </c>
      <c r="B31" s="135"/>
      <c r="C31" s="21"/>
      <c r="E31" s="1085"/>
      <c r="F31" s="1086"/>
      <c r="G31" s="1087"/>
      <c r="H31" s="171"/>
      <c r="I31" s="171"/>
      <c r="J31" s="1086"/>
      <c r="K31" s="1087"/>
    </row>
    <row r="32" spans="1:11" x14ac:dyDescent="0.2">
      <c r="A32" s="135"/>
      <c r="B32" s="135"/>
      <c r="C32" s="21"/>
    </row>
    <row r="33" spans="1:11" x14ac:dyDescent="0.2">
      <c r="A33" s="135"/>
      <c r="B33" s="135"/>
      <c r="C33" s="21"/>
    </row>
    <row r="34" spans="1:11" x14ac:dyDescent="0.2">
      <c r="A34" s="135"/>
      <c r="B34" s="135"/>
      <c r="C34" s="21"/>
    </row>
    <row r="35" spans="1:11" ht="13.5" thickBot="1" x14ac:dyDescent="0.25">
      <c r="A35" s="136"/>
      <c r="B35" s="136"/>
      <c r="C35" s="23"/>
    </row>
    <row r="36" spans="1:11" x14ac:dyDescent="0.2">
      <c r="A36" s="135"/>
      <c r="B36" s="135"/>
      <c r="C36" s="21"/>
    </row>
    <row r="37" spans="1:11" x14ac:dyDescent="0.2">
      <c r="A37" s="135"/>
      <c r="B37" s="135"/>
      <c r="C37" s="21"/>
      <c r="E37" s="1079" t="s">
        <v>1004</v>
      </c>
      <c r="F37" s="1080"/>
      <c r="G37" s="1081"/>
      <c r="H37" s="529"/>
      <c r="I37" s="529" t="s">
        <v>1005</v>
      </c>
      <c r="J37" s="1080"/>
      <c r="K37" s="1081"/>
    </row>
    <row r="38" spans="1:11" x14ac:dyDescent="0.2">
      <c r="A38" s="135"/>
      <c r="B38" s="135"/>
      <c r="C38" s="21"/>
      <c r="E38" s="1082" t="s">
        <v>91</v>
      </c>
      <c r="F38" s="1083">
        <f>+G38/G41</f>
        <v>0.33877864269268726</v>
      </c>
      <c r="G38" s="1084">
        <f>+'SEMAFORO VIS'!X98</f>
        <v>6.18</v>
      </c>
      <c r="H38" s="171"/>
      <c r="I38" s="684" t="s">
        <v>91</v>
      </c>
      <c r="J38" s="1083">
        <v>0.58353656381437102</v>
      </c>
      <c r="K38" s="1084">
        <f>16.51-6</f>
        <v>10.510000000000002</v>
      </c>
    </row>
    <row r="39" spans="1:11" x14ac:dyDescent="0.2">
      <c r="A39" s="708">
        <v>2507</v>
      </c>
      <c r="B39" s="135"/>
      <c r="C39" s="21"/>
      <c r="E39" s="1082" t="s">
        <v>92</v>
      </c>
      <c r="F39" s="1083">
        <f>+G39/G41</f>
        <v>0.44194715491722403</v>
      </c>
      <c r="G39" s="1084">
        <f>+'SEMAFORO VIS'!Z98</f>
        <v>8.0619999999999994</v>
      </c>
      <c r="H39" s="171"/>
      <c r="I39" s="684" t="s">
        <v>92</v>
      </c>
      <c r="J39" s="1083">
        <v>0.27869084225780227</v>
      </c>
      <c r="K39" s="1084">
        <f>7.885-4.051</f>
        <v>3.8339999999999996</v>
      </c>
    </row>
    <row r="40" spans="1:11" x14ac:dyDescent="0.2">
      <c r="A40" s="1077" t="s">
        <v>1010</v>
      </c>
      <c r="B40" s="135"/>
      <c r="C40" s="21"/>
      <c r="E40" s="1082" t="s">
        <v>93</v>
      </c>
      <c r="F40" s="1083">
        <f>+G40/G41</f>
        <v>0.21927420239008885</v>
      </c>
      <c r="G40" s="1084">
        <f>+'SEMAFORO VIS'!AB98</f>
        <v>4</v>
      </c>
      <c r="H40" s="171"/>
      <c r="I40" s="684" t="s">
        <v>93</v>
      </c>
      <c r="J40" s="1083">
        <v>0.13777259392782665</v>
      </c>
      <c r="K40" s="1084">
        <v>3.8979999999999997</v>
      </c>
    </row>
    <row r="41" spans="1:11" x14ac:dyDescent="0.2">
      <c r="A41" s="1077" t="s">
        <v>1006</v>
      </c>
      <c r="B41" s="135"/>
      <c r="C41" s="21"/>
      <c r="E41" s="1085"/>
      <c r="F41" s="1083">
        <f>SUM(F38:F40)</f>
        <v>1.0000000000000002</v>
      </c>
      <c r="G41" s="1084">
        <f>SUM(G38:G40)</f>
        <v>18.241999999999997</v>
      </c>
      <c r="H41" s="171"/>
      <c r="I41" s="171"/>
      <c r="J41" s="1083">
        <v>1</v>
      </c>
      <c r="K41" s="1084">
        <f>SUM(K38:K40)</f>
        <v>18.242000000000001</v>
      </c>
    </row>
    <row r="42" spans="1:11" x14ac:dyDescent="0.2">
      <c r="A42" s="1078" t="s">
        <v>1011</v>
      </c>
      <c r="B42" s="135"/>
      <c r="C42" s="21"/>
    </row>
    <row r="43" spans="1:11" x14ac:dyDescent="0.2">
      <c r="A43" s="135"/>
      <c r="B43" s="135"/>
      <c r="C43" s="21"/>
    </row>
    <row r="44" spans="1:11" x14ac:dyDescent="0.2">
      <c r="A44" s="135"/>
      <c r="B44" s="135"/>
      <c r="C44" s="21"/>
    </row>
    <row r="45" spans="1:11" ht="13.5" thickBot="1" x14ac:dyDescent="0.25">
      <c r="A45" s="135"/>
      <c r="B45" s="135"/>
      <c r="C45" s="21"/>
    </row>
    <row r="46" spans="1:11" x14ac:dyDescent="0.2">
      <c r="A46" s="134"/>
      <c r="B46" s="134"/>
      <c r="C46" s="20"/>
      <c r="E46" s="1079" t="s">
        <v>1004</v>
      </c>
      <c r="F46" s="1080"/>
      <c r="G46" s="1081"/>
      <c r="H46" s="529"/>
      <c r="I46" s="529" t="s">
        <v>1005</v>
      </c>
      <c r="J46" s="1080"/>
      <c r="K46" s="1081"/>
    </row>
    <row r="47" spans="1:11" x14ac:dyDescent="0.2">
      <c r="A47" s="135"/>
      <c r="B47" s="135"/>
      <c r="C47" s="21"/>
      <c r="D47" s="261">
        <v>5.8</v>
      </c>
      <c r="E47" s="1082" t="s">
        <v>91</v>
      </c>
      <c r="F47" s="1083">
        <f>+G47/G50</f>
        <v>0.17241379310344829</v>
      </c>
      <c r="G47" s="1084">
        <f>2*1</f>
        <v>2</v>
      </c>
      <c r="H47" s="171"/>
      <c r="I47" s="684" t="s">
        <v>91</v>
      </c>
      <c r="J47" s="1083">
        <v>0</v>
      </c>
      <c r="K47" s="1084">
        <v>0</v>
      </c>
    </row>
    <row r="48" spans="1:11" x14ac:dyDescent="0.2">
      <c r="A48" s="708">
        <v>2902</v>
      </c>
      <c r="B48" s="135"/>
      <c r="C48" s="21"/>
      <c r="E48" s="1082" t="s">
        <v>92</v>
      </c>
      <c r="F48" s="1083">
        <f>+G48/G50</f>
        <v>0.65517241379310343</v>
      </c>
      <c r="G48" s="1084">
        <f>3.8*2</f>
        <v>7.6</v>
      </c>
      <c r="H48" s="171"/>
      <c r="I48" s="684" t="s">
        <v>92</v>
      </c>
      <c r="J48" s="1083">
        <v>0.85921689397272327</v>
      </c>
      <c r="K48" s="1084">
        <v>9.7649999999999988</v>
      </c>
    </row>
    <row r="49" spans="1:11" x14ac:dyDescent="0.2">
      <c r="A49" s="1077" t="s">
        <v>982</v>
      </c>
      <c r="B49" s="135"/>
      <c r="C49" s="21"/>
      <c r="E49" s="1082" t="s">
        <v>93</v>
      </c>
      <c r="F49" s="1083">
        <f>+G49/G50</f>
        <v>0.17241379310344829</v>
      </c>
      <c r="G49" s="1084">
        <f>1*2</f>
        <v>2</v>
      </c>
      <c r="H49" s="171"/>
      <c r="I49" s="684" t="s">
        <v>93</v>
      </c>
      <c r="J49" s="1083">
        <v>0.14078310602727676</v>
      </c>
      <c r="K49" s="1084">
        <v>1.6</v>
      </c>
    </row>
    <row r="50" spans="1:11" x14ac:dyDescent="0.2">
      <c r="A50" s="1077" t="s">
        <v>1012</v>
      </c>
      <c r="B50" s="135"/>
      <c r="C50" s="21"/>
      <c r="E50" s="1085"/>
      <c r="F50" s="1083">
        <f>SUM(F47:F49)</f>
        <v>1</v>
      </c>
      <c r="G50" s="1084">
        <f>SUM(G47:G49)</f>
        <v>11.6</v>
      </c>
      <c r="H50" s="171"/>
      <c r="I50" s="171"/>
      <c r="J50" s="1083">
        <v>1</v>
      </c>
      <c r="K50" s="1084">
        <v>11.364999999999998</v>
      </c>
    </row>
    <row r="51" spans="1:11" x14ac:dyDescent="0.2">
      <c r="A51" s="1078" t="s">
        <v>1013</v>
      </c>
      <c r="B51" s="135"/>
      <c r="C51" s="21"/>
    </row>
    <row r="52" spans="1:11" x14ac:dyDescent="0.2">
      <c r="A52" s="135"/>
      <c r="B52" s="135"/>
      <c r="C52" s="21"/>
    </row>
    <row r="53" spans="1:11" x14ac:dyDescent="0.2">
      <c r="A53" s="135"/>
      <c r="B53" s="135"/>
      <c r="C53" s="21"/>
    </row>
    <row r="54" spans="1:11" x14ac:dyDescent="0.2">
      <c r="A54" s="135"/>
      <c r="B54" s="444"/>
      <c r="C54" s="142"/>
    </row>
    <row r="55" spans="1:11" ht="13.5" thickBot="1" x14ac:dyDescent="0.25">
      <c r="A55" s="136"/>
      <c r="B55" s="136"/>
      <c r="C55" s="23"/>
    </row>
    <row r="56" spans="1:11" x14ac:dyDescent="0.2">
      <c r="A56" s="135"/>
      <c r="B56" s="135"/>
      <c r="C56" s="21"/>
      <c r="D56">
        <v>5.7</v>
      </c>
    </row>
    <row r="57" spans="1:11" x14ac:dyDescent="0.2">
      <c r="A57" s="135"/>
      <c r="B57" s="135"/>
      <c r="C57" s="21"/>
      <c r="E57" s="1079" t="s">
        <v>1004</v>
      </c>
      <c r="F57" s="1080"/>
      <c r="G57" s="1081"/>
      <c r="H57" s="529"/>
      <c r="I57" s="529" t="s">
        <v>1005</v>
      </c>
      <c r="J57" s="1080"/>
      <c r="K57" s="1081"/>
    </row>
    <row r="58" spans="1:11" x14ac:dyDescent="0.2">
      <c r="A58" s="708" t="s">
        <v>603</v>
      </c>
      <c r="B58" s="135"/>
      <c r="C58" s="21"/>
      <c r="E58" s="1082" t="s">
        <v>91</v>
      </c>
      <c r="F58" s="1083">
        <f>+G58/G61</f>
        <v>0.33930254476908578</v>
      </c>
      <c r="G58" s="1084">
        <v>1.44</v>
      </c>
      <c r="H58" s="171"/>
      <c r="I58" s="684" t="s">
        <v>91</v>
      </c>
      <c r="J58" s="1083">
        <v>0.71642710472279258</v>
      </c>
      <c r="K58" s="1084">
        <v>3.4889999999999999</v>
      </c>
    </row>
    <row r="59" spans="1:11" ht="24" x14ac:dyDescent="0.2">
      <c r="A59" s="1089" t="s">
        <v>638</v>
      </c>
      <c r="B59" s="135"/>
      <c r="C59" s="21"/>
      <c r="E59" s="1082" t="s">
        <v>92</v>
      </c>
      <c r="F59" s="1083">
        <f>+G59/G61</f>
        <v>0.66069745523091428</v>
      </c>
      <c r="G59" s="1084">
        <v>2.8039999999999998</v>
      </c>
      <c r="H59" s="171"/>
      <c r="I59" s="684" t="s">
        <v>92</v>
      </c>
      <c r="J59" s="1083">
        <v>0.28357289527720736</v>
      </c>
      <c r="K59" s="1084">
        <v>1.381</v>
      </c>
    </row>
    <row r="60" spans="1:11" x14ac:dyDescent="0.2">
      <c r="A60" s="1077" t="s">
        <v>1012</v>
      </c>
      <c r="B60" s="135"/>
      <c r="C60" s="21"/>
      <c r="E60" s="1082" t="s">
        <v>93</v>
      </c>
      <c r="F60" s="1083">
        <f>+G60/G61</f>
        <v>0</v>
      </c>
      <c r="G60" s="1084">
        <f>+'[1]ESTADO RED VIS'!$G$85</f>
        <v>0</v>
      </c>
      <c r="H60" s="171"/>
      <c r="I60" s="684" t="s">
        <v>93</v>
      </c>
      <c r="J60" s="1083">
        <v>0</v>
      </c>
      <c r="K60" s="1084">
        <v>0</v>
      </c>
    </row>
    <row r="61" spans="1:11" x14ac:dyDescent="0.2">
      <c r="A61" s="1078" t="s">
        <v>1014</v>
      </c>
      <c r="B61" s="135"/>
      <c r="C61" s="21"/>
      <c r="E61" s="1085"/>
      <c r="F61" s="1083">
        <f>SUM(F58:F60)</f>
        <v>1</v>
      </c>
      <c r="G61" s="1084">
        <f>SUM(G58:G60)</f>
        <v>4.2439999999999998</v>
      </c>
      <c r="H61" s="171"/>
      <c r="I61" s="171"/>
      <c r="J61" s="1083">
        <v>1</v>
      </c>
      <c r="K61" s="1084">
        <v>4.87</v>
      </c>
    </row>
    <row r="62" spans="1:11" x14ac:dyDescent="0.2">
      <c r="A62" s="135"/>
      <c r="B62" s="135"/>
      <c r="C62" s="21"/>
    </row>
    <row r="63" spans="1:11" x14ac:dyDescent="0.2">
      <c r="A63" s="135"/>
      <c r="B63" s="135"/>
      <c r="C63" s="21"/>
    </row>
    <row r="64" spans="1:11" x14ac:dyDescent="0.2">
      <c r="A64" s="135"/>
      <c r="B64" s="135"/>
      <c r="C64" s="21"/>
    </row>
    <row r="65" spans="1:11" ht="13.5" thickBot="1" x14ac:dyDescent="0.25">
      <c r="A65" s="135"/>
      <c r="B65" s="135"/>
      <c r="C65" s="21"/>
    </row>
    <row r="66" spans="1:11" x14ac:dyDescent="0.2">
      <c r="A66" s="134"/>
      <c r="B66" s="134"/>
      <c r="C66" s="20"/>
    </row>
    <row r="67" spans="1:11" x14ac:dyDescent="0.2">
      <c r="A67" s="135"/>
      <c r="B67" s="135"/>
      <c r="C67" s="21"/>
      <c r="E67" s="1079" t="s">
        <v>1004</v>
      </c>
      <c r="F67" s="1080"/>
      <c r="G67" s="1081"/>
      <c r="H67" s="529"/>
      <c r="I67" s="529" t="s">
        <v>1005</v>
      </c>
      <c r="J67" s="1080"/>
      <c r="K67" s="1081"/>
    </row>
    <row r="68" spans="1:11" x14ac:dyDescent="0.2">
      <c r="A68" s="708" t="s">
        <v>600</v>
      </c>
      <c r="B68" s="135"/>
      <c r="C68" s="21"/>
      <c r="E68" s="1082" t="s">
        <v>91</v>
      </c>
      <c r="F68" s="1083">
        <f>+G68/G71</f>
        <v>0</v>
      </c>
      <c r="G68" s="1084">
        <f>+'[1]ESTADO RED VIS'!$E$143</f>
        <v>0</v>
      </c>
      <c r="H68" s="171"/>
      <c r="I68" s="684" t="s">
        <v>91</v>
      </c>
      <c r="J68" s="1083">
        <f>+K68/K71</f>
        <v>0</v>
      </c>
      <c r="K68" s="1084">
        <f>+'[1]ESTADO RED VIS'!$E$143</f>
        <v>0</v>
      </c>
    </row>
    <row r="69" spans="1:11" x14ac:dyDescent="0.2">
      <c r="A69" s="1089" t="s">
        <v>928</v>
      </c>
      <c r="B69" s="135"/>
      <c r="C69" s="21"/>
      <c r="E69" s="1082" t="s">
        <v>92</v>
      </c>
      <c r="F69" s="1083">
        <f>+G69/G71</f>
        <v>5.5248618784530391E-2</v>
      </c>
      <c r="G69" s="1084">
        <v>0.1</v>
      </c>
      <c r="H69" s="171"/>
      <c r="I69" s="684" t="s">
        <v>92</v>
      </c>
      <c r="J69" s="1083">
        <f>+K69/K71</f>
        <v>1</v>
      </c>
      <c r="K69" s="1084">
        <f>+'[1]ESTADO RED VIS'!$F$143</f>
        <v>1.72</v>
      </c>
    </row>
    <row r="70" spans="1:11" x14ac:dyDescent="0.2">
      <c r="A70" s="1077" t="s">
        <v>1015</v>
      </c>
      <c r="B70" s="135"/>
      <c r="C70" s="21"/>
      <c r="E70" s="1082" t="s">
        <v>93</v>
      </c>
      <c r="F70" s="1083">
        <f>+G70/G71</f>
        <v>0.94475138121546953</v>
      </c>
      <c r="G70" s="1084">
        <v>1.71</v>
      </c>
      <c r="H70" s="171"/>
      <c r="I70" s="684" t="s">
        <v>93</v>
      </c>
      <c r="J70" s="1083">
        <f>+K70/K71</f>
        <v>0</v>
      </c>
      <c r="K70" s="1084">
        <f>+'[1]ESTADO RED VIS'!$G$143</f>
        <v>0</v>
      </c>
    </row>
    <row r="71" spans="1:11" x14ac:dyDescent="0.2">
      <c r="A71" s="1078" t="s">
        <v>1016</v>
      </c>
      <c r="B71" s="135"/>
      <c r="C71" s="21"/>
      <c r="E71" s="1085"/>
      <c r="F71" s="1083">
        <f>SUM(F68:F70)</f>
        <v>0.99999999999999989</v>
      </c>
      <c r="G71" s="1084">
        <f>SUM(G68:G70)</f>
        <v>1.81</v>
      </c>
      <c r="H71" s="171"/>
      <c r="I71" s="171"/>
      <c r="J71" s="1083">
        <v>1</v>
      </c>
      <c r="K71" s="1084">
        <f>SUM(K68:K70)</f>
        <v>1.72</v>
      </c>
    </row>
    <row r="72" spans="1:11" x14ac:dyDescent="0.2">
      <c r="A72" s="135"/>
      <c r="B72" s="135"/>
      <c r="C72" s="21"/>
      <c r="E72" s="1085"/>
      <c r="F72" s="1086"/>
      <c r="G72" s="1087"/>
      <c r="H72" s="171"/>
      <c r="I72" s="171"/>
      <c r="J72" s="1086"/>
      <c r="K72" s="1087"/>
    </row>
    <row r="73" spans="1:11" x14ac:dyDescent="0.2">
      <c r="A73" s="135"/>
      <c r="B73" s="135"/>
      <c r="C73" s="21"/>
    </row>
    <row r="74" spans="1:11" x14ac:dyDescent="0.2">
      <c r="A74" s="135"/>
      <c r="B74" s="444"/>
      <c r="C74" s="142"/>
    </row>
    <row r="75" spans="1:11" ht="13.5" thickBot="1" x14ac:dyDescent="0.25">
      <c r="A75" s="136"/>
      <c r="B75" s="136"/>
      <c r="C75" s="23"/>
    </row>
    <row r="76" spans="1:11" x14ac:dyDescent="0.2">
      <c r="A76" s="134"/>
      <c r="B76" s="134"/>
      <c r="C76" s="20"/>
      <c r="E76" s="1079" t="s">
        <v>1004</v>
      </c>
      <c r="F76" s="1080"/>
      <c r="G76" s="1081"/>
      <c r="H76" s="529"/>
      <c r="I76" s="529" t="s">
        <v>1005</v>
      </c>
      <c r="J76" s="1080"/>
      <c r="K76" s="1081"/>
    </row>
    <row r="77" spans="1:11" x14ac:dyDescent="0.2">
      <c r="A77" s="135"/>
      <c r="B77" s="135"/>
      <c r="C77" s="21"/>
      <c r="E77" s="1082" t="s">
        <v>91</v>
      </c>
      <c r="F77" s="1083">
        <f>+G77/G80</f>
        <v>1</v>
      </c>
      <c r="G77" s="1084">
        <v>4.4370000000000003</v>
      </c>
      <c r="H77" s="171"/>
      <c r="I77" s="684" t="s">
        <v>91</v>
      </c>
      <c r="J77" s="1083">
        <v>0.71642710472279258</v>
      </c>
      <c r="K77" s="1084">
        <v>3.4889999999999999</v>
      </c>
    </row>
    <row r="78" spans="1:11" x14ac:dyDescent="0.2">
      <c r="A78" s="708" t="s">
        <v>613</v>
      </c>
      <c r="B78" s="135"/>
      <c r="C78" s="21"/>
      <c r="E78" s="1082" t="s">
        <v>92</v>
      </c>
      <c r="F78" s="1083">
        <f>+G78/G80</f>
        <v>0</v>
      </c>
      <c r="G78" s="1084">
        <v>0</v>
      </c>
      <c r="H78" s="171"/>
      <c r="I78" s="684" t="s">
        <v>92</v>
      </c>
      <c r="J78" s="1083">
        <v>0.28357289527720736</v>
      </c>
      <c r="K78" s="1084">
        <v>1.381</v>
      </c>
    </row>
    <row r="79" spans="1:11" x14ac:dyDescent="0.2">
      <c r="A79" s="1089" t="s">
        <v>608</v>
      </c>
      <c r="B79" s="135"/>
      <c r="C79" s="21"/>
      <c r="E79" s="1082" t="s">
        <v>93</v>
      </c>
      <c r="F79" s="1083">
        <f>+G79/G80</f>
        <v>0</v>
      </c>
      <c r="G79" s="1084">
        <v>0</v>
      </c>
      <c r="H79" s="171"/>
      <c r="I79" s="684" t="s">
        <v>93</v>
      </c>
      <c r="J79" s="1083">
        <v>0</v>
      </c>
      <c r="K79" s="1084">
        <v>0</v>
      </c>
    </row>
    <row r="80" spans="1:11" x14ac:dyDescent="0.2">
      <c r="A80" s="1077" t="s">
        <v>1017</v>
      </c>
      <c r="B80" s="135"/>
      <c r="C80" s="21"/>
      <c r="E80" s="1085"/>
      <c r="F80" s="1083">
        <f>SUM(F77:F79)</f>
        <v>1</v>
      </c>
      <c r="G80" s="1084">
        <f>SUM(G77:G79)</f>
        <v>4.4370000000000003</v>
      </c>
      <c r="H80" s="171"/>
      <c r="I80" s="171"/>
      <c r="J80" s="1083">
        <v>1</v>
      </c>
      <c r="K80" s="1084">
        <v>4.87</v>
      </c>
    </row>
    <row r="81" spans="1:4" x14ac:dyDescent="0.2">
      <c r="A81" s="1078" t="s">
        <v>1018</v>
      </c>
      <c r="B81" s="135"/>
      <c r="C81" s="21"/>
    </row>
    <row r="82" spans="1:4" x14ac:dyDescent="0.2">
      <c r="A82" s="135"/>
      <c r="B82" s="135"/>
      <c r="C82" s="21"/>
    </row>
    <row r="83" spans="1:4" x14ac:dyDescent="0.2">
      <c r="A83" s="135"/>
      <c r="B83" s="135"/>
      <c r="C83" s="21"/>
    </row>
    <row r="84" spans="1:4" x14ac:dyDescent="0.2">
      <c r="A84" s="135"/>
      <c r="B84" s="444"/>
      <c r="C84" s="142"/>
    </row>
    <row r="85" spans="1:4" ht="13.5" thickBot="1" x14ac:dyDescent="0.25">
      <c r="A85" s="136"/>
      <c r="B85" s="136"/>
      <c r="C85" s="23"/>
    </row>
    <row r="87" spans="1:4" x14ac:dyDescent="0.2">
      <c r="A87" s="441" t="s">
        <v>90</v>
      </c>
      <c r="B87" s="1333" t="s">
        <v>540</v>
      </c>
    </row>
    <row r="88" spans="1:4" x14ac:dyDescent="0.2">
      <c r="A88" s="6" t="s">
        <v>91</v>
      </c>
      <c r="B88" s="1334"/>
      <c r="D88" s="448"/>
    </row>
    <row r="89" spans="1:4" x14ac:dyDescent="0.2">
      <c r="A89" s="6" t="s">
        <v>92</v>
      </c>
      <c r="B89" s="1334"/>
      <c r="D89" s="119"/>
    </row>
    <row r="90" spans="1:4" x14ac:dyDescent="0.2">
      <c r="A90" s="6" t="s">
        <v>93</v>
      </c>
      <c r="B90" s="1335"/>
      <c r="C90" s="544" t="s">
        <v>443</v>
      </c>
      <c r="D90" s="119"/>
    </row>
    <row r="91" spans="1:4" x14ac:dyDescent="0.2">
      <c r="D91" s="47"/>
    </row>
  </sheetData>
  <mergeCells count="8">
    <mergeCell ref="B87:B90"/>
    <mergeCell ref="A1:C1"/>
    <mergeCell ref="A2:C2"/>
    <mergeCell ref="A4:C4"/>
    <mergeCell ref="A6:C6"/>
    <mergeCell ref="A13:A15"/>
    <mergeCell ref="B13:B15"/>
    <mergeCell ref="C13:C15"/>
  </mergeCells>
  <phoneticPr fontId="3" type="noConversion"/>
  <hyperlinks>
    <hyperlink ref="C90" location="'TABLA DE CONTENIDO'!A1" display="VOLVER A TABLA DE CONTENIDO"/>
  </hyperlinks>
  <printOptions horizontalCentered="1" verticalCentered="1"/>
  <pageMargins left="0.47244094488188981" right="0.51181102362204722" top="0.78740157480314965" bottom="0.6692913385826772" header="0.31496062992125984" footer="0.51181102362204722"/>
  <pageSetup orientation="portrait" horizontalDpi="120" verticalDpi="144"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8"/>
  <sheetViews>
    <sheetView workbookViewId="0">
      <selection activeCell="I10" sqref="I10"/>
    </sheetView>
  </sheetViews>
  <sheetFormatPr baseColWidth="10" defaultRowHeight="12.75" x14ac:dyDescent="0.2"/>
  <cols>
    <col min="1" max="1" width="12.42578125" customWidth="1"/>
    <col min="2" max="2" width="13.5703125" customWidth="1"/>
    <col min="3" max="3" width="13.42578125" customWidth="1"/>
    <col min="4" max="4" width="26.140625" customWidth="1"/>
    <col min="5" max="6" width="12.140625" customWidth="1"/>
    <col min="7" max="7" width="14.42578125" customWidth="1"/>
  </cols>
  <sheetData>
    <row r="1" spans="1:7" ht="23.25" x14ac:dyDescent="0.35">
      <c r="A1" s="1330" t="s">
        <v>0</v>
      </c>
      <c r="B1" s="1330"/>
      <c r="C1" s="1330"/>
      <c r="D1" s="1330"/>
      <c r="E1" s="1330"/>
      <c r="F1" s="1330"/>
      <c r="G1" s="1330"/>
    </row>
    <row r="2" spans="1:7" ht="18" x14ac:dyDescent="0.25">
      <c r="A2" s="1331" t="s">
        <v>590</v>
      </c>
      <c r="B2" s="1331"/>
      <c r="C2" s="1331"/>
      <c r="D2" s="1331"/>
      <c r="E2" s="1331"/>
      <c r="F2" s="1331"/>
      <c r="G2" s="1331"/>
    </row>
    <row r="3" spans="1:7" x14ac:dyDescent="0.2">
      <c r="A3" s="248"/>
      <c r="B3" s="130"/>
      <c r="C3" s="130"/>
      <c r="D3" s="130"/>
      <c r="E3" s="130"/>
      <c r="F3" s="130"/>
      <c r="G3" s="130"/>
    </row>
    <row r="4" spans="1:7" ht="18" x14ac:dyDescent="0.25">
      <c r="A4" s="1331" t="s">
        <v>375</v>
      </c>
      <c r="B4" s="1331"/>
      <c r="C4" s="1331"/>
      <c r="D4" s="1331"/>
      <c r="E4" s="1331"/>
      <c r="F4" s="1331"/>
      <c r="G4" s="1331"/>
    </row>
    <row r="5" spans="1:7" x14ac:dyDescent="0.2">
      <c r="A5" s="249"/>
      <c r="B5" s="249"/>
      <c r="C5" s="249"/>
      <c r="D5" s="249"/>
      <c r="E5" s="249"/>
      <c r="F5" s="249"/>
      <c r="G5" s="249"/>
    </row>
    <row r="6" spans="1:7" ht="18" x14ac:dyDescent="0.25">
      <c r="A6" s="1332" t="s">
        <v>513</v>
      </c>
      <c r="B6" s="1332"/>
      <c r="C6" s="1332"/>
      <c r="D6" s="1332"/>
      <c r="E6" s="1332"/>
      <c r="F6" s="1332"/>
      <c r="G6" s="1332"/>
    </row>
    <row r="7" spans="1:7" ht="18" x14ac:dyDescent="0.25">
      <c r="A7" s="245"/>
      <c r="B7" s="245"/>
      <c r="C7" s="245"/>
      <c r="D7" s="245"/>
      <c r="E7" s="245"/>
      <c r="F7" s="245"/>
      <c r="G7" s="245"/>
    </row>
    <row r="8" spans="1:7" x14ac:dyDescent="0.2">
      <c r="A8" s="618" t="s">
        <v>643</v>
      </c>
      <c r="C8" s="3"/>
      <c r="D8" s="3"/>
      <c r="E8" s="265" t="s">
        <v>313</v>
      </c>
      <c r="G8" s="716" t="s">
        <v>1063</v>
      </c>
    </row>
    <row r="9" spans="1:7" x14ac:dyDescent="0.2">
      <c r="A9" s="250"/>
      <c r="B9" s="249"/>
      <c r="C9" s="249"/>
      <c r="D9" s="249"/>
      <c r="E9" s="249"/>
      <c r="F9" s="249"/>
      <c r="G9" s="249"/>
    </row>
    <row r="10" spans="1:7" x14ac:dyDescent="0.2">
      <c r="A10" s="1432" t="s">
        <v>107</v>
      </c>
      <c r="B10" s="1432" t="s">
        <v>108</v>
      </c>
      <c r="C10" s="1432" t="s">
        <v>109</v>
      </c>
      <c r="D10" s="1432" t="s">
        <v>6</v>
      </c>
      <c r="E10" s="1432" t="s">
        <v>157</v>
      </c>
      <c r="F10" s="263" t="s">
        <v>110</v>
      </c>
      <c r="G10" s="1432" t="s">
        <v>112</v>
      </c>
    </row>
    <row r="11" spans="1:7" x14ac:dyDescent="0.2">
      <c r="A11" s="1433"/>
      <c r="B11" s="1433"/>
      <c r="C11" s="1433"/>
      <c r="D11" s="1433"/>
      <c r="E11" s="1433"/>
      <c r="F11" s="259" t="s">
        <v>111</v>
      </c>
      <c r="G11" s="1433"/>
    </row>
    <row r="12" spans="1:7" x14ac:dyDescent="0.2">
      <c r="A12" s="251"/>
      <c r="B12" s="252"/>
      <c r="C12" s="252"/>
      <c r="D12" s="252"/>
      <c r="E12" s="252"/>
      <c r="F12" s="252"/>
      <c r="G12" s="252"/>
    </row>
    <row r="13" spans="1:7" x14ac:dyDescent="0.2">
      <c r="A13" s="717" t="s">
        <v>613</v>
      </c>
      <c r="B13" s="718" t="s">
        <v>644</v>
      </c>
      <c r="C13" s="718" t="s">
        <v>645</v>
      </c>
      <c r="D13" s="785" t="s">
        <v>608</v>
      </c>
      <c r="E13" s="253">
        <v>1.0640000000000001</v>
      </c>
      <c r="F13" s="253" t="s">
        <v>14</v>
      </c>
      <c r="G13" s="753" t="s">
        <v>104</v>
      </c>
    </row>
    <row r="14" spans="1:7" x14ac:dyDescent="0.2">
      <c r="A14" s="253"/>
      <c r="B14" s="254"/>
      <c r="C14" s="254"/>
      <c r="D14" s="255"/>
      <c r="E14" s="253"/>
      <c r="F14" s="253"/>
      <c r="G14" s="253"/>
    </row>
    <row r="15" spans="1:7" x14ac:dyDescent="0.2">
      <c r="A15" s="717" t="s">
        <v>613</v>
      </c>
      <c r="B15" s="254" t="str">
        <f>+C13</f>
        <v>14+0000</v>
      </c>
      <c r="C15" s="718" t="s">
        <v>646</v>
      </c>
      <c r="D15" s="785" t="s">
        <v>608</v>
      </c>
      <c r="E15" s="253">
        <v>0.98</v>
      </c>
      <c r="F15" s="253" t="s">
        <v>14</v>
      </c>
      <c r="G15" s="421" t="s">
        <v>104</v>
      </c>
    </row>
    <row r="16" spans="1:7" x14ac:dyDescent="0.2">
      <c r="A16" s="253"/>
      <c r="B16" s="254"/>
      <c r="C16" s="254"/>
      <c r="D16" s="255"/>
      <c r="E16" s="253"/>
      <c r="F16" s="253"/>
      <c r="G16" s="253"/>
    </row>
    <row r="17" spans="1:7" x14ac:dyDescent="0.2">
      <c r="A17" s="717" t="s">
        <v>613</v>
      </c>
      <c r="B17" s="254" t="str">
        <f>+C15</f>
        <v>15+0000</v>
      </c>
      <c r="C17" s="718" t="s">
        <v>647</v>
      </c>
      <c r="D17" s="785" t="s">
        <v>608</v>
      </c>
      <c r="E17" s="253">
        <v>1.036</v>
      </c>
      <c r="F17" s="717" t="s">
        <v>14</v>
      </c>
      <c r="G17" s="719" t="s">
        <v>103</v>
      </c>
    </row>
    <row r="18" spans="1:7" x14ac:dyDescent="0.2">
      <c r="A18" s="253"/>
      <c r="B18" s="254"/>
      <c r="C18" s="254"/>
      <c r="D18" s="255"/>
      <c r="E18" s="253"/>
      <c r="F18" s="253"/>
      <c r="G18" s="253"/>
    </row>
    <row r="19" spans="1:7" x14ac:dyDescent="0.2">
      <c r="A19" s="717" t="s">
        <v>613</v>
      </c>
      <c r="B19" s="254" t="str">
        <f>+C17</f>
        <v>16+0000</v>
      </c>
      <c r="C19" s="718" t="s">
        <v>648</v>
      </c>
      <c r="D19" s="785" t="s">
        <v>608</v>
      </c>
      <c r="E19" s="253">
        <v>0.95</v>
      </c>
      <c r="F19" s="717" t="s">
        <v>14</v>
      </c>
      <c r="G19" s="719" t="s">
        <v>103</v>
      </c>
    </row>
    <row r="20" spans="1:7" x14ac:dyDescent="0.2">
      <c r="A20" s="253"/>
      <c r="B20" s="254"/>
      <c r="C20" s="254"/>
      <c r="D20" s="255"/>
      <c r="E20" s="253"/>
      <c r="F20" s="253"/>
      <c r="G20" s="253"/>
    </row>
    <row r="21" spans="1:7" x14ac:dyDescent="0.2">
      <c r="A21" s="717" t="s">
        <v>613</v>
      </c>
      <c r="B21" s="254" t="str">
        <f>+C19</f>
        <v>17+0000</v>
      </c>
      <c r="C21" s="718" t="s">
        <v>649</v>
      </c>
      <c r="D21" s="785" t="s">
        <v>608</v>
      </c>
      <c r="E21" s="253">
        <v>1.012</v>
      </c>
      <c r="F21" s="717" t="s">
        <v>14</v>
      </c>
      <c r="G21" s="719" t="s">
        <v>103</v>
      </c>
    </row>
    <row r="22" spans="1:7" x14ac:dyDescent="0.2">
      <c r="A22" s="253"/>
      <c r="B22" s="254"/>
      <c r="C22" s="254"/>
      <c r="D22" s="255"/>
      <c r="E22" s="253"/>
      <c r="F22" s="253"/>
      <c r="G22" s="253"/>
    </row>
    <row r="23" spans="1:7" x14ac:dyDescent="0.2">
      <c r="A23" s="717" t="s">
        <v>613</v>
      </c>
      <c r="B23" s="254" t="str">
        <f>+C21</f>
        <v>18+0000</v>
      </c>
      <c r="C23" s="718" t="s">
        <v>650</v>
      </c>
      <c r="D23" s="785" t="s">
        <v>608</v>
      </c>
      <c r="E23" s="253">
        <v>0.97099999999999997</v>
      </c>
      <c r="F23" s="717" t="s">
        <v>14</v>
      </c>
      <c r="G23" s="719" t="s">
        <v>103</v>
      </c>
    </row>
    <row r="24" spans="1:7" x14ac:dyDescent="0.2">
      <c r="A24" s="253"/>
      <c r="B24" s="254"/>
      <c r="C24" s="254"/>
      <c r="D24" s="255"/>
      <c r="E24" s="253"/>
      <c r="F24" s="253"/>
      <c r="G24" s="253"/>
    </row>
    <row r="25" spans="1:7" x14ac:dyDescent="0.2">
      <c r="A25" s="717" t="s">
        <v>613</v>
      </c>
      <c r="B25" s="254" t="str">
        <f>+C23</f>
        <v>19+0000</v>
      </c>
      <c r="C25" s="718" t="s">
        <v>651</v>
      </c>
      <c r="D25" s="785" t="s">
        <v>608</v>
      </c>
      <c r="E25" s="253">
        <v>0.97599999999999998</v>
      </c>
      <c r="F25" s="717" t="s">
        <v>14</v>
      </c>
      <c r="G25" s="719" t="s">
        <v>103</v>
      </c>
    </row>
    <row r="26" spans="1:7" x14ac:dyDescent="0.2">
      <c r="A26" s="253"/>
      <c r="B26" s="254"/>
      <c r="C26" s="254"/>
      <c r="D26" s="255"/>
      <c r="E26" s="253"/>
      <c r="F26" s="253"/>
      <c r="G26" s="253"/>
    </row>
    <row r="27" spans="1:7" x14ac:dyDescent="0.2">
      <c r="A27" s="717" t="s">
        <v>613</v>
      </c>
      <c r="B27" s="254" t="str">
        <f>+C25</f>
        <v>20+0000</v>
      </c>
      <c r="C27" s="718" t="s">
        <v>652</v>
      </c>
      <c r="D27" s="785" t="s">
        <v>608</v>
      </c>
      <c r="E27" s="253">
        <v>0.997</v>
      </c>
      <c r="F27" s="717" t="s">
        <v>14</v>
      </c>
      <c r="G27" s="719" t="s">
        <v>103</v>
      </c>
    </row>
    <row r="28" spans="1:7" x14ac:dyDescent="0.2">
      <c r="A28" s="253"/>
      <c r="B28" s="254"/>
      <c r="C28" s="254"/>
      <c r="D28" s="255"/>
      <c r="E28" s="253"/>
      <c r="F28" s="253"/>
      <c r="G28" s="253"/>
    </row>
    <row r="29" spans="1:7" x14ac:dyDescent="0.2">
      <c r="A29" s="717" t="s">
        <v>613</v>
      </c>
      <c r="B29" s="718" t="s">
        <v>652</v>
      </c>
      <c r="C29" s="718" t="s">
        <v>653</v>
      </c>
      <c r="D29" s="785" t="s">
        <v>608</v>
      </c>
      <c r="E29" s="253">
        <v>1</v>
      </c>
      <c r="F29" s="717" t="s">
        <v>14</v>
      </c>
      <c r="G29" s="719" t="s">
        <v>103</v>
      </c>
    </row>
    <row r="30" spans="1:7" x14ac:dyDescent="0.2">
      <c r="A30" s="253"/>
      <c r="B30" s="254"/>
      <c r="C30" s="254"/>
      <c r="D30" s="255"/>
      <c r="E30" s="253"/>
      <c r="F30" s="253"/>
      <c r="G30" s="253"/>
    </row>
    <row r="31" spans="1:7" x14ac:dyDescent="0.2">
      <c r="A31" s="717" t="s">
        <v>613</v>
      </c>
      <c r="B31" s="254" t="str">
        <f>+C29</f>
        <v>22+0000</v>
      </c>
      <c r="C31" s="718" t="s">
        <v>654</v>
      </c>
      <c r="D31" s="785" t="s">
        <v>608</v>
      </c>
      <c r="E31" s="253">
        <v>0.89900000000000002</v>
      </c>
      <c r="F31" s="717" t="s">
        <v>14</v>
      </c>
      <c r="G31" s="719" t="s">
        <v>103</v>
      </c>
    </row>
    <row r="32" spans="1:7" x14ac:dyDescent="0.2">
      <c r="A32" s="253"/>
      <c r="B32" s="254"/>
      <c r="C32" s="254"/>
      <c r="D32" s="255"/>
      <c r="E32" s="253"/>
      <c r="F32" s="253"/>
      <c r="G32" s="253"/>
    </row>
    <row r="33" spans="1:7" x14ac:dyDescent="0.2">
      <c r="A33" s="717" t="s">
        <v>613</v>
      </c>
      <c r="B33" s="254" t="str">
        <f>+C31</f>
        <v>23+0000</v>
      </c>
      <c r="C33" s="718" t="s">
        <v>655</v>
      </c>
      <c r="D33" s="785" t="s">
        <v>608</v>
      </c>
      <c r="E33" s="253">
        <v>1.081</v>
      </c>
      <c r="F33" s="717" t="s">
        <v>14</v>
      </c>
      <c r="G33" s="719" t="s">
        <v>103</v>
      </c>
    </row>
    <row r="34" spans="1:7" x14ac:dyDescent="0.2">
      <c r="A34" s="253"/>
      <c r="B34" s="254"/>
      <c r="C34" s="254"/>
      <c r="D34" s="255"/>
      <c r="E34" s="253"/>
      <c r="F34" s="253"/>
      <c r="G34" s="253"/>
    </row>
    <row r="35" spans="1:7" x14ac:dyDescent="0.2">
      <c r="A35" s="717" t="s">
        <v>613</v>
      </c>
      <c r="B35" s="254" t="str">
        <f>+C33</f>
        <v>24+0000</v>
      </c>
      <c r="C35" s="718" t="s">
        <v>656</v>
      </c>
      <c r="D35" s="785" t="s">
        <v>608</v>
      </c>
      <c r="E35" s="253">
        <v>1.008</v>
      </c>
      <c r="F35" s="717" t="s">
        <v>14</v>
      </c>
      <c r="G35" s="719" t="s">
        <v>103</v>
      </c>
    </row>
    <row r="36" spans="1:7" x14ac:dyDescent="0.2">
      <c r="A36" s="253"/>
      <c r="B36" s="254"/>
      <c r="C36" s="254"/>
      <c r="D36" s="255"/>
      <c r="E36" s="253"/>
      <c r="F36" s="253"/>
      <c r="G36" s="253"/>
    </row>
    <row r="37" spans="1:7" x14ac:dyDescent="0.2">
      <c r="A37" s="717" t="s">
        <v>613</v>
      </c>
      <c r="B37" s="254" t="str">
        <f>+C35</f>
        <v>25+0000</v>
      </c>
      <c r="C37" s="718" t="s">
        <v>657</v>
      </c>
      <c r="D37" s="785" t="s">
        <v>608</v>
      </c>
      <c r="E37" s="780">
        <v>0.99</v>
      </c>
      <c r="F37" s="717" t="s">
        <v>14</v>
      </c>
      <c r="G37" s="719" t="s">
        <v>103</v>
      </c>
    </row>
    <row r="38" spans="1:7" x14ac:dyDescent="0.2">
      <c r="A38" s="253"/>
      <c r="B38" s="254"/>
      <c r="C38" s="254"/>
      <c r="D38" s="255"/>
      <c r="E38" s="780"/>
      <c r="F38" s="253"/>
      <c r="G38" s="253"/>
    </row>
    <row r="39" spans="1:7" x14ac:dyDescent="0.2">
      <c r="A39" s="717" t="s">
        <v>613</v>
      </c>
      <c r="B39" s="254" t="str">
        <f>+C37</f>
        <v>26+0000</v>
      </c>
      <c r="C39" s="718" t="s">
        <v>658</v>
      </c>
      <c r="D39" s="785" t="s">
        <v>608</v>
      </c>
      <c r="E39" s="780">
        <v>0.98599999999999999</v>
      </c>
      <c r="F39" s="717" t="s">
        <v>14</v>
      </c>
      <c r="G39" s="719" t="s">
        <v>103</v>
      </c>
    </row>
    <row r="40" spans="1:7" x14ac:dyDescent="0.2">
      <c r="A40" s="253"/>
      <c r="B40" s="254"/>
      <c r="C40" s="254"/>
      <c r="D40" s="255"/>
      <c r="E40" s="780"/>
      <c r="F40" s="253"/>
      <c r="G40" s="253"/>
    </row>
    <row r="41" spans="1:7" x14ac:dyDescent="0.2">
      <c r="A41" s="717" t="s">
        <v>613</v>
      </c>
      <c r="B41" s="254" t="str">
        <f>+C39</f>
        <v>27+0000</v>
      </c>
      <c r="C41" s="718" t="s">
        <v>659</v>
      </c>
      <c r="D41" s="785" t="s">
        <v>608</v>
      </c>
      <c r="E41" s="780">
        <v>0.98399999999999999</v>
      </c>
      <c r="F41" s="717" t="s">
        <v>14</v>
      </c>
      <c r="G41" s="719" t="s">
        <v>103</v>
      </c>
    </row>
    <row r="42" spans="1:7" x14ac:dyDescent="0.2">
      <c r="A42" s="253"/>
      <c r="B42" s="254"/>
      <c r="C42" s="254"/>
      <c r="D42" s="255"/>
      <c r="E42" s="780"/>
      <c r="F42" s="253"/>
      <c r="G42" s="253"/>
    </row>
    <row r="43" spans="1:7" x14ac:dyDescent="0.2">
      <c r="A43" s="717" t="s">
        <v>613</v>
      </c>
      <c r="B43" s="254" t="str">
        <f>+C41</f>
        <v>28+0000</v>
      </c>
      <c r="C43" s="718" t="s">
        <v>660</v>
      </c>
      <c r="D43" s="785" t="s">
        <v>608</v>
      </c>
      <c r="E43" s="780">
        <v>0.97499999999999998</v>
      </c>
      <c r="F43" s="717" t="s">
        <v>14</v>
      </c>
      <c r="G43" s="719" t="s">
        <v>103</v>
      </c>
    </row>
    <row r="44" spans="1:7" x14ac:dyDescent="0.2">
      <c r="A44" s="253"/>
      <c r="B44" s="254"/>
      <c r="C44" s="254"/>
      <c r="D44" s="255"/>
      <c r="E44" s="780"/>
      <c r="F44" s="253"/>
      <c r="G44" s="253"/>
    </row>
    <row r="45" spans="1:7" x14ac:dyDescent="0.2">
      <c r="A45" s="717" t="s">
        <v>613</v>
      </c>
      <c r="B45" s="254" t="str">
        <f>+C43</f>
        <v>29+0000</v>
      </c>
      <c r="C45" s="718" t="s">
        <v>661</v>
      </c>
      <c r="D45" s="785" t="s">
        <v>608</v>
      </c>
      <c r="E45" s="780">
        <v>0.96299999999999997</v>
      </c>
      <c r="F45" s="717" t="s">
        <v>14</v>
      </c>
      <c r="G45" s="719" t="s">
        <v>103</v>
      </c>
    </row>
    <row r="46" spans="1:7" x14ac:dyDescent="0.2">
      <c r="A46" s="253"/>
      <c r="B46" s="254"/>
      <c r="C46" s="254"/>
      <c r="D46" s="255"/>
      <c r="E46" s="780"/>
      <c r="F46" s="253"/>
      <c r="G46" s="253"/>
    </row>
    <row r="47" spans="1:7" x14ac:dyDescent="0.2">
      <c r="A47" s="717" t="s">
        <v>613</v>
      </c>
      <c r="B47" s="254" t="str">
        <f>+C45</f>
        <v>30+0000</v>
      </c>
      <c r="C47" s="718" t="s">
        <v>627</v>
      </c>
      <c r="D47" s="785" t="s">
        <v>608</v>
      </c>
      <c r="E47" s="780">
        <v>0.28999999999999998</v>
      </c>
      <c r="F47" s="717" t="s">
        <v>14</v>
      </c>
      <c r="G47" s="719" t="s">
        <v>103</v>
      </c>
    </row>
    <row r="48" spans="1:7" x14ac:dyDescent="0.2">
      <c r="A48" s="253"/>
      <c r="B48" s="254"/>
      <c r="C48" s="254"/>
      <c r="D48" s="255"/>
      <c r="E48" s="780"/>
      <c r="F48" s="253"/>
      <c r="G48" s="253"/>
    </row>
    <row r="49" spans="1:7" x14ac:dyDescent="0.2">
      <c r="A49" s="717" t="s">
        <v>613</v>
      </c>
      <c r="B49" s="718" t="s">
        <v>628</v>
      </c>
      <c r="C49" s="718" t="s">
        <v>662</v>
      </c>
      <c r="D49" s="785" t="s">
        <v>608</v>
      </c>
      <c r="E49" s="780">
        <v>0.71299999999999997</v>
      </c>
      <c r="F49" s="717" t="s">
        <v>14</v>
      </c>
      <c r="G49" s="719" t="s">
        <v>103</v>
      </c>
    </row>
    <row r="50" spans="1:7" x14ac:dyDescent="0.2">
      <c r="A50" s="253"/>
      <c r="B50" s="254"/>
      <c r="C50" s="254"/>
      <c r="D50" s="255"/>
      <c r="E50" s="780"/>
      <c r="F50" s="253"/>
      <c r="G50" s="253"/>
    </row>
    <row r="51" spans="1:7" x14ac:dyDescent="0.2">
      <c r="A51" s="717" t="s">
        <v>613</v>
      </c>
      <c r="B51" s="254" t="str">
        <f>+C47</f>
        <v>30+290</v>
      </c>
      <c r="C51" s="718" t="s">
        <v>663</v>
      </c>
      <c r="D51" s="785" t="s">
        <v>608</v>
      </c>
      <c r="E51" s="780">
        <v>0.75</v>
      </c>
      <c r="F51" s="717" t="s">
        <v>14</v>
      </c>
      <c r="G51" s="421" t="s">
        <v>104</v>
      </c>
    </row>
    <row r="52" spans="1:7" x14ac:dyDescent="0.2">
      <c r="A52" s="253"/>
      <c r="B52" s="254"/>
      <c r="C52" s="254"/>
      <c r="D52" s="255"/>
      <c r="E52" s="780"/>
      <c r="F52" s="253"/>
      <c r="G52" s="253"/>
    </row>
    <row r="53" spans="1:7" x14ac:dyDescent="0.2">
      <c r="A53" s="717" t="s">
        <v>613</v>
      </c>
      <c r="B53" s="254" t="str">
        <f>+C49</f>
        <v>31+0000</v>
      </c>
      <c r="C53" s="718" t="s">
        <v>663</v>
      </c>
      <c r="D53" s="785" t="s">
        <v>608</v>
      </c>
      <c r="E53" s="780">
        <v>0.315</v>
      </c>
      <c r="F53" s="717" t="s">
        <v>14</v>
      </c>
      <c r="G53" s="719" t="s">
        <v>103</v>
      </c>
    </row>
    <row r="54" spans="1:7" x14ac:dyDescent="0.2">
      <c r="A54" s="253"/>
      <c r="B54" s="254"/>
      <c r="C54" s="254"/>
      <c r="D54" s="255"/>
      <c r="E54" s="780"/>
      <c r="F54" s="253"/>
      <c r="G54" s="253"/>
    </row>
    <row r="55" spans="1:7" x14ac:dyDescent="0.2">
      <c r="A55" s="717" t="s">
        <v>613</v>
      </c>
      <c r="B55" s="254" t="str">
        <f>+C53</f>
        <v>31+0750</v>
      </c>
      <c r="C55" s="718" t="s">
        <v>664</v>
      </c>
      <c r="D55" s="785" t="s">
        <v>608</v>
      </c>
      <c r="E55" s="780">
        <v>0.315</v>
      </c>
      <c r="F55" s="717" t="s">
        <v>14</v>
      </c>
      <c r="G55" s="421" t="s">
        <v>104</v>
      </c>
    </row>
    <row r="56" spans="1:7" x14ac:dyDescent="0.2">
      <c r="A56" s="253"/>
      <c r="B56" s="254"/>
      <c r="C56" s="254"/>
      <c r="D56" s="255"/>
      <c r="E56" s="780"/>
      <c r="F56" s="253"/>
      <c r="G56" s="253"/>
    </row>
    <row r="57" spans="1:7" x14ac:dyDescent="0.2">
      <c r="A57" s="717" t="s">
        <v>613</v>
      </c>
      <c r="B57" s="254" t="str">
        <f>+C55</f>
        <v>32+0000</v>
      </c>
      <c r="C57" s="718" t="s">
        <v>612</v>
      </c>
      <c r="D57" s="785" t="s">
        <v>608</v>
      </c>
      <c r="E57" s="780">
        <v>0.443</v>
      </c>
      <c r="F57" s="717" t="s">
        <v>14</v>
      </c>
      <c r="G57" s="421" t="s">
        <v>104</v>
      </c>
    </row>
    <row r="58" spans="1:7" x14ac:dyDescent="0.2">
      <c r="A58" s="253"/>
      <c r="B58" s="254"/>
      <c r="C58" s="254"/>
      <c r="D58" s="255"/>
      <c r="E58" s="780"/>
      <c r="F58" s="253"/>
      <c r="G58" s="253"/>
    </row>
    <row r="59" spans="1:7" x14ac:dyDescent="0.2">
      <c r="A59" s="717" t="s">
        <v>613</v>
      </c>
      <c r="B59" s="254" t="str">
        <f>+B57</f>
        <v>32+0000</v>
      </c>
      <c r="C59" s="718" t="s">
        <v>612</v>
      </c>
      <c r="D59" s="785" t="s">
        <v>608</v>
      </c>
      <c r="E59" s="780">
        <v>0.443</v>
      </c>
      <c r="F59" s="717" t="s">
        <v>14</v>
      </c>
      <c r="G59" s="421" t="s">
        <v>104</v>
      </c>
    </row>
    <row r="60" spans="1:7" x14ac:dyDescent="0.2">
      <c r="A60" s="253"/>
      <c r="B60" s="254"/>
      <c r="C60" s="254"/>
      <c r="D60" s="255"/>
      <c r="E60" s="253"/>
      <c r="F60" s="253"/>
      <c r="G60" s="253"/>
    </row>
    <row r="61" spans="1:7" s="542" customFormat="1" ht="25.5" x14ac:dyDescent="0.2">
      <c r="A61" s="720" t="s">
        <v>614</v>
      </c>
      <c r="B61" s="786" t="s">
        <v>113</v>
      </c>
      <c r="C61" s="786" t="s">
        <v>665</v>
      </c>
      <c r="D61" s="787" t="s">
        <v>671</v>
      </c>
      <c r="E61" s="722">
        <v>0.99980000000000002</v>
      </c>
      <c r="F61" s="717" t="s">
        <v>14</v>
      </c>
      <c r="G61" s="421" t="s">
        <v>104</v>
      </c>
    </row>
    <row r="62" spans="1:7" s="542" customFormat="1" x14ac:dyDescent="0.2">
      <c r="A62" s="722"/>
      <c r="B62" s="788"/>
      <c r="C62" s="788"/>
      <c r="D62" s="789"/>
      <c r="E62" s="722"/>
      <c r="F62" s="722"/>
      <c r="G62" s="722"/>
    </row>
    <row r="63" spans="1:7" s="542" customFormat="1" ht="25.5" x14ac:dyDescent="0.2">
      <c r="A63" s="720" t="s">
        <v>614</v>
      </c>
      <c r="B63" s="786" t="s">
        <v>665</v>
      </c>
      <c r="C63" s="786" t="s">
        <v>666</v>
      </c>
      <c r="D63" s="787" t="s">
        <v>671</v>
      </c>
      <c r="E63" s="722">
        <v>0.47899999999999998</v>
      </c>
      <c r="F63" s="717" t="s">
        <v>14</v>
      </c>
      <c r="G63" s="421" t="s">
        <v>104</v>
      </c>
    </row>
    <row r="64" spans="1:7" s="542" customFormat="1" x14ac:dyDescent="0.2">
      <c r="A64" s="722"/>
      <c r="B64" s="788"/>
      <c r="C64" s="788"/>
      <c r="D64" s="789"/>
      <c r="E64" s="722"/>
      <c r="F64" s="722"/>
      <c r="G64" s="722"/>
    </row>
    <row r="65" spans="1:7" s="542" customFormat="1" ht="25.5" x14ac:dyDescent="0.2">
      <c r="A65" s="720" t="s">
        <v>614</v>
      </c>
      <c r="B65" s="786" t="s">
        <v>666</v>
      </c>
      <c r="C65" s="786" t="s">
        <v>667</v>
      </c>
      <c r="D65" s="787" t="s">
        <v>671</v>
      </c>
      <c r="E65" s="722">
        <v>0.58099999999999996</v>
      </c>
      <c r="F65" s="717" t="s">
        <v>14</v>
      </c>
      <c r="G65" s="420" t="s">
        <v>103</v>
      </c>
    </row>
    <row r="66" spans="1:7" s="542" customFormat="1" x14ac:dyDescent="0.2">
      <c r="A66" s="722"/>
      <c r="B66" s="788"/>
      <c r="C66" s="788"/>
      <c r="D66" s="789"/>
      <c r="E66" s="722"/>
      <c r="F66" s="722"/>
      <c r="G66" s="722"/>
    </row>
    <row r="67" spans="1:7" s="542" customFormat="1" ht="25.5" x14ac:dyDescent="0.2">
      <c r="A67" s="720" t="s">
        <v>614</v>
      </c>
      <c r="B67" s="786" t="s">
        <v>666</v>
      </c>
      <c r="C67" s="786" t="s">
        <v>667</v>
      </c>
      <c r="D67" s="787" t="s">
        <v>671</v>
      </c>
      <c r="E67" s="722">
        <v>0.45300000000000001</v>
      </c>
      <c r="F67" s="717" t="s">
        <v>14</v>
      </c>
      <c r="G67" s="421" t="s">
        <v>104</v>
      </c>
    </row>
    <row r="68" spans="1:7" s="542" customFormat="1" x14ac:dyDescent="0.2">
      <c r="A68" s="722"/>
      <c r="B68" s="788"/>
      <c r="C68" s="788"/>
      <c r="D68" s="789"/>
      <c r="E68" s="722"/>
      <c r="F68" s="722"/>
      <c r="G68" s="722"/>
    </row>
    <row r="69" spans="1:7" s="542" customFormat="1" ht="25.5" x14ac:dyDescent="0.2">
      <c r="A69" s="720" t="s">
        <v>614</v>
      </c>
      <c r="B69" s="786" t="s">
        <v>667</v>
      </c>
      <c r="C69" s="786" t="s">
        <v>114</v>
      </c>
      <c r="D69" s="787" t="s">
        <v>671</v>
      </c>
      <c r="E69" s="722">
        <v>0.95499999999999996</v>
      </c>
      <c r="F69" s="717" t="s">
        <v>14</v>
      </c>
      <c r="G69" s="421" t="s">
        <v>104</v>
      </c>
    </row>
    <row r="70" spans="1:7" s="542" customFormat="1" x14ac:dyDescent="0.2">
      <c r="A70" s="722"/>
      <c r="B70" s="788"/>
      <c r="C70" s="788"/>
      <c r="D70" s="789"/>
      <c r="E70" s="722"/>
      <c r="F70" s="722"/>
      <c r="G70" s="722"/>
    </row>
    <row r="71" spans="1:7" s="542" customFormat="1" ht="25.5" x14ac:dyDescent="0.2">
      <c r="A71" s="720" t="s">
        <v>614</v>
      </c>
      <c r="B71" s="788" t="str">
        <f>+C69</f>
        <v>3+0000</v>
      </c>
      <c r="C71" s="786" t="s">
        <v>668</v>
      </c>
      <c r="D71" s="787" t="s">
        <v>671</v>
      </c>
      <c r="E71" s="722">
        <v>1.1060000000000001</v>
      </c>
      <c r="F71" s="717" t="s">
        <v>14</v>
      </c>
      <c r="G71" s="505" t="s">
        <v>105</v>
      </c>
    </row>
    <row r="72" spans="1:7" s="542" customFormat="1" x14ac:dyDescent="0.2">
      <c r="A72" s="722"/>
      <c r="B72" s="788"/>
      <c r="C72" s="788"/>
      <c r="D72" s="789"/>
      <c r="E72" s="722"/>
      <c r="F72" s="722"/>
      <c r="G72" s="722"/>
    </row>
    <row r="73" spans="1:7" s="542" customFormat="1" ht="25.5" x14ac:dyDescent="0.2">
      <c r="A73" s="720" t="s">
        <v>614</v>
      </c>
      <c r="B73" s="786" t="s">
        <v>668</v>
      </c>
      <c r="C73" s="786" t="s">
        <v>669</v>
      </c>
      <c r="D73" s="787" t="s">
        <v>671</v>
      </c>
      <c r="E73" s="722">
        <v>0.33600000000000002</v>
      </c>
      <c r="F73" s="717" t="s">
        <v>14</v>
      </c>
      <c r="G73" s="505" t="s">
        <v>105</v>
      </c>
    </row>
    <row r="74" spans="1:7" s="542" customFormat="1" x14ac:dyDescent="0.2">
      <c r="A74" s="722"/>
      <c r="B74" s="788"/>
      <c r="C74" s="788"/>
      <c r="D74" s="789"/>
      <c r="E74" s="722"/>
      <c r="F74" s="722"/>
      <c r="G74" s="722"/>
    </row>
    <row r="75" spans="1:7" s="542" customFormat="1" ht="25.5" x14ac:dyDescent="0.2">
      <c r="A75" s="720" t="s">
        <v>614</v>
      </c>
      <c r="B75" s="788" t="str">
        <f>+C73</f>
        <v>4+0218</v>
      </c>
      <c r="C75" s="786" t="s">
        <v>670</v>
      </c>
      <c r="D75" s="787" t="s">
        <v>672</v>
      </c>
      <c r="E75" s="722">
        <v>0.25</v>
      </c>
      <c r="F75" s="717" t="s">
        <v>14</v>
      </c>
      <c r="G75" s="421" t="s">
        <v>104</v>
      </c>
    </row>
    <row r="76" spans="1:7" s="542" customFormat="1" x14ac:dyDescent="0.2">
      <c r="A76" s="722"/>
      <c r="B76" s="788"/>
      <c r="C76" s="788"/>
      <c r="D76" s="789"/>
      <c r="E76" s="722"/>
      <c r="F76" s="722"/>
      <c r="G76" s="722"/>
    </row>
    <row r="77" spans="1:7" s="542" customFormat="1" ht="25.5" x14ac:dyDescent="0.2">
      <c r="A77" s="720" t="s">
        <v>614</v>
      </c>
      <c r="B77" s="786" t="s">
        <v>670</v>
      </c>
      <c r="C77" s="786" t="s">
        <v>670</v>
      </c>
      <c r="D77" s="787" t="s">
        <v>672</v>
      </c>
      <c r="E77" s="722">
        <v>0.23699999999999999</v>
      </c>
      <c r="F77" s="717" t="s">
        <v>14</v>
      </c>
      <c r="G77" s="421" t="s">
        <v>104</v>
      </c>
    </row>
    <row r="78" spans="1:7" x14ac:dyDescent="0.2">
      <c r="A78" s="253"/>
      <c r="B78" s="254"/>
      <c r="C78" s="254"/>
      <c r="D78" s="255"/>
      <c r="E78" s="253"/>
      <c r="F78" s="253"/>
      <c r="G78" s="253"/>
    </row>
    <row r="79" spans="1:7" x14ac:dyDescent="0.2">
      <c r="A79" s="253">
        <v>2507</v>
      </c>
      <c r="B79" s="718" t="s">
        <v>597</v>
      </c>
      <c r="C79" s="718" t="s">
        <v>674</v>
      </c>
      <c r="D79" s="785" t="s">
        <v>596</v>
      </c>
      <c r="E79" s="253">
        <v>0.82599999999999996</v>
      </c>
      <c r="F79" s="717" t="s">
        <v>14</v>
      </c>
      <c r="G79" s="421" t="s">
        <v>104</v>
      </c>
    </row>
    <row r="80" spans="1:7" x14ac:dyDescent="0.2">
      <c r="A80" s="253"/>
      <c r="B80" s="254"/>
      <c r="C80" s="254"/>
      <c r="D80" s="255"/>
      <c r="E80" s="253"/>
      <c r="F80" s="253"/>
      <c r="G80" s="253"/>
    </row>
    <row r="81" spans="1:7" x14ac:dyDescent="0.2">
      <c r="A81" s="253">
        <v>2507</v>
      </c>
      <c r="B81" s="718" t="str">
        <f>+C79</f>
        <v>38+0000</v>
      </c>
      <c r="C81" s="718" t="s">
        <v>675</v>
      </c>
      <c r="D81" s="785" t="s">
        <v>596</v>
      </c>
      <c r="E81" s="253">
        <v>0.99199999999999999</v>
      </c>
      <c r="F81" s="717" t="s">
        <v>14</v>
      </c>
      <c r="G81" s="421" t="s">
        <v>104</v>
      </c>
    </row>
    <row r="82" spans="1:7" x14ac:dyDescent="0.2">
      <c r="A82" s="253"/>
      <c r="B82" s="254"/>
      <c r="C82" s="254"/>
      <c r="D82" s="255"/>
      <c r="E82" s="253"/>
      <c r="F82" s="253"/>
      <c r="G82" s="253"/>
    </row>
    <row r="83" spans="1:7" x14ac:dyDescent="0.2">
      <c r="A83" s="253">
        <v>2507</v>
      </c>
      <c r="B83" s="254" t="str">
        <f>+C81</f>
        <v>39+0000</v>
      </c>
      <c r="C83" s="718" t="s">
        <v>676</v>
      </c>
      <c r="D83" s="785" t="s">
        <v>596</v>
      </c>
      <c r="E83" s="253">
        <v>0.999</v>
      </c>
      <c r="F83" s="717" t="s">
        <v>14</v>
      </c>
      <c r="G83" s="421" t="s">
        <v>104</v>
      </c>
    </row>
    <row r="84" spans="1:7" x14ac:dyDescent="0.2">
      <c r="A84" s="253"/>
      <c r="B84" s="254"/>
      <c r="C84" s="254"/>
      <c r="D84" s="255"/>
      <c r="E84" s="253"/>
      <c r="F84" s="253"/>
      <c r="G84" s="253"/>
    </row>
    <row r="85" spans="1:7" x14ac:dyDescent="0.2">
      <c r="A85" s="253">
        <v>2507</v>
      </c>
      <c r="B85" s="254" t="str">
        <f>+C83</f>
        <v>40+0000</v>
      </c>
      <c r="C85" s="718" t="s">
        <v>677</v>
      </c>
      <c r="D85" s="785" t="s">
        <v>596</v>
      </c>
      <c r="E85" s="253">
        <v>1.004</v>
      </c>
      <c r="F85" s="717" t="s">
        <v>14</v>
      </c>
      <c r="G85" s="421" t="s">
        <v>104</v>
      </c>
    </row>
    <row r="86" spans="1:7" x14ac:dyDescent="0.2">
      <c r="A86" s="253"/>
      <c r="B86" s="254"/>
      <c r="C86" s="254"/>
      <c r="D86" s="255"/>
      <c r="E86" s="253"/>
      <c r="F86" s="253"/>
      <c r="G86" s="253"/>
    </row>
    <row r="87" spans="1:7" x14ac:dyDescent="0.2">
      <c r="A87" s="253">
        <v>2507</v>
      </c>
      <c r="B87" s="254" t="str">
        <f>+C85</f>
        <v>41+0000</v>
      </c>
      <c r="C87" s="718" t="s">
        <v>678</v>
      </c>
      <c r="D87" s="785" t="s">
        <v>596</v>
      </c>
      <c r="E87" s="253">
        <v>0.98799999999999999</v>
      </c>
      <c r="F87" s="717" t="s">
        <v>14</v>
      </c>
      <c r="G87" s="505" t="s">
        <v>105</v>
      </c>
    </row>
    <row r="88" spans="1:7" x14ac:dyDescent="0.2">
      <c r="A88" s="253"/>
      <c r="B88" s="254"/>
      <c r="C88" s="254"/>
      <c r="D88" s="255"/>
      <c r="E88" s="253"/>
      <c r="F88" s="253"/>
      <c r="G88" s="253"/>
    </row>
    <row r="89" spans="1:7" x14ac:dyDescent="0.2">
      <c r="A89" s="253">
        <v>2507</v>
      </c>
      <c r="B89" s="254" t="str">
        <f>+C87</f>
        <v>42+0000</v>
      </c>
      <c r="C89" s="718" t="s">
        <v>679</v>
      </c>
      <c r="D89" s="785" t="s">
        <v>596</v>
      </c>
      <c r="E89" s="253">
        <v>0.96799999999999997</v>
      </c>
      <c r="F89" s="717" t="s">
        <v>14</v>
      </c>
      <c r="G89" s="421" t="s">
        <v>104</v>
      </c>
    </row>
    <row r="90" spans="1:7" x14ac:dyDescent="0.2">
      <c r="A90" s="253"/>
      <c r="B90" s="254"/>
      <c r="C90" s="254"/>
      <c r="D90" s="255"/>
      <c r="E90" s="253"/>
      <c r="F90" s="253"/>
      <c r="G90" s="253"/>
    </row>
    <row r="91" spans="1:7" x14ac:dyDescent="0.2">
      <c r="A91" s="253">
        <v>2507</v>
      </c>
      <c r="B91" s="254" t="str">
        <f>+C89</f>
        <v>43+0000</v>
      </c>
      <c r="C91" s="718" t="s">
        <v>680</v>
      </c>
      <c r="D91" s="785" t="s">
        <v>596</v>
      </c>
      <c r="E91" s="253">
        <v>1.022</v>
      </c>
      <c r="F91" s="717" t="s">
        <v>14</v>
      </c>
      <c r="G91" s="421" t="s">
        <v>104</v>
      </c>
    </row>
    <row r="92" spans="1:7" x14ac:dyDescent="0.2">
      <c r="A92" s="253"/>
      <c r="B92" s="254"/>
      <c r="C92" s="254"/>
      <c r="D92" s="255"/>
      <c r="E92" s="253"/>
      <c r="F92" s="253"/>
      <c r="G92" s="253"/>
    </row>
    <row r="93" spans="1:7" x14ac:dyDescent="0.2">
      <c r="A93" s="253">
        <v>2507</v>
      </c>
      <c r="B93" s="254" t="str">
        <f>+C91</f>
        <v>44+0000</v>
      </c>
      <c r="C93" s="718" t="s">
        <v>681</v>
      </c>
      <c r="D93" s="785" t="s">
        <v>596</v>
      </c>
      <c r="E93" s="253">
        <v>0.98499999999999999</v>
      </c>
      <c r="F93" s="717" t="s">
        <v>14</v>
      </c>
      <c r="G93" s="421" t="s">
        <v>104</v>
      </c>
    </row>
    <row r="94" spans="1:7" x14ac:dyDescent="0.2">
      <c r="A94" s="253"/>
      <c r="B94" s="254"/>
      <c r="C94" s="254"/>
      <c r="D94" s="255"/>
      <c r="E94" s="253"/>
      <c r="F94" s="253"/>
      <c r="G94" s="253"/>
    </row>
    <row r="95" spans="1:7" x14ac:dyDescent="0.2">
      <c r="A95" s="253">
        <v>2507</v>
      </c>
      <c r="B95" s="254" t="str">
        <f>+C93</f>
        <v>45+0000</v>
      </c>
      <c r="C95" s="718" t="s">
        <v>682</v>
      </c>
      <c r="D95" s="785" t="s">
        <v>596</v>
      </c>
      <c r="E95" s="253">
        <v>0.98099999999999998</v>
      </c>
      <c r="F95" s="717" t="s">
        <v>14</v>
      </c>
      <c r="G95" s="420" t="s">
        <v>103</v>
      </c>
    </row>
    <row r="96" spans="1:7" x14ac:dyDescent="0.2">
      <c r="A96" s="253"/>
      <c r="B96" s="254"/>
      <c r="C96" s="254"/>
      <c r="D96" s="255"/>
      <c r="E96" s="253"/>
      <c r="F96" s="253"/>
      <c r="G96" s="253"/>
    </row>
    <row r="97" spans="1:7" x14ac:dyDescent="0.2">
      <c r="A97" s="253">
        <v>2507</v>
      </c>
      <c r="B97" s="254" t="str">
        <f>+C95</f>
        <v>46+0000</v>
      </c>
      <c r="C97" s="718" t="s">
        <v>683</v>
      </c>
      <c r="D97" s="785" t="s">
        <v>596</v>
      </c>
      <c r="E97" s="253">
        <v>1.0009999999999999</v>
      </c>
      <c r="F97" s="717" t="s">
        <v>14</v>
      </c>
      <c r="G97" s="420" t="s">
        <v>103</v>
      </c>
    </row>
    <row r="98" spans="1:7" x14ac:dyDescent="0.2">
      <c r="A98" s="253"/>
      <c r="B98" s="254"/>
      <c r="C98" s="254"/>
      <c r="D98" s="255"/>
      <c r="E98" s="253"/>
      <c r="F98" s="253"/>
      <c r="G98" s="253"/>
    </row>
    <row r="99" spans="1:7" x14ac:dyDescent="0.2">
      <c r="A99" s="253">
        <v>2507</v>
      </c>
      <c r="B99" s="254" t="str">
        <f>+C97</f>
        <v>47+0000</v>
      </c>
      <c r="C99" s="718" t="s">
        <v>684</v>
      </c>
      <c r="D99" s="785" t="s">
        <v>596</v>
      </c>
      <c r="E99" s="253">
        <v>0.96599999999999997</v>
      </c>
      <c r="F99" s="717" t="s">
        <v>14</v>
      </c>
      <c r="G99" s="505" t="s">
        <v>105</v>
      </c>
    </row>
    <row r="100" spans="1:7" x14ac:dyDescent="0.2">
      <c r="A100" s="253"/>
      <c r="B100" s="254"/>
      <c r="C100" s="254"/>
      <c r="D100" s="255"/>
      <c r="E100" s="253"/>
      <c r="F100" s="253"/>
      <c r="G100" s="253"/>
    </row>
    <row r="101" spans="1:7" x14ac:dyDescent="0.2">
      <c r="A101" s="253">
        <v>2507</v>
      </c>
      <c r="B101" s="254" t="str">
        <f>+C99</f>
        <v>48+0000</v>
      </c>
      <c r="C101" s="718" t="s">
        <v>115</v>
      </c>
      <c r="D101" s="785" t="s">
        <v>596</v>
      </c>
      <c r="E101" s="253">
        <v>0.98</v>
      </c>
      <c r="F101" s="717" t="s">
        <v>14</v>
      </c>
      <c r="G101" s="505" t="s">
        <v>105</v>
      </c>
    </row>
    <row r="102" spans="1:7" x14ac:dyDescent="0.2">
      <c r="A102" s="253"/>
      <c r="B102" s="254"/>
      <c r="C102" s="254"/>
      <c r="D102" s="255"/>
      <c r="E102" s="253"/>
      <c r="F102" s="253"/>
      <c r="G102" s="253"/>
    </row>
    <row r="103" spans="1:7" x14ac:dyDescent="0.2">
      <c r="A103" s="253">
        <v>2507</v>
      </c>
      <c r="B103" s="254" t="str">
        <f>+C101</f>
        <v>49+0000</v>
      </c>
      <c r="C103" s="718" t="s">
        <v>685</v>
      </c>
      <c r="D103" s="785" t="s">
        <v>596</v>
      </c>
      <c r="E103" s="253">
        <v>0.98</v>
      </c>
      <c r="F103" s="717" t="s">
        <v>14</v>
      </c>
      <c r="G103" s="505" t="s">
        <v>105</v>
      </c>
    </row>
    <row r="104" spans="1:7" x14ac:dyDescent="0.2">
      <c r="A104" s="253"/>
      <c r="B104" s="254"/>
      <c r="C104" s="254"/>
      <c r="D104" s="255"/>
      <c r="E104" s="253"/>
      <c r="F104" s="253"/>
      <c r="G104" s="253"/>
    </row>
    <row r="105" spans="1:7" x14ac:dyDescent="0.2">
      <c r="A105" s="253">
        <v>2507</v>
      </c>
      <c r="B105" s="254" t="str">
        <f>+C103</f>
        <v>50+0000</v>
      </c>
      <c r="C105" s="718" t="s">
        <v>686</v>
      </c>
      <c r="D105" s="785" t="s">
        <v>596</v>
      </c>
      <c r="E105" s="253">
        <v>0.99299999999999999</v>
      </c>
      <c r="F105" s="717" t="s">
        <v>14</v>
      </c>
      <c r="G105" s="505" t="s">
        <v>105</v>
      </c>
    </row>
    <row r="106" spans="1:7" x14ac:dyDescent="0.2">
      <c r="A106" s="253"/>
      <c r="B106" s="254"/>
      <c r="C106" s="254"/>
      <c r="D106" s="255"/>
      <c r="E106" s="253"/>
      <c r="F106" s="253"/>
      <c r="G106" s="253"/>
    </row>
    <row r="107" spans="1:7" x14ac:dyDescent="0.2">
      <c r="A107" s="253">
        <v>2507</v>
      </c>
      <c r="B107" s="254" t="str">
        <f>+C105</f>
        <v>51+0000</v>
      </c>
      <c r="C107" s="718" t="s">
        <v>687</v>
      </c>
      <c r="D107" s="785" t="s">
        <v>596</v>
      </c>
      <c r="E107" s="253">
        <v>1.006</v>
      </c>
      <c r="F107" s="717" t="s">
        <v>14</v>
      </c>
      <c r="G107" s="505" t="s">
        <v>105</v>
      </c>
    </row>
    <row r="108" spans="1:7" x14ac:dyDescent="0.2">
      <c r="A108" s="253"/>
      <c r="B108" s="254"/>
      <c r="C108" s="254"/>
      <c r="D108" s="255"/>
      <c r="E108" s="253"/>
      <c r="F108" s="253"/>
      <c r="G108" s="253"/>
    </row>
    <row r="109" spans="1:7" x14ac:dyDescent="0.2">
      <c r="A109" s="253">
        <v>2507</v>
      </c>
      <c r="B109" s="254" t="str">
        <f>+C107</f>
        <v>52+0000</v>
      </c>
      <c r="C109" s="718" t="s">
        <v>688</v>
      </c>
      <c r="D109" s="785" t="s">
        <v>596</v>
      </c>
      <c r="E109" s="253">
        <v>0.996</v>
      </c>
      <c r="F109" s="717" t="s">
        <v>14</v>
      </c>
      <c r="G109" s="505" t="s">
        <v>105</v>
      </c>
    </row>
    <row r="110" spans="1:7" x14ac:dyDescent="0.2">
      <c r="A110" s="253"/>
      <c r="B110" s="254"/>
      <c r="C110" s="254"/>
      <c r="D110" s="255"/>
      <c r="E110" s="253"/>
      <c r="F110" s="253"/>
      <c r="G110" s="253"/>
    </row>
    <row r="111" spans="1:7" x14ac:dyDescent="0.2">
      <c r="A111" s="253">
        <v>2507</v>
      </c>
      <c r="B111" s="254" t="str">
        <f>+C109</f>
        <v>53+0000</v>
      </c>
      <c r="C111" s="718" t="s">
        <v>689</v>
      </c>
      <c r="D111" s="785" t="s">
        <v>596</v>
      </c>
      <c r="E111" s="253">
        <v>0.96499999999999997</v>
      </c>
      <c r="F111" s="717" t="s">
        <v>14</v>
      </c>
      <c r="G111" s="505" t="s">
        <v>105</v>
      </c>
    </row>
    <row r="112" spans="1:7" x14ac:dyDescent="0.2">
      <c r="A112" s="253"/>
      <c r="B112" s="254"/>
      <c r="C112" s="254"/>
      <c r="D112" s="255"/>
      <c r="E112" s="253"/>
      <c r="F112" s="253"/>
      <c r="G112" s="253"/>
    </row>
    <row r="113" spans="1:7" x14ac:dyDescent="0.2">
      <c r="A113" s="253">
        <v>2507</v>
      </c>
      <c r="B113" s="254" t="str">
        <f>+C111</f>
        <v>54+0000</v>
      </c>
      <c r="C113" s="718" t="s">
        <v>690</v>
      </c>
      <c r="D113" s="785" t="s">
        <v>596</v>
      </c>
      <c r="E113" s="253">
        <v>0.98899999999999999</v>
      </c>
      <c r="F113" s="717" t="s">
        <v>14</v>
      </c>
      <c r="G113" s="420" t="s">
        <v>103</v>
      </c>
    </row>
    <row r="114" spans="1:7" x14ac:dyDescent="0.2">
      <c r="A114" s="253"/>
      <c r="B114" s="254"/>
      <c r="C114" s="254"/>
      <c r="D114" s="255"/>
      <c r="E114" s="253"/>
      <c r="F114" s="253"/>
      <c r="G114" s="253"/>
    </row>
    <row r="115" spans="1:7" x14ac:dyDescent="0.2">
      <c r="A115" s="253">
        <v>2507</v>
      </c>
      <c r="B115" s="254" t="str">
        <f>+C113</f>
        <v>55+0000</v>
      </c>
      <c r="C115" s="718" t="s">
        <v>691</v>
      </c>
      <c r="D115" s="785" t="s">
        <v>596</v>
      </c>
      <c r="E115" s="253">
        <v>0.43099999999999999</v>
      </c>
      <c r="F115" s="717" t="s">
        <v>14</v>
      </c>
      <c r="G115" s="421" t="s">
        <v>104</v>
      </c>
    </row>
    <row r="116" spans="1:7" x14ac:dyDescent="0.2">
      <c r="A116" s="253"/>
      <c r="B116" s="254"/>
      <c r="C116" s="254"/>
      <c r="D116" s="255"/>
      <c r="E116" s="253"/>
      <c r="F116" s="253"/>
      <c r="G116" s="253"/>
    </row>
    <row r="117" spans="1:7" x14ac:dyDescent="0.2">
      <c r="A117" s="253">
        <v>5003</v>
      </c>
      <c r="B117" s="718" t="s">
        <v>692</v>
      </c>
      <c r="C117" s="718" t="s">
        <v>693</v>
      </c>
      <c r="D117" s="785" t="s">
        <v>631</v>
      </c>
      <c r="E117" s="253">
        <v>1.006</v>
      </c>
      <c r="F117" s="717" t="s">
        <v>15</v>
      </c>
      <c r="G117" s="790" t="s">
        <v>104</v>
      </c>
    </row>
    <row r="118" spans="1:7" x14ac:dyDescent="0.2">
      <c r="A118" s="253"/>
      <c r="B118" s="254"/>
      <c r="C118" s="254"/>
      <c r="D118" s="255"/>
      <c r="E118" s="253"/>
      <c r="F118" s="253"/>
      <c r="G118" s="253"/>
    </row>
    <row r="119" spans="1:7" x14ac:dyDescent="0.2">
      <c r="A119" s="253">
        <v>5003</v>
      </c>
      <c r="B119" s="254" t="str">
        <f>+C117</f>
        <v>73+0000</v>
      </c>
      <c r="C119" s="718" t="s">
        <v>694</v>
      </c>
      <c r="D119" s="785" t="s">
        <v>631</v>
      </c>
      <c r="E119" s="780">
        <v>0.4</v>
      </c>
      <c r="F119" s="717" t="s">
        <v>15</v>
      </c>
      <c r="G119" s="790" t="s">
        <v>104</v>
      </c>
    </row>
    <row r="120" spans="1:7" x14ac:dyDescent="0.2">
      <c r="A120" s="253"/>
      <c r="B120" s="254"/>
      <c r="C120" s="254"/>
      <c r="D120" s="255"/>
      <c r="E120" s="780"/>
      <c r="F120" s="253"/>
      <c r="G120" s="253"/>
    </row>
    <row r="121" spans="1:7" x14ac:dyDescent="0.2">
      <c r="A121" s="253">
        <v>5003</v>
      </c>
      <c r="B121" s="254" t="str">
        <f>+C119</f>
        <v>73+0235</v>
      </c>
      <c r="C121" s="718" t="s">
        <v>695</v>
      </c>
      <c r="D121" s="785" t="s">
        <v>631</v>
      </c>
      <c r="E121" s="780">
        <v>0.59099999999999997</v>
      </c>
      <c r="F121" s="717" t="s">
        <v>14</v>
      </c>
      <c r="G121" s="420" t="s">
        <v>103</v>
      </c>
    </row>
    <row r="122" spans="1:7" x14ac:dyDescent="0.2">
      <c r="A122" s="253"/>
      <c r="B122" s="254"/>
      <c r="C122" s="254"/>
      <c r="D122" s="255"/>
      <c r="E122" s="780"/>
      <c r="F122" s="253"/>
      <c r="G122" s="253"/>
    </row>
    <row r="123" spans="1:7" x14ac:dyDescent="0.2">
      <c r="A123" s="253">
        <v>5003</v>
      </c>
      <c r="B123" s="718" t="s">
        <v>695</v>
      </c>
      <c r="C123" s="718" t="str">
        <f>+B125</f>
        <v>74+0512</v>
      </c>
      <c r="D123" s="785" t="s">
        <v>631</v>
      </c>
      <c r="E123" s="780">
        <v>0.15</v>
      </c>
      <c r="F123" s="717" t="s">
        <v>14</v>
      </c>
      <c r="G123" s="420" t="s">
        <v>103</v>
      </c>
    </row>
    <row r="124" spans="1:7" x14ac:dyDescent="0.2">
      <c r="A124" s="253"/>
      <c r="B124" s="254"/>
      <c r="C124" s="254"/>
      <c r="D124" s="255"/>
      <c r="E124" s="780"/>
      <c r="F124" s="253"/>
      <c r="G124" s="253"/>
    </row>
    <row r="125" spans="1:7" x14ac:dyDescent="0.2">
      <c r="A125" s="253">
        <v>5003</v>
      </c>
      <c r="B125" s="718" t="s">
        <v>696</v>
      </c>
      <c r="C125" s="718" t="s">
        <v>697</v>
      </c>
      <c r="D125" s="785" t="s">
        <v>631</v>
      </c>
      <c r="E125" s="780">
        <v>0.90400000000000003</v>
      </c>
      <c r="F125" s="717" t="s">
        <v>14</v>
      </c>
      <c r="G125" s="421" t="s">
        <v>104</v>
      </c>
    </row>
    <row r="126" spans="1:7" x14ac:dyDescent="0.2">
      <c r="A126" s="253"/>
      <c r="B126" s="254"/>
      <c r="C126" s="254"/>
      <c r="D126" s="255"/>
      <c r="E126" s="780"/>
      <c r="F126" s="253"/>
      <c r="G126" s="253"/>
    </row>
    <row r="127" spans="1:7" x14ac:dyDescent="0.2">
      <c r="A127" s="253">
        <v>5003</v>
      </c>
      <c r="B127" s="254" t="str">
        <f>+C125</f>
        <v>75+0000</v>
      </c>
      <c r="C127" s="718" t="s">
        <v>698</v>
      </c>
      <c r="D127" s="785" t="s">
        <v>631</v>
      </c>
      <c r="E127" s="780">
        <v>0.97499999999999998</v>
      </c>
      <c r="F127" s="717" t="s">
        <v>14</v>
      </c>
      <c r="G127" s="421" t="s">
        <v>104</v>
      </c>
    </row>
    <row r="128" spans="1:7" x14ac:dyDescent="0.2">
      <c r="A128" s="253"/>
      <c r="B128" s="254"/>
      <c r="C128" s="254"/>
      <c r="D128" s="255"/>
      <c r="E128" s="780"/>
      <c r="F128" s="253"/>
      <c r="G128" s="253"/>
    </row>
    <row r="129" spans="1:7" x14ac:dyDescent="0.2">
      <c r="A129" s="253">
        <v>5003</v>
      </c>
      <c r="B129" s="254" t="str">
        <f>+C127</f>
        <v>76+0000</v>
      </c>
      <c r="C129" s="718" t="s">
        <v>699</v>
      </c>
      <c r="D129" s="785" t="s">
        <v>631</v>
      </c>
      <c r="E129" s="780">
        <v>0.77700000000000002</v>
      </c>
      <c r="F129" s="717" t="s">
        <v>14</v>
      </c>
      <c r="G129" s="505" t="s">
        <v>105</v>
      </c>
    </row>
    <row r="130" spans="1:7" x14ac:dyDescent="0.2">
      <c r="A130" s="253"/>
      <c r="B130" s="254"/>
      <c r="C130" s="254"/>
      <c r="D130" s="255"/>
      <c r="E130" s="780"/>
      <c r="F130" s="253"/>
      <c r="G130" s="253"/>
    </row>
    <row r="131" spans="1:7" x14ac:dyDescent="0.2">
      <c r="A131" s="253">
        <v>5003</v>
      </c>
      <c r="B131" s="718" t="s">
        <v>699</v>
      </c>
      <c r="C131" s="718" t="s">
        <v>700</v>
      </c>
      <c r="D131" s="785" t="s">
        <v>631</v>
      </c>
      <c r="E131" s="780">
        <v>0.98699999999999999</v>
      </c>
      <c r="F131" s="717" t="s">
        <v>14</v>
      </c>
      <c r="G131" s="505" t="s">
        <v>105</v>
      </c>
    </row>
    <row r="132" spans="1:7" x14ac:dyDescent="0.2">
      <c r="A132" s="253"/>
      <c r="B132" s="254"/>
      <c r="C132" s="254"/>
      <c r="D132" s="255"/>
      <c r="E132" s="780"/>
      <c r="F132" s="253"/>
      <c r="G132" s="253"/>
    </row>
    <row r="133" spans="1:7" x14ac:dyDescent="0.2">
      <c r="A133" s="253">
        <v>5003</v>
      </c>
      <c r="B133" s="718" t="s">
        <v>700</v>
      </c>
      <c r="C133" s="718" t="s">
        <v>701</v>
      </c>
      <c r="D133" s="785" t="s">
        <v>631</v>
      </c>
      <c r="E133" s="780">
        <v>0.55100000000000005</v>
      </c>
      <c r="F133" s="717" t="s">
        <v>14</v>
      </c>
      <c r="G133" s="505" t="s">
        <v>105</v>
      </c>
    </row>
    <row r="134" spans="1:7" x14ac:dyDescent="0.2">
      <c r="A134" s="253"/>
      <c r="B134" s="254"/>
      <c r="C134" s="254"/>
      <c r="D134" s="255"/>
      <c r="E134" s="253"/>
      <c r="F134" s="253"/>
      <c r="G134" s="253"/>
    </row>
    <row r="135" spans="1:7" x14ac:dyDescent="0.2">
      <c r="A135" s="717" t="s">
        <v>600</v>
      </c>
      <c r="B135" s="718" t="s">
        <v>113</v>
      </c>
      <c r="C135" s="254" t="str">
        <f>+B137</f>
        <v>1+0000</v>
      </c>
      <c r="D135" s="785" t="s">
        <v>599</v>
      </c>
      <c r="E135" s="253">
        <v>0.94599999999999995</v>
      </c>
      <c r="F135" s="717" t="s">
        <v>14</v>
      </c>
      <c r="G135" s="505" t="s">
        <v>105</v>
      </c>
    </row>
    <row r="136" spans="1:7" x14ac:dyDescent="0.2">
      <c r="A136" s="253"/>
      <c r="B136" s="254"/>
      <c r="C136" s="254"/>
      <c r="D136" s="255"/>
      <c r="E136" s="253"/>
      <c r="F136" s="253"/>
      <c r="G136" s="253"/>
    </row>
    <row r="137" spans="1:7" x14ac:dyDescent="0.2">
      <c r="A137" s="717" t="s">
        <v>600</v>
      </c>
      <c r="B137" s="718" t="s">
        <v>665</v>
      </c>
      <c r="C137" s="718" t="s">
        <v>702</v>
      </c>
      <c r="D137" s="785" t="s">
        <v>599</v>
      </c>
      <c r="E137" s="253">
        <v>0.76500000000000001</v>
      </c>
      <c r="F137" s="717" t="s">
        <v>14</v>
      </c>
      <c r="G137" s="505" t="s">
        <v>105</v>
      </c>
    </row>
    <row r="138" spans="1:7" x14ac:dyDescent="0.2">
      <c r="A138" s="253"/>
      <c r="B138" s="254"/>
      <c r="C138" s="254"/>
      <c r="D138" s="255"/>
      <c r="E138" s="253"/>
      <c r="F138" s="253"/>
      <c r="G138" s="253"/>
    </row>
    <row r="139" spans="1:7" s="542" customFormat="1" ht="25.5" x14ac:dyDescent="0.2">
      <c r="A139" s="720" t="s">
        <v>603</v>
      </c>
      <c r="B139" s="786" t="s">
        <v>113</v>
      </c>
      <c r="C139" s="786" t="s">
        <v>703</v>
      </c>
      <c r="D139" s="787" t="s">
        <v>704</v>
      </c>
      <c r="E139" s="722">
        <v>0.95799999999999996</v>
      </c>
      <c r="F139" s="720" t="s">
        <v>14</v>
      </c>
      <c r="G139" s="723" t="s">
        <v>104</v>
      </c>
    </row>
    <row r="140" spans="1:7" s="542" customFormat="1" x14ac:dyDescent="0.2">
      <c r="A140" s="722"/>
      <c r="B140" s="788"/>
      <c r="C140" s="788"/>
      <c r="D140" s="789"/>
      <c r="E140" s="722"/>
      <c r="F140" s="722"/>
      <c r="G140" s="722"/>
    </row>
    <row r="141" spans="1:7" s="542" customFormat="1" ht="25.5" x14ac:dyDescent="0.2">
      <c r="A141" s="720" t="s">
        <v>603</v>
      </c>
      <c r="B141" s="786" t="s">
        <v>113</v>
      </c>
      <c r="C141" s="786" t="s">
        <v>705</v>
      </c>
      <c r="D141" s="787" t="s">
        <v>704</v>
      </c>
      <c r="E141" s="722">
        <v>0.96699999999999997</v>
      </c>
      <c r="F141" s="720" t="s">
        <v>14</v>
      </c>
      <c r="G141" s="723" t="s">
        <v>104</v>
      </c>
    </row>
    <row r="142" spans="1:7" s="542" customFormat="1" x14ac:dyDescent="0.2">
      <c r="A142" s="722"/>
      <c r="B142" s="788"/>
      <c r="C142" s="788"/>
      <c r="D142" s="789"/>
      <c r="E142" s="722"/>
      <c r="F142" s="722"/>
      <c r="G142" s="722"/>
    </row>
    <row r="143" spans="1:7" s="542" customFormat="1" ht="25.5" x14ac:dyDescent="0.2">
      <c r="A143" s="720" t="s">
        <v>603</v>
      </c>
      <c r="B143" s="786" t="s">
        <v>706</v>
      </c>
      <c r="C143" s="786" t="s">
        <v>707</v>
      </c>
      <c r="D143" s="787" t="s">
        <v>704</v>
      </c>
      <c r="E143" s="722">
        <v>7.2999999999999995E-2</v>
      </c>
      <c r="F143" s="720" t="s">
        <v>14</v>
      </c>
      <c r="G143" s="791" t="s">
        <v>105</v>
      </c>
    </row>
    <row r="144" spans="1:7" s="542" customFormat="1" x14ac:dyDescent="0.2">
      <c r="A144" s="722"/>
      <c r="B144" s="788"/>
      <c r="C144" s="788"/>
      <c r="D144" s="789"/>
      <c r="E144" s="722"/>
      <c r="F144" s="722"/>
      <c r="G144" s="722"/>
    </row>
    <row r="145" spans="1:7" s="542" customFormat="1" ht="25.5" x14ac:dyDescent="0.2">
      <c r="A145" s="720" t="s">
        <v>603</v>
      </c>
      <c r="B145" s="786" t="s">
        <v>708</v>
      </c>
      <c r="C145" s="786" t="s">
        <v>709</v>
      </c>
      <c r="D145" s="787" t="s">
        <v>704</v>
      </c>
      <c r="E145" s="722">
        <v>0.18099999999999999</v>
      </c>
      <c r="F145" s="720" t="s">
        <v>14</v>
      </c>
      <c r="G145" s="723" t="s">
        <v>104</v>
      </c>
    </row>
    <row r="146" spans="1:7" s="542" customFormat="1" x14ac:dyDescent="0.2">
      <c r="A146" s="722"/>
      <c r="B146" s="788"/>
      <c r="C146" s="788"/>
      <c r="D146" s="789"/>
      <c r="E146" s="722"/>
      <c r="F146" s="722"/>
      <c r="G146" s="722"/>
    </row>
    <row r="147" spans="1:7" s="542" customFormat="1" ht="25.5" x14ac:dyDescent="0.2">
      <c r="A147" s="720" t="s">
        <v>603</v>
      </c>
      <c r="B147" s="786" t="s">
        <v>710</v>
      </c>
      <c r="C147" s="786" t="s">
        <v>711</v>
      </c>
      <c r="D147" s="787" t="s">
        <v>704</v>
      </c>
      <c r="E147" s="722">
        <v>0.14499999999999999</v>
      </c>
      <c r="F147" s="720" t="s">
        <v>14</v>
      </c>
      <c r="G147" s="723" t="s">
        <v>104</v>
      </c>
    </row>
    <row r="148" spans="1:7" s="542" customFormat="1" x14ac:dyDescent="0.2">
      <c r="A148" s="722"/>
      <c r="B148" s="788"/>
      <c r="C148" s="788"/>
      <c r="D148" s="789"/>
      <c r="E148" s="722"/>
      <c r="F148" s="722"/>
      <c r="G148" s="722"/>
    </row>
    <row r="149" spans="1:7" s="542" customFormat="1" ht="25.5" x14ac:dyDescent="0.2">
      <c r="A149" s="720" t="s">
        <v>603</v>
      </c>
      <c r="B149" s="786" t="s">
        <v>712</v>
      </c>
      <c r="C149" s="786" t="s">
        <v>713</v>
      </c>
      <c r="D149" s="787" t="s">
        <v>704</v>
      </c>
      <c r="E149" s="722">
        <v>0.24199999999999999</v>
      </c>
      <c r="F149" s="720" t="s">
        <v>14</v>
      </c>
      <c r="G149" s="723" t="s">
        <v>104</v>
      </c>
    </row>
    <row r="150" spans="1:7" s="542" customFormat="1" x14ac:dyDescent="0.2">
      <c r="A150" s="722"/>
      <c r="B150" s="788"/>
      <c r="C150" s="788"/>
      <c r="D150" s="789"/>
      <c r="E150" s="722"/>
      <c r="F150" s="722"/>
      <c r="G150" s="722"/>
    </row>
    <row r="151" spans="1:7" s="542" customFormat="1" ht="25.5" x14ac:dyDescent="0.2">
      <c r="A151" s="720" t="s">
        <v>603</v>
      </c>
      <c r="B151" s="786" t="s">
        <v>714</v>
      </c>
      <c r="C151" s="786" t="s">
        <v>715</v>
      </c>
      <c r="D151" s="787" t="s">
        <v>704</v>
      </c>
      <c r="E151" s="722">
        <v>0.28399999999999997</v>
      </c>
      <c r="F151" s="720" t="s">
        <v>14</v>
      </c>
      <c r="G151" s="723" t="s">
        <v>104</v>
      </c>
    </row>
    <row r="152" spans="1:7" s="542" customFormat="1" x14ac:dyDescent="0.2">
      <c r="A152" s="722"/>
      <c r="B152" s="788"/>
      <c r="C152" s="788"/>
      <c r="D152" s="789"/>
      <c r="E152" s="722"/>
      <c r="F152" s="722"/>
      <c r="G152" s="722"/>
    </row>
    <row r="153" spans="1:7" s="542" customFormat="1" ht="25.5" x14ac:dyDescent="0.2">
      <c r="A153" s="720" t="s">
        <v>603</v>
      </c>
      <c r="B153" s="786" t="s">
        <v>716</v>
      </c>
      <c r="C153" s="786" t="s">
        <v>717</v>
      </c>
      <c r="D153" s="787" t="s">
        <v>704</v>
      </c>
      <c r="E153" s="722">
        <v>0.159</v>
      </c>
      <c r="F153" s="720" t="s">
        <v>14</v>
      </c>
      <c r="G153" s="723" t="s">
        <v>104</v>
      </c>
    </row>
    <row r="154" spans="1:7" s="542" customFormat="1" x14ac:dyDescent="0.2">
      <c r="A154" s="722"/>
      <c r="B154" s="788"/>
      <c r="C154" s="788"/>
      <c r="D154" s="789"/>
      <c r="E154" s="722"/>
      <c r="F154" s="722"/>
      <c r="G154" s="722"/>
    </row>
    <row r="155" spans="1:7" s="542" customFormat="1" ht="25.5" x14ac:dyDescent="0.2">
      <c r="A155" s="720" t="s">
        <v>603</v>
      </c>
      <c r="B155" s="786" t="s">
        <v>718</v>
      </c>
      <c r="C155" s="786" t="s">
        <v>719</v>
      </c>
      <c r="D155" s="787" t="s">
        <v>704</v>
      </c>
      <c r="E155" s="722">
        <v>0.32200000000000001</v>
      </c>
      <c r="F155" s="720" t="s">
        <v>14</v>
      </c>
      <c r="G155" s="791" t="s">
        <v>105</v>
      </c>
    </row>
    <row r="156" spans="1:7" s="542" customFormat="1" x14ac:dyDescent="0.2">
      <c r="A156" s="722"/>
      <c r="B156" s="788"/>
      <c r="C156" s="788"/>
      <c r="D156" s="789"/>
      <c r="E156" s="722"/>
      <c r="F156" s="722"/>
      <c r="G156" s="722"/>
    </row>
    <row r="157" spans="1:7" s="542" customFormat="1" ht="25.5" x14ac:dyDescent="0.2">
      <c r="A157" s="720" t="s">
        <v>603</v>
      </c>
      <c r="B157" s="786" t="s">
        <v>720</v>
      </c>
      <c r="C157" s="786" t="s">
        <v>721</v>
      </c>
      <c r="D157" s="787" t="s">
        <v>704</v>
      </c>
      <c r="E157" s="722">
        <v>0.159</v>
      </c>
      <c r="F157" s="720" t="s">
        <v>14</v>
      </c>
      <c r="G157" s="723" t="s">
        <v>104</v>
      </c>
    </row>
    <row r="158" spans="1:7" s="542" customFormat="1" x14ac:dyDescent="0.2">
      <c r="A158" s="722"/>
      <c r="B158" s="788"/>
      <c r="C158" s="788"/>
      <c r="D158" s="789"/>
      <c r="E158" s="722"/>
      <c r="F158" s="722"/>
      <c r="G158" s="722"/>
    </row>
    <row r="159" spans="1:7" s="542" customFormat="1" ht="25.5" x14ac:dyDescent="0.2">
      <c r="A159" s="720" t="s">
        <v>603</v>
      </c>
      <c r="B159" s="786" t="s">
        <v>722</v>
      </c>
      <c r="C159" s="786" t="s">
        <v>723</v>
      </c>
      <c r="D159" s="787" t="s">
        <v>704</v>
      </c>
      <c r="E159" s="722">
        <v>0.36499999999999999</v>
      </c>
      <c r="F159" s="720" t="s">
        <v>14</v>
      </c>
      <c r="G159" s="791" t="s">
        <v>105</v>
      </c>
    </row>
    <row r="160" spans="1:7" x14ac:dyDescent="0.2">
      <c r="A160" s="253"/>
      <c r="B160" s="254"/>
      <c r="C160" s="254"/>
      <c r="D160" s="255"/>
      <c r="E160" s="253"/>
      <c r="F160" s="253"/>
      <c r="G160" s="253"/>
    </row>
    <row r="161" spans="1:7" s="542" customFormat="1" x14ac:dyDescent="0.2">
      <c r="A161" s="722">
        <v>2902</v>
      </c>
      <c r="B161" s="786" t="s">
        <v>113</v>
      </c>
      <c r="C161" s="786" t="s">
        <v>665</v>
      </c>
      <c r="D161" s="792" t="s">
        <v>724</v>
      </c>
      <c r="E161" s="722">
        <v>1.0189999999999999</v>
      </c>
      <c r="F161" s="720" t="s">
        <v>14</v>
      </c>
      <c r="G161" s="723" t="s">
        <v>104</v>
      </c>
    </row>
    <row r="162" spans="1:7" s="542" customFormat="1" x14ac:dyDescent="0.2">
      <c r="A162" s="722"/>
      <c r="B162" s="788"/>
      <c r="C162" s="788"/>
      <c r="D162" s="789"/>
      <c r="E162" s="722"/>
      <c r="F162" s="722"/>
      <c r="G162" s="722"/>
    </row>
    <row r="163" spans="1:7" s="542" customFormat="1" ht="25.5" x14ac:dyDescent="0.2">
      <c r="A163" s="722">
        <v>2902</v>
      </c>
      <c r="B163" s="786" t="s">
        <v>725</v>
      </c>
      <c r="C163" s="786" t="s">
        <v>665</v>
      </c>
      <c r="D163" s="787" t="s">
        <v>728</v>
      </c>
      <c r="E163" s="793">
        <v>0.06</v>
      </c>
      <c r="F163" s="720" t="s">
        <v>14</v>
      </c>
      <c r="G163" s="791" t="s">
        <v>105</v>
      </c>
    </row>
    <row r="164" spans="1:7" s="542" customFormat="1" x14ac:dyDescent="0.2">
      <c r="A164" s="722"/>
      <c r="B164" s="788"/>
      <c r="C164" s="788"/>
      <c r="D164" s="789"/>
      <c r="E164" s="793"/>
      <c r="F164" s="722"/>
      <c r="G164" s="722"/>
    </row>
    <row r="165" spans="1:7" s="542" customFormat="1" ht="25.5" x14ac:dyDescent="0.2">
      <c r="A165" s="722">
        <v>2902</v>
      </c>
      <c r="B165" s="788" t="str">
        <f>+C163</f>
        <v>1+0000</v>
      </c>
      <c r="C165" s="786" t="s">
        <v>673</v>
      </c>
      <c r="D165" s="787" t="s">
        <v>728</v>
      </c>
      <c r="E165" s="793">
        <v>0.98099999999999998</v>
      </c>
      <c r="F165" s="720" t="s">
        <v>14</v>
      </c>
      <c r="G165" s="723" t="s">
        <v>104</v>
      </c>
    </row>
    <row r="166" spans="1:7" s="542" customFormat="1" x14ac:dyDescent="0.2">
      <c r="A166" s="722"/>
      <c r="B166" s="788"/>
      <c r="C166" s="788"/>
      <c r="D166" s="789"/>
      <c r="E166" s="793"/>
      <c r="F166" s="722"/>
      <c r="G166" s="722"/>
    </row>
    <row r="167" spans="1:7" s="542" customFormat="1" ht="25.5" x14ac:dyDescent="0.2">
      <c r="A167" s="722">
        <v>2902</v>
      </c>
      <c r="B167" s="788" t="str">
        <f>+B165</f>
        <v>1+0000</v>
      </c>
      <c r="C167" s="788" t="str">
        <f>+C165</f>
        <v>2+0000</v>
      </c>
      <c r="D167" s="787" t="s">
        <v>728</v>
      </c>
      <c r="E167" s="793">
        <v>0.98599999999999999</v>
      </c>
      <c r="F167" s="720" t="s">
        <v>14</v>
      </c>
      <c r="G167" s="791" t="s">
        <v>105</v>
      </c>
    </row>
    <row r="168" spans="1:7" s="542" customFormat="1" x14ac:dyDescent="0.2">
      <c r="A168" s="722"/>
      <c r="B168" s="788"/>
      <c r="C168" s="788"/>
      <c r="D168" s="789"/>
      <c r="E168" s="793"/>
      <c r="F168" s="722"/>
      <c r="G168" s="722"/>
    </row>
    <row r="169" spans="1:7" s="542" customFormat="1" ht="25.5" x14ac:dyDescent="0.2">
      <c r="A169" s="722">
        <v>2902</v>
      </c>
      <c r="B169" s="788" t="str">
        <f>+C167</f>
        <v>2+0000</v>
      </c>
      <c r="C169" s="786" t="s">
        <v>114</v>
      </c>
      <c r="D169" s="787" t="s">
        <v>728</v>
      </c>
      <c r="E169" s="793">
        <v>1.0109999999999999</v>
      </c>
      <c r="F169" s="720" t="s">
        <v>14</v>
      </c>
      <c r="G169" s="723" t="s">
        <v>104</v>
      </c>
    </row>
    <row r="170" spans="1:7" s="542" customFormat="1" x14ac:dyDescent="0.2">
      <c r="A170" s="722"/>
      <c r="B170" s="788"/>
      <c r="C170" s="788"/>
      <c r="D170" s="789"/>
      <c r="E170" s="793"/>
      <c r="F170" s="722"/>
      <c r="G170" s="722"/>
    </row>
    <row r="171" spans="1:7" s="542" customFormat="1" ht="25.5" x14ac:dyDescent="0.2">
      <c r="A171" s="722">
        <v>2902</v>
      </c>
      <c r="B171" s="786" t="s">
        <v>673</v>
      </c>
      <c r="C171" s="786" t="s">
        <v>114</v>
      </c>
      <c r="D171" s="787" t="s">
        <v>728</v>
      </c>
      <c r="E171" s="793">
        <v>1.0169999999999999</v>
      </c>
      <c r="F171" s="720" t="s">
        <v>14</v>
      </c>
      <c r="G171" s="791" t="s">
        <v>105</v>
      </c>
    </row>
    <row r="172" spans="1:7" s="542" customFormat="1" x14ac:dyDescent="0.2">
      <c r="A172" s="722"/>
      <c r="B172" s="788"/>
      <c r="C172" s="788"/>
      <c r="D172" s="789"/>
      <c r="E172" s="793"/>
      <c r="F172" s="722"/>
      <c r="G172" s="722"/>
    </row>
    <row r="173" spans="1:7" s="542" customFormat="1" ht="25.5" x14ac:dyDescent="0.2">
      <c r="A173" s="722">
        <v>2902</v>
      </c>
      <c r="B173" s="786" t="s">
        <v>114</v>
      </c>
      <c r="C173" s="786" t="s">
        <v>668</v>
      </c>
      <c r="D173" s="787" t="s">
        <v>728</v>
      </c>
      <c r="E173" s="793">
        <v>0.99099999999999999</v>
      </c>
      <c r="F173" s="720" t="s">
        <v>14</v>
      </c>
      <c r="G173" s="791" t="s">
        <v>105</v>
      </c>
    </row>
    <row r="174" spans="1:7" s="542" customFormat="1" x14ac:dyDescent="0.2">
      <c r="A174" s="722"/>
      <c r="B174" s="788"/>
      <c r="C174" s="788"/>
      <c r="D174" s="789"/>
      <c r="E174" s="793"/>
      <c r="F174" s="722"/>
      <c r="G174" s="722"/>
    </row>
    <row r="175" spans="1:7" s="542" customFormat="1" ht="25.5" x14ac:dyDescent="0.2">
      <c r="A175" s="722">
        <v>2902</v>
      </c>
      <c r="B175" s="786" t="s">
        <v>114</v>
      </c>
      <c r="C175" s="786" t="s">
        <v>668</v>
      </c>
      <c r="D175" s="787" t="s">
        <v>728</v>
      </c>
      <c r="E175" s="793">
        <v>0.98899999999999999</v>
      </c>
      <c r="F175" s="720" t="s">
        <v>14</v>
      </c>
      <c r="G175" s="791" t="s">
        <v>105</v>
      </c>
    </row>
    <row r="176" spans="1:7" s="542" customFormat="1" x14ac:dyDescent="0.2">
      <c r="A176" s="722"/>
      <c r="B176" s="788"/>
      <c r="C176" s="788"/>
      <c r="D176" s="789"/>
      <c r="E176" s="793"/>
      <c r="F176" s="722"/>
      <c r="G176" s="722"/>
    </row>
    <row r="177" spans="1:7" s="542" customFormat="1" ht="25.5" x14ac:dyDescent="0.2">
      <c r="A177" s="722">
        <v>2902</v>
      </c>
      <c r="B177" s="786" t="s">
        <v>668</v>
      </c>
      <c r="C177" s="786" t="s">
        <v>726</v>
      </c>
      <c r="D177" s="787" t="s">
        <v>728</v>
      </c>
      <c r="E177" s="793">
        <v>0.99299999999999999</v>
      </c>
      <c r="F177" s="720" t="s">
        <v>14</v>
      </c>
      <c r="G177" s="723" t="s">
        <v>104</v>
      </c>
    </row>
    <row r="178" spans="1:7" s="542" customFormat="1" x14ac:dyDescent="0.2">
      <c r="A178" s="722"/>
      <c r="B178" s="788"/>
      <c r="C178" s="788"/>
      <c r="D178" s="789"/>
      <c r="E178" s="793"/>
      <c r="F178" s="722"/>
      <c r="G178" s="722"/>
    </row>
    <row r="179" spans="1:7" s="542" customFormat="1" ht="25.5" x14ac:dyDescent="0.2">
      <c r="A179" s="722">
        <v>2902</v>
      </c>
      <c r="B179" s="786" t="s">
        <v>668</v>
      </c>
      <c r="C179" s="786" t="s">
        <v>726</v>
      </c>
      <c r="D179" s="787" t="s">
        <v>728</v>
      </c>
      <c r="E179" s="793">
        <v>0.98799999999999999</v>
      </c>
      <c r="F179" s="720" t="s">
        <v>14</v>
      </c>
      <c r="G179" s="791" t="s">
        <v>105</v>
      </c>
    </row>
    <row r="180" spans="1:7" s="542" customFormat="1" x14ac:dyDescent="0.2">
      <c r="A180" s="722"/>
      <c r="B180" s="788"/>
      <c r="C180" s="788"/>
      <c r="D180" s="789"/>
      <c r="E180" s="793"/>
      <c r="F180" s="722"/>
      <c r="G180" s="722"/>
    </row>
    <row r="181" spans="1:7" s="542" customFormat="1" ht="25.5" x14ac:dyDescent="0.2">
      <c r="A181" s="722">
        <v>2902</v>
      </c>
      <c r="B181" s="786" t="s">
        <v>726</v>
      </c>
      <c r="C181" s="786" t="s">
        <v>727</v>
      </c>
      <c r="D181" s="787" t="s">
        <v>728</v>
      </c>
      <c r="E181" s="793">
        <v>0.8</v>
      </c>
      <c r="F181" s="720" t="s">
        <v>14</v>
      </c>
      <c r="G181" s="791" t="s">
        <v>105</v>
      </c>
    </row>
    <row r="182" spans="1:7" s="542" customFormat="1" x14ac:dyDescent="0.2">
      <c r="A182" s="722"/>
      <c r="B182" s="788"/>
      <c r="C182" s="788"/>
      <c r="D182" s="789"/>
      <c r="E182" s="793"/>
      <c r="F182" s="722"/>
      <c r="G182" s="722"/>
    </row>
    <row r="183" spans="1:7" s="542" customFormat="1" ht="25.5" x14ac:dyDescent="0.2">
      <c r="A183" s="722">
        <v>2902</v>
      </c>
      <c r="B183" s="786" t="s">
        <v>726</v>
      </c>
      <c r="C183" s="786" t="s">
        <v>727</v>
      </c>
      <c r="D183" s="787" t="s">
        <v>728</v>
      </c>
      <c r="E183" s="793">
        <v>0.8</v>
      </c>
      <c r="F183" s="720" t="s">
        <v>14</v>
      </c>
      <c r="G183" s="791" t="s">
        <v>105</v>
      </c>
    </row>
    <row r="184" spans="1:7" x14ac:dyDescent="0.2">
      <c r="A184" s="253"/>
      <c r="B184" s="254"/>
      <c r="C184" s="254"/>
      <c r="D184" s="255"/>
      <c r="E184" s="253"/>
      <c r="F184" s="253"/>
      <c r="G184" s="253"/>
    </row>
    <row r="185" spans="1:7" x14ac:dyDescent="0.2">
      <c r="A185" s="253"/>
      <c r="B185" s="254"/>
      <c r="C185" s="254"/>
      <c r="D185" s="255"/>
      <c r="E185" s="253"/>
      <c r="F185" s="253"/>
      <c r="G185" s="253"/>
    </row>
    <row r="186" spans="1:7" x14ac:dyDescent="0.2">
      <c r="A186" s="256"/>
      <c r="B186" s="257"/>
      <c r="C186" s="257"/>
      <c r="D186" s="260"/>
      <c r="E186" s="256"/>
      <c r="F186" s="256"/>
      <c r="G186" s="256"/>
    </row>
    <row r="187" spans="1:7" x14ac:dyDescent="0.2">
      <c r="E187" s="227"/>
    </row>
    <row r="188" spans="1:7" x14ac:dyDescent="0.2">
      <c r="E188" s="227"/>
    </row>
    <row r="189" spans="1:7" x14ac:dyDescent="0.2">
      <c r="A189" s="457" t="s">
        <v>539</v>
      </c>
      <c r="E189" s="227"/>
    </row>
    <row r="190" spans="1:7" x14ac:dyDescent="0.2">
      <c r="A190" s="530" t="s">
        <v>507</v>
      </c>
      <c r="B190" s="47"/>
      <c r="C190" s="47"/>
      <c r="D190" s="47"/>
      <c r="E190" s="528"/>
      <c r="F190" s="47"/>
      <c r="G190" s="47"/>
    </row>
    <row r="191" spans="1:7" x14ac:dyDescent="0.2">
      <c r="A191" s="530" t="s">
        <v>420</v>
      </c>
      <c r="B191" s="47"/>
      <c r="C191" s="47"/>
      <c r="D191" s="47"/>
      <c r="E191" s="528"/>
      <c r="F191" s="47"/>
      <c r="G191" s="47"/>
    </row>
    <row r="192" spans="1:7" x14ac:dyDescent="0.2">
      <c r="E192" s="1328" t="s">
        <v>90</v>
      </c>
      <c r="F192" s="1329"/>
      <c r="G192" s="1333" t="s">
        <v>540</v>
      </c>
    </row>
    <row r="193" spans="5:9" x14ac:dyDescent="0.2">
      <c r="E193" s="608" t="s">
        <v>376</v>
      </c>
      <c r="F193" s="506" t="s">
        <v>378</v>
      </c>
      <c r="G193" s="1334"/>
    </row>
    <row r="194" spans="5:9" x14ac:dyDescent="0.2">
      <c r="E194" s="419" t="s">
        <v>103</v>
      </c>
      <c r="F194" s="415" t="s">
        <v>91</v>
      </c>
      <c r="G194" s="1334"/>
    </row>
    <row r="195" spans="5:9" x14ac:dyDescent="0.2">
      <c r="E195" s="418" t="s">
        <v>104</v>
      </c>
      <c r="F195" s="415" t="s">
        <v>92</v>
      </c>
      <c r="G195" s="1334"/>
    </row>
    <row r="196" spans="5:9" x14ac:dyDescent="0.2">
      <c r="E196" s="507" t="s">
        <v>105</v>
      </c>
      <c r="F196" s="415" t="s">
        <v>93</v>
      </c>
      <c r="G196" s="1334"/>
    </row>
    <row r="197" spans="5:9" x14ac:dyDescent="0.2">
      <c r="E197" s="417" t="s">
        <v>377</v>
      </c>
      <c r="F197" s="415" t="s">
        <v>379</v>
      </c>
      <c r="G197" s="1335"/>
    </row>
    <row r="198" spans="5:9" x14ac:dyDescent="0.2">
      <c r="E198" s="227"/>
      <c r="F198" s="28"/>
      <c r="G198" s="1434" t="s">
        <v>443</v>
      </c>
      <c r="H198" s="1325"/>
      <c r="I198" s="1325"/>
    </row>
  </sheetData>
  <mergeCells count="13">
    <mergeCell ref="G198:I198"/>
    <mergeCell ref="G192:G197"/>
    <mergeCell ref="G10:G11"/>
    <mergeCell ref="A10:A11"/>
    <mergeCell ref="B10:B11"/>
    <mergeCell ref="C10:C11"/>
    <mergeCell ref="D10:D11"/>
    <mergeCell ref="E10:E11"/>
    <mergeCell ref="E192:F192"/>
    <mergeCell ref="A1:G1"/>
    <mergeCell ref="A2:G2"/>
    <mergeCell ref="A4:G4"/>
    <mergeCell ref="A6:G6"/>
  </mergeCells>
  <phoneticPr fontId="3" type="noConversion"/>
  <hyperlinks>
    <hyperlink ref="G198" location="'TABLA DE CONTENIDO'!A1" display="VOLVER A TABLA DE CONTENIDO"/>
  </hyperlinks>
  <printOptions horizontalCentered="1" verticalCentered="1"/>
  <pageMargins left="0.59055118110236227" right="0.39370078740157483" top="0.59055118110236227" bottom="0.98425196850393704" header="0" footer="0"/>
  <pageSetup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2237"/>
  <sheetViews>
    <sheetView topLeftCell="P317" zoomScaleNormal="100" workbookViewId="0">
      <selection activeCell="J418" sqref="J418"/>
    </sheetView>
  </sheetViews>
  <sheetFormatPr baseColWidth="10" defaultRowHeight="12.75" x14ac:dyDescent="0.2"/>
  <cols>
    <col min="1" max="1" width="19.5703125" customWidth="1"/>
    <col min="2" max="12" width="4.28515625" customWidth="1"/>
    <col min="13" max="14" width="6" customWidth="1"/>
    <col min="15" max="15" width="0.42578125" hidden="1" customWidth="1"/>
    <col min="16" max="16" width="6" customWidth="1"/>
    <col min="17" max="17" width="6.28515625" customWidth="1"/>
    <col min="18" max="18" width="5.85546875" customWidth="1"/>
    <col min="19" max="19" width="6.85546875" customWidth="1"/>
    <col min="20" max="20" width="5.140625" customWidth="1"/>
    <col min="21" max="21" width="6.140625" customWidth="1"/>
    <col min="22" max="22" width="5.85546875" customWidth="1"/>
    <col min="23" max="24" width="6.5703125" customWidth="1"/>
    <col min="25" max="25" width="8.42578125" customWidth="1"/>
    <col min="26" max="27" width="8.5703125" customWidth="1"/>
    <col min="28" max="28" width="10" customWidth="1"/>
    <col min="29" max="29" width="8.7109375" customWidth="1"/>
    <col min="30" max="30" width="9.85546875" customWidth="1"/>
    <col min="31" max="31" width="5.85546875" customWidth="1"/>
    <col min="33" max="35" width="7.28515625" customWidth="1"/>
    <col min="36" max="36" width="7" customWidth="1"/>
  </cols>
  <sheetData>
    <row r="1" spans="1:25" ht="23.25" x14ac:dyDescent="0.35">
      <c r="A1" s="1346" t="s">
        <v>47</v>
      </c>
      <c r="B1" s="1346"/>
      <c r="C1" s="1346"/>
      <c r="D1" s="1346"/>
      <c r="E1" s="1346"/>
      <c r="F1" s="1346"/>
      <c r="G1" s="1346"/>
      <c r="H1" s="1346"/>
      <c r="I1" s="1346"/>
      <c r="J1" s="1346"/>
      <c r="K1" s="1346"/>
      <c r="L1" s="1346"/>
      <c r="M1" s="1346"/>
      <c r="N1" s="1346"/>
      <c r="O1" s="1346"/>
      <c r="P1" s="1346"/>
      <c r="Q1" s="1346"/>
      <c r="R1" s="1346"/>
      <c r="S1" s="1346"/>
      <c r="T1" s="1346"/>
      <c r="U1" s="1346"/>
    </row>
    <row r="2" spans="1:25" ht="18" x14ac:dyDescent="0.25">
      <c r="A2" s="1345" t="s">
        <v>729</v>
      </c>
      <c r="B2" s="1345"/>
      <c r="C2" s="1345"/>
      <c r="D2" s="1345"/>
      <c r="E2" s="1345"/>
      <c r="F2" s="1345"/>
      <c r="G2" s="1345"/>
      <c r="H2" s="1345"/>
      <c r="I2" s="1345"/>
      <c r="J2" s="1345"/>
      <c r="K2" s="1345"/>
      <c r="L2" s="1345"/>
      <c r="M2" s="1345"/>
      <c r="N2" s="1345"/>
      <c r="O2" s="1345"/>
      <c r="P2" s="1345"/>
      <c r="Q2" s="1345"/>
      <c r="R2" s="1345"/>
      <c r="S2" s="1345"/>
      <c r="T2" s="1345"/>
      <c r="U2" s="1345"/>
    </row>
    <row r="3" spans="1:25" ht="18" x14ac:dyDescent="0.25">
      <c r="A3" s="1345" t="s">
        <v>380</v>
      </c>
      <c r="B3" s="1345"/>
      <c r="C3" s="1345"/>
      <c r="D3" s="1345"/>
      <c r="E3" s="1345"/>
      <c r="F3" s="1345"/>
      <c r="G3" s="1345"/>
      <c r="H3" s="1345"/>
      <c r="I3" s="1345"/>
      <c r="J3" s="1345"/>
      <c r="K3" s="1345"/>
      <c r="L3" s="1345"/>
      <c r="M3" s="1345"/>
      <c r="N3" s="1345"/>
      <c r="O3" s="1345"/>
      <c r="P3" s="1345"/>
      <c r="Q3" s="1345"/>
      <c r="R3" s="1345"/>
      <c r="S3" s="1345"/>
      <c r="T3" s="1345"/>
      <c r="U3" s="1345"/>
    </row>
    <row r="4" spans="1:25" ht="18" x14ac:dyDescent="0.25">
      <c r="A4" s="1345" t="s">
        <v>382</v>
      </c>
      <c r="B4" s="1345"/>
      <c r="C4" s="1345"/>
      <c r="D4" s="1345"/>
      <c r="E4" s="1345"/>
      <c r="F4" s="1345"/>
      <c r="G4" s="1345"/>
      <c r="H4" s="1345"/>
      <c r="I4" s="1345"/>
      <c r="J4" s="1345"/>
      <c r="K4" s="1345"/>
      <c r="L4" s="1345"/>
      <c r="M4" s="1345"/>
      <c r="N4" s="1345"/>
      <c r="O4" s="1345"/>
      <c r="P4" s="1345"/>
      <c r="Q4" s="1345"/>
      <c r="R4" s="1345"/>
      <c r="S4" s="1345"/>
      <c r="T4" s="1345"/>
      <c r="U4" s="1345"/>
    </row>
    <row r="5" spans="1:25" x14ac:dyDescent="0.2">
      <c r="A5" s="70"/>
      <c r="B5" s="71"/>
      <c r="C5" s="71"/>
      <c r="D5" s="71"/>
      <c r="E5" s="71"/>
      <c r="F5" s="71"/>
      <c r="G5" s="71"/>
      <c r="H5" s="71"/>
      <c r="I5" s="71"/>
      <c r="J5" s="71"/>
      <c r="K5" s="71"/>
      <c r="L5" s="71"/>
      <c r="M5" s="71"/>
      <c r="N5" s="71"/>
      <c r="O5" s="71"/>
      <c r="P5" s="71"/>
      <c r="Q5" s="71"/>
      <c r="R5" s="71"/>
      <c r="S5" s="71"/>
      <c r="T5" s="71"/>
      <c r="U5" s="71"/>
    </row>
    <row r="6" spans="1:25" x14ac:dyDescent="0.2">
      <c r="A6" s="72" t="s">
        <v>1019</v>
      </c>
      <c r="B6" s="422"/>
      <c r="C6" s="423"/>
      <c r="D6" s="423"/>
      <c r="E6" s="423"/>
      <c r="F6" s="423"/>
      <c r="G6" s="423"/>
      <c r="H6" s="423"/>
      <c r="I6" s="3"/>
      <c r="J6" s="512"/>
      <c r="K6" s="512"/>
      <c r="L6" s="3"/>
      <c r="N6" s="75" t="s">
        <v>1020</v>
      </c>
      <c r="P6" s="511"/>
      <c r="Q6" s="423"/>
      <c r="R6" s="423"/>
      <c r="S6" s="423"/>
      <c r="T6" s="424"/>
      <c r="U6" s="424"/>
    </row>
    <row r="7" spans="1:25" x14ac:dyDescent="0.2">
      <c r="A7" s="72"/>
      <c r="B7" s="73"/>
      <c r="C7" s="74"/>
      <c r="D7" s="74"/>
      <c r="E7" s="74"/>
      <c r="F7" s="74"/>
      <c r="G7" s="74"/>
      <c r="H7" s="74"/>
      <c r="I7" s="75"/>
      <c r="J7" s="76"/>
      <c r="K7" s="76"/>
      <c r="L7" s="76"/>
      <c r="M7" s="76"/>
      <c r="N7" s="511"/>
      <c r="O7" s="511"/>
      <c r="P7" s="511"/>
      <c r="Q7" s="74"/>
      <c r="R7" s="74"/>
      <c r="S7" s="74"/>
      <c r="T7" s="71"/>
      <c r="U7" s="71"/>
    </row>
    <row r="8" spans="1:25" x14ac:dyDescent="0.2">
      <c r="A8" s="77" t="s">
        <v>53</v>
      </c>
      <c r="B8" s="426" t="s">
        <v>48</v>
      </c>
      <c r="C8" s="427"/>
      <c r="D8" s="427"/>
      <c r="E8" s="427"/>
      <c r="F8" s="427"/>
      <c r="G8" s="428"/>
      <c r="H8" s="78"/>
      <c r="I8" s="724" t="s">
        <v>632</v>
      </c>
      <c r="J8" s="78"/>
      <c r="K8" s="78"/>
      <c r="L8" s="78"/>
      <c r="M8" s="78"/>
      <c r="N8" s="78"/>
      <c r="O8" s="78"/>
      <c r="P8" s="78"/>
      <c r="Q8" s="78"/>
      <c r="R8" s="78"/>
      <c r="S8" s="78"/>
      <c r="T8" s="79"/>
      <c r="U8" s="79"/>
    </row>
    <row r="9" spans="1:25" x14ac:dyDescent="0.2">
      <c r="A9" s="145"/>
      <c r="B9" s="426" t="s">
        <v>50</v>
      </c>
      <c r="C9" s="427"/>
      <c r="D9" s="427"/>
      <c r="E9" s="427"/>
      <c r="F9" s="427"/>
      <c r="G9" s="428"/>
      <c r="H9" s="78"/>
      <c r="I9" s="724" t="s">
        <v>633</v>
      </c>
      <c r="J9" s="78"/>
      <c r="K9" s="78"/>
      <c r="L9" s="78"/>
      <c r="M9" s="78"/>
      <c r="N9" s="78"/>
      <c r="O9" s="78"/>
      <c r="P9" s="78"/>
      <c r="Q9" s="78"/>
      <c r="R9" s="78"/>
      <c r="S9" s="78"/>
      <c r="T9" s="79"/>
      <c r="U9" s="79"/>
    </row>
    <row r="10" spans="1:25" x14ac:dyDescent="0.2">
      <c r="A10" s="145"/>
      <c r="B10" s="426" t="s">
        <v>51</v>
      </c>
      <c r="C10" s="427"/>
      <c r="D10" s="427"/>
      <c r="E10" s="427"/>
      <c r="F10" s="427"/>
      <c r="G10" s="428"/>
      <c r="H10" s="78"/>
      <c r="I10" s="78" t="s">
        <v>49</v>
      </c>
      <c r="J10" s="78"/>
      <c r="K10" s="78"/>
      <c r="L10" s="78"/>
      <c r="M10" s="78"/>
      <c r="N10" s="78"/>
      <c r="O10" s="78"/>
      <c r="P10" s="78"/>
      <c r="Q10" s="78"/>
      <c r="R10" s="78"/>
      <c r="S10" s="78"/>
      <c r="T10" s="79"/>
      <c r="U10" s="79"/>
    </row>
    <row r="11" spans="1:25" x14ac:dyDescent="0.2">
      <c r="A11" s="145"/>
      <c r="B11" s="426" t="s">
        <v>54</v>
      </c>
      <c r="C11" s="427"/>
      <c r="D11" s="427"/>
      <c r="E11" s="427"/>
      <c r="F11" s="427"/>
      <c r="G11" s="428"/>
      <c r="H11" s="78"/>
      <c r="I11" s="78" t="s">
        <v>49</v>
      </c>
      <c r="J11" s="78"/>
      <c r="K11" s="78"/>
      <c r="L11" s="78"/>
      <c r="M11" s="78"/>
      <c r="N11" s="78"/>
      <c r="O11" s="78"/>
      <c r="P11" s="78"/>
      <c r="Q11" s="78"/>
      <c r="R11" s="78"/>
      <c r="S11" s="78"/>
      <c r="T11" s="79"/>
      <c r="U11" s="79"/>
    </row>
    <row r="12" spans="1:25" ht="19.5" customHeight="1" x14ac:dyDescent="0.2">
      <c r="A12" s="1437" t="s">
        <v>1021</v>
      </c>
      <c r="B12" s="1437"/>
      <c r="C12" s="1437"/>
      <c r="D12" s="1437"/>
      <c r="E12" s="1437"/>
      <c r="F12" s="1437"/>
      <c r="G12" s="1437"/>
      <c r="H12" s="1437"/>
      <c r="I12" s="77" t="s">
        <v>1064</v>
      </c>
      <c r="J12" s="74"/>
      <c r="K12" s="74"/>
      <c r="L12" s="74"/>
      <c r="M12" s="74"/>
      <c r="N12" s="423"/>
      <c r="O12" s="423"/>
      <c r="P12" s="423"/>
      <c r="Q12" s="423"/>
      <c r="R12" s="423"/>
      <c r="S12" s="423"/>
      <c r="T12" s="424"/>
      <c r="U12" s="424"/>
    </row>
    <row r="13" spans="1:25" ht="8.25" customHeight="1" thickBot="1" x14ac:dyDescent="0.25">
      <c r="A13" s="80"/>
      <c r="B13" s="81"/>
      <c r="C13" s="82"/>
      <c r="D13" s="82"/>
      <c r="E13" s="82"/>
      <c r="F13" s="82"/>
      <c r="G13" s="82"/>
      <c r="H13" s="82"/>
      <c r="I13" s="83"/>
      <c r="J13" s="82"/>
      <c r="K13" s="82"/>
      <c r="L13" s="82"/>
      <c r="M13" s="82"/>
      <c r="N13" s="82"/>
      <c r="O13" s="82"/>
      <c r="P13" s="82"/>
      <c r="Q13" s="82"/>
      <c r="R13" s="82"/>
      <c r="S13" s="82"/>
      <c r="T13" s="82"/>
      <c r="U13" s="82"/>
    </row>
    <row r="14" spans="1:25" ht="13.5" customHeight="1" x14ac:dyDescent="0.2">
      <c r="A14" s="85"/>
      <c r="B14" s="86"/>
      <c r="C14" s="87"/>
      <c r="D14" s="87"/>
      <c r="E14" s="87"/>
      <c r="F14" s="87"/>
      <c r="G14" s="87"/>
      <c r="H14" s="87"/>
      <c r="I14" s="86"/>
      <c r="J14" s="87"/>
      <c r="K14" s="87"/>
      <c r="L14" s="87"/>
      <c r="M14" s="87"/>
      <c r="N14" s="87"/>
      <c r="O14" s="87"/>
      <c r="P14" s="87"/>
      <c r="Q14" s="87"/>
      <c r="R14" s="87"/>
      <c r="S14" s="87"/>
      <c r="T14" s="88"/>
      <c r="U14" s="19"/>
      <c r="V14" s="19"/>
      <c r="W14" s="19"/>
      <c r="X14" s="19"/>
      <c r="Y14" s="89"/>
    </row>
    <row r="15" spans="1:25" x14ac:dyDescent="0.2">
      <c r="A15" s="90"/>
      <c r="B15" s="91"/>
      <c r="C15" s="92"/>
      <c r="D15" s="92"/>
      <c r="E15" s="92"/>
      <c r="F15" s="92"/>
      <c r="G15" s="92"/>
      <c r="H15" s="92"/>
      <c r="I15" s="91"/>
      <c r="J15" s="92"/>
      <c r="K15" s="92"/>
      <c r="L15" s="92"/>
      <c r="M15" s="92"/>
      <c r="N15" s="92"/>
      <c r="O15" s="92"/>
      <c r="P15" s="92"/>
      <c r="Q15" s="92"/>
      <c r="R15" s="92"/>
      <c r="S15" s="92"/>
      <c r="T15" s="93"/>
      <c r="U15" s="13"/>
      <c r="V15" s="13"/>
      <c r="W15" s="13"/>
      <c r="X15" s="13"/>
      <c r="Y15" s="94"/>
    </row>
    <row r="16" spans="1:25" x14ac:dyDescent="0.2">
      <c r="A16" s="95"/>
      <c r="B16" s="91"/>
      <c r="C16" s="92"/>
      <c r="D16" s="92"/>
      <c r="E16" s="92"/>
      <c r="F16" s="92"/>
      <c r="G16" s="92"/>
      <c r="H16" s="92"/>
      <c r="I16" s="91"/>
      <c r="J16" s="92"/>
      <c r="K16" s="92"/>
      <c r="L16" s="92"/>
      <c r="M16" s="92"/>
      <c r="N16" s="92"/>
      <c r="O16" s="92"/>
      <c r="P16" s="92"/>
      <c r="Q16" s="92"/>
      <c r="R16" s="92"/>
      <c r="S16" s="92"/>
      <c r="T16" s="93"/>
      <c r="U16" s="13"/>
      <c r="V16" s="13"/>
      <c r="W16" s="13"/>
      <c r="X16" s="13"/>
      <c r="Y16" s="94"/>
    </row>
    <row r="17" spans="1:25" x14ac:dyDescent="0.2">
      <c r="A17" s="95"/>
      <c r="B17" s="91"/>
      <c r="C17" s="92"/>
      <c r="D17" s="92"/>
      <c r="E17" s="92"/>
      <c r="F17" s="92"/>
      <c r="G17" s="92"/>
      <c r="H17" s="92"/>
      <c r="I17" s="91"/>
      <c r="J17" s="92"/>
      <c r="K17" s="92"/>
      <c r="L17" s="92"/>
      <c r="M17" s="92"/>
      <c r="N17" s="92"/>
      <c r="O17" s="92"/>
      <c r="P17" s="92"/>
      <c r="Q17" s="92"/>
      <c r="R17" s="92"/>
      <c r="S17" s="92"/>
      <c r="T17" s="93"/>
      <c r="U17" s="13"/>
      <c r="V17" s="13"/>
      <c r="W17" s="13"/>
      <c r="X17" s="13"/>
      <c r="Y17" s="94"/>
    </row>
    <row r="18" spans="1:25" x14ac:dyDescent="0.2">
      <c r="A18" s="95"/>
      <c r="B18" s="91"/>
      <c r="C18" s="92"/>
      <c r="D18" s="92"/>
      <c r="E18" s="92"/>
      <c r="F18" s="92"/>
      <c r="G18" s="92"/>
      <c r="H18" s="92"/>
      <c r="I18" s="91"/>
      <c r="J18" s="92"/>
      <c r="K18" s="92"/>
      <c r="L18" s="92"/>
      <c r="M18" s="92"/>
      <c r="N18" s="92"/>
      <c r="O18" s="92"/>
      <c r="P18" s="92"/>
      <c r="Q18" s="92"/>
      <c r="R18" s="92"/>
      <c r="S18" s="92"/>
      <c r="T18" s="93"/>
      <c r="U18" s="13"/>
      <c r="V18" s="13"/>
      <c r="W18" s="13"/>
      <c r="X18" s="13"/>
      <c r="Y18" s="94"/>
    </row>
    <row r="19" spans="1:25" x14ac:dyDescent="0.2">
      <c r="A19" s="95"/>
      <c r="B19" s="91"/>
      <c r="C19" s="92"/>
      <c r="D19" s="92"/>
      <c r="E19" s="92"/>
      <c r="F19" s="92"/>
      <c r="G19" s="92"/>
      <c r="H19" s="92"/>
      <c r="I19" s="91"/>
      <c r="J19" s="92"/>
      <c r="K19" s="92"/>
      <c r="L19" s="92"/>
      <c r="M19" s="92"/>
      <c r="N19" s="92"/>
      <c r="O19" s="92"/>
      <c r="P19" s="92"/>
      <c r="Q19" s="92"/>
      <c r="R19" s="92"/>
      <c r="S19" s="92"/>
      <c r="T19" s="93"/>
      <c r="U19" s="13"/>
      <c r="V19" s="13"/>
      <c r="W19" s="13"/>
      <c r="X19" s="13"/>
      <c r="Y19" s="94"/>
    </row>
    <row r="20" spans="1:25" x14ac:dyDescent="0.2">
      <c r="A20" s="95"/>
      <c r="B20" s="91"/>
      <c r="C20" s="92"/>
      <c r="D20" s="92"/>
      <c r="E20" s="92"/>
      <c r="F20" s="92"/>
      <c r="G20" s="92"/>
      <c r="H20" s="92"/>
      <c r="I20" s="91"/>
      <c r="J20" s="92"/>
      <c r="K20" s="92"/>
      <c r="L20" s="92"/>
      <c r="M20" s="92"/>
      <c r="N20" s="92"/>
      <c r="O20" s="92"/>
      <c r="P20" s="92"/>
      <c r="Q20" s="92"/>
      <c r="R20" s="92"/>
      <c r="S20" s="92"/>
      <c r="T20" s="93"/>
      <c r="U20" s="13"/>
      <c r="V20" s="13"/>
      <c r="W20" s="13"/>
      <c r="X20" s="13"/>
      <c r="Y20" s="94"/>
    </row>
    <row r="21" spans="1:25" x14ac:dyDescent="0.2">
      <c r="A21" s="95"/>
      <c r="B21" s="91"/>
      <c r="C21" s="92"/>
      <c r="D21" s="92"/>
      <c r="E21" s="92"/>
      <c r="F21" s="92"/>
      <c r="G21" s="92"/>
      <c r="H21" s="92"/>
      <c r="I21" s="91"/>
      <c r="J21" s="92"/>
      <c r="K21" s="92"/>
      <c r="L21" s="92"/>
      <c r="M21" s="92"/>
      <c r="N21" s="92"/>
      <c r="O21" s="92"/>
      <c r="P21" s="92"/>
      <c r="Q21" s="92"/>
      <c r="R21" s="92"/>
      <c r="S21" s="92"/>
      <c r="T21" s="93"/>
      <c r="U21" s="13"/>
      <c r="V21" s="13"/>
      <c r="W21" s="13"/>
      <c r="X21" s="13"/>
      <c r="Y21" s="94"/>
    </row>
    <row r="22" spans="1:25" x14ac:dyDescent="0.2">
      <c r="A22" s="95"/>
      <c r="B22" s="91"/>
      <c r="C22" s="92"/>
      <c r="D22" s="92"/>
      <c r="E22" s="92"/>
      <c r="F22" s="92"/>
      <c r="G22" s="92"/>
      <c r="H22" s="92"/>
      <c r="I22" s="91"/>
      <c r="J22" s="92"/>
      <c r="K22" s="92"/>
      <c r="L22" s="92"/>
      <c r="M22" s="92"/>
      <c r="N22" s="92"/>
      <c r="O22" s="92"/>
      <c r="P22" s="92"/>
      <c r="Q22" s="92"/>
      <c r="R22" s="92"/>
      <c r="S22" s="92"/>
      <c r="T22" s="93"/>
      <c r="U22" s="13"/>
      <c r="V22" s="13"/>
      <c r="W22" s="13"/>
      <c r="X22" s="13"/>
      <c r="Y22" s="94"/>
    </row>
    <row r="23" spans="1:25" x14ac:dyDescent="0.2">
      <c r="A23" s="95"/>
      <c r="B23" s="91"/>
      <c r="C23" s="92"/>
      <c r="D23" s="92"/>
      <c r="E23" s="92"/>
      <c r="F23" s="92"/>
      <c r="G23" s="92"/>
      <c r="H23" s="92"/>
      <c r="I23" s="91"/>
      <c r="J23" s="92"/>
      <c r="K23" s="92"/>
      <c r="L23" s="92"/>
      <c r="M23" s="92"/>
      <c r="N23" s="92"/>
      <c r="O23" s="92"/>
      <c r="P23" s="92"/>
      <c r="Q23" s="92"/>
      <c r="R23" s="92"/>
      <c r="S23" s="92"/>
      <c r="T23" s="93"/>
      <c r="U23" s="13"/>
      <c r="V23" s="13"/>
      <c r="W23" s="13"/>
      <c r="X23" s="13"/>
      <c r="Y23" s="94"/>
    </row>
    <row r="24" spans="1:25" x14ac:dyDescent="0.2">
      <c r="A24" s="95"/>
      <c r="B24" s="91"/>
      <c r="C24" s="92"/>
      <c r="D24" s="92"/>
      <c r="E24" s="92"/>
      <c r="F24" s="92"/>
      <c r="G24" s="92"/>
      <c r="H24" s="92"/>
      <c r="I24" s="91"/>
      <c r="J24" s="92"/>
      <c r="K24" s="92"/>
      <c r="L24" s="92"/>
      <c r="M24" s="92"/>
      <c r="N24" s="92"/>
      <c r="O24" s="92"/>
      <c r="P24" s="92"/>
      <c r="Q24" s="92"/>
      <c r="R24" s="92"/>
      <c r="S24" s="92"/>
      <c r="T24" s="93"/>
      <c r="U24" s="13"/>
      <c r="V24" s="13"/>
      <c r="W24" s="13"/>
      <c r="X24" s="13"/>
      <c r="Y24" s="94"/>
    </row>
    <row r="25" spans="1:25" x14ac:dyDescent="0.2">
      <c r="A25" s="95"/>
      <c r="B25" s="91"/>
      <c r="C25" s="92"/>
      <c r="D25" s="92"/>
      <c r="E25" s="92"/>
      <c r="F25" s="92"/>
      <c r="G25" s="92"/>
      <c r="H25" s="92"/>
      <c r="I25" s="91"/>
      <c r="J25" s="92"/>
      <c r="K25" s="92"/>
      <c r="L25" s="92"/>
      <c r="M25" s="92"/>
      <c r="N25" s="92"/>
      <c r="O25" s="92"/>
      <c r="P25" s="92"/>
      <c r="Q25" s="92"/>
      <c r="R25" s="92"/>
      <c r="S25" s="92"/>
      <c r="T25" s="93"/>
      <c r="U25" s="13"/>
      <c r="V25" s="13"/>
      <c r="W25" s="13"/>
      <c r="X25" s="13"/>
      <c r="Y25" s="94"/>
    </row>
    <row r="26" spans="1:25" x14ac:dyDescent="0.2">
      <c r="A26" s="95"/>
      <c r="B26" s="91"/>
      <c r="C26" s="92"/>
      <c r="D26" s="92"/>
      <c r="E26" s="92"/>
      <c r="F26" s="92"/>
      <c r="G26" s="92"/>
      <c r="H26" s="92"/>
      <c r="I26" s="91"/>
      <c r="J26" s="92"/>
      <c r="K26" s="92"/>
      <c r="L26" s="92"/>
      <c r="M26" s="92"/>
      <c r="N26" s="92"/>
      <c r="O26" s="92"/>
      <c r="P26" s="92"/>
      <c r="Q26" s="92"/>
      <c r="R26" s="92"/>
      <c r="S26" s="92"/>
      <c r="T26" s="93"/>
      <c r="U26" s="13"/>
      <c r="V26" s="13"/>
      <c r="W26" s="13"/>
      <c r="X26" s="13"/>
      <c r="Y26" s="94"/>
    </row>
    <row r="27" spans="1:25" x14ac:dyDescent="0.2">
      <c r="A27" s="95"/>
      <c r="B27" s="91"/>
      <c r="C27" s="92"/>
      <c r="D27" s="92"/>
      <c r="E27" s="92"/>
      <c r="F27" s="92"/>
      <c r="G27" s="92"/>
      <c r="H27" s="92"/>
      <c r="I27" s="91"/>
      <c r="J27" s="92"/>
      <c r="K27" s="92"/>
      <c r="L27" s="92"/>
      <c r="M27" s="92"/>
      <c r="N27" s="92"/>
      <c r="O27" s="92"/>
      <c r="P27" s="92"/>
      <c r="Q27" s="92"/>
      <c r="R27" s="92"/>
      <c r="S27" s="92"/>
      <c r="T27" s="93"/>
      <c r="U27" s="13"/>
      <c r="V27" s="13"/>
      <c r="W27" s="13"/>
      <c r="X27" s="13"/>
      <c r="Y27" s="94"/>
    </row>
    <row r="28" spans="1:25" x14ac:dyDescent="0.2">
      <c r="A28" s="95"/>
      <c r="B28" s="91"/>
      <c r="C28" s="92"/>
      <c r="D28" s="92"/>
      <c r="E28" s="92"/>
      <c r="F28" s="92"/>
      <c r="G28" s="92"/>
      <c r="H28" s="92"/>
      <c r="I28" s="91"/>
      <c r="J28" s="92"/>
      <c r="K28" s="92"/>
      <c r="L28" s="92"/>
      <c r="M28" s="92"/>
      <c r="N28" s="92"/>
      <c r="O28" s="92"/>
      <c r="P28" s="92"/>
      <c r="Q28" s="92"/>
      <c r="R28" s="92"/>
      <c r="S28" s="92"/>
      <c r="T28" s="93"/>
      <c r="U28" s="13"/>
      <c r="V28" s="13"/>
      <c r="W28" s="13"/>
      <c r="X28" s="13"/>
      <c r="Y28" s="94"/>
    </row>
    <row r="29" spans="1:25" x14ac:dyDescent="0.2">
      <c r="A29" s="95"/>
      <c r="B29" s="91"/>
      <c r="C29" s="92"/>
      <c r="D29" s="92"/>
      <c r="E29" s="92"/>
      <c r="F29" s="92"/>
      <c r="G29" s="92"/>
      <c r="H29" s="92"/>
      <c r="I29" s="91"/>
      <c r="J29" s="92"/>
      <c r="K29" s="92"/>
      <c r="L29" s="92"/>
      <c r="M29" s="92"/>
      <c r="N29" s="92"/>
      <c r="O29" s="92"/>
      <c r="P29" s="92"/>
      <c r="Q29" s="92"/>
      <c r="R29" s="92"/>
      <c r="S29" s="92"/>
      <c r="T29" s="93"/>
      <c r="U29" s="13"/>
      <c r="V29" s="13"/>
      <c r="W29" s="13"/>
      <c r="X29" s="13"/>
      <c r="Y29" s="94"/>
    </row>
    <row r="30" spans="1:25" x14ac:dyDescent="0.2">
      <c r="A30" s="95"/>
      <c r="B30" s="91"/>
      <c r="C30" s="92"/>
      <c r="D30" s="92"/>
      <c r="E30" s="92"/>
      <c r="F30" s="92"/>
      <c r="G30" s="92"/>
      <c r="H30" s="92"/>
      <c r="I30" s="91"/>
      <c r="J30" s="92"/>
      <c r="K30" s="92"/>
      <c r="L30" s="92"/>
      <c r="M30" s="92"/>
      <c r="N30" s="92"/>
      <c r="O30" s="92"/>
      <c r="P30" s="92"/>
      <c r="Q30" s="92"/>
      <c r="R30" s="92"/>
      <c r="S30" s="92"/>
      <c r="T30" s="93"/>
      <c r="U30" s="13"/>
      <c r="V30" s="13"/>
      <c r="W30" s="13"/>
      <c r="X30" s="13"/>
      <c r="Y30" s="94"/>
    </row>
    <row r="31" spans="1:25" x14ac:dyDescent="0.2">
      <c r="A31" s="95"/>
      <c r="B31" s="91"/>
      <c r="C31" s="92"/>
      <c r="D31" s="92"/>
      <c r="E31" s="92"/>
      <c r="F31" s="92"/>
      <c r="G31" s="92"/>
      <c r="H31" s="92"/>
      <c r="I31" s="91"/>
      <c r="J31" s="92"/>
      <c r="K31" s="92"/>
      <c r="L31" s="92"/>
      <c r="M31" s="92"/>
      <c r="N31" s="92"/>
      <c r="O31" s="92"/>
      <c r="P31" s="92"/>
      <c r="Q31" s="92"/>
      <c r="R31" s="92"/>
      <c r="S31" s="92"/>
      <c r="T31" s="93"/>
      <c r="U31" s="13"/>
      <c r="V31" s="13"/>
      <c r="W31" s="13"/>
      <c r="X31" s="13"/>
      <c r="Y31" s="94"/>
    </row>
    <row r="32" spans="1:25" x14ac:dyDescent="0.2">
      <c r="A32" s="95"/>
      <c r="B32" s="91"/>
      <c r="C32" s="92"/>
      <c r="D32" s="92"/>
      <c r="E32" s="92"/>
      <c r="F32" s="92"/>
      <c r="G32" s="92"/>
      <c r="H32" s="92"/>
      <c r="I32" s="91"/>
      <c r="J32" s="92"/>
      <c r="K32" s="92"/>
      <c r="L32" s="92"/>
      <c r="M32" s="92"/>
      <c r="N32" s="92"/>
      <c r="O32" s="92"/>
      <c r="P32" s="92"/>
      <c r="Q32" s="92"/>
      <c r="R32" s="92"/>
      <c r="S32" s="92"/>
      <c r="T32" s="93"/>
      <c r="U32" s="13"/>
      <c r="V32" s="13"/>
      <c r="W32" s="13"/>
      <c r="X32" s="13"/>
      <c r="Y32" s="94"/>
    </row>
    <row r="33" spans="1:27" x14ac:dyDescent="0.2">
      <c r="A33" s="95"/>
      <c r="B33" s="91"/>
      <c r="C33" s="92"/>
      <c r="D33" s="92"/>
      <c r="E33" s="92"/>
      <c r="F33" s="92"/>
      <c r="G33" s="92"/>
      <c r="H33" s="92"/>
      <c r="I33" s="91"/>
      <c r="J33" s="92"/>
      <c r="K33" s="92"/>
      <c r="L33" s="92"/>
      <c r="M33" s="92"/>
      <c r="N33" s="92"/>
      <c r="O33" s="92"/>
      <c r="P33" s="92"/>
      <c r="Q33" s="92"/>
      <c r="R33" s="92"/>
      <c r="S33" s="92"/>
      <c r="T33" s="93"/>
      <c r="U33" s="13"/>
      <c r="V33" s="13"/>
      <c r="W33" s="13"/>
      <c r="X33" s="13"/>
      <c r="Y33" s="94"/>
    </row>
    <row r="34" spans="1:27" ht="13.5" thickBot="1" x14ac:dyDescent="0.25">
      <c r="A34" s="96"/>
      <c r="B34" s="97"/>
      <c r="C34" s="98"/>
      <c r="D34" s="98"/>
      <c r="E34" s="98"/>
      <c r="F34" s="98"/>
      <c r="G34" s="98"/>
      <c r="H34" s="98"/>
      <c r="I34" s="97"/>
      <c r="J34" s="98"/>
      <c r="K34" s="98"/>
      <c r="L34" s="98"/>
      <c r="M34" s="98"/>
      <c r="N34" s="98"/>
      <c r="O34" s="98"/>
      <c r="P34" s="98"/>
      <c r="Q34" s="98"/>
      <c r="R34" s="98"/>
      <c r="S34" s="98"/>
      <c r="T34" s="99"/>
      <c r="U34" s="22"/>
      <c r="V34" s="22"/>
      <c r="W34" s="22"/>
      <c r="X34" s="22"/>
      <c r="Y34" s="100"/>
    </row>
    <row r="35" spans="1:27" ht="13.5" thickBot="1" x14ac:dyDescent="0.25">
      <c r="A35" s="92"/>
      <c r="B35" s="91"/>
      <c r="C35" s="92"/>
      <c r="D35" s="92"/>
      <c r="E35" s="92"/>
      <c r="F35" s="92"/>
      <c r="G35" s="92"/>
      <c r="H35" s="92"/>
      <c r="I35" s="91"/>
      <c r="J35" s="92"/>
      <c r="K35" s="92"/>
      <c r="L35" s="92"/>
      <c r="M35" s="92"/>
      <c r="N35" s="92"/>
      <c r="O35" s="92"/>
      <c r="P35" s="92"/>
      <c r="Q35" s="92"/>
      <c r="R35" s="92"/>
      <c r="S35" s="92"/>
      <c r="T35" s="93"/>
      <c r="U35" s="93"/>
      <c r="V35" s="93"/>
      <c r="W35" s="93"/>
    </row>
    <row r="36" spans="1:27" s="47" customFormat="1" ht="15" customHeight="1" x14ac:dyDescent="0.25">
      <c r="A36" s="101" t="s">
        <v>7</v>
      </c>
      <c r="B36" s="102"/>
      <c r="C36" s="103"/>
      <c r="D36" s="104"/>
      <c r="E36" s="104"/>
      <c r="F36" s="104"/>
      <c r="G36" s="104"/>
      <c r="H36" s="104"/>
      <c r="I36" s="105" t="s">
        <v>53</v>
      </c>
      <c r="J36" s="105"/>
      <c r="K36" s="104"/>
      <c r="L36" s="106"/>
      <c r="M36" s="104"/>
      <c r="N36" s="107"/>
      <c r="O36" s="104"/>
      <c r="P36" s="1350" t="s">
        <v>97</v>
      </c>
      <c r="Q36" s="1351"/>
      <c r="R36" s="1351"/>
      <c r="S36" s="1351"/>
      <c r="T36" s="1351"/>
      <c r="U36" s="1351"/>
      <c r="V36" s="1351"/>
      <c r="W36" s="1351"/>
      <c r="X36" s="1351"/>
      <c r="Y36" s="1352"/>
    </row>
    <row r="37" spans="1:27" s="47" customFormat="1" ht="15" customHeight="1" x14ac:dyDescent="0.25">
      <c r="A37" s="108"/>
      <c r="B37" s="147" t="s">
        <v>48</v>
      </c>
      <c r="C37" s="109"/>
      <c r="D37" s="109"/>
      <c r="E37" s="109"/>
      <c r="F37" s="109"/>
      <c r="G37" s="109"/>
      <c r="H37" s="110"/>
      <c r="I37" s="149" t="s">
        <v>50</v>
      </c>
      <c r="J37" s="148"/>
      <c r="K37" s="147" t="s">
        <v>51</v>
      </c>
      <c r="L37" s="150"/>
      <c r="M37" s="149" t="s">
        <v>54</v>
      </c>
      <c r="N37" s="233"/>
      <c r="O37" s="234"/>
      <c r="P37" s="1347" t="s">
        <v>1066</v>
      </c>
      <c r="Q37" s="1348"/>
      <c r="R37" s="1348"/>
      <c r="S37" s="1348"/>
      <c r="T37" s="1348"/>
      <c r="U37" s="1348"/>
      <c r="V37" s="1348"/>
      <c r="W37" s="1348"/>
      <c r="X37" s="1348"/>
      <c r="Y37" s="1349"/>
    </row>
    <row r="38" spans="1:27" s="47" customFormat="1" ht="15" customHeight="1" x14ac:dyDescent="0.25">
      <c r="A38" s="146" t="s">
        <v>55</v>
      </c>
      <c r="B38" s="111"/>
      <c r="C38" s="112"/>
      <c r="D38" s="112" t="s">
        <v>56</v>
      </c>
      <c r="E38" s="112"/>
      <c r="F38" s="112"/>
      <c r="G38" s="112"/>
      <c r="H38" s="113"/>
      <c r="I38" s="112"/>
      <c r="J38" s="113"/>
      <c r="K38" s="114"/>
      <c r="L38" s="113"/>
      <c r="M38" s="114"/>
      <c r="N38" s="115"/>
      <c r="O38" s="234"/>
      <c r="P38" s="1460"/>
      <c r="Q38" s="1461"/>
      <c r="R38" s="1461"/>
      <c r="S38" s="1461"/>
      <c r="T38" s="1461"/>
      <c r="U38" s="1461"/>
      <c r="V38" s="1461"/>
      <c r="W38" s="1461"/>
      <c r="X38" s="1461"/>
      <c r="Y38" s="1462"/>
    </row>
    <row r="39" spans="1:27" s="528" customFormat="1" ht="12" customHeight="1" thickBot="1" x14ac:dyDescent="0.25">
      <c r="A39" s="108" t="s">
        <v>57</v>
      </c>
      <c r="B39" s="725" t="s">
        <v>619</v>
      </c>
      <c r="C39" s="726">
        <v>74</v>
      </c>
      <c r="D39" s="727">
        <v>75</v>
      </c>
      <c r="E39" s="727">
        <v>76</v>
      </c>
      <c r="F39" s="727">
        <v>77</v>
      </c>
      <c r="G39" s="727" t="s">
        <v>618</v>
      </c>
      <c r="H39" s="726"/>
      <c r="I39" s="727">
        <v>72</v>
      </c>
      <c r="J39" s="726" t="s">
        <v>619</v>
      </c>
      <c r="K39" s="727"/>
      <c r="L39" s="726"/>
      <c r="M39" s="727"/>
      <c r="N39" s="728"/>
      <c r="O39" s="729"/>
      <c r="P39" s="1440" t="s">
        <v>376</v>
      </c>
      <c r="Q39" s="1441"/>
      <c r="R39" s="1343" t="s">
        <v>103</v>
      </c>
      <c r="S39" s="1344"/>
      <c r="T39" s="672" t="s">
        <v>104</v>
      </c>
      <c r="U39" s="671"/>
      <c r="V39" s="1366" t="s">
        <v>105</v>
      </c>
      <c r="W39" s="1366"/>
      <c r="X39" s="1095" t="s">
        <v>105</v>
      </c>
      <c r="Y39" s="673"/>
      <c r="AA39" s="1214">
        <v>5.3869999999999996</v>
      </c>
    </row>
    <row r="40" spans="1:27" s="47" customFormat="1" ht="12" customHeight="1" x14ac:dyDescent="0.2">
      <c r="A40" s="440"/>
      <c r="B40" s="431"/>
      <c r="C40" s="431"/>
      <c r="D40" s="431"/>
      <c r="E40" s="431"/>
      <c r="F40" s="431"/>
      <c r="G40" s="431"/>
      <c r="H40" s="431"/>
      <c r="I40" s="431"/>
      <c r="J40" s="431"/>
      <c r="K40" s="431"/>
      <c r="L40" s="431"/>
      <c r="M40" s="431"/>
      <c r="N40" s="236"/>
      <c r="O40" s="429"/>
      <c r="P40" s="435" t="s">
        <v>100</v>
      </c>
      <c r="Q40" s="436" t="s">
        <v>37</v>
      </c>
      <c r="R40" s="435" t="s">
        <v>100</v>
      </c>
      <c r="S40" s="436" t="s">
        <v>37</v>
      </c>
      <c r="T40" s="437" t="s">
        <v>100</v>
      </c>
      <c r="U40" s="436" t="s">
        <v>37</v>
      </c>
      <c r="V40" s="435" t="s">
        <v>100</v>
      </c>
      <c r="W40" s="436" t="s">
        <v>37</v>
      </c>
      <c r="X40" s="437" t="s">
        <v>100</v>
      </c>
      <c r="Y40" s="438" t="s">
        <v>37</v>
      </c>
      <c r="AA40" s="1214">
        <v>1.07</v>
      </c>
    </row>
    <row r="41" spans="1:27" s="47" customFormat="1" ht="10.5" customHeight="1" x14ac:dyDescent="0.2">
      <c r="A41" s="1357" t="s">
        <v>58</v>
      </c>
      <c r="B41" s="1158"/>
      <c r="C41" s="1158"/>
      <c r="D41" s="1158"/>
      <c r="E41" s="1158"/>
      <c r="F41" s="1158"/>
      <c r="G41" s="1158"/>
      <c r="H41" s="235"/>
      <c r="I41" s="235"/>
      <c r="J41" s="235"/>
      <c r="K41" s="235"/>
      <c r="L41" s="235"/>
      <c r="M41" s="235"/>
      <c r="N41" s="439"/>
      <c r="O41" s="236"/>
      <c r="P41" s="509"/>
      <c r="Q41" s="1091"/>
      <c r="R41" s="446"/>
      <c r="S41" s="733"/>
      <c r="T41" s="122"/>
      <c r="U41" s="731"/>
      <c r="V41" s="1090"/>
      <c r="W41" s="1090"/>
      <c r="X41" s="232"/>
      <c r="Y41" s="735"/>
      <c r="AA41" s="1214">
        <f>+AA40+AA39</f>
        <v>6.4569999999999999</v>
      </c>
    </row>
    <row r="42" spans="1:27" s="47" customFormat="1" ht="15" customHeight="1" x14ac:dyDescent="0.2">
      <c r="A42" s="1358"/>
      <c r="B42" s="118"/>
      <c r="C42" s="118"/>
      <c r="D42" s="118"/>
      <c r="E42" s="118"/>
      <c r="F42" s="118"/>
      <c r="G42" s="118"/>
      <c r="H42" s="118"/>
      <c r="I42" s="118"/>
      <c r="J42" s="118"/>
      <c r="K42" s="118"/>
      <c r="L42" s="118"/>
      <c r="M42" s="118"/>
      <c r="N42" s="121"/>
      <c r="O42" s="429"/>
      <c r="P42" s="510"/>
      <c r="Q42" s="431"/>
      <c r="R42" s="794">
        <v>5.3869999999999996</v>
      </c>
      <c r="S42" s="796">
        <f>+R42/AA41</f>
        <v>0.83428836921170813</v>
      </c>
      <c r="T42" s="116"/>
      <c r="U42" s="759"/>
      <c r="V42" s="120"/>
      <c r="W42" s="120"/>
      <c r="X42" s="6"/>
      <c r="Y42" s="941"/>
    </row>
    <row r="43" spans="1:27" s="47" customFormat="1" ht="10.5" customHeight="1" x14ac:dyDescent="0.2">
      <c r="A43" s="1359" t="s">
        <v>94</v>
      </c>
      <c r="B43" s="116"/>
      <c r="C43" s="116"/>
      <c r="D43" s="116"/>
      <c r="E43" s="116"/>
      <c r="F43" s="116"/>
      <c r="G43" s="116"/>
      <c r="H43" s="116"/>
      <c r="I43" s="1208"/>
      <c r="J43" s="1208"/>
      <c r="K43" s="116"/>
      <c r="L43" s="116"/>
      <c r="M43" s="116"/>
      <c r="N43" s="117"/>
      <c r="O43" s="236"/>
      <c r="P43" s="509"/>
      <c r="Q43" s="1091"/>
      <c r="R43" s="447"/>
      <c r="S43" s="748"/>
      <c r="T43" s="830"/>
      <c r="U43" s="749"/>
      <c r="V43" s="1090"/>
      <c r="W43" s="1090"/>
      <c r="X43" s="750"/>
      <c r="Y43" s="741"/>
    </row>
    <row r="44" spans="1:27" s="47" customFormat="1" ht="15" customHeight="1" x14ac:dyDescent="0.2">
      <c r="A44" s="1358"/>
      <c r="B44" s="118"/>
      <c r="C44" s="118"/>
      <c r="D44" s="118"/>
      <c r="E44" s="118"/>
      <c r="F44" s="118"/>
      <c r="G44" s="118"/>
      <c r="H44" s="118"/>
      <c r="I44" s="118"/>
      <c r="J44" s="118"/>
      <c r="K44" s="118"/>
      <c r="L44" s="118"/>
      <c r="M44" s="118"/>
      <c r="N44" s="121"/>
      <c r="O44" s="429"/>
      <c r="P44" s="510"/>
      <c r="Q44" s="431"/>
      <c r="R44" s="432"/>
      <c r="S44" s="751"/>
      <c r="T44" s="771"/>
      <c r="U44" s="951"/>
      <c r="V44" s="120">
        <v>1.07</v>
      </c>
      <c r="W44" s="120">
        <f>+V44/AA41</f>
        <v>0.16571163078829179</v>
      </c>
      <c r="X44" s="739"/>
      <c r="Y44" s="797"/>
    </row>
    <row r="45" spans="1:27" s="47" customFormat="1" ht="14.45" customHeight="1" x14ac:dyDescent="0.2">
      <c r="A45" s="1359" t="s">
        <v>634</v>
      </c>
      <c r="B45" s="116"/>
      <c r="C45" s="116"/>
      <c r="D45" s="116"/>
      <c r="E45" s="116"/>
      <c r="F45" s="734"/>
      <c r="G45" s="116"/>
      <c r="H45" s="116"/>
      <c r="I45" s="116"/>
      <c r="J45" s="116"/>
      <c r="K45" s="116"/>
      <c r="L45" s="116"/>
      <c r="M45" s="116"/>
      <c r="N45" s="117"/>
      <c r="O45" s="236"/>
      <c r="P45" s="509"/>
      <c r="Q45" s="1091"/>
      <c r="R45" s="447"/>
      <c r="S45" s="748"/>
      <c r="T45" s="830"/>
      <c r="U45" s="749"/>
      <c r="V45" s="1090"/>
      <c r="W45" s="1090"/>
      <c r="X45" s="754"/>
      <c r="Y45" s="741"/>
    </row>
    <row r="46" spans="1:27" s="47" customFormat="1" ht="15" customHeight="1" x14ac:dyDescent="0.2">
      <c r="A46" s="1358"/>
      <c r="B46" s="118"/>
      <c r="C46" s="118"/>
      <c r="D46" s="118"/>
      <c r="E46" s="118"/>
      <c r="F46" s="118"/>
      <c r="G46" s="118"/>
      <c r="H46" s="118"/>
      <c r="I46" s="118"/>
      <c r="J46" s="118"/>
      <c r="K46" s="118"/>
      <c r="L46" s="118"/>
      <c r="M46" s="118"/>
      <c r="N46" s="121"/>
      <c r="O46" s="429"/>
      <c r="P46" s="510"/>
      <c r="Q46" s="431"/>
      <c r="R46" s="432"/>
      <c r="S46" s="751"/>
      <c r="T46" s="752"/>
      <c r="U46" s="760"/>
      <c r="V46" s="120"/>
      <c r="W46" s="120"/>
      <c r="X46" s="947">
        <v>6.9000000000000006E-2</v>
      </c>
      <c r="Y46" s="948">
        <v>1</v>
      </c>
    </row>
    <row r="47" spans="1:27" s="47" customFormat="1" ht="10.5" customHeight="1" x14ac:dyDescent="0.2">
      <c r="A47" s="1359" t="s">
        <v>59</v>
      </c>
      <c r="B47" s="1159"/>
      <c r="C47" s="1159"/>
      <c r="D47" s="1159"/>
      <c r="E47" s="1159"/>
      <c r="F47" s="1159"/>
      <c r="G47" s="1159"/>
      <c r="H47" s="116"/>
      <c r="I47" s="758"/>
      <c r="J47" s="758"/>
      <c r="K47" s="116"/>
      <c r="L47" s="116"/>
      <c r="M47" s="116"/>
      <c r="N47" s="117"/>
      <c r="O47" s="236"/>
      <c r="P47" s="509"/>
      <c r="Q47" s="1091"/>
      <c r="R47" s="447"/>
      <c r="S47" s="755"/>
      <c r="T47" s="830"/>
      <c r="U47" s="749"/>
      <c r="V47" s="1090"/>
      <c r="W47" s="1090"/>
      <c r="X47" s="750"/>
      <c r="Y47" s="949"/>
    </row>
    <row r="48" spans="1:27" s="47" customFormat="1" ht="15" customHeight="1" x14ac:dyDescent="0.2">
      <c r="A48" s="1358"/>
      <c r="B48" s="118"/>
      <c r="C48" s="118"/>
      <c r="D48" s="118"/>
      <c r="E48" s="118"/>
      <c r="F48" s="118"/>
      <c r="G48" s="118"/>
      <c r="H48" s="118"/>
      <c r="I48" s="118"/>
      <c r="J48" s="118"/>
      <c r="K48" s="118"/>
      <c r="L48" s="118"/>
      <c r="M48" s="118"/>
      <c r="N48" s="121"/>
      <c r="O48" s="429"/>
      <c r="P48" s="510"/>
      <c r="Q48" s="431"/>
      <c r="R48" s="794">
        <f>+R42</f>
        <v>5.3869999999999996</v>
      </c>
      <c r="S48" s="795">
        <f>+R48/AA41</f>
        <v>0.83428836921170813</v>
      </c>
      <c r="T48" s="752"/>
      <c r="U48" s="760"/>
      <c r="V48" s="120"/>
      <c r="W48" s="120"/>
      <c r="X48" s="947">
        <v>1.071</v>
      </c>
      <c r="Y48" s="948">
        <f>+X48/AA41</f>
        <v>0.16586650147127149</v>
      </c>
    </row>
    <row r="49" spans="1:29" s="47" customFormat="1" ht="10.5" customHeight="1" x14ac:dyDescent="0.2">
      <c r="A49" s="1359" t="s">
        <v>234</v>
      </c>
      <c r="B49" s="1160"/>
      <c r="C49" s="1160"/>
      <c r="D49" s="1160"/>
      <c r="E49" s="1160"/>
      <c r="F49" s="1160"/>
      <c r="G49" s="1160"/>
      <c r="H49" s="116"/>
      <c r="I49" s="758"/>
      <c r="J49" s="758"/>
      <c r="K49" s="116"/>
      <c r="L49" s="116"/>
      <c r="M49" s="116"/>
      <c r="N49" s="117"/>
      <c r="O49" s="236"/>
      <c r="P49" s="509"/>
      <c r="Q49" s="1091"/>
      <c r="R49" s="447"/>
      <c r="S49" s="748"/>
      <c r="T49" s="830"/>
      <c r="U49" s="749"/>
      <c r="V49" s="1090"/>
      <c r="W49" s="1090"/>
      <c r="X49" s="750"/>
      <c r="Y49" s="949"/>
    </row>
    <row r="50" spans="1:29" s="47" customFormat="1" ht="15" customHeight="1" x14ac:dyDescent="0.2">
      <c r="A50" s="1358"/>
      <c r="B50" s="118"/>
      <c r="C50" s="118"/>
      <c r="D50" s="118"/>
      <c r="E50" s="118"/>
      <c r="F50" s="118"/>
      <c r="G50" s="118"/>
      <c r="H50" s="118"/>
      <c r="I50" s="118"/>
      <c r="J50" s="118"/>
      <c r="K50" s="118"/>
      <c r="L50" s="118"/>
      <c r="M50" s="118"/>
      <c r="N50" s="121"/>
      <c r="O50" s="429"/>
      <c r="P50" s="510"/>
      <c r="Q50" s="431"/>
      <c r="R50" s="794">
        <f>+R48</f>
        <v>5.3869999999999996</v>
      </c>
      <c r="S50" s="795">
        <f>+R50/AA41</f>
        <v>0.83428836921170813</v>
      </c>
      <c r="T50" s="752"/>
      <c r="U50" s="760"/>
      <c r="V50" s="120"/>
      <c r="W50" s="120"/>
      <c r="X50" s="947">
        <v>1.071</v>
      </c>
      <c r="Y50" s="948">
        <f>+X50/AA41</f>
        <v>0.16586650147127149</v>
      </c>
    </row>
    <row r="51" spans="1:29" s="47" customFormat="1" ht="10.5" customHeight="1" x14ac:dyDescent="0.2">
      <c r="A51" s="1359" t="s">
        <v>60</v>
      </c>
      <c r="B51" s="1159"/>
      <c r="C51" s="1159"/>
      <c r="D51" s="1159"/>
      <c r="E51" s="1159"/>
      <c r="F51" s="1159"/>
      <c r="G51" s="1159"/>
      <c r="H51" s="116"/>
      <c r="I51" s="758"/>
      <c r="J51" s="758"/>
      <c r="K51" s="116"/>
      <c r="L51" s="116"/>
      <c r="M51" s="116"/>
      <c r="N51" s="117"/>
      <c r="O51" s="236"/>
      <c r="P51" s="509"/>
      <c r="Q51" s="1091"/>
      <c r="R51" s="447"/>
      <c r="S51" s="748"/>
      <c r="T51" s="830"/>
      <c r="U51" s="749"/>
      <c r="V51" s="1090"/>
      <c r="W51" s="1090"/>
      <c r="X51" s="750"/>
      <c r="Y51" s="949"/>
    </row>
    <row r="52" spans="1:29" s="47" customFormat="1" ht="15" customHeight="1" x14ac:dyDescent="0.2">
      <c r="A52" s="1358"/>
      <c r="B52" s="118"/>
      <c r="C52" s="118"/>
      <c r="D52" s="118"/>
      <c r="E52" s="118"/>
      <c r="F52" s="118"/>
      <c r="G52" s="118"/>
      <c r="H52" s="118"/>
      <c r="I52" s="118"/>
      <c r="J52" s="118"/>
      <c r="K52" s="118"/>
      <c r="L52" s="118"/>
      <c r="M52" s="118"/>
      <c r="N52" s="121"/>
      <c r="O52" s="429"/>
      <c r="P52" s="510"/>
      <c r="Q52" s="431"/>
      <c r="R52" s="794">
        <f>+R50</f>
        <v>5.3869999999999996</v>
      </c>
      <c r="S52" s="795">
        <f>+R52/AA41</f>
        <v>0.83428836921170813</v>
      </c>
      <c r="T52" s="794"/>
      <c r="U52" s="795"/>
      <c r="V52" s="120"/>
      <c r="W52" s="120"/>
      <c r="X52" s="947">
        <v>1.071</v>
      </c>
      <c r="Y52" s="950">
        <f>+X52/AA41</f>
        <v>0.16586650147127149</v>
      </c>
    </row>
    <row r="53" spans="1:29" s="47" customFormat="1" ht="10.5" customHeight="1" x14ac:dyDescent="0.2">
      <c r="A53" s="1359" t="s">
        <v>61</v>
      </c>
      <c r="B53" s="1216"/>
      <c r="C53" s="1216"/>
      <c r="D53" s="1216"/>
      <c r="E53" s="1216"/>
      <c r="F53" s="1216"/>
      <c r="G53" s="1216"/>
      <c r="H53" s="116"/>
      <c r="I53" s="1216"/>
      <c r="J53" s="1216"/>
      <c r="K53" s="116"/>
      <c r="L53" s="116"/>
      <c r="M53" s="116"/>
      <c r="N53" s="117"/>
      <c r="O53" s="236"/>
      <c r="P53" s="509"/>
      <c r="Q53" s="1091"/>
      <c r="R53" s="447"/>
      <c r="S53" s="748"/>
      <c r="T53" s="830"/>
      <c r="U53" s="761"/>
      <c r="V53" s="1092"/>
      <c r="W53" s="1092"/>
      <c r="X53" s="750"/>
      <c r="Y53" s="741"/>
      <c r="AA53" s="1328" t="s">
        <v>90</v>
      </c>
      <c r="AB53" s="1329"/>
      <c r="AC53" s="1451" t="s">
        <v>540</v>
      </c>
    </row>
    <row r="54" spans="1:29" s="47" customFormat="1" ht="15" customHeight="1" x14ac:dyDescent="0.2">
      <c r="A54" s="1358"/>
      <c r="B54" s="118"/>
      <c r="C54" s="118"/>
      <c r="D54" s="118"/>
      <c r="E54" s="118"/>
      <c r="F54" s="118"/>
      <c r="G54" s="118"/>
      <c r="H54" s="118"/>
      <c r="I54" s="118"/>
      <c r="J54" s="118"/>
      <c r="K54" s="118"/>
      <c r="L54" s="118"/>
      <c r="M54" s="118"/>
      <c r="N54" s="121"/>
      <c r="O54" s="429"/>
      <c r="P54" s="1209">
        <f>+AA41</f>
        <v>6.4569999999999999</v>
      </c>
      <c r="Q54" s="1212">
        <f>+P54/AA41</f>
        <v>1</v>
      </c>
      <c r="R54" s="432"/>
      <c r="S54" s="751"/>
      <c r="T54" s="794"/>
      <c r="U54" s="946"/>
      <c r="V54" s="123"/>
      <c r="W54" s="123"/>
      <c r="X54" s="743"/>
      <c r="Y54" s="942"/>
      <c r="AA54" s="608" t="s">
        <v>376</v>
      </c>
      <c r="AB54" s="506" t="s">
        <v>378</v>
      </c>
      <c r="AC54" s="1452"/>
    </row>
    <row r="55" spans="1:29" s="47" customFormat="1" ht="10.5" customHeight="1" x14ac:dyDescent="0.2">
      <c r="A55" s="1359" t="s">
        <v>62</v>
      </c>
      <c r="B55" s="1216"/>
      <c r="C55" s="1216"/>
      <c r="D55" s="1216"/>
      <c r="E55" s="1216"/>
      <c r="F55" s="1216"/>
      <c r="G55" s="1216"/>
      <c r="H55" s="116"/>
      <c r="I55" s="1216"/>
      <c r="J55" s="1216"/>
      <c r="K55" s="116"/>
      <c r="L55" s="116"/>
      <c r="M55" s="116"/>
      <c r="N55" s="117"/>
      <c r="O55" s="236"/>
      <c r="P55" s="1210"/>
      <c r="Q55" s="1213"/>
      <c r="R55" s="447"/>
      <c r="S55" s="744"/>
      <c r="T55" s="830"/>
      <c r="U55" s="761"/>
      <c r="V55" s="1092"/>
      <c r="W55" s="1092"/>
      <c r="X55" s="750"/>
      <c r="Y55" s="741"/>
      <c r="AA55" s="419" t="s">
        <v>103</v>
      </c>
      <c r="AB55" s="415" t="s">
        <v>91</v>
      </c>
      <c r="AC55" s="1452"/>
    </row>
    <row r="56" spans="1:29" s="47" customFormat="1" ht="15" customHeight="1" x14ac:dyDescent="0.2">
      <c r="A56" s="1358"/>
      <c r="B56" s="118"/>
      <c r="C56" s="118"/>
      <c r="D56" s="118"/>
      <c r="E56" s="118"/>
      <c r="F56" s="118"/>
      <c r="G56" s="118"/>
      <c r="H56" s="118"/>
      <c r="I56" s="118"/>
      <c r="J56" s="118"/>
      <c r="K56" s="118"/>
      <c r="L56" s="118"/>
      <c r="M56" s="118"/>
      <c r="N56" s="121"/>
      <c r="O56" s="429"/>
      <c r="P56" s="1209">
        <f>+AA41</f>
        <v>6.4569999999999999</v>
      </c>
      <c r="Q56" s="1212">
        <f>+P56/AA41</f>
        <v>1</v>
      </c>
      <c r="R56" s="432"/>
      <c r="S56" s="751"/>
      <c r="T56" s="794"/>
      <c r="U56" s="946"/>
      <c r="V56" s="430"/>
      <c r="W56" s="430"/>
      <c r="X56" s="745"/>
      <c r="Y56" s="943"/>
      <c r="AA56" s="418" t="s">
        <v>104</v>
      </c>
      <c r="AB56" s="415" t="s">
        <v>92</v>
      </c>
      <c r="AC56" s="1452"/>
    </row>
    <row r="57" spans="1:29" s="47" customFormat="1" ht="10.5" customHeight="1" thickBot="1" x14ac:dyDescent="0.25">
      <c r="A57" s="1359" t="s">
        <v>63</v>
      </c>
      <c r="B57" s="1216"/>
      <c r="C57" s="1216"/>
      <c r="D57" s="1216"/>
      <c r="E57" s="1216"/>
      <c r="F57" s="1216"/>
      <c r="G57" s="1216"/>
      <c r="H57" s="116"/>
      <c r="I57" s="1216"/>
      <c r="J57" s="1216"/>
      <c r="K57" s="116"/>
      <c r="L57" s="116"/>
      <c r="M57" s="116"/>
      <c r="N57" s="117"/>
      <c r="O57" s="125"/>
      <c r="P57" s="1210"/>
      <c r="Q57" s="1213"/>
      <c r="R57" s="447"/>
      <c r="S57" s="744"/>
      <c r="T57" s="830"/>
      <c r="U57" s="749"/>
      <c r="V57" s="1090"/>
      <c r="W57" s="1090"/>
      <c r="X57" s="750"/>
      <c r="Y57" s="944"/>
      <c r="AA57" s="507" t="s">
        <v>105</v>
      </c>
      <c r="AB57" s="415" t="s">
        <v>93</v>
      </c>
      <c r="AC57" s="1452"/>
    </row>
    <row r="58" spans="1:29" s="119" customFormat="1" ht="15" customHeight="1" thickBot="1" x14ac:dyDescent="0.25">
      <c r="A58" s="1360"/>
      <c r="B58" s="124"/>
      <c r="C58" s="124"/>
      <c r="D58" s="124"/>
      <c r="E58" s="124"/>
      <c r="F58" s="124"/>
      <c r="G58" s="124"/>
      <c r="H58" s="124"/>
      <c r="I58" s="124"/>
      <c r="J58" s="124"/>
      <c r="K58" s="124"/>
      <c r="L58" s="124"/>
      <c r="M58" s="124"/>
      <c r="N58" s="126"/>
      <c r="O58" s="125"/>
      <c r="P58" s="1211">
        <f>+AA41</f>
        <v>6.4569999999999999</v>
      </c>
      <c r="Q58" s="945">
        <f>+P58/AA41</f>
        <v>1</v>
      </c>
      <c r="R58" s="433"/>
      <c r="S58" s="434"/>
      <c r="T58" s="1093"/>
      <c r="U58" s="1094"/>
      <c r="V58" s="434"/>
      <c r="W58" s="434"/>
      <c r="X58" s="434"/>
      <c r="Y58" s="345"/>
      <c r="AA58" s="417" t="s">
        <v>377</v>
      </c>
      <c r="AB58" s="415" t="s">
        <v>379</v>
      </c>
      <c r="AC58" s="1453"/>
    </row>
    <row r="59" spans="1:29" x14ac:dyDescent="0.2">
      <c r="A59" s="92"/>
      <c r="B59" s="91"/>
      <c r="C59" s="92"/>
      <c r="D59" s="92"/>
      <c r="E59" s="92"/>
      <c r="F59" s="92"/>
      <c r="G59" s="92"/>
      <c r="H59" s="92"/>
      <c r="I59" s="91"/>
      <c r="J59" s="92"/>
      <c r="K59" s="92"/>
      <c r="L59" s="92"/>
      <c r="M59" s="92"/>
      <c r="N59" s="92"/>
      <c r="O59" s="92"/>
      <c r="P59" s="92"/>
      <c r="Q59" s="92"/>
      <c r="R59" s="92"/>
      <c r="S59" s="92"/>
      <c r="T59" s="92"/>
      <c r="U59" s="92"/>
      <c r="V59" s="92"/>
    </row>
    <row r="60" spans="1:29" x14ac:dyDescent="0.2">
      <c r="A60" s="92"/>
      <c r="B60" s="91"/>
      <c r="C60" s="92"/>
      <c r="D60" s="92"/>
      <c r="E60" s="92"/>
      <c r="F60" s="92"/>
      <c r="G60" s="92"/>
      <c r="H60" s="92"/>
      <c r="I60" s="91"/>
      <c r="J60" s="92"/>
      <c r="K60" s="92"/>
      <c r="L60" s="92"/>
      <c r="M60" s="92"/>
      <c r="N60" s="92"/>
      <c r="O60" s="92"/>
      <c r="P60" s="92"/>
      <c r="Q60" s="92"/>
      <c r="R60" s="92"/>
      <c r="S60" s="92"/>
      <c r="T60" s="92"/>
      <c r="U60" s="92"/>
      <c r="V60" s="92"/>
    </row>
    <row r="61" spans="1:29" x14ac:dyDescent="0.2">
      <c r="A61" s="92"/>
      <c r="B61" s="91"/>
      <c r="C61" s="92"/>
      <c r="D61" s="92"/>
      <c r="E61" s="92"/>
      <c r="F61" s="92"/>
      <c r="G61" s="92"/>
      <c r="H61" s="92"/>
      <c r="I61" s="91"/>
      <c r="J61" s="92"/>
      <c r="K61" s="92"/>
      <c r="L61" s="92"/>
      <c r="M61" s="92"/>
      <c r="N61" s="92"/>
      <c r="O61" s="92"/>
      <c r="P61" s="92"/>
      <c r="Q61" s="92"/>
      <c r="R61" s="92"/>
      <c r="S61" s="92"/>
      <c r="T61" s="92"/>
      <c r="U61" s="92"/>
      <c r="V61" s="92"/>
    </row>
    <row r="62" spans="1:29" x14ac:dyDescent="0.2">
      <c r="A62" s="72" t="s">
        <v>1022</v>
      </c>
      <c r="B62" s="422"/>
      <c r="C62" s="423"/>
      <c r="D62" s="423"/>
      <c r="E62" s="423"/>
      <c r="F62" s="423"/>
      <c r="G62" s="423"/>
      <c r="H62" s="423"/>
      <c r="I62" s="3"/>
      <c r="J62" s="512"/>
      <c r="K62" s="512"/>
      <c r="L62" s="3"/>
      <c r="N62" s="75" t="s">
        <v>1023</v>
      </c>
      <c r="P62" s="511"/>
      <c r="Q62" s="423"/>
      <c r="R62" s="423"/>
      <c r="S62" s="423"/>
      <c r="T62" s="424"/>
      <c r="U62" s="424"/>
    </row>
    <row r="63" spans="1:29" x14ac:dyDescent="0.2">
      <c r="A63" s="72"/>
      <c r="B63" s="73"/>
      <c r="C63" s="74"/>
      <c r="D63" s="74"/>
      <c r="E63" s="74"/>
      <c r="F63" s="74"/>
      <c r="G63" s="74"/>
      <c r="H63" s="74"/>
      <c r="I63" s="75"/>
      <c r="J63" s="76"/>
      <c r="K63" s="76"/>
      <c r="L63" s="76"/>
      <c r="M63" s="76"/>
      <c r="N63" s="511"/>
      <c r="O63" s="511"/>
      <c r="P63" s="511"/>
      <c r="Q63" s="74"/>
      <c r="R63" s="74"/>
      <c r="S63" s="74"/>
      <c r="T63" s="71"/>
      <c r="U63" s="71"/>
    </row>
    <row r="64" spans="1:29" x14ac:dyDescent="0.2">
      <c r="A64" s="77" t="s">
        <v>53</v>
      </c>
      <c r="B64" s="426" t="s">
        <v>48</v>
      </c>
      <c r="C64" s="427"/>
      <c r="D64" s="427"/>
      <c r="E64" s="427"/>
      <c r="F64" s="427"/>
      <c r="G64" s="428"/>
      <c r="H64" s="78"/>
      <c r="I64" s="724" t="s">
        <v>959</v>
      </c>
      <c r="J64" s="78"/>
      <c r="K64" s="78"/>
      <c r="L64" s="78"/>
      <c r="M64" s="78"/>
      <c r="N64" s="78"/>
      <c r="O64" s="78"/>
      <c r="P64" s="78"/>
      <c r="Q64" s="78"/>
      <c r="R64" s="78"/>
      <c r="S64" s="78"/>
      <c r="T64" s="79"/>
      <c r="U64" s="79"/>
    </row>
    <row r="65" spans="1:31" x14ac:dyDescent="0.2">
      <c r="A65" s="145"/>
      <c r="B65" s="426" t="s">
        <v>50</v>
      </c>
      <c r="C65" s="427"/>
      <c r="D65" s="427"/>
      <c r="E65" s="427"/>
      <c r="F65" s="427"/>
      <c r="G65" s="428"/>
      <c r="H65" s="78"/>
      <c r="I65" s="724" t="s">
        <v>960</v>
      </c>
      <c r="J65" s="78"/>
      <c r="K65" s="78"/>
      <c r="L65" s="78"/>
      <c r="M65" s="78"/>
      <c r="N65" s="78"/>
      <c r="O65" s="78"/>
      <c r="P65" s="78"/>
      <c r="Q65" s="78"/>
      <c r="R65" s="78"/>
      <c r="S65" s="78"/>
      <c r="T65" s="79"/>
      <c r="U65" s="79"/>
    </row>
    <row r="66" spans="1:31" x14ac:dyDescent="0.2">
      <c r="A66" s="145"/>
      <c r="B66" s="426" t="s">
        <v>51</v>
      </c>
      <c r="C66" s="427"/>
      <c r="D66" s="427"/>
      <c r="E66" s="427"/>
      <c r="F66" s="427"/>
      <c r="G66" s="428"/>
      <c r="H66" s="78"/>
      <c r="I66" s="724" t="s">
        <v>961</v>
      </c>
      <c r="J66" s="78"/>
      <c r="K66" s="78"/>
      <c r="L66" s="78"/>
      <c r="M66" s="78"/>
      <c r="N66" s="78"/>
      <c r="O66" s="78"/>
      <c r="P66" s="78"/>
      <c r="Q66" s="78"/>
      <c r="R66" s="78"/>
      <c r="S66" s="78"/>
      <c r="T66" s="79"/>
      <c r="U66" s="79"/>
    </row>
    <row r="67" spans="1:31" x14ac:dyDescent="0.2">
      <c r="A67" s="145"/>
      <c r="B67" s="426" t="s">
        <v>54</v>
      </c>
      <c r="C67" s="427"/>
      <c r="D67" s="427"/>
      <c r="E67" s="427"/>
      <c r="F67" s="427"/>
      <c r="G67" s="428"/>
      <c r="H67" s="78"/>
      <c r="I67" s="78" t="s">
        <v>49</v>
      </c>
      <c r="J67" s="78"/>
      <c r="K67" s="78"/>
      <c r="L67" s="78"/>
      <c r="M67" s="78"/>
      <c r="N67" s="78"/>
      <c r="O67" s="78"/>
      <c r="P67" s="78"/>
      <c r="Q67" s="78"/>
      <c r="R67" s="78"/>
      <c r="S67" s="78"/>
      <c r="T67" s="79"/>
      <c r="U67" s="79"/>
    </row>
    <row r="68" spans="1:31" ht="19.5" customHeight="1" x14ac:dyDescent="0.2">
      <c r="A68" s="1437" t="s">
        <v>1021</v>
      </c>
      <c r="B68" s="1437"/>
      <c r="C68" s="1437"/>
      <c r="D68" s="1437"/>
      <c r="E68" s="1437"/>
      <c r="F68" s="1437"/>
      <c r="G68" s="1437"/>
      <c r="H68" s="1437"/>
      <c r="I68" s="77" t="str">
        <f>+I12</f>
        <v>PERIODO  EVALUADO: ENE-FEB-MAR</v>
      </c>
      <c r="J68" s="74"/>
      <c r="K68" s="74"/>
      <c r="L68" s="74"/>
      <c r="M68" s="74"/>
      <c r="N68" s="423"/>
      <c r="O68" s="423"/>
      <c r="P68" s="423"/>
      <c r="Q68" s="423"/>
      <c r="R68" s="423"/>
      <c r="S68" s="423"/>
      <c r="T68" s="424"/>
      <c r="U68" s="424"/>
    </row>
    <row r="69" spans="1:31" ht="8.25" customHeight="1" thickBot="1" x14ac:dyDescent="0.25">
      <c r="A69" s="80"/>
      <c r="B69" s="81"/>
      <c r="C69" s="82"/>
      <c r="D69" s="82"/>
      <c r="E69" s="82"/>
      <c r="F69" s="82"/>
      <c r="G69" s="82"/>
      <c r="H69" s="82"/>
      <c r="I69" s="83"/>
      <c r="J69" s="82"/>
      <c r="K69" s="82"/>
      <c r="L69" s="82"/>
      <c r="M69" s="82"/>
      <c r="N69" s="82"/>
      <c r="O69" s="82"/>
      <c r="P69" s="82"/>
      <c r="Q69" s="82"/>
      <c r="R69" s="82"/>
      <c r="S69" s="82"/>
      <c r="T69" s="82"/>
      <c r="U69" s="82"/>
    </row>
    <row r="70" spans="1:31" ht="13.5" customHeight="1" x14ac:dyDescent="0.2">
      <c r="A70" s="85"/>
      <c r="B70" s="86"/>
      <c r="C70" s="87"/>
      <c r="D70" s="87"/>
      <c r="E70" s="87"/>
      <c r="F70" s="87"/>
      <c r="G70" s="87"/>
      <c r="H70" s="87"/>
      <c r="I70" s="86"/>
      <c r="J70" s="87"/>
      <c r="K70" s="87"/>
      <c r="L70" s="87"/>
      <c r="M70" s="87"/>
      <c r="N70" s="87"/>
      <c r="O70" s="87"/>
      <c r="P70" s="87"/>
      <c r="Q70" s="87"/>
      <c r="R70" s="87"/>
      <c r="S70" s="87"/>
      <c r="T70" s="88"/>
      <c r="U70" s="19"/>
      <c r="V70" s="19"/>
      <c r="W70" s="19"/>
      <c r="X70" s="19"/>
      <c r="Y70" s="19"/>
      <c r="Z70" s="19"/>
      <c r="AA70" s="19"/>
      <c r="AB70" s="19"/>
      <c r="AC70" s="19"/>
      <c r="AD70" s="19"/>
      <c r="AE70" s="89"/>
    </row>
    <row r="71" spans="1:31" x14ac:dyDescent="0.2">
      <c r="A71" s="90"/>
      <c r="B71" s="91"/>
      <c r="C71" s="92"/>
      <c r="D71" s="92"/>
      <c r="E71" s="92"/>
      <c r="F71" s="92"/>
      <c r="G71" s="92"/>
      <c r="H71" s="92"/>
      <c r="I71" s="91"/>
      <c r="J71" s="92"/>
      <c r="K71" s="92"/>
      <c r="L71" s="92"/>
      <c r="M71" s="92"/>
      <c r="N71" s="92"/>
      <c r="O71" s="92"/>
      <c r="P71" s="92"/>
      <c r="Q71" s="92"/>
      <c r="R71" s="92"/>
      <c r="S71" s="92"/>
      <c r="T71" s="93"/>
      <c r="U71" s="13"/>
      <c r="V71" s="13"/>
      <c r="W71" s="13"/>
      <c r="X71" s="13"/>
      <c r="Y71" s="13"/>
      <c r="Z71" s="13"/>
      <c r="AA71" s="13"/>
      <c r="AB71" s="13"/>
      <c r="AC71" s="13"/>
      <c r="AD71" s="13"/>
      <c r="AE71" s="94"/>
    </row>
    <row r="72" spans="1:31" x14ac:dyDescent="0.2">
      <c r="A72" s="95"/>
      <c r="B72" s="91"/>
      <c r="C72" s="92"/>
      <c r="D72" s="92"/>
      <c r="E72" s="92"/>
      <c r="F72" s="92"/>
      <c r="G72" s="92"/>
      <c r="H72" s="92"/>
      <c r="I72" s="91"/>
      <c r="J72" s="92"/>
      <c r="K72" s="92"/>
      <c r="L72" s="92"/>
      <c r="M72" s="92"/>
      <c r="N72" s="92"/>
      <c r="O72" s="92"/>
      <c r="P72" s="92"/>
      <c r="Q72" s="92"/>
      <c r="R72" s="92"/>
      <c r="S72" s="92"/>
      <c r="T72" s="93"/>
      <c r="U72" s="13"/>
      <c r="V72" s="13"/>
      <c r="W72" s="13"/>
      <c r="X72" s="13"/>
      <c r="Y72" s="13"/>
      <c r="Z72" s="13"/>
      <c r="AA72" s="13"/>
      <c r="AB72" s="13"/>
      <c r="AC72" s="13"/>
      <c r="AD72" s="13"/>
      <c r="AE72" s="94"/>
    </row>
    <row r="73" spans="1:31" x14ac:dyDescent="0.2">
      <c r="A73" s="95"/>
      <c r="B73" s="91"/>
      <c r="C73" s="92"/>
      <c r="D73" s="92"/>
      <c r="E73" s="92"/>
      <c r="F73" s="92"/>
      <c r="G73" s="92"/>
      <c r="H73" s="92"/>
      <c r="I73" s="91"/>
      <c r="J73" s="92"/>
      <c r="K73" s="92"/>
      <c r="L73" s="92"/>
      <c r="M73" s="92"/>
      <c r="N73" s="92"/>
      <c r="O73" s="92"/>
      <c r="P73" s="92"/>
      <c r="Q73" s="92"/>
      <c r="R73" s="92"/>
      <c r="S73" s="92"/>
      <c r="T73" s="93"/>
      <c r="U73" s="13"/>
      <c r="V73" s="13"/>
      <c r="W73" s="13"/>
      <c r="X73" s="13"/>
      <c r="Y73" s="13"/>
      <c r="Z73" s="13"/>
      <c r="AA73" s="13"/>
      <c r="AB73" s="13"/>
      <c r="AC73" s="13"/>
      <c r="AD73" s="13"/>
      <c r="AE73" s="94"/>
    </row>
    <row r="74" spans="1:31" x14ac:dyDescent="0.2">
      <c r="A74" s="95"/>
      <c r="B74" s="91"/>
      <c r="C74" s="92"/>
      <c r="D74" s="92"/>
      <c r="E74" s="92"/>
      <c r="F74" s="92"/>
      <c r="G74" s="92"/>
      <c r="H74" s="92"/>
      <c r="I74" s="91"/>
      <c r="J74" s="92"/>
      <c r="K74" s="92"/>
      <c r="L74" s="92"/>
      <c r="M74" s="92"/>
      <c r="N74" s="92"/>
      <c r="O74" s="92"/>
      <c r="P74" s="92"/>
      <c r="Q74" s="92"/>
      <c r="R74" s="92"/>
      <c r="S74" s="92"/>
      <c r="T74" s="93"/>
      <c r="U74" s="13"/>
      <c r="V74" s="13"/>
      <c r="W74" s="13"/>
      <c r="X74" s="13"/>
      <c r="Y74" s="13"/>
      <c r="Z74" s="13"/>
      <c r="AA74" s="13"/>
      <c r="AB74" s="13"/>
      <c r="AC74" s="13"/>
      <c r="AD74" s="13"/>
      <c r="AE74" s="94"/>
    </row>
    <row r="75" spans="1:31" x14ac:dyDescent="0.2">
      <c r="A75" s="95"/>
      <c r="B75" s="91"/>
      <c r="C75" s="92"/>
      <c r="D75" s="92"/>
      <c r="E75" s="92"/>
      <c r="F75" s="92"/>
      <c r="G75" s="92"/>
      <c r="H75" s="92"/>
      <c r="I75" s="91"/>
      <c r="J75" s="92"/>
      <c r="K75" s="92"/>
      <c r="L75" s="92"/>
      <c r="M75" s="92"/>
      <c r="N75" s="92"/>
      <c r="O75" s="92"/>
      <c r="P75" s="92"/>
      <c r="Q75" s="92"/>
      <c r="R75" s="92"/>
      <c r="S75" s="92"/>
      <c r="T75" s="93"/>
      <c r="U75" s="13"/>
      <c r="V75" s="13"/>
      <c r="W75" s="13"/>
      <c r="X75" s="13"/>
      <c r="Y75" s="13"/>
      <c r="Z75" s="13"/>
      <c r="AA75" s="13"/>
      <c r="AB75" s="13"/>
      <c r="AC75" s="13"/>
      <c r="AD75" s="13"/>
      <c r="AE75" s="94"/>
    </row>
    <row r="76" spans="1:31" x14ac:dyDescent="0.2">
      <c r="A76" s="95"/>
      <c r="B76" s="91"/>
      <c r="C76" s="92"/>
      <c r="D76" s="92"/>
      <c r="E76" s="92"/>
      <c r="F76" s="92"/>
      <c r="G76" s="92"/>
      <c r="H76" s="92"/>
      <c r="I76" s="91"/>
      <c r="J76" s="92"/>
      <c r="K76" s="92"/>
      <c r="L76" s="92"/>
      <c r="M76" s="92"/>
      <c r="N76" s="92"/>
      <c r="O76" s="92"/>
      <c r="P76" s="92"/>
      <c r="Q76" s="92"/>
      <c r="R76" s="92"/>
      <c r="S76" s="92"/>
      <c r="T76" s="93"/>
      <c r="U76" s="13"/>
      <c r="V76" s="13"/>
      <c r="W76" s="13"/>
      <c r="X76" s="13"/>
      <c r="Y76" s="13"/>
      <c r="Z76" s="13"/>
      <c r="AA76" s="13"/>
      <c r="AB76" s="13"/>
      <c r="AC76" s="13"/>
      <c r="AD76" s="13"/>
      <c r="AE76" s="94"/>
    </row>
    <row r="77" spans="1:31" x14ac:dyDescent="0.2">
      <c r="A77" s="95"/>
      <c r="B77" s="91"/>
      <c r="C77" s="92"/>
      <c r="D77" s="92"/>
      <c r="E77" s="92"/>
      <c r="F77" s="92"/>
      <c r="G77" s="92"/>
      <c r="H77" s="92"/>
      <c r="I77" s="91"/>
      <c r="J77" s="92"/>
      <c r="K77" s="92"/>
      <c r="L77" s="92"/>
      <c r="M77" s="92"/>
      <c r="N77" s="92"/>
      <c r="O77" s="92"/>
      <c r="P77" s="92"/>
      <c r="Q77" s="92"/>
      <c r="R77" s="92"/>
      <c r="S77" s="92"/>
      <c r="T77" s="93"/>
      <c r="U77" s="13"/>
      <c r="V77" s="13"/>
      <c r="W77" s="13"/>
      <c r="X77" s="13"/>
      <c r="Y77" s="13"/>
      <c r="Z77" s="13"/>
      <c r="AA77" s="13"/>
      <c r="AB77" s="13"/>
      <c r="AC77" s="13"/>
      <c r="AD77" s="13"/>
      <c r="AE77" s="94"/>
    </row>
    <row r="78" spans="1:31" x14ac:dyDescent="0.2">
      <c r="A78" s="95"/>
      <c r="B78" s="91"/>
      <c r="C78" s="92"/>
      <c r="D78" s="92"/>
      <c r="E78" s="92"/>
      <c r="F78" s="92"/>
      <c r="G78" s="92"/>
      <c r="H78" s="92"/>
      <c r="I78" s="91"/>
      <c r="J78" s="92"/>
      <c r="K78" s="92"/>
      <c r="L78" s="92"/>
      <c r="M78" s="92"/>
      <c r="N78" s="92"/>
      <c r="O78" s="92"/>
      <c r="P78" s="92"/>
      <c r="Q78" s="92"/>
      <c r="R78" s="92"/>
      <c r="S78" s="92"/>
      <c r="T78" s="93"/>
      <c r="U78" s="13"/>
      <c r="V78" s="13"/>
      <c r="W78" s="13"/>
      <c r="X78" s="13"/>
      <c r="Y78" s="13"/>
      <c r="Z78" s="13"/>
      <c r="AA78" s="13"/>
      <c r="AB78" s="13"/>
      <c r="AC78" s="13"/>
      <c r="AD78" s="13"/>
      <c r="AE78" s="94"/>
    </row>
    <row r="79" spans="1:31" x14ac:dyDescent="0.2">
      <c r="A79" s="95"/>
      <c r="B79" s="91"/>
      <c r="C79" s="92"/>
      <c r="D79" s="92"/>
      <c r="E79" s="92"/>
      <c r="F79" s="92"/>
      <c r="G79" s="92"/>
      <c r="H79" s="92"/>
      <c r="I79" s="91"/>
      <c r="J79" s="92"/>
      <c r="K79" s="92"/>
      <c r="L79" s="92"/>
      <c r="M79" s="92"/>
      <c r="N79" s="92"/>
      <c r="O79" s="92"/>
      <c r="P79" s="92"/>
      <c r="Q79" s="92"/>
      <c r="R79" s="92"/>
      <c r="S79" s="92"/>
      <c r="T79" s="93"/>
      <c r="U79" s="13"/>
      <c r="V79" s="13"/>
      <c r="W79" s="13"/>
      <c r="X79" s="13"/>
      <c r="Y79" s="13"/>
      <c r="Z79" s="13"/>
      <c r="AA79" s="13"/>
      <c r="AB79" s="13"/>
      <c r="AC79" s="13"/>
      <c r="AD79" s="13"/>
      <c r="AE79" s="94"/>
    </row>
    <row r="80" spans="1:31" x14ac:dyDescent="0.2">
      <c r="A80" s="95"/>
      <c r="B80" s="91"/>
      <c r="C80" s="92"/>
      <c r="D80" s="92"/>
      <c r="E80" s="92"/>
      <c r="F80" s="92"/>
      <c r="G80" s="92"/>
      <c r="H80" s="92"/>
      <c r="I80" s="91"/>
      <c r="J80" s="92"/>
      <c r="K80" s="92"/>
      <c r="L80" s="92"/>
      <c r="M80" s="92"/>
      <c r="N80" s="92"/>
      <c r="O80" s="92"/>
      <c r="P80" s="92"/>
      <c r="Q80" s="92"/>
      <c r="R80" s="92"/>
      <c r="S80" s="92"/>
      <c r="T80" s="93"/>
      <c r="U80" s="13"/>
      <c r="V80" s="13"/>
      <c r="W80" s="13"/>
      <c r="X80" s="13"/>
      <c r="Y80" s="13"/>
      <c r="Z80" s="13"/>
      <c r="AA80" s="13"/>
      <c r="AB80" s="13"/>
      <c r="AC80" s="13"/>
      <c r="AD80" s="13"/>
      <c r="AE80" s="94"/>
    </row>
    <row r="81" spans="1:31" x14ac:dyDescent="0.2">
      <c r="A81" s="95"/>
      <c r="B81" s="91"/>
      <c r="C81" s="92"/>
      <c r="D81" s="92"/>
      <c r="E81" s="92"/>
      <c r="F81" s="92"/>
      <c r="G81" s="92"/>
      <c r="H81" s="92"/>
      <c r="I81" s="91"/>
      <c r="J81" s="92"/>
      <c r="K81" s="92"/>
      <c r="L81" s="92"/>
      <c r="M81" s="92"/>
      <c r="N81" s="92"/>
      <c r="O81" s="92"/>
      <c r="P81" s="92"/>
      <c r="Q81" s="92"/>
      <c r="R81" s="92"/>
      <c r="S81" s="92"/>
      <c r="T81" s="93"/>
      <c r="U81" s="13"/>
      <c r="V81" s="13"/>
      <c r="W81" s="13"/>
      <c r="X81" s="13"/>
      <c r="Y81" s="13"/>
      <c r="Z81" s="13"/>
      <c r="AA81" s="13"/>
      <c r="AB81" s="13"/>
      <c r="AC81" s="13"/>
      <c r="AD81" s="13"/>
      <c r="AE81" s="94"/>
    </row>
    <row r="82" spans="1:31" x14ac:dyDescent="0.2">
      <c r="A82" s="95"/>
      <c r="B82" s="91"/>
      <c r="C82" s="92"/>
      <c r="D82" s="92"/>
      <c r="E82" s="92"/>
      <c r="F82" s="92"/>
      <c r="G82" s="92"/>
      <c r="H82" s="92"/>
      <c r="I82" s="91"/>
      <c r="J82" s="92"/>
      <c r="K82" s="92"/>
      <c r="L82" s="92"/>
      <c r="M82" s="92"/>
      <c r="N82" s="92"/>
      <c r="O82" s="92"/>
      <c r="P82" s="92"/>
      <c r="Q82" s="92"/>
      <c r="R82" s="92"/>
      <c r="S82" s="92"/>
      <c r="T82" s="93"/>
      <c r="U82" s="13"/>
      <c r="V82" s="13"/>
      <c r="W82" s="13"/>
      <c r="X82" s="13"/>
      <c r="Y82" s="13"/>
      <c r="Z82" s="13"/>
      <c r="AA82" s="13"/>
      <c r="AB82" s="13"/>
      <c r="AC82" s="13"/>
      <c r="AD82" s="13"/>
      <c r="AE82" s="94"/>
    </row>
    <row r="83" spans="1:31" x14ac:dyDescent="0.2">
      <c r="A83" s="95"/>
      <c r="B83" s="91"/>
      <c r="C83" s="92"/>
      <c r="D83" s="92"/>
      <c r="E83" s="92"/>
      <c r="F83" s="92"/>
      <c r="G83" s="92"/>
      <c r="H83" s="92"/>
      <c r="I83" s="91"/>
      <c r="J83" s="92"/>
      <c r="K83" s="92"/>
      <c r="L83" s="92"/>
      <c r="M83" s="92"/>
      <c r="N83" s="92"/>
      <c r="O83" s="92"/>
      <c r="P83" s="92"/>
      <c r="Q83" s="92"/>
      <c r="R83" s="92"/>
      <c r="S83" s="92"/>
      <c r="T83" s="93"/>
      <c r="U83" s="13"/>
      <c r="V83" s="13"/>
      <c r="W83" s="13"/>
      <c r="X83" s="13"/>
      <c r="Y83" s="13"/>
      <c r="Z83" s="13"/>
      <c r="AA83" s="13"/>
      <c r="AB83" s="13"/>
      <c r="AC83" s="13"/>
      <c r="AD83" s="13"/>
      <c r="AE83" s="94"/>
    </row>
    <row r="84" spans="1:31" x14ac:dyDescent="0.2">
      <c r="A84" s="95"/>
      <c r="B84" s="91"/>
      <c r="C84" s="92"/>
      <c r="D84" s="92"/>
      <c r="E84" s="92"/>
      <c r="F84" s="92"/>
      <c r="G84" s="92"/>
      <c r="H84" s="92"/>
      <c r="I84" s="91"/>
      <c r="J84" s="92"/>
      <c r="K84" s="92"/>
      <c r="L84" s="92"/>
      <c r="M84" s="92"/>
      <c r="N84" s="92"/>
      <c r="O84" s="92"/>
      <c r="P84" s="92"/>
      <c r="Q84" s="92"/>
      <c r="R84" s="92"/>
      <c r="S84" s="92"/>
      <c r="T84" s="93"/>
      <c r="U84" s="13"/>
      <c r="V84" s="13"/>
      <c r="W84" s="13"/>
      <c r="X84" s="13"/>
      <c r="Y84" s="13"/>
      <c r="Z84" s="13"/>
      <c r="AA84" s="13"/>
      <c r="AB84" s="13"/>
      <c r="AC84" s="13"/>
      <c r="AD84" s="13"/>
      <c r="AE84" s="94"/>
    </row>
    <row r="85" spans="1:31" x14ac:dyDescent="0.2">
      <c r="A85" s="95"/>
      <c r="B85" s="91"/>
      <c r="C85" s="92"/>
      <c r="D85" s="92"/>
      <c r="E85" s="92"/>
      <c r="F85" s="92"/>
      <c r="G85" s="92"/>
      <c r="H85" s="92"/>
      <c r="I85" s="91"/>
      <c r="J85" s="92"/>
      <c r="K85" s="92"/>
      <c r="L85" s="92"/>
      <c r="M85" s="92"/>
      <c r="N85" s="92"/>
      <c r="O85" s="92"/>
      <c r="P85" s="92"/>
      <c r="Q85" s="92"/>
      <c r="R85" s="92"/>
      <c r="S85" s="92"/>
      <c r="T85" s="93"/>
      <c r="U85" s="13"/>
      <c r="V85" s="13"/>
      <c r="W85" s="13"/>
      <c r="X85" s="13"/>
      <c r="Y85" s="13"/>
      <c r="Z85" s="13"/>
      <c r="AA85" s="13"/>
      <c r="AB85" s="13"/>
      <c r="AC85" s="13"/>
      <c r="AD85" s="13"/>
      <c r="AE85" s="94"/>
    </row>
    <row r="86" spans="1:31" x14ac:dyDescent="0.2">
      <c r="A86" s="95"/>
      <c r="B86" s="91"/>
      <c r="C86" s="92"/>
      <c r="D86" s="92"/>
      <c r="E86" s="92"/>
      <c r="F86" s="92"/>
      <c r="G86" s="92"/>
      <c r="H86" s="92"/>
      <c r="I86" s="91"/>
      <c r="J86" s="92"/>
      <c r="K86" s="92"/>
      <c r="L86" s="92"/>
      <c r="M86" s="92"/>
      <c r="N86" s="92"/>
      <c r="O86" s="92"/>
      <c r="P86" s="92"/>
      <c r="Q86" s="92"/>
      <c r="R86" s="92"/>
      <c r="S86" s="92"/>
      <c r="T86" s="93"/>
      <c r="U86" s="13"/>
      <c r="V86" s="13"/>
      <c r="W86" s="13"/>
      <c r="X86" s="13"/>
      <c r="Y86" s="13"/>
      <c r="Z86" s="13"/>
      <c r="AA86" s="13"/>
      <c r="AB86" s="13"/>
      <c r="AC86" s="13"/>
      <c r="AD86" s="13"/>
      <c r="AE86" s="94"/>
    </row>
    <row r="87" spans="1:31" x14ac:dyDescent="0.2">
      <c r="A87" s="95"/>
      <c r="B87" s="91"/>
      <c r="C87" s="92"/>
      <c r="D87" s="92"/>
      <c r="E87" s="92"/>
      <c r="F87" s="92"/>
      <c r="G87" s="92"/>
      <c r="H87" s="92"/>
      <c r="I87" s="91"/>
      <c r="J87" s="92"/>
      <c r="K87" s="92"/>
      <c r="L87" s="92"/>
      <c r="M87" s="92"/>
      <c r="N87" s="92"/>
      <c r="O87" s="92"/>
      <c r="P87" s="92"/>
      <c r="Q87" s="92"/>
      <c r="R87" s="92"/>
      <c r="S87" s="92"/>
      <c r="T87" s="93"/>
      <c r="U87" s="13"/>
      <c r="V87" s="13"/>
      <c r="W87" s="13"/>
      <c r="X87" s="13"/>
      <c r="Y87" s="13"/>
      <c r="Z87" s="13"/>
      <c r="AA87" s="13"/>
      <c r="AB87" s="13"/>
      <c r="AC87" s="13"/>
      <c r="AD87" s="13"/>
      <c r="AE87" s="94"/>
    </row>
    <row r="88" spans="1:31" x14ac:dyDescent="0.2">
      <c r="A88" s="95"/>
      <c r="B88" s="91"/>
      <c r="C88" s="92"/>
      <c r="D88" s="92"/>
      <c r="E88" s="92"/>
      <c r="F88" s="92"/>
      <c r="G88" s="92"/>
      <c r="H88" s="92"/>
      <c r="I88" s="91"/>
      <c r="J88" s="92"/>
      <c r="K88" s="92"/>
      <c r="L88" s="92"/>
      <c r="M88" s="92"/>
      <c r="N88" s="92"/>
      <c r="O88" s="92"/>
      <c r="P88" s="92"/>
      <c r="Q88" s="92"/>
      <c r="R88" s="92"/>
      <c r="S88" s="92"/>
      <c r="T88" s="93"/>
      <c r="U88" s="13"/>
      <c r="V88" s="13"/>
      <c r="W88" s="13"/>
      <c r="X88" s="13"/>
      <c r="Y88" s="13"/>
      <c r="Z88" s="13"/>
      <c r="AA88" s="13"/>
      <c r="AB88" s="13"/>
      <c r="AC88" s="13"/>
      <c r="AD88" s="13"/>
      <c r="AE88" s="94"/>
    </row>
    <row r="89" spans="1:31" x14ac:dyDescent="0.2">
      <c r="A89" s="95"/>
      <c r="B89" s="91"/>
      <c r="C89" s="92"/>
      <c r="D89" s="92"/>
      <c r="E89" s="92"/>
      <c r="F89" s="92"/>
      <c r="G89" s="92"/>
      <c r="H89" s="92"/>
      <c r="I89" s="91"/>
      <c r="J89" s="92"/>
      <c r="K89" s="92"/>
      <c r="L89" s="92"/>
      <c r="M89" s="92"/>
      <c r="N89" s="92"/>
      <c r="O89" s="92"/>
      <c r="P89" s="92"/>
      <c r="Q89" s="92"/>
      <c r="R89" s="92"/>
      <c r="S89" s="92"/>
      <c r="T89" s="93"/>
      <c r="U89" s="13"/>
      <c r="V89" s="13"/>
      <c r="W89" s="13"/>
      <c r="X89" s="13"/>
      <c r="Y89" s="13"/>
      <c r="Z89" s="13"/>
      <c r="AA89" s="13"/>
      <c r="AB89" s="13"/>
      <c r="AC89" s="13"/>
      <c r="AD89" s="13"/>
      <c r="AE89" s="94"/>
    </row>
    <row r="90" spans="1:31" ht="13.5" thickBot="1" x14ac:dyDescent="0.25">
      <c r="A90" s="96"/>
      <c r="B90" s="97"/>
      <c r="C90" s="98"/>
      <c r="D90" s="98"/>
      <c r="E90" s="98"/>
      <c r="F90" s="98"/>
      <c r="G90" s="98"/>
      <c r="H90" s="98"/>
      <c r="I90" s="97"/>
      <c r="J90" s="98"/>
      <c r="K90" s="98"/>
      <c r="L90" s="98"/>
      <c r="M90" s="98"/>
      <c r="N90" s="98"/>
      <c r="O90" s="98"/>
      <c r="P90" s="98"/>
      <c r="Q90" s="98"/>
      <c r="R90" s="98"/>
      <c r="S90" s="98"/>
      <c r="T90" s="99"/>
      <c r="U90" s="22"/>
      <c r="V90" s="22"/>
      <c r="W90" s="22"/>
      <c r="X90" s="22"/>
      <c r="Y90" s="22"/>
      <c r="Z90" s="22"/>
      <c r="AA90" s="22"/>
      <c r="AB90" s="22"/>
      <c r="AC90" s="22"/>
      <c r="AD90" s="22"/>
      <c r="AE90" s="100"/>
    </row>
    <row r="91" spans="1:31" ht="13.5" thickBot="1" x14ac:dyDescent="0.25">
      <c r="A91" s="92"/>
      <c r="B91" s="91"/>
      <c r="C91" s="92"/>
      <c r="D91" s="92"/>
      <c r="E91" s="92"/>
      <c r="F91" s="92"/>
      <c r="G91" s="92"/>
      <c r="H91" s="92"/>
      <c r="I91" s="91"/>
      <c r="J91" s="92"/>
      <c r="K91" s="92"/>
      <c r="L91" s="92"/>
      <c r="M91" s="92"/>
      <c r="N91" s="92"/>
      <c r="O91" s="92"/>
      <c r="P91" s="92"/>
      <c r="Q91" s="92"/>
      <c r="R91" s="92"/>
      <c r="S91" s="92"/>
      <c r="T91" s="93"/>
      <c r="U91" s="93"/>
      <c r="V91" s="93"/>
      <c r="W91" s="93"/>
    </row>
    <row r="92" spans="1:31" s="47" customFormat="1" ht="15" customHeight="1" thickBot="1" x14ac:dyDescent="0.25">
      <c r="A92" s="101" t="s">
        <v>7</v>
      </c>
      <c r="B92" s="1448" t="s">
        <v>53</v>
      </c>
      <c r="C92" s="1449"/>
      <c r="D92" s="1449"/>
      <c r="E92" s="1449"/>
      <c r="F92" s="1449"/>
      <c r="G92" s="1449"/>
      <c r="H92" s="1449"/>
      <c r="I92" s="1449"/>
      <c r="J92" s="1449"/>
      <c r="K92" s="1449"/>
      <c r="L92" s="1449"/>
      <c r="M92" s="1449"/>
      <c r="N92" s="1449"/>
      <c r="O92" s="1449"/>
      <c r="P92" s="1449"/>
      <c r="Q92" s="1449"/>
      <c r="R92" s="1449"/>
      <c r="S92" s="1449"/>
      <c r="T92" s="1449"/>
      <c r="U92" s="1450"/>
      <c r="V92" s="1407" t="s">
        <v>97</v>
      </c>
      <c r="W92" s="1408"/>
      <c r="X92" s="1408"/>
      <c r="Y92" s="1408"/>
      <c r="Z92" s="1408"/>
      <c r="AA92" s="1408"/>
      <c r="AB92" s="1408"/>
      <c r="AC92" s="1408"/>
      <c r="AD92" s="1408"/>
      <c r="AE92" s="1409"/>
    </row>
    <row r="93" spans="1:31" s="47" customFormat="1" ht="15" customHeight="1" x14ac:dyDescent="0.2">
      <c r="A93" s="108"/>
      <c r="B93" s="958" t="s">
        <v>48</v>
      </c>
      <c r="C93" s="959"/>
      <c r="D93" s="959"/>
      <c r="E93" s="959"/>
      <c r="F93" s="959"/>
      <c r="G93" s="959"/>
      <c r="H93" s="959"/>
      <c r="I93" s="959"/>
      <c r="J93" s="960"/>
      <c r="K93" s="1370" t="s">
        <v>50</v>
      </c>
      <c r="L93" s="1370"/>
      <c r="M93" s="1370"/>
      <c r="N93" s="1370"/>
      <c r="O93" s="1370"/>
      <c r="P93" s="1370"/>
      <c r="Q93" s="1371" t="s">
        <v>51</v>
      </c>
      <c r="R93" s="1372"/>
      <c r="S93" s="1372"/>
      <c r="T93" s="1372"/>
      <c r="U93" s="1373"/>
      <c r="V93" s="1410" t="s">
        <v>98</v>
      </c>
      <c r="W93" s="1411"/>
      <c r="X93" s="1411"/>
      <c r="Y93" s="1411"/>
      <c r="Z93" s="1411"/>
      <c r="AA93" s="1411"/>
      <c r="AB93" s="1411"/>
      <c r="AC93" s="1411"/>
      <c r="AD93" s="1411"/>
      <c r="AE93" s="1412"/>
    </row>
    <row r="94" spans="1:31" s="47" customFormat="1" ht="15" customHeight="1" thickBot="1" x14ac:dyDescent="0.25">
      <c r="A94" s="146" t="s">
        <v>55</v>
      </c>
      <c r="B94" s="111"/>
      <c r="C94" s="112"/>
      <c r="D94" s="112" t="s">
        <v>56</v>
      </c>
      <c r="E94" s="112"/>
      <c r="F94" s="112"/>
      <c r="G94" s="112"/>
      <c r="H94" s="112"/>
      <c r="I94" s="112"/>
      <c r="J94" s="952"/>
      <c r="K94" s="112"/>
      <c r="L94" s="112"/>
      <c r="M94" s="112"/>
      <c r="N94" s="112"/>
      <c r="O94" s="112"/>
      <c r="P94" s="953"/>
      <c r="Q94" s="112"/>
      <c r="R94" s="112"/>
      <c r="S94" s="114"/>
      <c r="T94" s="114"/>
      <c r="U94" s="961"/>
      <c r="V94" s="1413" t="s">
        <v>99</v>
      </c>
      <c r="W94" s="1414"/>
      <c r="X94" s="1414"/>
      <c r="Y94" s="1414"/>
      <c r="Z94" s="1414"/>
      <c r="AA94" s="1414"/>
      <c r="AB94" s="1414"/>
      <c r="AC94" s="1414"/>
      <c r="AD94" s="1414"/>
      <c r="AE94" s="1415"/>
    </row>
    <row r="95" spans="1:31" s="528" customFormat="1" ht="12" customHeight="1" thickBot="1" x14ac:dyDescent="0.25">
      <c r="A95" s="108" t="s">
        <v>57</v>
      </c>
      <c r="B95" s="725" t="s">
        <v>624</v>
      </c>
      <c r="C95" s="726">
        <v>38</v>
      </c>
      <c r="D95" s="727">
        <v>39</v>
      </c>
      <c r="E95" s="727">
        <v>40</v>
      </c>
      <c r="F95" s="727">
        <v>41</v>
      </c>
      <c r="G95" s="727">
        <v>42</v>
      </c>
      <c r="H95" s="727">
        <v>43</v>
      </c>
      <c r="I95" s="727">
        <v>44</v>
      </c>
      <c r="J95" s="726">
        <v>45</v>
      </c>
      <c r="K95" s="954">
        <v>46</v>
      </c>
      <c r="L95" s="956">
        <v>47</v>
      </c>
      <c r="M95" s="956">
        <v>48</v>
      </c>
      <c r="N95" s="956">
        <v>49</v>
      </c>
      <c r="O95" s="956">
        <v>47</v>
      </c>
      <c r="P95" s="955">
        <v>50</v>
      </c>
      <c r="Q95" s="954">
        <v>51</v>
      </c>
      <c r="R95" s="956">
        <v>52</v>
      </c>
      <c r="S95" s="956">
        <v>53</v>
      </c>
      <c r="T95" s="956">
        <v>54</v>
      </c>
      <c r="U95" s="962" t="s">
        <v>691</v>
      </c>
      <c r="V95" s="1440" t="s">
        <v>376</v>
      </c>
      <c r="W95" s="1441"/>
      <c r="X95" s="1454" t="s">
        <v>103</v>
      </c>
      <c r="Y95" s="1455"/>
      <c r="Z95" s="1456" t="s">
        <v>104</v>
      </c>
      <c r="AA95" s="1455"/>
      <c r="AB95" s="1442" t="s">
        <v>105</v>
      </c>
      <c r="AC95" s="1442"/>
      <c r="AD95" s="1438" t="s">
        <v>377</v>
      </c>
      <c r="AE95" s="1439"/>
    </row>
    <row r="96" spans="1:31" s="47" customFormat="1" ht="12" customHeight="1" x14ac:dyDescent="0.2">
      <c r="A96" s="440"/>
      <c r="B96" s="431"/>
      <c r="C96" s="431"/>
      <c r="D96" s="431"/>
      <c r="E96" s="431"/>
      <c r="F96" s="431"/>
      <c r="G96" s="431"/>
      <c r="H96" s="431"/>
      <c r="I96" s="431"/>
      <c r="J96" s="431"/>
      <c r="K96" s="431"/>
      <c r="L96" s="431"/>
      <c r="M96" s="431"/>
      <c r="N96" s="431"/>
      <c r="O96" s="431"/>
      <c r="P96" s="431"/>
      <c r="Q96" s="431"/>
      <c r="R96" s="431"/>
      <c r="S96" s="431"/>
      <c r="T96" s="431"/>
      <c r="U96" s="431"/>
      <c r="V96" s="1170" t="s">
        <v>100</v>
      </c>
      <c r="W96" s="1171" t="s">
        <v>37</v>
      </c>
      <c r="X96" s="1170" t="s">
        <v>100</v>
      </c>
      <c r="Y96" s="1171" t="s">
        <v>37</v>
      </c>
      <c r="Z96" s="1172" t="s">
        <v>100</v>
      </c>
      <c r="AA96" s="1171" t="s">
        <v>37</v>
      </c>
      <c r="AB96" s="1170" t="s">
        <v>100</v>
      </c>
      <c r="AC96" s="1171" t="s">
        <v>37</v>
      </c>
      <c r="AD96" s="1172" t="s">
        <v>100</v>
      </c>
      <c r="AE96" s="1173" t="s">
        <v>37</v>
      </c>
    </row>
    <row r="97" spans="1:35" s="47" customFormat="1" ht="10.5" customHeight="1" x14ac:dyDescent="0.2">
      <c r="A97" s="1357" t="s">
        <v>58</v>
      </c>
      <c r="B97" s="1250"/>
      <c r="C97" s="1250"/>
      <c r="D97" s="1250"/>
      <c r="E97" s="1250"/>
      <c r="F97" s="1250"/>
      <c r="G97" s="1250"/>
      <c r="H97" s="1251"/>
      <c r="I97" s="1251"/>
      <c r="J97" s="1251"/>
      <c r="K97" s="1251"/>
      <c r="L97" s="757"/>
      <c r="M97" s="757"/>
      <c r="N97" s="757"/>
      <c r="O97" s="757"/>
      <c r="P97" s="757"/>
      <c r="Q97" s="1251"/>
      <c r="R97" s="1251"/>
      <c r="S97" s="1251"/>
      <c r="T97" s="1251"/>
      <c r="U97" s="1251"/>
      <c r="V97" s="1222"/>
      <c r="W97" s="1223"/>
      <c r="X97" s="446"/>
      <c r="Y97" s="1174"/>
      <c r="Z97" s="765"/>
      <c r="AA97" s="766"/>
      <c r="AB97" s="1224"/>
      <c r="AC97" s="1224"/>
      <c r="AD97" s="767"/>
      <c r="AE97" s="741"/>
    </row>
    <row r="98" spans="1:35" s="47" customFormat="1" ht="15" customHeight="1" x14ac:dyDescent="0.2">
      <c r="A98" s="1358"/>
      <c r="B98" s="118"/>
      <c r="C98" s="118"/>
      <c r="D98" s="118"/>
      <c r="E98" s="118"/>
      <c r="F98" s="118"/>
      <c r="G98" s="118"/>
      <c r="H98" s="118"/>
      <c r="I98" s="235"/>
      <c r="J98" s="119"/>
      <c r="K98" s="118"/>
      <c r="L98" s="118"/>
      <c r="M98" s="118"/>
      <c r="N98" s="118"/>
      <c r="O98" s="118"/>
      <c r="P98" s="118"/>
      <c r="Q98" s="118"/>
      <c r="R98" s="118"/>
      <c r="S98" s="118"/>
      <c r="T98" s="118"/>
      <c r="U98" s="118"/>
      <c r="V98" s="1030"/>
      <c r="W98" s="1225"/>
      <c r="X98" s="1175"/>
      <c r="Y98" s="1176"/>
      <c r="Z98" s="1249"/>
      <c r="AA98" s="985"/>
      <c r="AB98" s="1252">
        <f>+AG99-AD98</f>
        <v>14.242000000000001</v>
      </c>
      <c r="AC98" s="1253">
        <f>+AB98/AG99</f>
        <v>0.78072579760991123</v>
      </c>
      <c r="AD98" s="1088">
        <v>4</v>
      </c>
      <c r="AE98" s="991">
        <f>+AD98/AG99</f>
        <v>0.2192742023900888</v>
      </c>
      <c r="AG98" s="47">
        <f>+AD98+Z98+X98</f>
        <v>4</v>
      </c>
      <c r="AH98" s="47">
        <f>+AG98-AG99</f>
        <v>-14.242000000000001</v>
      </c>
    </row>
    <row r="99" spans="1:35" s="47" customFormat="1" ht="10.5" customHeight="1" x14ac:dyDescent="0.2">
      <c r="A99" s="1359" t="s">
        <v>94</v>
      </c>
      <c r="B99" s="116"/>
      <c r="C99" s="116"/>
      <c r="D99" s="116"/>
      <c r="E99" s="116"/>
      <c r="F99" s="116"/>
      <c r="G99" s="116"/>
      <c r="H99" s="116"/>
      <c r="I99" s="116"/>
      <c r="J99" s="963"/>
      <c r="K99" s="235"/>
      <c r="L99" s="235"/>
      <c r="M99" s="235"/>
      <c r="N99" s="235"/>
      <c r="O99" s="235"/>
      <c r="P99" s="116"/>
      <c r="Q99" s="235"/>
      <c r="R99" s="235"/>
      <c r="S99" s="235"/>
      <c r="T99" s="235"/>
      <c r="U99" s="235"/>
      <c r="V99" s="1222"/>
      <c r="W99" s="1223"/>
      <c r="X99" s="970"/>
      <c r="Y99" s="1052"/>
      <c r="Z99" s="971"/>
      <c r="AA99" s="986"/>
      <c r="AB99" s="1224"/>
      <c r="AC99" s="1224"/>
      <c r="AD99" s="972"/>
      <c r="AE99" s="976"/>
      <c r="AG99" s="47">
        <v>18.242000000000001</v>
      </c>
    </row>
    <row r="100" spans="1:35" s="47" customFormat="1" ht="15" customHeight="1" x14ac:dyDescent="0.2">
      <c r="A100" s="1358"/>
      <c r="B100" s="118"/>
      <c r="C100" s="118"/>
      <c r="D100" s="118"/>
      <c r="E100" s="118"/>
      <c r="F100" s="118"/>
      <c r="G100" s="118"/>
      <c r="H100" s="118"/>
      <c r="I100" s="235"/>
      <c r="J100" s="119"/>
      <c r="K100" s="118"/>
      <c r="L100" s="118"/>
      <c r="M100" s="118"/>
      <c r="N100" s="118"/>
      <c r="O100" s="118"/>
      <c r="P100" s="118"/>
      <c r="Q100" s="118"/>
      <c r="R100" s="118"/>
      <c r="S100" s="118"/>
      <c r="T100" s="118"/>
      <c r="U100" s="118"/>
      <c r="V100" s="1030"/>
      <c r="W100" s="1225"/>
      <c r="X100" s="1175"/>
      <c r="Y100" s="1176"/>
      <c r="Z100" s="973"/>
      <c r="AA100" s="985"/>
      <c r="AB100" s="739"/>
      <c r="AC100" s="739"/>
      <c r="AD100" s="974"/>
      <c r="AE100" s="991"/>
    </row>
    <row r="101" spans="1:35" s="47" customFormat="1" ht="14.45" customHeight="1" x14ac:dyDescent="0.2">
      <c r="A101" s="1359" t="s">
        <v>1067</v>
      </c>
      <c r="B101" s="116"/>
      <c r="C101" s="116"/>
      <c r="D101" s="1248"/>
      <c r="E101" s="116"/>
      <c r="F101" s="116"/>
      <c r="G101" s="116"/>
      <c r="H101" s="756"/>
      <c r="I101" s="116"/>
      <c r="J101" s="997"/>
      <c r="K101" s="235"/>
      <c r="L101" s="732"/>
      <c r="M101" s="235"/>
      <c r="N101" s="235"/>
      <c r="O101" s="235"/>
      <c r="P101" s="756"/>
      <c r="Q101" s="235"/>
      <c r="R101" s="235"/>
      <c r="S101" s="235"/>
      <c r="T101" s="235"/>
      <c r="U101" s="732"/>
      <c r="V101" s="1222"/>
      <c r="W101" s="1223"/>
      <c r="X101" s="970"/>
      <c r="Y101" s="1052"/>
      <c r="Z101" s="971"/>
      <c r="AA101" s="986"/>
      <c r="AB101" s="1224"/>
      <c r="AC101" s="1224"/>
      <c r="AD101" s="975"/>
      <c r="AE101" s="976"/>
      <c r="AG101" s="47">
        <v>6</v>
      </c>
    </row>
    <row r="102" spans="1:35" s="47" customFormat="1" ht="15" customHeight="1" x14ac:dyDescent="0.2">
      <c r="A102" s="1358"/>
      <c r="B102" s="118"/>
      <c r="C102" s="118"/>
      <c r="D102" s="118"/>
      <c r="E102" s="118"/>
      <c r="F102" s="118"/>
      <c r="G102" s="118"/>
      <c r="H102" s="118"/>
      <c r="I102" s="118"/>
      <c r="J102" s="964"/>
      <c r="K102" s="118"/>
      <c r="L102" s="118"/>
      <c r="M102" s="118"/>
      <c r="N102" s="118"/>
      <c r="O102" s="118"/>
      <c r="P102" s="118"/>
      <c r="Q102" s="118"/>
      <c r="R102" s="118"/>
      <c r="S102" s="118"/>
      <c r="T102" s="118"/>
      <c r="U102" s="118"/>
      <c r="V102" s="1030"/>
      <c r="W102" s="1225"/>
      <c r="X102" s="1175"/>
      <c r="Y102" s="1176"/>
      <c r="Z102" s="973">
        <v>6</v>
      </c>
      <c r="AA102" s="985">
        <f>+Z102/AG101</f>
        <v>1</v>
      </c>
      <c r="AB102" s="739"/>
      <c r="AC102" s="739"/>
      <c r="AD102" s="974"/>
      <c r="AE102" s="991"/>
    </row>
    <row r="103" spans="1:35" s="47" customFormat="1" ht="10.5" customHeight="1" x14ac:dyDescent="0.2">
      <c r="A103" s="1359" t="s">
        <v>59</v>
      </c>
      <c r="B103" s="1193"/>
      <c r="C103" s="1193"/>
      <c r="D103" s="1193"/>
      <c r="E103" s="1193"/>
      <c r="F103" s="1193"/>
      <c r="G103" s="1193"/>
      <c r="H103" s="1193"/>
      <c r="I103" s="1193"/>
      <c r="J103" s="1254"/>
      <c r="K103" s="1255"/>
      <c r="L103" s="1255"/>
      <c r="M103" s="1255"/>
      <c r="N103" s="1255"/>
      <c r="O103" s="1255"/>
      <c r="P103" s="1193"/>
      <c r="Q103" s="1255"/>
      <c r="R103" s="1255"/>
      <c r="S103" s="1255"/>
      <c r="T103" s="1255"/>
      <c r="U103" s="1255"/>
      <c r="V103" s="1222"/>
      <c r="W103" s="1223"/>
      <c r="X103" s="970"/>
      <c r="Y103" s="1052"/>
      <c r="Z103" s="971"/>
      <c r="AA103" s="986"/>
      <c r="AB103" s="1224"/>
      <c r="AC103" s="1224"/>
      <c r="AD103" s="972"/>
      <c r="AE103" s="976"/>
    </row>
    <row r="104" spans="1:35" s="47" customFormat="1" ht="15" customHeight="1" x14ac:dyDescent="0.2">
      <c r="A104" s="1358"/>
      <c r="B104" s="118"/>
      <c r="C104" s="118"/>
      <c r="D104" s="118"/>
      <c r="E104" s="118"/>
      <c r="F104" s="118"/>
      <c r="G104" s="118"/>
      <c r="H104" s="118"/>
      <c r="I104" s="118"/>
      <c r="J104" s="964"/>
      <c r="K104" s="118"/>
      <c r="L104" s="118"/>
      <c r="M104" s="118"/>
      <c r="N104" s="118"/>
      <c r="O104" s="118"/>
      <c r="P104" s="118"/>
      <c r="Q104" s="118"/>
      <c r="R104" s="118"/>
      <c r="S104" s="118"/>
      <c r="T104" s="118"/>
      <c r="U104" s="118"/>
      <c r="V104" s="1030"/>
      <c r="W104" s="1225"/>
      <c r="X104" s="1175"/>
      <c r="Y104" s="1176"/>
      <c r="Z104" s="973">
        <f>+AG99</f>
        <v>18.242000000000001</v>
      </c>
      <c r="AA104" s="985">
        <f>+Z104/AG99</f>
        <v>1</v>
      </c>
      <c r="AB104" s="739"/>
      <c r="AC104" s="739"/>
      <c r="AD104" s="974"/>
      <c r="AE104" s="991"/>
    </row>
    <row r="105" spans="1:35" s="47" customFormat="1" ht="10.5" customHeight="1" x14ac:dyDescent="0.2">
      <c r="A105" s="1359" t="s">
        <v>234</v>
      </c>
      <c r="B105" s="756"/>
      <c r="C105" s="756"/>
      <c r="D105" s="756"/>
      <c r="E105" s="756"/>
      <c r="F105" s="756"/>
      <c r="G105" s="756"/>
      <c r="H105" s="756"/>
      <c r="I105" s="756"/>
      <c r="J105" s="997"/>
      <c r="K105" s="732"/>
      <c r="L105" s="732"/>
      <c r="M105" s="732"/>
      <c r="N105" s="732"/>
      <c r="O105" s="732"/>
      <c r="P105" s="756"/>
      <c r="Q105" s="732"/>
      <c r="R105" s="732"/>
      <c r="S105" s="732"/>
      <c r="T105" s="732"/>
      <c r="U105" s="732"/>
      <c r="V105" s="1222"/>
      <c r="W105" s="1223"/>
      <c r="X105" s="970"/>
      <c r="Y105" s="1052"/>
      <c r="Z105" s="971"/>
      <c r="AA105" s="986"/>
      <c r="AB105" s="1224"/>
      <c r="AC105" s="1224"/>
      <c r="AD105" s="972"/>
      <c r="AE105" s="976"/>
    </row>
    <row r="106" spans="1:35" s="47" customFormat="1" ht="15" customHeight="1" x14ac:dyDescent="0.2">
      <c r="A106" s="1358"/>
      <c r="B106" s="118"/>
      <c r="C106" s="118"/>
      <c r="D106" s="118"/>
      <c r="E106" s="118"/>
      <c r="F106" s="118"/>
      <c r="G106" s="118"/>
      <c r="H106" s="118"/>
      <c r="I106" s="118"/>
      <c r="J106" s="964"/>
      <c r="K106" s="118"/>
      <c r="L106" s="118"/>
      <c r="M106" s="118"/>
      <c r="N106" s="118"/>
      <c r="O106" s="118"/>
      <c r="P106" s="118"/>
      <c r="Q106" s="118"/>
      <c r="R106" s="118"/>
      <c r="S106" s="118"/>
      <c r="T106" s="118"/>
      <c r="U106" s="118"/>
      <c r="V106" s="1030"/>
      <c r="W106" s="1225"/>
      <c r="X106" s="1175"/>
      <c r="Y106" s="1176"/>
      <c r="Z106" s="973">
        <v>18.242000000000001</v>
      </c>
      <c r="AA106" s="985">
        <f>+Z106/AG99</f>
        <v>1</v>
      </c>
      <c r="AB106" s="739"/>
      <c r="AC106" s="739"/>
      <c r="AD106" s="974"/>
      <c r="AE106" s="991"/>
    </row>
    <row r="107" spans="1:35" s="47" customFormat="1" ht="10.5" customHeight="1" x14ac:dyDescent="0.2">
      <c r="A107" s="1359" t="s">
        <v>60</v>
      </c>
      <c r="B107" s="756"/>
      <c r="C107" s="756"/>
      <c r="D107" s="756"/>
      <c r="E107" s="756"/>
      <c r="F107" s="756"/>
      <c r="G107" s="756"/>
      <c r="H107" s="756"/>
      <c r="I107" s="756"/>
      <c r="J107" s="997"/>
      <c r="K107" s="732"/>
      <c r="L107" s="732"/>
      <c r="M107" s="732"/>
      <c r="N107" s="732"/>
      <c r="O107" s="732"/>
      <c r="P107" s="756"/>
      <c r="Q107" s="732"/>
      <c r="R107" s="732"/>
      <c r="S107" s="732"/>
      <c r="T107" s="732"/>
      <c r="U107" s="732"/>
      <c r="V107" s="1222"/>
      <c r="W107" s="1223"/>
      <c r="X107" s="970"/>
      <c r="Y107" s="1052"/>
      <c r="Z107" s="971"/>
      <c r="AA107" s="986"/>
      <c r="AB107" s="1224"/>
      <c r="AC107" s="1224"/>
      <c r="AD107" s="972"/>
      <c r="AE107" s="976"/>
    </row>
    <row r="108" spans="1:35" s="47" customFormat="1" ht="15" customHeight="1" x14ac:dyDescent="0.2">
      <c r="A108" s="1358"/>
      <c r="B108" s="118"/>
      <c r="C108" s="118"/>
      <c r="D108" s="118"/>
      <c r="E108" s="118"/>
      <c r="F108" s="118"/>
      <c r="G108" s="118"/>
      <c r="H108" s="118"/>
      <c r="I108" s="118"/>
      <c r="J108" s="964"/>
      <c r="K108" s="118"/>
      <c r="L108" s="118"/>
      <c r="M108" s="118"/>
      <c r="N108" s="118"/>
      <c r="O108" s="118"/>
      <c r="P108" s="118"/>
      <c r="Q108" s="118"/>
      <c r="R108" s="118"/>
      <c r="S108" s="118"/>
      <c r="T108" s="118"/>
      <c r="U108" s="118"/>
      <c r="V108" s="1030"/>
      <c r="W108" s="1225"/>
      <c r="X108" s="1175"/>
      <c r="Y108" s="1176"/>
      <c r="Z108" s="1175">
        <v>18.242000000000001</v>
      </c>
      <c r="AA108" s="985">
        <f>+Z108/AG99</f>
        <v>1</v>
      </c>
      <c r="AB108" s="739"/>
      <c r="AC108" s="739"/>
      <c r="AD108" s="974"/>
      <c r="AE108" s="992"/>
    </row>
    <row r="109" spans="1:35" s="47" customFormat="1" ht="10.5" customHeight="1" x14ac:dyDescent="0.2">
      <c r="A109" s="1359" t="s">
        <v>61</v>
      </c>
      <c r="B109" s="1216"/>
      <c r="C109" s="1216"/>
      <c r="D109" s="1216"/>
      <c r="E109" s="1216"/>
      <c r="F109" s="1216"/>
      <c r="G109" s="1216"/>
      <c r="H109" s="1216"/>
      <c r="I109" s="1216"/>
      <c r="J109" s="1217"/>
      <c r="K109" s="1218"/>
      <c r="L109" s="1218"/>
      <c r="M109" s="1218"/>
      <c r="N109" s="1218"/>
      <c r="O109" s="1218"/>
      <c r="P109" s="1216"/>
      <c r="Q109" s="1218"/>
      <c r="R109" s="1218"/>
      <c r="S109" s="1218"/>
      <c r="T109" s="1218"/>
      <c r="U109" s="1218"/>
      <c r="V109" s="1222"/>
      <c r="W109" s="1223"/>
      <c r="X109" s="970"/>
      <c r="Y109" s="1052"/>
      <c r="Z109" s="971"/>
      <c r="AA109" s="987"/>
      <c r="AB109" s="1226"/>
      <c r="AC109" s="1226"/>
      <c r="AD109" s="1053"/>
      <c r="AE109" s="993"/>
      <c r="AG109" s="1328" t="s">
        <v>90</v>
      </c>
      <c r="AH109" s="1329"/>
      <c r="AI109" s="1333" t="s">
        <v>540</v>
      </c>
    </row>
    <row r="110" spans="1:35" s="1215" customFormat="1" ht="15" customHeight="1" x14ac:dyDescent="0.2">
      <c r="A110" s="1358"/>
      <c r="B110" s="1228"/>
      <c r="C110" s="1228"/>
      <c r="D110" s="1228"/>
      <c r="E110" s="1228"/>
      <c r="F110" s="1228"/>
      <c r="G110" s="1228"/>
      <c r="H110" s="1228"/>
      <c r="I110" s="1228"/>
      <c r="J110" s="1229"/>
      <c r="K110" s="1228"/>
      <c r="L110" s="1228"/>
      <c r="M110" s="1228"/>
      <c r="N110" s="1228"/>
      <c r="O110" s="1228"/>
      <c r="P110" s="1228"/>
      <c r="Q110" s="1228"/>
      <c r="R110" s="1228"/>
      <c r="S110" s="1228"/>
      <c r="T110" s="1228"/>
      <c r="U110" s="1228"/>
      <c r="V110" s="1230">
        <f>+AG99</f>
        <v>18.242000000000001</v>
      </c>
      <c r="W110" s="1165">
        <f>+V110/AG99</f>
        <v>1</v>
      </c>
      <c r="X110" s="1175"/>
      <c r="Y110" s="1176"/>
      <c r="Z110" s="1175">
        <v>18.242000000000001</v>
      </c>
      <c r="AA110" s="988">
        <f>+Z110/AG99</f>
        <v>1</v>
      </c>
      <c r="AB110" s="979"/>
      <c r="AC110" s="979"/>
      <c r="AD110" s="979"/>
      <c r="AE110" s="992"/>
      <c r="AG110" s="1231" t="s">
        <v>376</v>
      </c>
      <c r="AH110" s="1232" t="s">
        <v>378</v>
      </c>
      <c r="AI110" s="1334"/>
    </row>
    <row r="111" spans="1:35" s="1215" customFormat="1" ht="10.5" customHeight="1" x14ac:dyDescent="0.2">
      <c r="A111" s="1359" t="s">
        <v>62</v>
      </c>
      <c r="B111" s="1233"/>
      <c r="C111" s="1233"/>
      <c r="D111" s="1233"/>
      <c r="E111" s="1233"/>
      <c r="F111" s="1233"/>
      <c r="G111" s="1233"/>
      <c r="H111" s="1233"/>
      <c r="I111" s="1233"/>
      <c r="J111" s="1234"/>
      <c r="K111" s="1235"/>
      <c r="L111" s="1235"/>
      <c r="M111" s="1235"/>
      <c r="N111" s="1235"/>
      <c r="O111" s="1235"/>
      <c r="P111" s="1233"/>
      <c r="Q111" s="1235"/>
      <c r="R111" s="1235"/>
      <c r="S111" s="1235"/>
      <c r="T111" s="1235"/>
      <c r="U111" s="1235"/>
      <c r="V111" s="1236"/>
      <c r="W111" s="1227"/>
      <c r="X111" s="970"/>
      <c r="Y111" s="984"/>
      <c r="Z111" s="971"/>
      <c r="AA111" s="987"/>
      <c r="AB111" s="1237"/>
      <c r="AC111" s="1237"/>
      <c r="AD111" s="972"/>
      <c r="AE111" s="976"/>
      <c r="AG111" s="1238" t="s">
        <v>103</v>
      </c>
      <c r="AH111" s="415" t="s">
        <v>91</v>
      </c>
      <c r="AI111" s="1334"/>
    </row>
    <row r="112" spans="1:35" s="1215" customFormat="1" ht="15" customHeight="1" x14ac:dyDescent="0.2">
      <c r="A112" s="1358"/>
      <c r="B112" s="1228"/>
      <c r="C112" s="1228"/>
      <c r="D112" s="1228"/>
      <c r="E112" s="1228"/>
      <c r="F112" s="1228"/>
      <c r="G112" s="1228"/>
      <c r="H112" s="1228"/>
      <c r="I112" s="1228"/>
      <c r="J112" s="1229"/>
      <c r="K112" s="1228"/>
      <c r="L112" s="1228"/>
      <c r="M112" s="1228"/>
      <c r="N112" s="1228"/>
      <c r="O112" s="1228"/>
      <c r="P112" s="1228"/>
      <c r="Q112" s="1228"/>
      <c r="R112" s="1228"/>
      <c r="S112" s="1228"/>
      <c r="T112" s="1228"/>
      <c r="U112" s="1228"/>
      <c r="V112" s="1230">
        <f>+AG99</f>
        <v>18.242000000000001</v>
      </c>
      <c r="W112" s="1165">
        <f>+V112/AG98</f>
        <v>4.5605000000000002</v>
      </c>
      <c r="X112" s="1175"/>
      <c r="Y112" s="1176"/>
      <c r="Z112" s="1175">
        <v>18.242000000000001</v>
      </c>
      <c r="AA112" s="989">
        <f>+Z112/AG99</f>
        <v>1</v>
      </c>
      <c r="AB112" s="980"/>
      <c r="AC112" s="980"/>
      <c r="AD112" s="980"/>
      <c r="AE112" s="994"/>
      <c r="AG112" s="1239" t="s">
        <v>104</v>
      </c>
      <c r="AH112" s="415" t="s">
        <v>92</v>
      </c>
      <c r="AI112" s="1334"/>
    </row>
    <row r="113" spans="1:35" s="1215" customFormat="1" ht="10.5" customHeight="1" x14ac:dyDescent="0.2">
      <c r="A113" s="1359" t="s">
        <v>63</v>
      </c>
      <c r="B113" s="1233"/>
      <c r="C113" s="1233"/>
      <c r="D113" s="1233"/>
      <c r="E113" s="1233"/>
      <c r="F113" s="1233"/>
      <c r="G113" s="1233"/>
      <c r="H113" s="1233"/>
      <c r="I113" s="1233"/>
      <c r="J113" s="1234"/>
      <c r="K113" s="1235"/>
      <c r="L113" s="1235"/>
      <c r="M113" s="1235"/>
      <c r="N113" s="1235"/>
      <c r="O113" s="1235"/>
      <c r="P113" s="1233"/>
      <c r="Q113" s="1235"/>
      <c r="R113" s="1235"/>
      <c r="S113" s="1235"/>
      <c r="T113" s="1235"/>
      <c r="U113" s="1235"/>
      <c r="V113" s="1236"/>
      <c r="W113" s="1227"/>
      <c r="X113" s="970"/>
      <c r="Y113" s="984"/>
      <c r="Z113" s="971"/>
      <c r="AA113" s="986"/>
      <c r="AB113" s="1240"/>
      <c r="AC113" s="1240"/>
      <c r="AD113" s="972"/>
      <c r="AE113" s="995"/>
      <c r="AG113" s="1241" t="s">
        <v>105</v>
      </c>
      <c r="AH113" s="415" t="s">
        <v>93</v>
      </c>
      <c r="AI113" s="1334"/>
    </row>
    <row r="114" spans="1:35" s="1246" customFormat="1" ht="15" customHeight="1" thickBot="1" x14ac:dyDescent="0.25">
      <c r="A114" s="1360"/>
      <c r="B114" s="1242"/>
      <c r="C114" s="1242"/>
      <c r="D114" s="1242"/>
      <c r="E114" s="1242"/>
      <c r="F114" s="1242"/>
      <c r="G114" s="1242"/>
      <c r="H114" s="1242"/>
      <c r="I114" s="1242"/>
      <c r="J114" s="1243"/>
      <c r="K114" s="1242"/>
      <c r="L114" s="1242"/>
      <c r="M114" s="1242"/>
      <c r="N114" s="1242"/>
      <c r="O114" s="1242"/>
      <c r="P114" s="1242"/>
      <c r="Q114" s="1242"/>
      <c r="R114" s="1242"/>
      <c r="S114" s="1242"/>
      <c r="T114" s="1242"/>
      <c r="U114" s="1242"/>
      <c r="V114" s="1244">
        <f>+AG99</f>
        <v>18.242000000000001</v>
      </c>
      <c r="W114" s="990">
        <f>+V114/AG98</f>
        <v>4.5605000000000002</v>
      </c>
      <c r="X114" s="1177"/>
      <c r="Y114" s="990"/>
      <c r="Z114" s="983">
        <v>18.242000000000001</v>
      </c>
      <c r="AA114" s="990">
        <f>+Z114/AG99</f>
        <v>1</v>
      </c>
      <c r="AB114" s="1245"/>
      <c r="AC114" s="1245"/>
      <c r="AD114" s="983"/>
      <c r="AE114" s="996"/>
      <c r="AG114" s="1247" t="s">
        <v>377</v>
      </c>
      <c r="AH114" s="415" t="s">
        <v>379</v>
      </c>
      <c r="AI114" s="1335"/>
    </row>
    <row r="115" spans="1:35" s="119" customFormat="1" ht="15" customHeight="1" x14ac:dyDescent="0.2">
      <c r="A115" s="1096"/>
      <c r="X115" s="1097"/>
      <c r="Y115" s="1098"/>
      <c r="Z115" s="957"/>
      <c r="AA115" s="1099"/>
      <c r="AD115" s="957"/>
      <c r="AE115" s="1099"/>
      <c r="AI115" s="1100"/>
    </row>
    <row r="116" spans="1:35" s="47" customFormat="1" x14ac:dyDescent="0.2"/>
    <row r="117" spans="1:35" s="47" customFormat="1" x14ac:dyDescent="0.2">
      <c r="A117" s="72" t="s">
        <v>96</v>
      </c>
      <c r="B117" s="1353" t="s">
        <v>599</v>
      </c>
      <c r="C117" s="1354"/>
      <c r="D117" s="1354"/>
      <c r="E117" s="1354"/>
      <c r="F117" s="1354"/>
      <c r="G117" s="1354"/>
      <c r="H117" s="1354"/>
      <c r="I117" s="1354"/>
      <c r="J117" s="1354"/>
      <c r="K117" s="74"/>
      <c r="L117" s="75" t="s">
        <v>95</v>
      </c>
      <c r="M117" s="76"/>
      <c r="N117" s="76"/>
      <c r="O117" s="74"/>
      <c r="P117" s="423" t="s">
        <v>600</v>
      </c>
      <c r="Q117" s="423"/>
      <c r="R117" s="423"/>
      <c r="S117" s="423"/>
      <c r="T117" s="424"/>
      <c r="U117" s="424"/>
    </row>
    <row r="118" spans="1:35" s="47" customFormat="1" ht="9.75" customHeight="1" x14ac:dyDescent="0.2">
      <c r="A118" s="72"/>
      <c r="B118" s="73"/>
      <c r="C118" s="74"/>
      <c r="D118" s="74"/>
      <c r="E118" s="74"/>
      <c r="F118" s="74"/>
      <c r="G118" s="74"/>
      <c r="H118" s="74"/>
      <c r="I118" s="74"/>
      <c r="J118" s="74"/>
      <c r="K118" s="74"/>
      <c r="L118" s="75"/>
      <c r="M118" s="76"/>
      <c r="N118" s="76"/>
      <c r="O118" s="74"/>
      <c r="P118" s="74"/>
      <c r="Q118" s="74"/>
      <c r="R118" s="74"/>
      <c r="S118" s="74"/>
      <c r="T118" s="71"/>
      <c r="U118" s="71"/>
    </row>
    <row r="119" spans="1:35" s="47" customFormat="1" ht="18" customHeight="1" x14ac:dyDescent="0.2">
      <c r="A119" s="77" t="s">
        <v>53</v>
      </c>
      <c r="B119" s="426" t="s">
        <v>48</v>
      </c>
      <c r="C119" s="427"/>
      <c r="D119" s="427"/>
      <c r="E119" s="427"/>
      <c r="F119" s="427"/>
      <c r="G119" s="427"/>
      <c r="H119" s="427"/>
      <c r="I119" s="427"/>
      <c r="J119" s="428"/>
      <c r="K119" s="78"/>
      <c r="L119" s="724" t="s">
        <v>637</v>
      </c>
      <c r="M119" s="78"/>
      <c r="N119" s="78"/>
      <c r="O119" s="78"/>
      <c r="P119" s="78"/>
      <c r="Q119" s="78"/>
      <c r="R119" s="78"/>
      <c r="S119" s="78"/>
      <c r="T119" s="79"/>
      <c r="U119" s="79"/>
    </row>
    <row r="120" spans="1:35" s="47" customFormat="1" ht="18" customHeight="1" x14ac:dyDescent="0.2">
      <c r="A120" s="145"/>
      <c r="B120" s="426" t="s">
        <v>50</v>
      </c>
      <c r="C120" s="427"/>
      <c r="D120" s="427"/>
      <c r="E120" s="427"/>
      <c r="F120" s="427"/>
      <c r="G120" s="427"/>
      <c r="H120" s="427"/>
      <c r="I120" s="427"/>
      <c r="J120" s="428"/>
      <c r="K120" s="78"/>
      <c r="L120" s="78" t="s">
        <v>49</v>
      </c>
      <c r="M120" s="78"/>
      <c r="N120" s="78"/>
      <c r="O120" s="78"/>
      <c r="P120" s="78"/>
      <c r="Q120" s="78"/>
      <c r="R120" s="78"/>
      <c r="S120" s="78"/>
      <c r="T120" s="79"/>
      <c r="U120" s="79"/>
    </row>
    <row r="121" spans="1:35" s="47" customFormat="1" ht="18" customHeight="1" x14ac:dyDescent="0.2">
      <c r="A121" s="145"/>
      <c r="B121" s="426" t="s">
        <v>51</v>
      </c>
      <c r="C121" s="427"/>
      <c r="D121" s="427"/>
      <c r="E121" s="427"/>
      <c r="F121" s="427"/>
      <c r="G121" s="427"/>
      <c r="H121" s="427"/>
      <c r="I121" s="427"/>
      <c r="J121" s="428"/>
      <c r="K121" s="78"/>
      <c r="L121" s="78" t="s">
        <v>49</v>
      </c>
      <c r="M121" s="78"/>
      <c r="N121" s="78"/>
      <c r="O121" s="78"/>
      <c r="P121" s="78"/>
      <c r="Q121" s="78"/>
      <c r="R121" s="78"/>
      <c r="S121" s="78"/>
      <c r="T121" s="79"/>
      <c r="U121" s="79"/>
    </row>
    <row r="122" spans="1:35" s="47" customFormat="1" ht="18" customHeight="1" x14ac:dyDescent="0.2">
      <c r="A122" s="145"/>
      <c r="B122" s="426" t="s">
        <v>54</v>
      </c>
      <c r="C122" s="427"/>
      <c r="D122" s="427"/>
      <c r="E122" s="427"/>
      <c r="F122" s="427"/>
      <c r="G122" s="427"/>
      <c r="H122" s="427"/>
      <c r="I122" s="427"/>
      <c r="J122" s="428"/>
      <c r="K122" s="78"/>
      <c r="L122" s="78" t="s">
        <v>49</v>
      </c>
      <c r="M122" s="78"/>
      <c r="N122" s="78"/>
      <c r="O122" s="78"/>
      <c r="P122" s="78"/>
      <c r="Q122" s="78"/>
      <c r="R122" s="78"/>
      <c r="S122" s="78"/>
      <c r="T122" s="79"/>
      <c r="U122" s="79"/>
    </row>
    <row r="123" spans="1:35" s="47" customFormat="1" ht="18" customHeight="1" x14ac:dyDescent="0.2">
      <c r="A123" s="262" t="s">
        <v>154</v>
      </c>
      <c r="B123" s="425"/>
      <c r="C123" s="1355" t="s">
        <v>591</v>
      </c>
      <c r="D123" s="1355"/>
      <c r="E123" s="1355"/>
      <c r="F123" s="1355"/>
      <c r="G123" s="1355"/>
      <c r="H123" s="1355"/>
      <c r="I123" s="1355"/>
      <c r="J123" s="1355"/>
      <c r="K123" s="1355"/>
      <c r="L123" s="77" t="s">
        <v>314</v>
      </c>
      <c r="M123" s="74"/>
      <c r="N123" s="74"/>
      <c r="O123" s="74"/>
      <c r="P123" s="74"/>
      <c r="Q123" s="74"/>
      <c r="R123" s="77" t="str">
        <f>+I68</f>
        <v>PERIODO  EVALUADO: ENE-FEB-MAR</v>
      </c>
      <c r="S123" s="1101"/>
      <c r="T123" s="1101"/>
      <c r="U123" s="1101"/>
    </row>
    <row r="124" spans="1:35" s="47" customFormat="1" ht="13.5" thickBot="1" x14ac:dyDescent="0.25">
      <c r="A124" s="80"/>
      <c r="B124" s="81"/>
      <c r="C124" s="82"/>
      <c r="D124" s="82"/>
      <c r="E124" s="82"/>
      <c r="F124" s="82"/>
      <c r="G124" s="82"/>
      <c r="H124" s="82"/>
      <c r="I124" s="82"/>
      <c r="J124" s="82"/>
      <c r="K124" s="82"/>
      <c r="L124" s="83"/>
      <c r="M124" s="82"/>
      <c r="N124" s="82"/>
      <c r="O124" s="82"/>
      <c r="P124" s="82"/>
      <c r="Q124" s="82"/>
      <c r="R124" s="82"/>
      <c r="S124" s="82"/>
      <c r="T124" s="82"/>
      <c r="U124" s="82"/>
      <c r="V124" s="84"/>
      <c r="W124" s="84"/>
    </row>
    <row r="125" spans="1:35" s="47" customFormat="1" x14ac:dyDescent="0.2">
      <c r="A125" s="85"/>
      <c r="B125" s="86"/>
      <c r="C125" s="87"/>
      <c r="D125" s="87"/>
      <c r="E125" s="87"/>
      <c r="F125" s="87"/>
      <c r="G125" s="87"/>
      <c r="H125" s="87"/>
      <c r="I125" s="87"/>
      <c r="J125" s="87"/>
      <c r="K125" s="87"/>
      <c r="L125" s="86"/>
      <c r="M125" s="87"/>
      <c r="N125" s="87"/>
      <c r="O125" s="87"/>
      <c r="P125" s="87"/>
      <c r="Q125" s="87"/>
      <c r="R125" s="87"/>
      <c r="S125" s="87"/>
      <c r="T125" s="88"/>
      <c r="U125" s="967"/>
      <c r="V125" s="967"/>
      <c r="W125" s="967"/>
      <c r="X125" s="967"/>
      <c r="Y125" s="89"/>
    </row>
    <row r="126" spans="1:35" s="47" customFormat="1" x14ac:dyDescent="0.2">
      <c r="A126" s="90"/>
      <c r="B126" s="91"/>
      <c r="C126" s="92"/>
      <c r="D126" s="92"/>
      <c r="E126" s="92"/>
      <c r="F126" s="92"/>
      <c r="G126" s="92"/>
      <c r="H126" s="92"/>
      <c r="I126" s="92"/>
      <c r="J126" s="92"/>
      <c r="K126" s="92"/>
      <c r="L126" s="91"/>
      <c r="M126" s="92"/>
      <c r="N126" s="92"/>
      <c r="O126" s="92"/>
      <c r="P126" s="92"/>
      <c r="Q126" s="92"/>
      <c r="R126" s="92"/>
      <c r="S126" s="92"/>
      <c r="T126" s="93"/>
      <c r="U126" s="119"/>
      <c r="V126" s="119"/>
      <c r="W126" s="119"/>
      <c r="X126" s="119"/>
      <c r="Y126" s="94"/>
    </row>
    <row r="127" spans="1:35" s="47" customFormat="1" x14ac:dyDescent="0.2">
      <c r="A127" s="95"/>
      <c r="B127" s="91"/>
      <c r="C127" s="92"/>
      <c r="D127" s="92"/>
      <c r="E127" s="92"/>
      <c r="F127" s="92"/>
      <c r="G127" s="92"/>
      <c r="H127" s="92"/>
      <c r="I127" s="92"/>
      <c r="J127" s="92"/>
      <c r="K127" s="92"/>
      <c r="L127" s="91"/>
      <c r="M127" s="92"/>
      <c r="N127" s="92"/>
      <c r="O127" s="92"/>
      <c r="P127" s="92"/>
      <c r="Q127" s="92"/>
      <c r="R127" s="92"/>
      <c r="S127" s="92"/>
      <c r="T127" s="93"/>
      <c r="U127" s="119"/>
      <c r="V127" s="119"/>
      <c r="W127" s="119"/>
      <c r="X127" s="119"/>
      <c r="Y127" s="94"/>
    </row>
    <row r="128" spans="1:35" s="47" customFormat="1" x14ac:dyDescent="0.2">
      <c r="A128" s="95"/>
      <c r="B128" s="91"/>
      <c r="C128" s="92"/>
      <c r="D128" s="92"/>
      <c r="E128" s="92"/>
      <c r="F128" s="92"/>
      <c r="G128" s="92"/>
      <c r="H128" s="92"/>
      <c r="I128" s="92"/>
      <c r="J128" s="92"/>
      <c r="K128" s="92"/>
      <c r="L128" s="91"/>
      <c r="M128" s="92"/>
      <c r="N128" s="92"/>
      <c r="O128" s="92"/>
      <c r="P128" s="92"/>
      <c r="Q128" s="92"/>
      <c r="R128" s="92"/>
      <c r="S128" s="92"/>
      <c r="T128" s="93"/>
      <c r="U128" s="119"/>
      <c r="V128" s="119"/>
      <c r="W128" s="119"/>
      <c r="X128" s="119"/>
      <c r="Y128" s="94"/>
    </row>
    <row r="129" spans="1:25" s="47" customFormat="1" x14ac:dyDescent="0.2">
      <c r="A129" s="95"/>
      <c r="B129" s="91"/>
      <c r="C129" s="92"/>
      <c r="D129" s="92"/>
      <c r="E129" s="92"/>
      <c r="F129" s="92"/>
      <c r="G129" s="92"/>
      <c r="H129" s="92"/>
      <c r="I129" s="92"/>
      <c r="J129" s="92"/>
      <c r="K129" s="92"/>
      <c r="L129" s="91"/>
      <c r="M129" s="92"/>
      <c r="N129" s="92"/>
      <c r="O129" s="92"/>
      <c r="P129" s="92"/>
      <c r="Q129" s="92"/>
      <c r="R129" s="92"/>
      <c r="S129" s="92"/>
      <c r="T129" s="93"/>
      <c r="U129" s="119"/>
      <c r="V129" s="119"/>
      <c r="W129" s="119"/>
      <c r="X129" s="119"/>
      <c r="Y129" s="94"/>
    </row>
    <row r="130" spans="1:25" s="47" customFormat="1" x14ac:dyDescent="0.2">
      <c r="A130" s="95"/>
      <c r="B130" s="91"/>
      <c r="C130" s="92"/>
      <c r="D130" s="92"/>
      <c r="E130" s="92"/>
      <c r="F130" s="92"/>
      <c r="G130" s="92"/>
      <c r="H130" s="92"/>
      <c r="I130" s="92"/>
      <c r="J130" s="92"/>
      <c r="K130" s="92"/>
      <c r="L130" s="91"/>
      <c r="M130" s="92"/>
      <c r="N130" s="92"/>
      <c r="O130" s="92"/>
      <c r="P130" s="92"/>
      <c r="Q130" s="92"/>
      <c r="R130" s="92"/>
      <c r="S130" s="92"/>
      <c r="T130" s="93"/>
      <c r="U130" s="119"/>
      <c r="V130" s="119"/>
      <c r="W130" s="119"/>
      <c r="X130" s="119"/>
      <c r="Y130" s="94"/>
    </row>
    <row r="131" spans="1:25" s="47" customFormat="1" x14ac:dyDescent="0.2">
      <c r="A131" s="95"/>
      <c r="B131" s="91"/>
      <c r="C131" s="92"/>
      <c r="D131" s="92"/>
      <c r="E131" s="92"/>
      <c r="F131" s="92"/>
      <c r="G131" s="92"/>
      <c r="H131" s="92"/>
      <c r="I131" s="92"/>
      <c r="J131" s="92"/>
      <c r="K131" s="92"/>
      <c r="L131" s="91"/>
      <c r="M131" s="92"/>
      <c r="N131" s="92"/>
      <c r="O131" s="92"/>
      <c r="P131" s="92"/>
      <c r="Q131" s="92"/>
      <c r="R131" s="92"/>
      <c r="S131" s="92"/>
      <c r="T131" s="93"/>
      <c r="U131" s="119"/>
      <c r="V131" s="119"/>
      <c r="W131" s="119"/>
      <c r="X131" s="119"/>
      <c r="Y131" s="94"/>
    </row>
    <row r="132" spans="1:25" s="47" customFormat="1" x14ac:dyDescent="0.2">
      <c r="A132" s="95"/>
      <c r="B132" s="91"/>
      <c r="C132" s="92"/>
      <c r="D132" s="92"/>
      <c r="E132" s="92"/>
      <c r="F132" s="92"/>
      <c r="G132" s="92"/>
      <c r="H132" s="92"/>
      <c r="I132" s="92"/>
      <c r="J132" s="92"/>
      <c r="K132" s="92"/>
      <c r="L132" s="91"/>
      <c r="M132" s="92"/>
      <c r="N132" s="92"/>
      <c r="O132" s="92"/>
      <c r="P132" s="92"/>
      <c r="Q132" s="92"/>
      <c r="R132" s="92"/>
      <c r="S132" s="92"/>
      <c r="T132" s="93"/>
      <c r="U132" s="119"/>
      <c r="V132" s="119"/>
      <c r="W132" s="119"/>
      <c r="X132" s="119"/>
      <c r="Y132" s="94"/>
    </row>
    <row r="133" spans="1:25" s="47" customFormat="1" x14ac:dyDescent="0.2">
      <c r="A133" s="95"/>
      <c r="B133" s="91"/>
      <c r="C133" s="92"/>
      <c r="D133" s="92"/>
      <c r="E133" s="92"/>
      <c r="F133" s="92"/>
      <c r="G133" s="92"/>
      <c r="H133" s="92"/>
      <c r="I133" s="92"/>
      <c r="J133" s="92"/>
      <c r="K133" s="92"/>
      <c r="L133" s="91"/>
      <c r="M133" s="92"/>
      <c r="N133" s="92"/>
      <c r="O133" s="92"/>
      <c r="P133" s="92"/>
      <c r="Q133" s="92"/>
      <c r="R133" s="92"/>
      <c r="S133" s="92"/>
      <c r="T133" s="93"/>
      <c r="U133" s="119"/>
      <c r="V133" s="119"/>
      <c r="W133" s="119"/>
      <c r="X133" s="119"/>
      <c r="Y133" s="94"/>
    </row>
    <row r="134" spans="1:25" s="47" customFormat="1" x14ac:dyDescent="0.2">
      <c r="A134" s="95"/>
      <c r="B134" s="91"/>
      <c r="C134" s="92"/>
      <c r="D134" s="92"/>
      <c r="E134" s="92"/>
      <c r="F134" s="92"/>
      <c r="G134" s="92"/>
      <c r="H134" s="92"/>
      <c r="I134" s="92"/>
      <c r="J134" s="92"/>
      <c r="K134" s="92"/>
      <c r="L134" s="91"/>
      <c r="M134" s="92"/>
      <c r="N134" s="92"/>
      <c r="O134" s="92"/>
      <c r="P134" s="92"/>
      <c r="Q134" s="92"/>
      <c r="R134" s="92"/>
      <c r="S134" s="92"/>
      <c r="T134" s="93"/>
      <c r="U134" s="119"/>
      <c r="V134" s="119"/>
      <c r="W134" s="119"/>
      <c r="X134" s="119"/>
      <c r="Y134" s="94"/>
    </row>
    <row r="135" spans="1:25" s="47" customFormat="1" x14ac:dyDescent="0.2">
      <c r="A135" s="95"/>
      <c r="B135" s="91"/>
      <c r="C135" s="92"/>
      <c r="D135" s="92"/>
      <c r="E135" s="92"/>
      <c r="F135" s="92"/>
      <c r="G135" s="92"/>
      <c r="H135" s="92"/>
      <c r="I135" s="92"/>
      <c r="J135" s="92"/>
      <c r="K135" s="92"/>
      <c r="L135" s="91"/>
      <c r="M135" s="92"/>
      <c r="N135" s="92"/>
      <c r="O135" s="92"/>
      <c r="P135" s="92"/>
      <c r="Q135" s="92"/>
      <c r="R135" s="92"/>
      <c r="S135" s="92"/>
      <c r="T135" s="93"/>
      <c r="U135" s="119"/>
      <c r="V135" s="119"/>
      <c r="W135" s="119"/>
      <c r="X135" s="119"/>
      <c r="Y135" s="94"/>
    </row>
    <row r="136" spans="1:25" s="47" customFormat="1" x14ac:dyDescent="0.2">
      <c r="A136" s="95"/>
      <c r="B136" s="91"/>
      <c r="C136" s="92"/>
      <c r="D136" s="92"/>
      <c r="E136" s="92"/>
      <c r="F136" s="92"/>
      <c r="G136" s="92"/>
      <c r="H136" s="92"/>
      <c r="I136" s="92"/>
      <c r="J136" s="92"/>
      <c r="K136" s="92"/>
      <c r="L136" s="91"/>
      <c r="M136" s="92"/>
      <c r="N136" s="92"/>
      <c r="O136" s="92"/>
      <c r="P136" s="92"/>
      <c r="Q136" s="92"/>
      <c r="R136" s="92"/>
      <c r="S136" s="92"/>
      <c r="T136" s="93"/>
      <c r="U136" s="119"/>
      <c r="V136" s="119"/>
      <c r="W136" s="119"/>
      <c r="X136" s="119"/>
      <c r="Y136" s="94"/>
    </row>
    <row r="137" spans="1:25" s="47" customFormat="1" x14ac:dyDescent="0.2">
      <c r="A137" s="95"/>
      <c r="B137" s="91"/>
      <c r="C137" s="92"/>
      <c r="D137" s="92"/>
      <c r="E137" s="92"/>
      <c r="F137" s="92"/>
      <c r="G137" s="92"/>
      <c r="H137" s="92"/>
      <c r="I137" s="92"/>
      <c r="J137" s="92"/>
      <c r="K137" s="92"/>
      <c r="L137" s="91"/>
      <c r="M137" s="92"/>
      <c r="N137" s="92"/>
      <c r="O137" s="92"/>
      <c r="P137" s="92"/>
      <c r="Q137" s="92"/>
      <c r="R137" s="92"/>
      <c r="S137" s="92"/>
      <c r="T137" s="93"/>
      <c r="U137" s="119"/>
      <c r="V137" s="119"/>
      <c r="W137" s="119"/>
      <c r="X137" s="119"/>
      <c r="Y137" s="94"/>
    </row>
    <row r="138" spans="1:25" s="47" customFormat="1" x14ac:dyDescent="0.2">
      <c r="A138" s="95"/>
      <c r="B138" s="91"/>
      <c r="C138" s="92"/>
      <c r="D138" s="92"/>
      <c r="E138" s="92"/>
      <c r="F138" s="92"/>
      <c r="G138" s="92"/>
      <c r="H138" s="92"/>
      <c r="I138" s="92"/>
      <c r="J138" s="92"/>
      <c r="K138" s="92"/>
      <c r="L138" s="91"/>
      <c r="M138" s="92"/>
      <c r="N138" s="92"/>
      <c r="O138" s="92"/>
      <c r="P138" s="92"/>
      <c r="Q138" s="92"/>
      <c r="R138" s="92"/>
      <c r="S138" s="92"/>
      <c r="T138" s="93"/>
      <c r="U138" s="119"/>
      <c r="V138" s="119"/>
      <c r="W138" s="119"/>
      <c r="X138" s="119"/>
      <c r="Y138" s="94"/>
    </row>
    <row r="139" spans="1:25" s="47" customFormat="1" x14ac:dyDescent="0.2">
      <c r="A139" s="95"/>
      <c r="B139" s="91"/>
      <c r="C139" s="92"/>
      <c r="D139" s="92"/>
      <c r="E139" s="92"/>
      <c r="F139" s="92"/>
      <c r="G139" s="92"/>
      <c r="H139" s="92"/>
      <c r="I139" s="92"/>
      <c r="J139" s="92"/>
      <c r="K139" s="92"/>
      <c r="L139" s="91"/>
      <c r="M139" s="92"/>
      <c r="N139" s="92"/>
      <c r="O139" s="92"/>
      <c r="P139" s="92"/>
      <c r="Q139" s="92"/>
      <c r="R139" s="92"/>
      <c r="S139" s="92"/>
      <c r="T139" s="93"/>
      <c r="U139" s="119"/>
      <c r="V139" s="119"/>
      <c r="W139" s="119"/>
      <c r="X139" s="119"/>
      <c r="Y139" s="94"/>
    </row>
    <row r="140" spans="1:25" s="47" customFormat="1" x14ac:dyDescent="0.2">
      <c r="A140" s="95"/>
      <c r="B140" s="91"/>
      <c r="C140" s="92"/>
      <c r="D140" s="92"/>
      <c r="E140" s="92"/>
      <c r="F140" s="92"/>
      <c r="G140" s="92"/>
      <c r="H140" s="92"/>
      <c r="I140" s="92"/>
      <c r="J140" s="92"/>
      <c r="K140" s="92"/>
      <c r="L140" s="91"/>
      <c r="M140" s="92"/>
      <c r="N140" s="92"/>
      <c r="O140" s="92"/>
      <c r="P140" s="92"/>
      <c r="Q140" s="92"/>
      <c r="R140" s="92"/>
      <c r="S140" s="92"/>
      <c r="T140" s="93"/>
      <c r="U140" s="119"/>
      <c r="V140" s="119"/>
      <c r="W140" s="119"/>
      <c r="X140" s="119"/>
      <c r="Y140" s="94"/>
    </row>
    <row r="141" spans="1:25" s="47" customFormat="1" x14ac:dyDescent="0.2">
      <c r="A141" s="95"/>
      <c r="B141" s="91"/>
      <c r="C141" s="92"/>
      <c r="D141" s="92"/>
      <c r="E141" s="92"/>
      <c r="F141" s="92"/>
      <c r="G141" s="92"/>
      <c r="H141" s="92"/>
      <c r="I141" s="92"/>
      <c r="J141" s="92"/>
      <c r="K141" s="92"/>
      <c r="L141" s="91"/>
      <c r="M141" s="92"/>
      <c r="N141" s="92"/>
      <c r="O141" s="92"/>
      <c r="P141" s="92"/>
      <c r="Q141" s="92"/>
      <c r="R141" s="92"/>
      <c r="S141" s="92"/>
      <c r="T141" s="93"/>
      <c r="U141" s="119"/>
      <c r="V141" s="119"/>
      <c r="W141" s="119"/>
      <c r="X141" s="119"/>
      <c r="Y141" s="94"/>
    </row>
    <row r="142" spans="1:25" s="47" customFormat="1" x14ac:dyDescent="0.2">
      <c r="A142" s="95"/>
      <c r="B142" s="91"/>
      <c r="C142" s="92"/>
      <c r="D142" s="92"/>
      <c r="E142" s="92"/>
      <c r="F142" s="92"/>
      <c r="G142" s="92"/>
      <c r="H142" s="92"/>
      <c r="I142" s="92"/>
      <c r="J142" s="92"/>
      <c r="K142" s="92"/>
      <c r="L142" s="91"/>
      <c r="M142" s="92"/>
      <c r="N142" s="92"/>
      <c r="O142" s="92"/>
      <c r="P142" s="92"/>
      <c r="Q142" s="92"/>
      <c r="R142" s="92"/>
      <c r="S142" s="92"/>
      <c r="T142" s="93"/>
      <c r="U142" s="119"/>
      <c r="V142" s="119"/>
      <c r="W142" s="119"/>
      <c r="X142" s="119"/>
      <c r="Y142" s="94"/>
    </row>
    <row r="143" spans="1:25" s="47" customFormat="1" x14ac:dyDescent="0.2">
      <c r="A143" s="95"/>
      <c r="B143" s="91"/>
      <c r="C143" s="92"/>
      <c r="D143" s="92"/>
      <c r="E143" s="92"/>
      <c r="F143" s="92"/>
      <c r="G143" s="92"/>
      <c r="H143" s="92"/>
      <c r="I143" s="92"/>
      <c r="J143" s="92"/>
      <c r="K143" s="92"/>
      <c r="L143" s="91"/>
      <c r="M143" s="92"/>
      <c r="N143" s="92"/>
      <c r="O143" s="92"/>
      <c r="P143" s="92"/>
      <c r="Q143" s="92"/>
      <c r="R143" s="92"/>
      <c r="S143" s="92"/>
      <c r="T143" s="93"/>
      <c r="U143" s="119"/>
      <c r="V143" s="119"/>
      <c r="W143" s="119"/>
      <c r="X143" s="119"/>
      <c r="Y143" s="94"/>
    </row>
    <row r="144" spans="1:25" s="47" customFormat="1" ht="12" customHeight="1" thickBot="1" x14ac:dyDescent="0.25">
      <c r="A144" s="96"/>
      <c r="B144" s="97"/>
      <c r="C144" s="98"/>
      <c r="D144" s="98"/>
      <c r="E144" s="98"/>
      <c r="F144" s="98"/>
      <c r="G144" s="98"/>
      <c r="H144" s="98"/>
      <c r="I144" s="98"/>
      <c r="J144" s="98"/>
      <c r="K144" s="98"/>
      <c r="L144" s="97"/>
      <c r="M144" s="98"/>
      <c r="N144" s="98"/>
      <c r="O144" s="98"/>
      <c r="P144" s="98"/>
      <c r="Q144" s="98"/>
      <c r="R144" s="98"/>
      <c r="S144" s="98"/>
      <c r="T144" s="99"/>
      <c r="U144" s="125"/>
      <c r="V144" s="125"/>
      <c r="W144" s="125"/>
      <c r="X144" s="125"/>
      <c r="Y144" s="100"/>
    </row>
    <row r="145" spans="1:27" s="47" customFormat="1" ht="8.25" hidden="1" customHeight="1" x14ac:dyDescent="0.2">
      <c r="A145" s="96"/>
      <c r="B145" s="97"/>
      <c r="C145" s="98"/>
      <c r="D145" s="98"/>
      <c r="E145" s="98"/>
      <c r="F145" s="98"/>
      <c r="G145" s="98"/>
      <c r="H145" s="98"/>
      <c r="I145" s="98"/>
      <c r="J145" s="98"/>
      <c r="K145" s="98"/>
      <c r="L145" s="97"/>
      <c r="M145" s="98"/>
      <c r="N145" s="98"/>
      <c r="O145" s="98"/>
      <c r="P145" s="98"/>
      <c r="Q145" s="98"/>
      <c r="R145" s="98"/>
      <c r="S145" s="98"/>
      <c r="T145" s="99"/>
      <c r="U145" s="100"/>
    </row>
    <row r="146" spans="1:27" s="47" customFormat="1" ht="8.25" customHeight="1" thickBot="1" x14ac:dyDescent="0.25">
      <c r="A146" s="92"/>
      <c r="B146" s="91"/>
      <c r="C146" s="92"/>
      <c r="D146" s="92"/>
      <c r="E146" s="92"/>
      <c r="F146" s="92"/>
      <c r="G146" s="92"/>
      <c r="H146" s="92"/>
      <c r="I146" s="92"/>
      <c r="J146" s="92"/>
      <c r="K146" s="92"/>
      <c r="L146" s="91"/>
      <c r="M146" s="92"/>
      <c r="N146" s="92"/>
      <c r="O146" s="92"/>
      <c r="P146" s="92"/>
      <c r="Q146" s="92"/>
      <c r="R146" s="92"/>
      <c r="S146" s="92"/>
      <c r="T146" s="93"/>
      <c r="U146" s="508"/>
    </row>
    <row r="147" spans="1:27" s="47" customFormat="1" ht="15" customHeight="1" x14ac:dyDescent="0.25">
      <c r="A147" s="101" t="s">
        <v>7</v>
      </c>
      <c r="B147" s="102"/>
      <c r="C147" s="103"/>
      <c r="D147" s="104"/>
      <c r="E147" s="104"/>
      <c r="F147" s="104"/>
      <c r="G147" s="104"/>
      <c r="H147" s="104"/>
      <c r="I147" s="105" t="s">
        <v>53</v>
      </c>
      <c r="J147" s="105"/>
      <c r="K147" s="104"/>
      <c r="L147" s="106"/>
      <c r="M147" s="104"/>
      <c r="N147" s="107"/>
      <c r="O147" s="104"/>
      <c r="P147" s="1350" t="s">
        <v>97</v>
      </c>
      <c r="Q147" s="1351"/>
      <c r="R147" s="1351"/>
      <c r="S147" s="1351"/>
      <c r="T147" s="1351"/>
      <c r="U147" s="1351"/>
      <c r="V147" s="1351"/>
      <c r="W147" s="1351"/>
      <c r="X147" s="1351"/>
      <c r="Y147" s="1352"/>
    </row>
    <row r="148" spans="1:27" s="47" customFormat="1" ht="15" customHeight="1" x14ac:dyDescent="0.25">
      <c r="A148" s="108"/>
      <c r="B148" s="147" t="s">
        <v>48</v>
      </c>
      <c r="C148" s="109"/>
      <c r="D148" s="109"/>
      <c r="E148" s="109"/>
      <c r="F148" s="109"/>
      <c r="G148" s="109"/>
      <c r="H148" s="110"/>
      <c r="I148" s="149" t="s">
        <v>50</v>
      </c>
      <c r="J148" s="148"/>
      <c r="K148" s="147" t="s">
        <v>51</v>
      </c>
      <c r="L148" s="150"/>
      <c r="M148" s="149" t="s">
        <v>54</v>
      </c>
      <c r="N148" s="233"/>
      <c r="O148" s="234"/>
      <c r="P148" s="1347" t="s">
        <v>98</v>
      </c>
      <c r="Q148" s="1348"/>
      <c r="R148" s="1348"/>
      <c r="S148" s="1348"/>
      <c r="T148" s="1348"/>
      <c r="U148" s="1348"/>
      <c r="V148" s="1348"/>
      <c r="W148" s="1348"/>
      <c r="X148" s="1348"/>
      <c r="Y148" s="1349"/>
    </row>
    <row r="149" spans="1:27" s="47" customFormat="1" ht="15" customHeight="1" thickBot="1" x14ac:dyDescent="0.3">
      <c r="A149" s="146" t="s">
        <v>55</v>
      </c>
      <c r="B149" s="111"/>
      <c r="C149" s="112"/>
      <c r="D149" s="112" t="s">
        <v>56</v>
      </c>
      <c r="E149" s="112"/>
      <c r="F149" s="112"/>
      <c r="G149" s="112"/>
      <c r="H149" s="113"/>
      <c r="I149" s="112"/>
      <c r="J149" s="113"/>
      <c r="K149" s="114"/>
      <c r="L149" s="113"/>
      <c r="M149" s="114"/>
      <c r="N149" s="115"/>
      <c r="O149" s="234"/>
      <c r="P149" s="1445" t="s">
        <v>99</v>
      </c>
      <c r="Q149" s="1446"/>
      <c r="R149" s="1446"/>
      <c r="S149" s="1446"/>
      <c r="T149" s="1446"/>
      <c r="U149" s="1446"/>
      <c r="V149" s="1446"/>
      <c r="W149" s="1446"/>
      <c r="X149" s="1446"/>
      <c r="Y149" s="1447"/>
    </row>
    <row r="150" spans="1:27" s="528" customFormat="1" ht="12" customHeight="1" thickBot="1" x14ac:dyDescent="0.25">
      <c r="A150" s="108" t="s">
        <v>57</v>
      </c>
      <c r="B150" s="725">
        <v>0</v>
      </c>
      <c r="C150" s="726">
        <v>1</v>
      </c>
      <c r="D150" s="727" t="s">
        <v>625</v>
      </c>
      <c r="E150" s="727"/>
      <c r="F150" s="727"/>
      <c r="G150" s="727"/>
      <c r="H150" s="726"/>
      <c r="I150" s="727"/>
      <c r="J150" s="726"/>
      <c r="K150" s="727"/>
      <c r="L150" s="726"/>
      <c r="M150" s="727"/>
      <c r="N150" s="728"/>
      <c r="O150" s="729"/>
      <c r="P150" s="1440" t="s">
        <v>376</v>
      </c>
      <c r="Q150" s="1441"/>
      <c r="R150" s="1443" t="s">
        <v>103</v>
      </c>
      <c r="S150" s="1444"/>
      <c r="T150" s="1102" t="s">
        <v>104</v>
      </c>
      <c r="U150" s="743"/>
      <c r="V150" s="1442" t="s">
        <v>105</v>
      </c>
      <c r="W150" s="1442"/>
      <c r="X150" s="1102" t="s">
        <v>105</v>
      </c>
      <c r="Y150" s="742"/>
    </row>
    <row r="151" spans="1:27" s="47" customFormat="1" ht="12" customHeight="1" x14ac:dyDescent="0.2">
      <c r="A151" s="440"/>
      <c r="B151" s="431"/>
      <c r="C151" s="431"/>
      <c r="D151" s="431"/>
      <c r="E151" s="431"/>
      <c r="F151" s="431"/>
      <c r="G151" s="431"/>
      <c r="H151" s="431"/>
      <c r="I151" s="431"/>
      <c r="J151" s="431"/>
      <c r="K151" s="431"/>
      <c r="L151" s="431"/>
      <c r="M151" s="431"/>
      <c r="N151" s="236"/>
      <c r="O151" s="429"/>
      <c r="P151" s="435" t="s">
        <v>100</v>
      </c>
      <c r="Q151" s="436" t="s">
        <v>37</v>
      </c>
      <c r="R151" s="435" t="s">
        <v>100</v>
      </c>
      <c r="S151" s="436" t="s">
        <v>37</v>
      </c>
      <c r="T151" s="437" t="s">
        <v>100</v>
      </c>
      <c r="U151" s="436" t="s">
        <v>37</v>
      </c>
      <c r="V151" s="435" t="s">
        <v>100</v>
      </c>
      <c r="W151" s="436" t="s">
        <v>37</v>
      </c>
      <c r="X151" s="437" t="s">
        <v>100</v>
      </c>
      <c r="Y151" s="438" t="s">
        <v>37</v>
      </c>
      <c r="AA151" s="47">
        <v>1.72</v>
      </c>
    </row>
    <row r="152" spans="1:27" s="47" customFormat="1" ht="10.5" customHeight="1" x14ac:dyDescent="0.2">
      <c r="A152" s="1357" t="s">
        <v>58</v>
      </c>
      <c r="B152" s="1251"/>
      <c r="C152" s="757"/>
      <c r="D152" s="757"/>
      <c r="E152" s="118"/>
      <c r="F152" s="118"/>
      <c r="G152" s="118"/>
      <c r="H152" s="235"/>
      <c r="I152" s="235"/>
      <c r="J152" s="235"/>
      <c r="K152" s="235"/>
      <c r="L152" s="235"/>
      <c r="M152" s="235"/>
      <c r="N152" s="439"/>
      <c r="O152" s="236"/>
      <c r="P152" s="509"/>
      <c r="Q152" s="1091"/>
      <c r="R152" s="446"/>
      <c r="S152" s="733"/>
      <c r="T152" s="1256"/>
      <c r="U152" s="1257"/>
      <c r="V152" s="1258"/>
      <c r="W152" s="1258"/>
      <c r="X152" s="1259"/>
      <c r="Y152" s="976"/>
    </row>
    <row r="153" spans="1:27" s="47" customFormat="1" ht="15" customHeight="1" x14ac:dyDescent="0.2">
      <c r="A153" s="1358"/>
      <c r="B153" s="118"/>
      <c r="C153" s="118"/>
      <c r="D153" s="118"/>
      <c r="E153" s="118"/>
      <c r="F153" s="118"/>
      <c r="G153" s="118"/>
      <c r="H153" s="118"/>
      <c r="I153" s="118"/>
      <c r="J153" s="118"/>
      <c r="K153" s="118"/>
      <c r="L153" s="118"/>
      <c r="M153" s="118"/>
      <c r="N153" s="121"/>
      <c r="O153" s="429"/>
      <c r="P153" s="1070"/>
      <c r="Q153" s="1219"/>
      <c r="R153" s="981"/>
      <c r="S153" s="1274"/>
      <c r="T153" s="973"/>
      <c r="U153" s="1260"/>
      <c r="V153" s="1261">
        <v>0.1</v>
      </c>
      <c r="W153" s="1271">
        <f>+V153/AA151</f>
        <v>5.8139534883720936E-2</v>
      </c>
      <c r="X153" s="826">
        <f>+AA151-V153</f>
        <v>1.6199999999999999</v>
      </c>
      <c r="Y153" s="991">
        <f>+X153/AA151</f>
        <v>0.94186046511627897</v>
      </c>
    </row>
    <row r="154" spans="1:27" s="47" customFormat="1" ht="10.5" customHeight="1" x14ac:dyDescent="0.2">
      <c r="A154" s="1359" t="s">
        <v>94</v>
      </c>
      <c r="B154" s="116"/>
      <c r="C154" s="116"/>
      <c r="D154" s="116"/>
      <c r="E154" s="116"/>
      <c r="F154" s="116"/>
      <c r="G154" s="116"/>
      <c r="H154" s="116"/>
      <c r="I154" s="235"/>
      <c r="J154" s="235"/>
      <c r="K154" s="116"/>
      <c r="L154" s="116"/>
      <c r="M154" s="116"/>
      <c r="N154" s="117"/>
      <c r="O154" s="236"/>
      <c r="P154" s="1275"/>
      <c r="Q154" s="1220"/>
      <c r="R154" s="970"/>
      <c r="S154" s="1276"/>
      <c r="T154" s="971"/>
      <c r="U154" s="1263"/>
      <c r="V154" s="791"/>
      <c r="W154" s="791"/>
      <c r="X154" s="972"/>
      <c r="Y154" s="1264"/>
    </row>
    <row r="155" spans="1:27" s="47" customFormat="1" ht="15" customHeight="1" x14ac:dyDescent="0.2">
      <c r="A155" s="1358"/>
      <c r="B155" s="118"/>
      <c r="C155" s="118"/>
      <c r="D155" s="118"/>
      <c r="E155" s="118"/>
      <c r="F155" s="118"/>
      <c r="G155" s="118"/>
      <c r="H155" s="118"/>
      <c r="I155" s="118"/>
      <c r="J155" s="118"/>
      <c r="K155" s="118"/>
      <c r="L155" s="118"/>
      <c r="M155" s="118"/>
      <c r="N155" s="121"/>
      <c r="O155" s="429"/>
      <c r="P155" s="1070"/>
      <c r="Q155" s="1219"/>
      <c r="R155" s="981"/>
      <c r="S155" s="1277"/>
      <c r="T155" s="973"/>
      <c r="U155" s="1260"/>
      <c r="V155" s="1261"/>
      <c r="W155" s="1261"/>
      <c r="X155" s="974"/>
      <c r="Y155" s="1262"/>
    </row>
    <row r="156" spans="1:27" s="47" customFormat="1" ht="14.45" customHeight="1" x14ac:dyDescent="0.2">
      <c r="A156" s="1359" t="s">
        <v>636</v>
      </c>
      <c r="B156" s="116"/>
      <c r="C156" s="116"/>
      <c r="D156" s="116"/>
      <c r="E156" s="116"/>
      <c r="F156" s="116"/>
      <c r="G156" s="116"/>
      <c r="H156" s="116"/>
      <c r="I156" s="235"/>
      <c r="J156" s="235"/>
      <c r="K156" s="116"/>
      <c r="L156" s="116"/>
      <c r="M156" s="116"/>
      <c r="N156" s="117"/>
      <c r="O156" s="236"/>
      <c r="P156" s="1275"/>
      <c r="Q156" s="1220"/>
      <c r="R156" s="970"/>
      <c r="S156" s="1276"/>
      <c r="T156" s="971"/>
      <c r="U156" s="1263"/>
      <c r="V156" s="791"/>
      <c r="W156" s="791"/>
      <c r="X156" s="975"/>
      <c r="Y156" s="976"/>
    </row>
    <row r="157" spans="1:27" s="47" customFormat="1" ht="15" customHeight="1" x14ac:dyDescent="0.2">
      <c r="A157" s="1358"/>
      <c r="B157" s="118"/>
      <c r="C157" s="118"/>
      <c r="D157" s="118"/>
      <c r="E157" s="118"/>
      <c r="F157" s="118"/>
      <c r="G157" s="118"/>
      <c r="H157" s="118"/>
      <c r="I157" s="118"/>
      <c r="J157" s="118"/>
      <c r="K157" s="118"/>
      <c r="L157" s="118"/>
      <c r="M157" s="118"/>
      <c r="N157" s="121"/>
      <c r="O157" s="429"/>
      <c r="P157" s="1070"/>
      <c r="Q157" s="1219"/>
      <c r="R157" s="981"/>
      <c r="S157" s="1277"/>
      <c r="T157" s="973"/>
      <c r="U157" s="1260"/>
      <c r="V157" s="1261"/>
      <c r="W157" s="1261"/>
      <c r="X157" s="974"/>
      <c r="Y157" s="1262"/>
    </row>
    <row r="158" spans="1:27" s="47" customFormat="1" ht="10.5" customHeight="1" x14ac:dyDescent="0.2">
      <c r="A158" s="1359" t="s">
        <v>59</v>
      </c>
      <c r="B158" s="730"/>
      <c r="C158" s="730"/>
      <c r="D158" s="730"/>
      <c r="E158" s="116"/>
      <c r="F158" s="116"/>
      <c r="G158" s="116"/>
      <c r="H158" s="116"/>
      <c r="I158" s="235"/>
      <c r="J158" s="235"/>
      <c r="K158" s="116"/>
      <c r="L158" s="116"/>
      <c r="M158" s="116"/>
      <c r="N158" s="117"/>
      <c r="O158" s="236"/>
      <c r="P158" s="1275"/>
      <c r="Q158" s="1220"/>
      <c r="R158" s="970"/>
      <c r="S158" s="977"/>
      <c r="T158" s="971"/>
      <c r="U158" s="1263"/>
      <c r="V158" s="791"/>
      <c r="W158" s="791"/>
      <c r="X158" s="972"/>
      <c r="Y158" s="1264"/>
    </row>
    <row r="159" spans="1:27" s="47" customFormat="1" ht="15" customHeight="1" x14ac:dyDescent="0.2">
      <c r="A159" s="1358"/>
      <c r="B159" s="118"/>
      <c r="C159" s="118"/>
      <c r="D159" s="118"/>
      <c r="E159" s="118"/>
      <c r="F159" s="118"/>
      <c r="G159" s="118"/>
      <c r="H159" s="118"/>
      <c r="I159" s="118"/>
      <c r="J159" s="118"/>
      <c r="K159" s="118"/>
      <c r="L159" s="118"/>
      <c r="M159" s="118"/>
      <c r="N159" s="121"/>
      <c r="O159" s="429"/>
      <c r="P159" s="1070"/>
      <c r="Q159" s="1219"/>
      <c r="R159" s="981"/>
      <c r="S159" s="1277"/>
      <c r="T159" s="973">
        <f>+AA151</f>
        <v>1.72</v>
      </c>
      <c r="U159" s="1260">
        <f>+T159/AA151</f>
        <v>1</v>
      </c>
      <c r="V159" s="1261"/>
      <c r="W159" s="1261"/>
      <c r="X159" s="974"/>
      <c r="Y159" s="1262"/>
    </row>
    <row r="160" spans="1:27" s="47" customFormat="1" ht="10.5" customHeight="1" x14ac:dyDescent="0.2">
      <c r="A160" s="1359" t="s">
        <v>234</v>
      </c>
      <c r="B160" s="730"/>
      <c r="C160" s="730"/>
      <c r="D160" s="730"/>
      <c r="E160" s="116"/>
      <c r="F160" s="116"/>
      <c r="G160" s="116"/>
      <c r="H160" s="116"/>
      <c r="I160" s="235"/>
      <c r="J160" s="235"/>
      <c r="K160" s="116"/>
      <c r="L160" s="116"/>
      <c r="M160" s="116"/>
      <c r="N160" s="117"/>
      <c r="O160" s="236"/>
      <c r="P160" s="1275"/>
      <c r="Q160" s="1220"/>
      <c r="R160" s="970"/>
      <c r="S160" s="1276"/>
      <c r="T160" s="971"/>
      <c r="U160" s="1263"/>
      <c r="V160" s="791"/>
      <c r="W160" s="791"/>
      <c r="X160" s="972"/>
      <c r="Y160" s="1264"/>
    </row>
    <row r="161" spans="1:32" s="47" customFormat="1" ht="15" customHeight="1" x14ac:dyDescent="0.2">
      <c r="A161" s="1358"/>
      <c r="B161" s="118"/>
      <c r="C161" s="118"/>
      <c r="D161" s="118"/>
      <c r="E161" s="118"/>
      <c r="F161" s="118"/>
      <c r="G161" s="118"/>
      <c r="H161" s="118"/>
      <c r="I161" s="118"/>
      <c r="J161" s="118"/>
      <c r="K161" s="118"/>
      <c r="L161" s="118"/>
      <c r="M161" s="118"/>
      <c r="N161" s="121"/>
      <c r="O161" s="429"/>
      <c r="P161" s="1070"/>
      <c r="Q161" s="1219"/>
      <c r="R161" s="981"/>
      <c r="S161" s="1277"/>
      <c r="T161" s="973">
        <f>+AA151</f>
        <v>1.72</v>
      </c>
      <c r="U161" s="1260">
        <f>+T161/AA151</f>
        <v>1</v>
      </c>
      <c r="V161" s="1261"/>
      <c r="W161" s="1261"/>
      <c r="X161" s="974"/>
      <c r="Y161" s="1262"/>
    </row>
    <row r="162" spans="1:32" s="47" customFormat="1" ht="10.5" customHeight="1" x14ac:dyDescent="0.2">
      <c r="A162" s="1359" t="s">
        <v>60</v>
      </c>
      <c r="B162" s="758"/>
      <c r="C162" s="758"/>
      <c r="D162" s="758"/>
      <c r="E162" s="116"/>
      <c r="F162" s="116"/>
      <c r="G162" s="116"/>
      <c r="H162" s="116"/>
      <c r="I162" s="235"/>
      <c r="J162" s="235"/>
      <c r="K162" s="116"/>
      <c r="L162" s="116"/>
      <c r="M162" s="116"/>
      <c r="N162" s="117"/>
      <c r="O162" s="236"/>
      <c r="P162" s="1275"/>
      <c r="Q162" s="1220"/>
      <c r="R162" s="970"/>
      <c r="S162" s="1276"/>
      <c r="T162" s="971"/>
      <c r="U162" s="1263"/>
      <c r="V162" s="791"/>
      <c r="W162" s="791"/>
      <c r="X162" s="972"/>
      <c r="Y162" s="1264"/>
    </row>
    <row r="163" spans="1:32" s="47" customFormat="1" ht="15" customHeight="1" x14ac:dyDescent="0.2">
      <c r="A163" s="1358"/>
      <c r="B163" s="118"/>
      <c r="C163" s="118"/>
      <c r="D163" s="118"/>
      <c r="E163" s="118"/>
      <c r="F163" s="118"/>
      <c r="G163" s="118"/>
      <c r="H163" s="118"/>
      <c r="I163" s="118"/>
      <c r="J163" s="118"/>
      <c r="K163" s="118"/>
      <c r="L163" s="118"/>
      <c r="M163" s="118"/>
      <c r="N163" s="121"/>
      <c r="O163" s="429"/>
      <c r="P163" s="1070"/>
      <c r="Q163" s="1219"/>
      <c r="R163" s="981"/>
      <c r="S163" s="1277"/>
      <c r="T163" s="978"/>
      <c r="U163" s="1260"/>
      <c r="V163" s="1261"/>
      <c r="W163" s="1261"/>
      <c r="X163" s="974">
        <f>+AA151</f>
        <v>1.72</v>
      </c>
      <c r="Y163" s="992">
        <f>+X163/AA151</f>
        <v>1</v>
      </c>
    </row>
    <row r="164" spans="1:32" s="47" customFormat="1" ht="10.5" customHeight="1" x14ac:dyDescent="0.2">
      <c r="A164" s="1359" t="s">
        <v>61</v>
      </c>
      <c r="B164" s="1159"/>
      <c r="C164" s="1159"/>
      <c r="D164" s="1159"/>
      <c r="E164" s="116"/>
      <c r="F164" s="116"/>
      <c r="G164" s="116"/>
      <c r="H164" s="116"/>
      <c r="I164" s="235"/>
      <c r="J164" s="235"/>
      <c r="K164" s="116"/>
      <c r="L164" s="116"/>
      <c r="M164" s="116"/>
      <c r="N164" s="117"/>
      <c r="O164" s="236"/>
      <c r="P164" s="1275"/>
      <c r="Q164" s="1220"/>
      <c r="R164" s="970"/>
      <c r="S164" s="1052"/>
      <c r="T164" s="971"/>
      <c r="U164" s="1266"/>
      <c r="V164" s="1272"/>
      <c r="W164" s="1272"/>
      <c r="X164" s="1053"/>
      <c r="Y164" s="1267"/>
      <c r="AC164" s="1328" t="s">
        <v>90</v>
      </c>
      <c r="AD164" s="1329"/>
      <c r="AE164" s="1416" t="s">
        <v>540</v>
      </c>
      <c r="AF164" s="1416"/>
    </row>
    <row r="165" spans="1:32" s="47" customFormat="1" ht="15" customHeight="1" x14ac:dyDescent="0.2">
      <c r="A165" s="1358"/>
      <c r="B165" s="118"/>
      <c r="C165" s="118"/>
      <c r="D165" s="118"/>
      <c r="E165" s="118"/>
      <c r="F165" s="118"/>
      <c r="G165" s="118"/>
      <c r="H165" s="118"/>
      <c r="I165" s="118"/>
      <c r="J165" s="118"/>
      <c r="K165" s="118"/>
      <c r="L165" s="118"/>
      <c r="M165" s="118"/>
      <c r="N165" s="121"/>
      <c r="O165" s="429"/>
      <c r="P165" s="1070"/>
      <c r="Q165" s="1219"/>
      <c r="R165" s="1175">
        <f>+AA151</f>
        <v>1.72</v>
      </c>
      <c r="S165" s="1176">
        <f>+R165/AA151</f>
        <v>1</v>
      </c>
      <c r="T165" s="978"/>
      <c r="U165" s="1268"/>
      <c r="V165" s="979"/>
      <c r="W165" s="979"/>
      <c r="X165" s="979"/>
      <c r="Y165" s="1265"/>
      <c r="AC165" s="608" t="s">
        <v>376</v>
      </c>
      <c r="AD165" s="506" t="s">
        <v>378</v>
      </c>
      <c r="AE165" s="1416"/>
      <c r="AF165" s="1416"/>
    </row>
    <row r="166" spans="1:32" s="47" customFormat="1" ht="10.5" customHeight="1" x14ac:dyDescent="0.2">
      <c r="A166" s="1359" t="s">
        <v>62</v>
      </c>
      <c r="B166" s="1159"/>
      <c r="C166" s="1159"/>
      <c r="D166" s="1159"/>
      <c r="E166" s="118"/>
      <c r="F166" s="116"/>
      <c r="G166" s="116"/>
      <c r="H166" s="116"/>
      <c r="I166" s="235"/>
      <c r="J166" s="235"/>
      <c r="K166" s="116"/>
      <c r="L166" s="116"/>
      <c r="M166" s="116"/>
      <c r="N166" s="117"/>
      <c r="O166" s="236"/>
      <c r="P166" s="1275"/>
      <c r="Q166" s="1220"/>
      <c r="R166" s="970"/>
      <c r="S166" s="984"/>
      <c r="T166" s="971"/>
      <c r="U166" s="1266"/>
      <c r="V166" s="1278"/>
      <c r="W166" s="1278"/>
      <c r="X166" s="972"/>
      <c r="Y166" s="1264"/>
      <c r="AC166" s="419" t="s">
        <v>103</v>
      </c>
      <c r="AD166" s="415" t="s">
        <v>91</v>
      </c>
      <c r="AE166" s="1416"/>
      <c r="AF166" s="1416"/>
    </row>
    <row r="167" spans="1:32" s="47" customFormat="1" ht="15" customHeight="1" x14ac:dyDescent="0.2">
      <c r="A167" s="1358"/>
      <c r="B167" s="118"/>
      <c r="C167" s="118"/>
      <c r="D167" s="118"/>
      <c r="E167" s="118"/>
      <c r="F167" s="118"/>
      <c r="G167" s="118"/>
      <c r="H167" s="118"/>
      <c r="I167" s="118"/>
      <c r="J167" s="118"/>
      <c r="K167" s="118"/>
      <c r="L167" s="118"/>
      <c r="M167" s="118"/>
      <c r="N167" s="121"/>
      <c r="O167" s="429"/>
      <c r="P167" s="1070"/>
      <c r="Q167" s="1219"/>
      <c r="R167" s="1175">
        <f>+AA151</f>
        <v>1.72</v>
      </c>
      <c r="S167" s="1176">
        <f>+R167/AA151</f>
        <v>1</v>
      </c>
      <c r="T167" s="978"/>
      <c r="U167" s="1269"/>
      <c r="V167" s="980"/>
      <c r="W167" s="980"/>
      <c r="X167" s="980"/>
      <c r="Y167" s="1201"/>
      <c r="AC167" s="418" t="s">
        <v>104</v>
      </c>
      <c r="AD167" s="415" t="s">
        <v>92</v>
      </c>
      <c r="AE167" s="1416"/>
      <c r="AF167" s="1416"/>
    </row>
    <row r="168" spans="1:32" s="47" customFormat="1" ht="10.5" customHeight="1" thickBot="1" x14ac:dyDescent="0.25">
      <c r="A168" s="1359" t="s">
        <v>63</v>
      </c>
      <c r="B168" s="1159"/>
      <c r="C168" s="1159"/>
      <c r="D168" s="1159"/>
      <c r="E168" s="116"/>
      <c r="F168" s="116"/>
      <c r="G168" s="116"/>
      <c r="H168" s="116"/>
      <c r="I168" s="235"/>
      <c r="J168" s="235"/>
      <c r="K168" s="116"/>
      <c r="L168" s="116"/>
      <c r="M168" s="116"/>
      <c r="N168" s="117"/>
      <c r="O168" s="125"/>
      <c r="P168" s="1275"/>
      <c r="Q168" s="1220"/>
      <c r="R168" s="970"/>
      <c r="S168" s="984"/>
      <c r="T168" s="971"/>
      <c r="U168" s="1263"/>
      <c r="V168" s="1279"/>
      <c r="W168" s="1279"/>
      <c r="X168" s="972"/>
      <c r="Y168" s="1270"/>
      <c r="AC168" s="507" t="s">
        <v>105</v>
      </c>
      <c r="AD168" s="415" t="s">
        <v>93</v>
      </c>
      <c r="AE168" s="1416"/>
      <c r="AF168" s="1416"/>
    </row>
    <row r="169" spans="1:32" s="119" customFormat="1" ht="15" customHeight="1" thickBot="1" x14ac:dyDescent="0.25">
      <c r="A169" s="1360"/>
      <c r="B169" s="124"/>
      <c r="C169" s="124"/>
      <c r="D169" s="124"/>
      <c r="E169" s="124"/>
      <c r="F169" s="124"/>
      <c r="G169" s="124"/>
      <c r="H169" s="124"/>
      <c r="I169" s="124"/>
      <c r="J169" s="124"/>
      <c r="K169" s="124"/>
      <c r="L169" s="124"/>
      <c r="M169" s="124"/>
      <c r="N169" s="126"/>
      <c r="O169" s="125"/>
      <c r="P169" s="982"/>
      <c r="Q169" s="1221"/>
      <c r="R169" s="1177">
        <f>+AA151</f>
        <v>1.72</v>
      </c>
      <c r="S169" s="990">
        <f>+R169/AA151</f>
        <v>1</v>
      </c>
      <c r="T169" s="983"/>
      <c r="U169" s="983"/>
      <c r="V169" s="983"/>
      <c r="W169" s="983"/>
      <c r="X169" s="983"/>
      <c r="Y169" s="1273"/>
      <c r="AC169" s="417" t="s">
        <v>377</v>
      </c>
      <c r="AD169" s="415" t="s">
        <v>379</v>
      </c>
      <c r="AE169" s="1416"/>
      <c r="AF169" s="1416"/>
    </row>
    <row r="170" spans="1:32" s="47" customFormat="1" x14ac:dyDescent="0.2"/>
    <row r="171" spans="1:32" s="47" customFormat="1" x14ac:dyDescent="0.2"/>
    <row r="172" spans="1:32" s="47" customFormat="1" x14ac:dyDescent="0.2">
      <c r="A172" s="72" t="s">
        <v>96</v>
      </c>
      <c r="B172" s="1353" t="s">
        <v>638</v>
      </c>
      <c r="C172" s="1354"/>
      <c r="D172" s="1354"/>
      <c r="E172" s="1354"/>
      <c r="F172" s="1354"/>
      <c r="G172" s="1354"/>
      <c r="H172" s="1354"/>
      <c r="I172" s="1354"/>
      <c r="J172" s="1354"/>
      <c r="K172" s="74"/>
      <c r="L172" s="75" t="s">
        <v>95</v>
      </c>
      <c r="M172" s="76"/>
      <c r="N172" s="76"/>
      <c r="O172" s="74"/>
      <c r="P172" s="423" t="s">
        <v>603</v>
      </c>
      <c r="Q172" s="423"/>
      <c r="R172" s="423"/>
      <c r="S172" s="423"/>
      <c r="T172" s="424"/>
      <c r="U172" s="424"/>
    </row>
    <row r="173" spans="1:32" s="47" customFormat="1" ht="9.75" customHeight="1" x14ac:dyDescent="0.2">
      <c r="A173" s="72"/>
      <c r="B173" s="73"/>
      <c r="C173" s="74"/>
      <c r="D173" s="74"/>
      <c r="E173" s="74"/>
      <c r="F173" s="74"/>
      <c r="G173" s="74"/>
      <c r="H173" s="74"/>
      <c r="I173" s="74"/>
      <c r="J173" s="74"/>
      <c r="K173" s="74"/>
      <c r="L173" s="75"/>
      <c r="M173" s="76"/>
      <c r="N173" s="76"/>
      <c r="O173" s="74"/>
      <c r="P173" s="74"/>
      <c r="Q173" s="74"/>
      <c r="R173" s="74"/>
      <c r="S173" s="74"/>
      <c r="T173" s="71"/>
      <c r="U173" s="71"/>
    </row>
    <row r="174" spans="1:32" s="47" customFormat="1" ht="18" customHeight="1" x14ac:dyDescent="0.2">
      <c r="A174" s="77" t="s">
        <v>53</v>
      </c>
      <c r="B174" s="426" t="s">
        <v>48</v>
      </c>
      <c r="C174" s="427"/>
      <c r="D174" s="427"/>
      <c r="E174" s="427"/>
      <c r="F174" s="427"/>
      <c r="G174" s="427"/>
      <c r="H174" s="427"/>
      <c r="I174" s="427"/>
      <c r="J174" s="428"/>
      <c r="K174" s="78"/>
      <c r="L174" s="724" t="s">
        <v>970</v>
      </c>
      <c r="M174" s="78"/>
      <c r="N174" s="78"/>
      <c r="O174" s="78"/>
      <c r="P174" s="78"/>
      <c r="Q174" s="78"/>
      <c r="R174" s="78"/>
      <c r="S174" s="78"/>
      <c r="T174" s="79"/>
      <c r="U174" s="79"/>
    </row>
    <row r="175" spans="1:32" s="47" customFormat="1" ht="18" customHeight="1" x14ac:dyDescent="0.2">
      <c r="A175" s="77"/>
      <c r="B175" s="426" t="s">
        <v>50</v>
      </c>
      <c r="C175" s="427"/>
      <c r="D175" s="427"/>
      <c r="E175" s="427"/>
      <c r="F175" s="427"/>
      <c r="G175" s="427"/>
      <c r="H175" s="427"/>
      <c r="I175" s="427"/>
      <c r="J175" s="428"/>
      <c r="K175" s="78"/>
      <c r="L175" s="724" t="s">
        <v>971</v>
      </c>
      <c r="M175" s="78"/>
      <c r="N175" s="78"/>
      <c r="O175" s="78"/>
      <c r="P175" s="78"/>
      <c r="Q175" s="78"/>
      <c r="R175" s="78"/>
      <c r="S175" s="78"/>
      <c r="T175" s="79"/>
      <c r="U175" s="79"/>
    </row>
    <row r="176" spans="1:32" s="47" customFormat="1" ht="18" customHeight="1" x14ac:dyDescent="0.2">
      <c r="A176" s="77"/>
      <c r="B176" s="426" t="s">
        <v>51</v>
      </c>
      <c r="C176" s="427"/>
      <c r="D176" s="427"/>
      <c r="E176" s="427"/>
      <c r="F176" s="427"/>
      <c r="G176" s="427"/>
      <c r="H176" s="427"/>
      <c r="I176" s="427"/>
      <c r="J176" s="428"/>
      <c r="K176" s="78"/>
      <c r="L176" s="724" t="s">
        <v>972</v>
      </c>
      <c r="M176" s="78"/>
      <c r="N176" s="78"/>
      <c r="O176" s="78"/>
      <c r="P176" s="78"/>
      <c r="Q176" s="78"/>
      <c r="R176" s="78"/>
      <c r="S176" s="78"/>
      <c r="T176" s="79"/>
      <c r="U176" s="79"/>
    </row>
    <row r="177" spans="1:24" s="47" customFormat="1" ht="18" customHeight="1" x14ac:dyDescent="0.2">
      <c r="A177" s="77"/>
      <c r="B177" s="426" t="s">
        <v>54</v>
      </c>
      <c r="C177" s="427"/>
      <c r="D177" s="427"/>
      <c r="E177" s="427"/>
      <c r="F177" s="427"/>
      <c r="G177" s="427"/>
      <c r="H177" s="427"/>
      <c r="I177" s="427"/>
      <c r="J177" s="428"/>
      <c r="K177" s="78"/>
      <c r="L177" s="724" t="s">
        <v>973</v>
      </c>
      <c r="M177" s="78"/>
      <c r="N177" s="78"/>
      <c r="O177" s="78"/>
      <c r="P177" s="78"/>
      <c r="Q177" s="78"/>
      <c r="R177" s="78"/>
      <c r="S177" s="78"/>
      <c r="T177" s="79"/>
      <c r="U177" s="79"/>
    </row>
    <row r="178" spans="1:24" s="47" customFormat="1" ht="18" customHeight="1" x14ac:dyDescent="0.2">
      <c r="A178" s="77"/>
      <c r="B178" s="426" t="s">
        <v>964</v>
      </c>
      <c r="C178" s="427"/>
      <c r="D178" s="427"/>
      <c r="E178" s="427"/>
      <c r="F178" s="427"/>
      <c r="G178" s="427"/>
      <c r="H178" s="427"/>
      <c r="I178" s="427"/>
      <c r="J178" s="428"/>
      <c r="K178" s="78"/>
      <c r="L178" s="724" t="s">
        <v>980</v>
      </c>
      <c r="M178" s="78"/>
      <c r="N178" s="78"/>
      <c r="O178" s="78"/>
      <c r="P178" s="78"/>
      <c r="Q178" s="78"/>
      <c r="R178" s="78"/>
      <c r="S178" s="78"/>
      <c r="T178" s="79"/>
      <c r="U178" s="79"/>
    </row>
    <row r="179" spans="1:24" s="47" customFormat="1" ht="18" customHeight="1" x14ac:dyDescent="0.2">
      <c r="A179" s="77"/>
      <c r="B179" s="426" t="s">
        <v>965</v>
      </c>
      <c r="C179" s="427"/>
      <c r="D179" s="427"/>
      <c r="E179" s="427"/>
      <c r="F179" s="427"/>
      <c r="G179" s="427"/>
      <c r="H179" s="427"/>
      <c r="I179" s="427"/>
      <c r="J179" s="428"/>
      <c r="K179" s="78"/>
      <c r="L179" s="724" t="s">
        <v>974</v>
      </c>
      <c r="M179" s="78"/>
      <c r="N179" s="78"/>
      <c r="O179" s="78"/>
      <c r="P179" s="78"/>
      <c r="Q179" s="78"/>
      <c r="R179" s="78"/>
      <c r="S179" s="78"/>
      <c r="T179" s="79"/>
      <c r="U179" s="79"/>
    </row>
    <row r="180" spans="1:24" s="47" customFormat="1" ht="18" customHeight="1" x14ac:dyDescent="0.2">
      <c r="A180" s="77"/>
      <c r="B180" s="426" t="s">
        <v>863</v>
      </c>
      <c r="C180" s="427"/>
      <c r="D180" s="427"/>
      <c r="E180" s="427"/>
      <c r="F180" s="427"/>
      <c r="G180" s="427"/>
      <c r="H180" s="427"/>
      <c r="I180" s="427"/>
      <c r="J180" s="428"/>
      <c r="K180" s="78"/>
      <c r="L180" s="724" t="s">
        <v>975</v>
      </c>
      <c r="M180" s="78"/>
      <c r="N180" s="78"/>
      <c r="O180" s="78"/>
      <c r="P180" s="78"/>
      <c r="Q180" s="78"/>
      <c r="R180" s="78"/>
      <c r="S180" s="78"/>
      <c r="T180" s="79"/>
      <c r="U180" s="79"/>
    </row>
    <row r="181" spans="1:24" s="47" customFormat="1" ht="18" customHeight="1" x14ac:dyDescent="0.2">
      <c r="A181" s="77"/>
      <c r="B181" s="426" t="s">
        <v>966</v>
      </c>
      <c r="C181" s="427"/>
      <c r="D181" s="427"/>
      <c r="E181" s="427"/>
      <c r="F181" s="427"/>
      <c r="G181" s="427"/>
      <c r="H181" s="427"/>
      <c r="I181" s="427"/>
      <c r="J181" s="428"/>
      <c r="K181" s="78"/>
      <c r="L181" s="724" t="s">
        <v>981</v>
      </c>
      <c r="M181" s="78"/>
      <c r="N181" s="78"/>
      <c r="O181" s="78"/>
      <c r="P181" s="78"/>
      <c r="Q181" s="78"/>
      <c r="R181" s="78"/>
      <c r="S181" s="78"/>
      <c r="T181" s="79"/>
      <c r="U181" s="79"/>
    </row>
    <row r="182" spans="1:24" s="47" customFormat="1" ht="18" customHeight="1" x14ac:dyDescent="0.2">
      <c r="A182" s="77"/>
      <c r="B182" s="426" t="s">
        <v>967</v>
      </c>
      <c r="C182" s="427"/>
      <c r="D182" s="427"/>
      <c r="E182" s="427"/>
      <c r="F182" s="427"/>
      <c r="G182" s="427"/>
      <c r="H182" s="427"/>
      <c r="I182" s="427"/>
      <c r="J182" s="428"/>
      <c r="K182" s="78"/>
      <c r="L182" s="724" t="s">
        <v>976</v>
      </c>
      <c r="M182" s="78"/>
      <c r="N182" s="78"/>
      <c r="O182" s="78"/>
      <c r="P182" s="78"/>
      <c r="Q182" s="78"/>
      <c r="R182" s="78"/>
      <c r="S182" s="78"/>
      <c r="T182" s="79"/>
      <c r="U182" s="79"/>
    </row>
    <row r="183" spans="1:24" s="47" customFormat="1" ht="18" customHeight="1" x14ac:dyDescent="0.2">
      <c r="A183" s="145"/>
      <c r="B183" s="426" t="s">
        <v>968</v>
      </c>
      <c r="C183" s="427"/>
      <c r="D183" s="427"/>
      <c r="E183" s="427"/>
      <c r="F183" s="427"/>
      <c r="G183" s="427"/>
      <c r="H183" s="427"/>
      <c r="I183" s="427"/>
      <c r="J183" s="428"/>
      <c r="K183" s="78"/>
      <c r="L183" s="724" t="s">
        <v>977</v>
      </c>
      <c r="M183" s="78"/>
      <c r="N183" s="78"/>
      <c r="O183" s="78"/>
      <c r="P183" s="78"/>
      <c r="Q183" s="78"/>
      <c r="R183" s="78"/>
      <c r="S183" s="78"/>
      <c r="T183" s="79"/>
      <c r="U183" s="79"/>
    </row>
    <row r="184" spans="1:24" s="47" customFormat="1" ht="18" customHeight="1" x14ac:dyDescent="0.2">
      <c r="A184" s="145"/>
      <c r="B184" s="426" t="s">
        <v>969</v>
      </c>
      <c r="C184" s="427"/>
      <c r="D184" s="427"/>
      <c r="E184" s="427"/>
      <c r="F184" s="427"/>
      <c r="G184" s="427"/>
      <c r="H184" s="427"/>
      <c r="I184" s="427"/>
      <c r="J184" s="428"/>
      <c r="K184" s="78"/>
      <c r="L184" s="724" t="s">
        <v>978</v>
      </c>
      <c r="M184" s="78"/>
      <c r="N184" s="78"/>
      <c r="O184" s="78"/>
      <c r="P184" s="78"/>
      <c r="Q184" s="78"/>
      <c r="R184" s="78"/>
      <c r="S184" s="78"/>
      <c r="T184" s="79"/>
      <c r="U184" s="79"/>
    </row>
    <row r="185" spans="1:24" s="47" customFormat="1" ht="18" customHeight="1" x14ac:dyDescent="0.2">
      <c r="A185" s="145"/>
      <c r="B185" s="426" t="s">
        <v>963</v>
      </c>
      <c r="C185" s="427"/>
      <c r="D185" s="427"/>
      <c r="E185" s="427"/>
      <c r="F185" s="427"/>
      <c r="G185" s="427"/>
      <c r="H185" s="427"/>
      <c r="I185" s="427"/>
      <c r="J185" s="428"/>
      <c r="K185" s="78"/>
      <c r="L185" s="724" t="s">
        <v>979</v>
      </c>
      <c r="M185" s="78"/>
      <c r="N185" s="78"/>
      <c r="O185" s="78"/>
      <c r="P185" s="78"/>
      <c r="Q185" s="78"/>
      <c r="R185" s="78"/>
      <c r="S185" s="78"/>
      <c r="T185" s="79"/>
      <c r="U185" s="79"/>
    </row>
    <row r="186" spans="1:24" s="47" customFormat="1" ht="18" customHeight="1" x14ac:dyDescent="0.2">
      <c r="A186" s="262" t="s">
        <v>154</v>
      </c>
      <c r="B186" s="425"/>
      <c r="C186" s="1355" t="s">
        <v>591</v>
      </c>
      <c r="D186" s="1355"/>
      <c r="E186" s="1355"/>
      <c r="F186" s="1355"/>
      <c r="G186" s="1355"/>
      <c r="H186" s="1355"/>
      <c r="I186" s="1355"/>
      <c r="J186" s="1355"/>
      <c r="K186" s="1355"/>
      <c r="L186" s="77" t="s">
        <v>314</v>
      </c>
      <c r="M186" s="74"/>
      <c r="N186" s="74"/>
      <c r="O186" s="74"/>
      <c r="P186" s="74"/>
      <c r="Q186" s="74"/>
      <c r="R186" s="77" t="s">
        <v>1065</v>
      </c>
      <c r="S186" s="1101"/>
      <c r="T186" s="1101"/>
      <c r="U186" s="1101"/>
    </row>
    <row r="187" spans="1:24" s="47" customFormat="1" ht="13.5" thickBot="1" x14ac:dyDescent="0.25">
      <c r="A187" s="80"/>
      <c r="B187" s="81"/>
      <c r="C187" s="82"/>
      <c r="D187" s="82"/>
      <c r="E187" s="82"/>
      <c r="F187" s="82"/>
      <c r="G187" s="82"/>
      <c r="H187" s="82"/>
      <c r="I187" s="82"/>
      <c r="J187" s="82"/>
      <c r="K187" s="82"/>
      <c r="L187" s="83"/>
      <c r="M187" s="82"/>
      <c r="N187" s="82"/>
      <c r="O187" s="82"/>
      <c r="P187" s="82"/>
      <c r="Q187" s="82"/>
      <c r="R187" s="82"/>
      <c r="S187" s="82"/>
      <c r="T187" s="82"/>
      <c r="U187" s="82"/>
      <c r="V187" s="84"/>
      <c r="W187" s="84"/>
    </row>
    <row r="188" spans="1:24" s="47" customFormat="1" x14ac:dyDescent="0.2">
      <c r="A188" s="85"/>
      <c r="B188" s="86"/>
      <c r="C188" s="87"/>
      <c r="D188" s="87"/>
      <c r="E188" s="87"/>
      <c r="F188" s="87"/>
      <c r="G188" s="87"/>
      <c r="H188" s="87"/>
      <c r="I188" s="87"/>
      <c r="J188" s="87"/>
      <c r="K188" s="87"/>
      <c r="L188" s="86"/>
      <c r="M188" s="87"/>
      <c r="N188" s="87"/>
      <c r="O188" s="87"/>
      <c r="P188" s="87"/>
      <c r="Q188" s="87"/>
      <c r="R188" s="87"/>
      <c r="S188" s="87"/>
      <c r="T188" s="88"/>
      <c r="U188" s="967"/>
      <c r="V188" s="967"/>
      <c r="W188" s="967"/>
      <c r="X188" s="89"/>
    </row>
    <row r="189" spans="1:24" s="47" customFormat="1" x14ac:dyDescent="0.2">
      <c r="A189" s="90"/>
      <c r="B189" s="91"/>
      <c r="C189" s="92"/>
      <c r="D189" s="92"/>
      <c r="E189" s="92"/>
      <c r="F189" s="92"/>
      <c r="G189" s="92"/>
      <c r="H189" s="92"/>
      <c r="I189" s="92"/>
      <c r="J189" s="92"/>
      <c r="K189" s="92"/>
      <c r="L189" s="91"/>
      <c r="M189" s="92"/>
      <c r="N189" s="92"/>
      <c r="O189" s="92"/>
      <c r="P189" s="92"/>
      <c r="Q189" s="92"/>
      <c r="R189" s="92"/>
      <c r="S189" s="92"/>
      <c r="T189" s="93"/>
      <c r="U189" s="119"/>
      <c r="V189" s="119"/>
      <c r="W189" s="119"/>
      <c r="X189" s="94"/>
    </row>
    <row r="190" spans="1:24" s="47" customFormat="1" x14ac:dyDescent="0.2">
      <c r="A190" s="95"/>
      <c r="B190" s="91"/>
      <c r="C190" s="92"/>
      <c r="D190" s="92"/>
      <c r="E190" s="92"/>
      <c r="F190" s="92"/>
      <c r="G190" s="92"/>
      <c r="H190" s="92"/>
      <c r="I190" s="92"/>
      <c r="J190" s="92"/>
      <c r="K190" s="92"/>
      <c r="L190" s="91"/>
      <c r="M190" s="92"/>
      <c r="N190" s="92"/>
      <c r="O190" s="92"/>
      <c r="P190" s="92"/>
      <c r="Q190" s="92"/>
      <c r="R190" s="92"/>
      <c r="S190" s="92"/>
      <c r="T190" s="93"/>
      <c r="U190" s="119"/>
      <c r="V190" s="119"/>
      <c r="W190" s="119"/>
      <c r="X190" s="94"/>
    </row>
    <row r="191" spans="1:24" s="47" customFormat="1" x14ac:dyDescent="0.2">
      <c r="A191" s="95"/>
      <c r="B191" s="91"/>
      <c r="C191" s="92"/>
      <c r="D191" s="92"/>
      <c r="E191" s="92"/>
      <c r="F191" s="92"/>
      <c r="G191" s="92"/>
      <c r="H191" s="92"/>
      <c r="I191" s="92"/>
      <c r="J191" s="92"/>
      <c r="K191" s="92"/>
      <c r="L191" s="91"/>
      <c r="M191" s="92"/>
      <c r="N191" s="92"/>
      <c r="O191" s="92"/>
      <c r="P191" s="92"/>
      <c r="Q191" s="92"/>
      <c r="R191" s="92"/>
      <c r="S191" s="92"/>
      <c r="T191" s="93"/>
      <c r="U191" s="119"/>
      <c r="V191" s="119"/>
      <c r="W191" s="119"/>
      <c r="X191" s="94"/>
    </row>
    <row r="192" spans="1:24" s="47" customFormat="1" x14ac:dyDescent="0.2">
      <c r="A192" s="95"/>
      <c r="B192" s="91"/>
      <c r="C192" s="92"/>
      <c r="D192" s="92"/>
      <c r="E192" s="92"/>
      <c r="F192" s="92"/>
      <c r="G192" s="92"/>
      <c r="H192" s="92"/>
      <c r="I192" s="92"/>
      <c r="J192" s="92"/>
      <c r="K192" s="92"/>
      <c r="L192" s="91"/>
      <c r="M192" s="92"/>
      <c r="N192" s="92"/>
      <c r="O192" s="92"/>
      <c r="P192" s="92"/>
      <c r="Q192" s="92"/>
      <c r="R192" s="92"/>
      <c r="S192" s="92"/>
      <c r="T192" s="93"/>
      <c r="U192" s="119"/>
      <c r="V192" s="119"/>
      <c r="W192" s="119"/>
      <c r="X192" s="94"/>
    </row>
    <row r="193" spans="1:24" s="47" customFormat="1" x14ac:dyDescent="0.2">
      <c r="A193" s="95"/>
      <c r="B193" s="91"/>
      <c r="C193" s="92"/>
      <c r="D193" s="92"/>
      <c r="E193" s="92"/>
      <c r="F193" s="92"/>
      <c r="G193" s="92"/>
      <c r="H193" s="92"/>
      <c r="I193" s="92"/>
      <c r="J193" s="92"/>
      <c r="K193" s="92"/>
      <c r="L193" s="91"/>
      <c r="M193" s="92"/>
      <c r="N193" s="92"/>
      <c r="O193" s="92"/>
      <c r="P193" s="92"/>
      <c r="Q193" s="92"/>
      <c r="R193" s="92"/>
      <c r="S193" s="92"/>
      <c r="T193" s="93"/>
      <c r="U193" s="119"/>
      <c r="V193" s="119"/>
      <c r="W193" s="119"/>
      <c r="X193" s="94"/>
    </row>
    <row r="194" spans="1:24" s="47" customFormat="1" x14ac:dyDescent="0.2">
      <c r="A194" s="95"/>
      <c r="B194" s="91"/>
      <c r="C194" s="92"/>
      <c r="D194" s="92"/>
      <c r="E194" s="92"/>
      <c r="F194" s="92"/>
      <c r="G194" s="92"/>
      <c r="H194" s="92"/>
      <c r="I194" s="92"/>
      <c r="J194" s="92"/>
      <c r="K194" s="92"/>
      <c r="L194" s="91"/>
      <c r="M194" s="92"/>
      <c r="N194" s="92"/>
      <c r="O194" s="92"/>
      <c r="P194" s="92"/>
      <c r="Q194" s="92"/>
      <c r="R194" s="92"/>
      <c r="S194" s="92"/>
      <c r="T194" s="93"/>
      <c r="U194" s="119"/>
      <c r="V194" s="119"/>
      <c r="W194" s="119"/>
      <c r="X194" s="94"/>
    </row>
    <row r="195" spans="1:24" s="47" customFormat="1" x14ac:dyDescent="0.2">
      <c r="A195" s="95"/>
      <c r="B195" s="91"/>
      <c r="C195" s="92"/>
      <c r="D195" s="92"/>
      <c r="E195" s="92"/>
      <c r="F195" s="92"/>
      <c r="G195" s="92"/>
      <c r="H195" s="92"/>
      <c r="I195" s="92"/>
      <c r="J195" s="92"/>
      <c r="K195" s="92"/>
      <c r="L195" s="91"/>
      <c r="M195" s="92"/>
      <c r="N195" s="92"/>
      <c r="O195" s="92"/>
      <c r="P195" s="92"/>
      <c r="Q195" s="92"/>
      <c r="R195" s="92"/>
      <c r="S195" s="92"/>
      <c r="T195" s="93"/>
      <c r="U195" s="119"/>
      <c r="V195" s="119"/>
      <c r="W195" s="119"/>
      <c r="X195" s="94"/>
    </row>
    <row r="196" spans="1:24" s="47" customFormat="1" x14ac:dyDescent="0.2">
      <c r="A196" s="95"/>
      <c r="B196" s="91"/>
      <c r="C196" s="92"/>
      <c r="D196" s="92"/>
      <c r="E196" s="92"/>
      <c r="F196" s="92"/>
      <c r="G196" s="92"/>
      <c r="H196" s="92"/>
      <c r="I196" s="92"/>
      <c r="J196" s="92"/>
      <c r="K196" s="92"/>
      <c r="L196" s="91"/>
      <c r="M196" s="92"/>
      <c r="N196" s="92"/>
      <c r="O196" s="92"/>
      <c r="P196" s="92"/>
      <c r="Q196" s="92"/>
      <c r="R196" s="92"/>
      <c r="S196" s="92"/>
      <c r="T196" s="93"/>
      <c r="U196" s="119"/>
      <c r="V196" s="119"/>
      <c r="W196" s="119"/>
      <c r="X196" s="94"/>
    </row>
    <row r="197" spans="1:24" s="47" customFormat="1" x14ac:dyDescent="0.2">
      <c r="A197" s="95"/>
      <c r="B197" s="91"/>
      <c r="C197" s="92"/>
      <c r="D197" s="92"/>
      <c r="E197" s="92"/>
      <c r="F197" s="92"/>
      <c r="G197" s="92"/>
      <c r="H197" s="92"/>
      <c r="I197" s="92"/>
      <c r="J197" s="92"/>
      <c r="K197" s="92"/>
      <c r="L197" s="91"/>
      <c r="M197" s="92"/>
      <c r="N197" s="92"/>
      <c r="O197" s="92"/>
      <c r="P197" s="13"/>
      <c r="Q197" s="92"/>
      <c r="R197" s="92"/>
      <c r="S197" s="92"/>
      <c r="T197" s="93"/>
      <c r="U197" s="119"/>
      <c r="V197" s="119"/>
      <c r="W197" s="119"/>
      <c r="X197" s="94"/>
    </row>
    <row r="198" spans="1:24" s="47" customFormat="1" x14ac:dyDescent="0.2">
      <c r="A198" s="95"/>
      <c r="B198" s="91"/>
      <c r="C198" s="92"/>
      <c r="D198" s="92"/>
      <c r="E198" s="92"/>
      <c r="F198" s="92"/>
      <c r="G198" s="92"/>
      <c r="H198" s="92"/>
      <c r="I198" s="92"/>
      <c r="J198" s="92"/>
      <c r="K198" s="92"/>
      <c r="L198" s="91"/>
      <c r="M198" s="92"/>
      <c r="N198" s="92"/>
      <c r="O198" s="92"/>
      <c r="P198" s="92"/>
      <c r="Q198" s="92"/>
      <c r="R198" s="92"/>
      <c r="S198" s="92"/>
      <c r="T198" s="93"/>
      <c r="U198" s="119"/>
      <c r="V198" s="119"/>
      <c r="W198" s="119"/>
      <c r="X198" s="94"/>
    </row>
    <row r="199" spans="1:24" s="47" customFormat="1" x14ac:dyDescent="0.2">
      <c r="A199" s="95"/>
      <c r="B199" s="91"/>
      <c r="C199" s="92"/>
      <c r="D199" s="92"/>
      <c r="E199" s="92"/>
      <c r="F199" s="92"/>
      <c r="G199" s="92"/>
      <c r="H199" s="92"/>
      <c r="I199" s="92"/>
      <c r="J199" s="92"/>
      <c r="K199" s="92"/>
      <c r="L199" s="91"/>
      <c r="M199" s="92"/>
      <c r="N199" s="92"/>
      <c r="O199" s="92"/>
      <c r="P199" s="92"/>
      <c r="Q199" s="92"/>
      <c r="R199" s="92"/>
      <c r="S199" s="92"/>
      <c r="T199" s="93"/>
      <c r="U199" s="119"/>
      <c r="V199" s="119"/>
      <c r="W199" s="119"/>
      <c r="X199" s="94"/>
    </row>
    <row r="200" spans="1:24" s="47" customFormat="1" x14ac:dyDescent="0.2">
      <c r="A200" s="95"/>
      <c r="B200" s="91"/>
      <c r="C200" s="92"/>
      <c r="D200" s="92"/>
      <c r="E200" s="92"/>
      <c r="F200" s="92"/>
      <c r="G200" s="92"/>
      <c r="H200" s="92"/>
      <c r="I200" s="92"/>
      <c r="J200" s="92"/>
      <c r="K200" s="92"/>
      <c r="L200" s="91"/>
      <c r="M200" s="92"/>
      <c r="N200" s="92"/>
      <c r="O200" s="92"/>
      <c r="P200" s="92"/>
      <c r="Q200" s="92"/>
      <c r="R200" s="92"/>
      <c r="S200" s="92"/>
      <c r="T200" s="93"/>
      <c r="U200" s="119"/>
      <c r="V200" s="119"/>
      <c r="W200" s="119"/>
      <c r="X200" s="94"/>
    </row>
    <row r="201" spans="1:24" s="47" customFormat="1" x14ac:dyDescent="0.2">
      <c r="A201" s="95"/>
      <c r="B201" s="91"/>
      <c r="C201" s="92"/>
      <c r="D201" s="92"/>
      <c r="E201" s="92"/>
      <c r="F201" s="92"/>
      <c r="G201" s="92"/>
      <c r="H201" s="92"/>
      <c r="I201" s="92"/>
      <c r="J201" s="92"/>
      <c r="K201" s="92"/>
      <c r="L201" s="91"/>
      <c r="M201" s="92"/>
      <c r="N201" s="92"/>
      <c r="O201" s="92"/>
      <c r="P201" s="92"/>
      <c r="Q201" s="92"/>
      <c r="R201" s="92"/>
      <c r="S201" s="92"/>
      <c r="T201" s="93"/>
      <c r="U201" s="119"/>
      <c r="V201" s="119"/>
      <c r="W201" s="119"/>
      <c r="X201" s="94"/>
    </row>
    <row r="202" spans="1:24" s="47" customFormat="1" x14ac:dyDescent="0.2">
      <c r="A202" s="95"/>
      <c r="B202" s="91"/>
      <c r="C202" s="92"/>
      <c r="D202" s="92"/>
      <c r="E202" s="92"/>
      <c r="F202" s="92"/>
      <c r="G202" s="92"/>
      <c r="H202" s="92"/>
      <c r="I202" s="92"/>
      <c r="J202" s="92"/>
      <c r="K202" s="92"/>
      <c r="L202" s="91"/>
      <c r="M202" s="92"/>
      <c r="N202" s="92"/>
      <c r="O202" s="92"/>
      <c r="P202" s="92"/>
      <c r="Q202" s="92"/>
      <c r="R202" s="92"/>
      <c r="S202" s="92"/>
      <c r="T202" s="93"/>
      <c r="U202" s="119"/>
      <c r="V202" s="119"/>
      <c r="W202" s="119"/>
      <c r="X202" s="94"/>
    </row>
    <row r="203" spans="1:24" s="47" customFormat="1" x14ac:dyDescent="0.2">
      <c r="A203" s="95"/>
      <c r="B203" s="91"/>
      <c r="C203" s="92"/>
      <c r="D203" s="92"/>
      <c r="E203" s="92"/>
      <c r="F203" s="92"/>
      <c r="G203" s="92"/>
      <c r="H203" s="92"/>
      <c r="I203" s="92"/>
      <c r="J203" s="92"/>
      <c r="K203" s="92"/>
      <c r="L203" s="91"/>
      <c r="M203" s="92"/>
      <c r="N203" s="92"/>
      <c r="O203" s="92"/>
      <c r="P203" s="92"/>
      <c r="Q203" s="92"/>
      <c r="R203" s="92"/>
      <c r="S203" s="92"/>
      <c r="T203" s="93"/>
      <c r="U203" s="119"/>
      <c r="V203" s="119"/>
      <c r="W203" s="119"/>
      <c r="X203" s="94"/>
    </row>
    <row r="204" spans="1:24" s="47" customFormat="1" x14ac:dyDescent="0.2">
      <c r="A204" s="95"/>
      <c r="B204" s="91"/>
      <c r="C204" s="92"/>
      <c r="D204" s="92"/>
      <c r="E204" s="92"/>
      <c r="F204" s="92"/>
      <c r="G204" s="92"/>
      <c r="H204" s="92"/>
      <c r="I204" s="92"/>
      <c r="J204" s="92"/>
      <c r="K204" s="92"/>
      <c r="L204" s="91"/>
      <c r="M204" s="92"/>
      <c r="N204" s="92"/>
      <c r="O204" s="92"/>
      <c r="P204" s="92"/>
      <c r="Q204" s="92"/>
      <c r="R204" s="92"/>
      <c r="S204" s="92"/>
      <c r="T204" s="93"/>
      <c r="U204" s="119"/>
      <c r="V204" s="119"/>
      <c r="W204" s="119"/>
      <c r="X204" s="94"/>
    </row>
    <row r="205" spans="1:24" s="47" customFormat="1" x14ac:dyDescent="0.2">
      <c r="A205" s="95"/>
      <c r="B205" s="91"/>
      <c r="C205" s="92"/>
      <c r="D205" s="92"/>
      <c r="E205" s="92"/>
      <c r="F205" s="92"/>
      <c r="G205" s="92"/>
      <c r="H205" s="92"/>
      <c r="I205" s="92"/>
      <c r="J205" s="92"/>
      <c r="K205" s="92"/>
      <c r="L205" s="91"/>
      <c r="M205" s="92"/>
      <c r="N205" s="92"/>
      <c r="O205" s="92"/>
      <c r="P205" s="92"/>
      <c r="Q205" s="92"/>
      <c r="R205" s="92"/>
      <c r="S205" s="92"/>
      <c r="T205" s="93"/>
      <c r="U205" s="119"/>
      <c r="V205" s="119"/>
      <c r="W205" s="119"/>
      <c r="X205" s="94"/>
    </row>
    <row r="206" spans="1:24" s="47" customFormat="1" x14ac:dyDescent="0.2">
      <c r="A206" s="95"/>
      <c r="B206" s="91"/>
      <c r="C206" s="92"/>
      <c r="D206" s="92"/>
      <c r="E206" s="92"/>
      <c r="F206" s="92"/>
      <c r="G206" s="92"/>
      <c r="H206" s="92"/>
      <c r="I206" s="92"/>
      <c r="J206" s="92"/>
      <c r="K206" s="92"/>
      <c r="L206" s="91"/>
      <c r="M206" s="92"/>
      <c r="N206" s="92"/>
      <c r="O206" s="92"/>
      <c r="P206" s="92"/>
      <c r="Q206" s="92"/>
      <c r="R206" s="92"/>
      <c r="S206" s="92"/>
      <c r="T206" s="93"/>
      <c r="U206" s="119"/>
      <c r="V206" s="119"/>
      <c r="W206" s="119"/>
      <c r="X206" s="94"/>
    </row>
    <row r="207" spans="1:24" s="47" customFormat="1" ht="12" customHeight="1" x14ac:dyDescent="0.2">
      <c r="A207" s="95"/>
      <c r="B207" s="91"/>
      <c r="C207" s="92"/>
      <c r="D207" s="92"/>
      <c r="E207" s="92"/>
      <c r="F207" s="92"/>
      <c r="G207" s="92"/>
      <c r="H207" s="92"/>
      <c r="I207" s="92"/>
      <c r="J207" s="92"/>
      <c r="K207" s="92"/>
      <c r="L207" s="91"/>
      <c r="M207" s="92"/>
      <c r="N207" s="92"/>
      <c r="O207" s="92"/>
      <c r="P207" s="92"/>
      <c r="Q207" s="92"/>
      <c r="R207" s="92"/>
      <c r="S207" s="92"/>
      <c r="T207" s="93"/>
      <c r="U207" s="119"/>
      <c r="V207" s="119"/>
      <c r="W207" s="119"/>
      <c r="X207" s="94"/>
    </row>
    <row r="208" spans="1:24" s="47" customFormat="1" ht="8.25" hidden="1" customHeight="1" x14ac:dyDescent="0.2">
      <c r="A208" s="96"/>
      <c r="B208" s="97"/>
      <c r="C208" s="98"/>
      <c r="D208" s="98"/>
      <c r="E208" s="98"/>
      <c r="F208" s="98"/>
      <c r="G208" s="98"/>
      <c r="H208" s="98"/>
      <c r="I208" s="98"/>
      <c r="J208" s="98"/>
      <c r="K208" s="98"/>
      <c r="L208" s="97"/>
      <c r="M208" s="98"/>
      <c r="N208" s="98"/>
      <c r="O208" s="98"/>
      <c r="P208" s="98"/>
      <c r="Q208" s="98"/>
      <c r="R208" s="98"/>
      <c r="S208" s="98"/>
      <c r="T208" s="99"/>
      <c r="U208" s="119"/>
      <c r="V208" s="119"/>
      <c r="W208" s="119"/>
      <c r="X208" s="94"/>
    </row>
    <row r="209" spans="1:25" s="47" customFormat="1" ht="8.25" customHeight="1" thickBot="1" x14ac:dyDescent="0.25">
      <c r="A209" s="96"/>
      <c r="B209" s="97"/>
      <c r="C209" s="98"/>
      <c r="D209" s="98"/>
      <c r="E209" s="98"/>
      <c r="F209" s="98"/>
      <c r="G209" s="98"/>
      <c r="H209" s="98"/>
      <c r="I209" s="98"/>
      <c r="J209" s="98"/>
      <c r="K209" s="98"/>
      <c r="L209" s="97"/>
      <c r="M209" s="98"/>
      <c r="N209" s="98"/>
      <c r="O209" s="98"/>
      <c r="P209" s="98"/>
      <c r="Q209" s="98"/>
      <c r="R209" s="98"/>
      <c r="S209" s="98"/>
      <c r="T209" s="99"/>
      <c r="U209" s="125"/>
      <c r="V209" s="125"/>
      <c r="W209" s="125"/>
      <c r="X209" s="100"/>
    </row>
    <row r="210" spans="1:25" s="47" customFormat="1" ht="15" customHeight="1" x14ac:dyDescent="0.2">
      <c r="A210" s="101" t="s">
        <v>7</v>
      </c>
      <c r="B210" s="102"/>
      <c r="C210" s="103"/>
      <c r="D210" s="104"/>
      <c r="E210" s="104"/>
      <c r="F210" s="104"/>
      <c r="G210" s="104"/>
      <c r="H210" s="104"/>
      <c r="I210" s="105" t="s">
        <v>53</v>
      </c>
      <c r="J210" s="105"/>
      <c r="K210" s="104"/>
      <c r="L210" s="106"/>
      <c r="M210" s="107"/>
      <c r="N210" s="1389" t="s">
        <v>998</v>
      </c>
      <c r="O210" s="1390"/>
      <c r="P210" s="1390"/>
      <c r="Q210" s="1390"/>
      <c r="R210" s="1390"/>
      <c r="S210" s="1390"/>
      <c r="T210" s="1390"/>
      <c r="U210" s="1390"/>
      <c r="V210" s="1390"/>
      <c r="W210" s="1390"/>
      <c r="X210" s="1391"/>
      <c r="Y210" s="47">
        <v>3.758</v>
      </c>
    </row>
    <row r="211" spans="1:25" s="47" customFormat="1" ht="15" customHeight="1" x14ac:dyDescent="0.2">
      <c r="A211" s="108"/>
      <c r="B211" s="1002" t="s">
        <v>639</v>
      </c>
      <c r="C211" s="109">
        <v>2</v>
      </c>
      <c r="D211" s="109">
        <v>3</v>
      </c>
      <c r="E211" s="109">
        <v>4</v>
      </c>
      <c r="F211" s="109">
        <v>5</v>
      </c>
      <c r="G211" s="1003" t="s">
        <v>641</v>
      </c>
      <c r="H211" s="109">
        <v>7</v>
      </c>
      <c r="I211" s="109">
        <v>8</v>
      </c>
      <c r="J211" s="109">
        <v>9</v>
      </c>
      <c r="K211" s="109">
        <v>10</v>
      </c>
      <c r="L211" s="1004" t="s">
        <v>969</v>
      </c>
      <c r="M211" s="1018" t="s">
        <v>963</v>
      </c>
      <c r="N211" s="1392"/>
      <c r="O211" s="1393"/>
      <c r="P211" s="1393"/>
      <c r="Q211" s="1393"/>
      <c r="R211" s="1393"/>
      <c r="S211" s="1393"/>
      <c r="T211" s="1393"/>
      <c r="U211" s="1393"/>
      <c r="V211" s="1393"/>
      <c r="W211" s="1393"/>
      <c r="X211" s="1394"/>
    </row>
    <row r="212" spans="1:25" s="47" customFormat="1" ht="36.6" customHeight="1" thickBot="1" x14ac:dyDescent="0.25">
      <c r="A212" s="999" t="s">
        <v>55</v>
      </c>
      <c r="B212" s="1032" t="s">
        <v>113</v>
      </c>
      <c r="C212" s="1033" t="s">
        <v>113</v>
      </c>
      <c r="D212" s="1033" t="s">
        <v>989</v>
      </c>
      <c r="E212" s="1033" t="s">
        <v>990</v>
      </c>
      <c r="F212" s="1033" t="s">
        <v>991</v>
      </c>
      <c r="G212" s="1033" t="s">
        <v>992</v>
      </c>
      <c r="H212" s="1033" t="s">
        <v>993</v>
      </c>
      <c r="I212" s="1033" t="s">
        <v>994</v>
      </c>
      <c r="J212" s="1033" t="s">
        <v>995</v>
      </c>
      <c r="K212" s="1033" t="s">
        <v>996</v>
      </c>
      <c r="L212" s="1033" t="s">
        <v>997</v>
      </c>
      <c r="M212" s="1034" t="s">
        <v>992</v>
      </c>
      <c r="N212" s="1463"/>
      <c r="O212" s="1464"/>
      <c r="P212" s="1464"/>
      <c r="Q212" s="1464"/>
      <c r="R212" s="1464"/>
      <c r="S212" s="1464"/>
      <c r="T212" s="1464"/>
      <c r="U212" s="1464"/>
      <c r="V212" s="1464"/>
      <c r="W212" s="1464"/>
      <c r="X212" s="1465"/>
    </row>
    <row r="213" spans="1:25" s="528" customFormat="1" ht="12" customHeight="1" x14ac:dyDescent="0.2">
      <c r="A213" s="108" t="s">
        <v>57</v>
      </c>
      <c r="B213" s="1016"/>
      <c r="C213" s="1013"/>
      <c r="D213" s="1013"/>
      <c r="E213" s="1013"/>
      <c r="F213" s="1013"/>
      <c r="G213" s="1013"/>
      <c r="H213" s="1013"/>
      <c r="I213" s="1013"/>
      <c r="J213" s="1013"/>
      <c r="K213" s="1013"/>
      <c r="L213" s="1013"/>
      <c r="M213" s="1017"/>
      <c r="N213" s="1457" t="s">
        <v>376</v>
      </c>
      <c r="O213" s="1458"/>
      <c r="P213" s="1458"/>
      <c r="Q213" s="1459" t="s">
        <v>103</v>
      </c>
      <c r="R213" s="1444"/>
      <c r="S213" s="1438" t="s">
        <v>104</v>
      </c>
      <c r="T213" s="1444"/>
      <c r="U213" s="1442" t="s">
        <v>105</v>
      </c>
      <c r="V213" s="1442"/>
      <c r="W213" s="1102" t="s">
        <v>105</v>
      </c>
      <c r="X213" s="742"/>
    </row>
    <row r="214" spans="1:25" s="47" customFormat="1" ht="12" customHeight="1" x14ac:dyDescent="0.2">
      <c r="A214" s="440"/>
      <c r="B214" s="510"/>
      <c r="C214" s="431"/>
      <c r="D214" s="431"/>
      <c r="E214" s="431"/>
      <c r="F214" s="431"/>
      <c r="G214" s="431"/>
      <c r="H214" s="431"/>
      <c r="I214" s="431"/>
      <c r="J214" s="431"/>
      <c r="K214" s="431"/>
      <c r="L214" s="431"/>
      <c r="M214" s="1005"/>
      <c r="N214" s="435" t="s">
        <v>100</v>
      </c>
      <c r="O214" s="436" t="s">
        <v>37</v>
      </c>
      <c r="P214" s="436" t="s">
        <v>37</v>
      </c>
      <c r="Q214" s="1014" t="s">
        <v>100</v>
      </c>
      <c r="R214" s="436" t="s">
        <v>37</v>
      </c>
      <c r="S214" s="437" t="s">
        <v>100</v>
      </c>
      <c r="T214" s="436" t="s">
        <v>37</v>
      </c>
      <c r="U214" s="435" t="s">
        <v>100</v>
      </c>
      <c r="V214" s="436" t="s">
        <v>37</v>
      </c>
      <c r="W214" s="437" t="s">
        <v>100</v>
      </c>
      <c r="X214" s="1025" t="s">
        <v>37</v>
      </c>
    </row>
    <row r="215" spans="1:25" s="47" customFormat="1" ht="10.5" customHeight="1" x14ac:dyDescent="0.2">
      <c r="A215" s="1374" t="s">
        <v>58</v>
      </c>
      <c r="B215" s="1008"/>
      <c r="C215" s="756"/>
      <c r="D215" s="756"/>
      <c r="E215" s="756"/>
      <c r="F215" s="756"/>
      <c r="G215" s="756"/>
      <c r="H215" s="756"/>
      <c r="I215" s="732"/>
      <c r="J215" s="732"/>
      <c r="K215" s="756"/>
      <c r="L215" s="756"/>
      <c r="M215" s="1019"/>
      <c r="N215" s="1222"/>
      <c r="O215" s="1223"/>
      <c r="P215" s="1223"/>
      <c r="Q215" s="1280"/>
      <c r="R215" s="1174"/>
      <c r="S215" s="784"/>
      <c r="T215" s="1021"/>
      <c r="U215" s="1224"/>
      <c r="V215" s="1224"/>
      <c r="W215" s="767"/>
      <c r="X215" s="741"/>
    </row>
    <row r="216" spans="1:25" s="47" customFormat="1" ht="15" customHeight="1" x14ac:dyDescent="0.2">
      <c r="A216" s="1365"/>
      <c r="B216" s="1006"/>
      <c r="C216" s="118"/>
      <c r="D216" s="118"/>
      <c r="E216" s="118"/>
      <c r="F216" s="118"/>
      <c r="G216" s="118"/>
      <c r="H216" s="118"/>
      <c r="I216" s="118"/>
      <c r="J216" s="118"/>
      <c r="K216" s="118"/>
      <c r="L216" s="118"/>
      <c r="M216" s="121"/>
      <c r="N216" s="1030"/>
      <c r="O216" s="1225"/>
      <c r="P216" s="1225"/>
      <c r="Q216" s="1182"/>
      <c r="R216" s="1176"/>
      <c r="S216" s="973">
        <f>+Y210</f>
        <v>3.758</v>
      </c>
      <c r="T216" s="1284">
        <f>+S216/Y210</f>
        <v>1</v>
      </c>
      <c r="U216" s="974"/>
      <c r="V216" s="974"/>
      <c r="W216" s="826"/>
      <c r="X216" s="991"/>
    </row>
    <row r="217" spans="1:25" s="47" customFormat="1" ht="10.5" customHeight="1" x14ac:dyDescent="0.2">
      <c r="A217" s="1364" t="s">
        <v>94</v>
      </c>
      <c r="B217" s="1007"/>
      <c r="C217" s="116"/>
      <c r="D217" s="116"/>
      <c r="E217" s="116"/>
      <c r="F217" s="116"/>
      <c r="G217" s="116"/>
      <c r="H217" s="116"/>
      <c r="I217" s="116"/>
      <c r="J217" s="116"/>
      <c r="K217" s="116"/>
      <c r="L217" s="116"/>
      <c r="M217" s="117"/>
      <c r="N217" s="1222"/>
      <c r="O217" s="1223"/>
      <c r="P217" s="1223"/>
      <c r="Q217" s="1185"/>
      <c r="R217" s="1052"/>
      <c r="S217" s="1186"/>
      <c r="T217" s="986"/>
      <c r="U217" s="1279"/>
      <c r="V217" s="1279"/>
      <c r="W217" s="972"/>
      <c r="X217" s="976"/>
    </row>
    <row r="218" spans="1:25" s="47" customFormat="1" ht="15" customHeight="1" x14ac:dyDescent="0.2">
      <c r="A218" s="1365"/>
      <c r="B218" s="1006"/>
      <c r="C218" s="118"/>
      <c r="D218" s="118"/>
      <c r="E218" s="118"/>
      <c r="F218" s="118"/>
      <c r="G218" s="118"/>
      <c r="H218" s="118"/>
      <c r="I218" s="118"/>
      <c r="J218" s="118"/>
      <c r="K218" s="118"/>
      <c r="L218" s="118"/>
      <c r="M218" s="121"/>
      <c r="N218" s="1030"/>
      <c r="O218" s="1225"/>
      <c r="P218" s="1225"/>
      <c r="Q218" s="1182"/>
      <c r="R218" s="1176"/>
      <c r="S218" s="973"/>
      <c r="T218" s="1284"/>
      <c r="U218" s="974"/>
      <c r="V218" s="974"/>
      <c r="W218" s="974"/>
      <c r="X218" s="991"/>
    </row>
    <row r="219" spans="1:25" s="47" customFormat="1" ht="14.45" customHeight="1" x14ac:dyDescent="0.2">
      <c r="A219" s="1364" t="s">
        <v>642</v>
      </c>
      <c r="B219" s="1008"/>
      <c r="C219" s="116"/>
      <c r="D219" s="116"/>
      <c r="E219" s="116"/>
      <c r="F219" s="116"/>
      <c r="G219" s="116"/>
      <c r="H219" s="116"/>
      <c r="I219" s="235"/>
      <c r="J219" s="235"/>
      <c r="K219" s="116"/>
      <c r="L219" s="116"/>
      <c r="M219" s="117"/>
      <c r="N219" s="1222"/>
      <c r="O219" s="1223"/>
      <c r="P219" s="1223"/>
      <c r="Q219" s="1185"/>
      <c r="R219" s="1052"/>
      <c r="S219" s="1186"/>
      <c r="T219" s="986"/>
      <c r="U219" s="1279"/>
      <c r="V219" s="1279"/>
      <c r="W219" s="975"/>
      <c r="X219" s="976"/>
    </row>
    <row r="220" spans="1:25" s="47" customFormat="1" ht="15" customHeight="1" x14ac:dyDescent="0.2">
      <c r="A220" s="1365"/>
      <c r="B220" s="1006"/>
      <c r="C220" s="118"/>
      <c r="D220" s="118"/>
      <c r="E220" s="118"/>
      <c r="F220" s="118"/>
      <c r="G220" s="118"/>
      <c r="H220" s="118"/>
      <c r="I220" s="118"/>
      <c r="J220" s="118"/>
      <c r="K220" s="118"/>
      <c r="L220" s="118"/>
      <c r="M220" s="121"/>
      <c r="N220" s="1030"/>
      <c r="O220" s="1225"/>
      <c r="P220" s="1225"/>
      <c r="Q220" s="1182"/>
      <c r="R220" s="1176"/>
      <c r="S220" s="973">
        <v>1</v>
      </c>
      <c r="T220" s="1284">
        <v>1</v>
      </c>
      <c r="U220" s="974"/>
      <c r="V220" s="974"/>
      <c r="W220" s="974"/>
      <c r="X220" s="991"/>
    </row>
    <row r="221" spans="1:25" s="47" customFormat="1" ht="10.5" customHeight="1" x14ac:dyDescent="0.2">
      <c r="A221" s="1364" t="s">
        <v>59</v>
      </c>
      <c r="B221" s="1180"/>
      <c r="C221" s="1159"/>
      <c r="D221" s="1159"/>
      <c r="E221" s="1159"/>
      <c r="F221" s="1159"/>
      <c r="G221" s="1159"/>
      <c r="H221" s="1159"/>
      <c r="I221" s="1158"/>
      <c r="J221" s="1158"/>
      <c r="K221" s="1159"/>
      <c r="L221" s="1159"/>
      <c r="M221" s="1179"/>
      <c r="N221" s="1222"/>
      <c r="O221" s="1223"/>
      <c r="P221" s="1223"/>
      <c r="Q221" s="1185"/>
      <c r="R221" s="1052"/>
      <c r="S221" s="1186"/>
      <c r="T221" s="986"/>
      <c r="U221" s="1279"/>
      <c r="V221" s="1279"/>
      <c r="W221" s="972"/>
      <c r="X221" s="976"/>
    </row>
    <row r="222" spans="1:25" s="47" customFormat="1" ht="15" customHeight="1" x14ac:dyDescent="0.2">
      <c r="A222" s="1365"/>
      <c r="B222" s="1006"/>
      <c r="C222" s="118"/>
      <c r="D222" s="118"/>
      <c r="E222" s="118"/>
      <c r="F222" s="118"/>
      <c r="G222" s="118"/>
      <c r="H222" s="118"/>
      <c r="I222" s="118"/>
      <c r="J222" s="118"/>
      <c r="K222" s="118"/>
      <c r="L222" s="118"/>
      <c r="M222" s="121"/>
      <c r="N222" s="1030"/>
      <c r="O222" s="1225"/>
      <c r="P222" s="1225"/>
      <c r="Q222" s="1182">
        <v>3.758</v>
      </c>
      <c r="R222" s="1176">
        <f>+Q222/Y210</f>
        <v>1</v>
      </c>
      <c r="S222" s="973"/>
      <c r="T222" s="1284"/>
      <c r="U222" s="974"/>
      <c r="V222" s="974"/>
      <c r="W222" s="974"/>
      <c r="X222" s="991"/>
    </row>
    <row r="223" spans="1:25" s="47" customFormat="1" ht="10.5" customHeight="1" x14ac:dyDescent="0.2">
      <c r="A223" s="1364" t="s">
        <v>234</v>
      </c>
      <c r="B223" s="1008"/>
      <c r="C223" s="756"/>
      <c r="D223" s="756"/>
      <c r="E223" s="756"/>
      <c r="F223" s="756"/>
      <c r="G223" s="756"/>
      <c r="H223" s="756"/>
      <c r="I223" s="732"/>
      <c r="J223" s="732"/>
      <c r="K223" s="756"/>
      <c r="L223" s="756"/>
      <c r="M223" s="1019"/>
      <c r="N223" s="1222"/>
      <c r="O223" s="1223"/>
      <c r="P223" s="1223"/>
      <c r="Q223" s="1185"/>
      <c r="R223" s="1052"/>
      <c r="S223" s="1186"/>
      <c r="T223" s="986"/>
      <c r="U223" s="1279"/>
      <c r="V223" s="1279"/>
      <c r="W223" s="972"/>
      <c r="X223" s="976"/>
    </row>
    <row r="224" spans="1:25" s="47" customFormat="1" ht="15" customHeight="1" x14ac:dyDescent="0.2">
      <c r="A224" s="1365"/>
      <c r="B224" s="1006"/>
      <c r="C224" s="118"/>
      <c r="D224" s="118"/>
      <c r="E224" s="118"/>
      <c r="F224" s="118"/>
      <c r="G224" s="118"/>
      <c r="H224" s="118"/>
      <c r="I224" s="118"/>
      <c r="J224" s="118"/>
      <c r="K224" s="118"/>
      <c r="L224" s="118"/>
      <c r="M224" s="121"/>
      <c r="N224" s="1030"/>
      <c r="O224" s="1225"/>
      <c r="P224" s="1225"/>
      <c r="Q224" s="1182">
        <f>0.958+0.967</f>
        <v>1.9249999999999998</v>
      </c>
      <c r="R224" s="1176">
        <f>+Q224/Y210</f>
        <v>0.5122405534858967</v>
      </c>
      <c r="S224" s="973">
        <f>+Y210-Q224</f>
        <v>1.8330000000000002</v>
      </c>
      <c r="T224" s="1284">
        <f>+S224/Y210</f>
        <v>0.4877594465141033</v>
      </c>
      <c r="U224" s="974"/>
      <c r="V224" s="974"/>
      <c r="W224" s="974"/>
      <c r="X224" s="991"/>
    </row>
    <row r="225" spans="1:30" s="47" customFormat="1" ht="10.5" customHeight="1" x14ac:dyDescent="0.2">
      <c r="A225" s="1364" t="s">
        <v>60</v>
      </c>
      <c r="B225" s="1281"/>
      <c r="C225" s="1208"/>
      <c r="D225" s="1208"/>
      <c r="E225" s="1208"/>
      <c r="F225" s="1208"/>
      <c r="G225" s="1208"/>
      <c r="H225" s="1208"/>
      <c r="I225" s="1251"/>
      <c r="J225" s="1251"/>
      <c r="K225" s="1208"/>
      <c r="L225" s="1208"/>
      <c r="M225" s="1282"/>
      <c r="N225" s="1222"/>
      <c r="O225" s="1223"/>
      <c r="P225" s="1223"/>
      <c r="Q225" s="1185"/>
      <c r="R225" s="1052"/>
      <c r="S225" s="1186"/>
      <c r="T225" s="986"/>
      <c r="U225" s="1279"/>
      <c r="V225" s="1279"/>
      <c r="W225" s="972"/>
      <c r="X225" s="976"/>
    </row>
    <row r="226" spans="1:30" s="47" customFormat="1" ht="15" customHeight="1" x14ac:dyDescent="0.2">
      <c r="A226" s="1365"/>
      <c r="B226" s="1006"/>
      <c r="C226" s="118"/>
      <c r="D226" s="118"/>
      <c r="E226" s="118"/>
      <c r="F226" s="118"/>
      <c r="G226" s="118"/>
      <c r="H226" s="118"/>
      <c r="I226" s="118"/>
      <c r="J226" s="118"/>
      <c r="K226" s="118"/>
      <c r="L226" s="118"/>
      <c r="M226" s="121"/>
      <c r="N226" s="1030"/>
      <c r="O226" s="1225"/>
      <c r="P226" s="1225"/>
      <c r="Q226" s="1182"/>
      <c r="R226" s="1176"/>
      <c r="S226" s="978"/>
      <c r="T226" s="1284"/>
      <c r="U226" s="1283">
        <f>+Y210</f>
        <v>3.758</v>
      </c>
      <c r="V226" s="1284">
        <f>+U226/Y210</f>
        <v>1</v>
      </c>
      <c r="W226" s="974"/>
      <c r="X226" s="992"/>
      <c r="AA226" s="1328" t="s">
        <v>90</v>
      </c>
      <c r="AB226" s="1329"/>
      <c r="AC226" s="1416" t="s">
        <v>540</v>
      </c>
      <c r="AD226" s="1416"/>
    </row>
    <row r="227" spans="1:30" s="47" customFormat="1" ht="10.5" customHeight="1" x14ac:dyDescent="0.2">
      <c r="A227" s="1364" t="s">
        <v>61</v>
      </c>
      <c r="B227" s="1285"/>
      <c r="C227" s="1286"/>
      <c r="D227" s="1286"/>
      <c r="E227" s="1286"/>
      <c r="F227" s="1286"/>
      <c r="G227" s="1286"/>
      <c r="H227" s="1286"/>
      <c r="I227" s="1287"/>
      <c r="J227" s="1287"/>
      <c r="K227" s="1286"/>
      <c r="L227" s="1286"/>
      <c r="M227" s="1288"/>
      <c r="N227" s="1222"/>
      <c r="O227" s="1223"/>
      <c r="P227" s="1223"/>
      <c r="Q227" s="1185"/>
      <c r="R227" s="1052"/>
      <c r="S227" s="1186"/>
      <c r="T227" s="987"/>
      <c r="U227" s="1278"/>
      <c r="V227" s="1278"/>
      <c r="W227" s="1053"/>
      <c r="X227" s="993"/>
      <c r="AA227" s="608" t="s">
        <v>376</v>
      </c>
      <c r="AB227" s="506" t="s">
        <v>378</v>
      </c>
      <c r="AC227" s="1416"/>
      <c r="AD227" s="1416"/>
    </row>
    <row r="228" spans="1:30" s="47" customFormat="1" ht="15" customHeight="1" x14ac:dyDescent="0.2">
      <c r="A228" s="1365"/>
      <c r="B228" s="1006"/>
      <c r="C228" s="118"/>
      <c r="D228" s="118"/>
      <c r="E228" s="118"/>
      <c r="F228" s="118"/>
      <c r="G228" s="118"/>
      <c r="H228" s="118"/>
      <c r="I228" s="118"/>
      <c r="J228" s="118"/>
      <c r="K228" s="118"/>
      <c r="L228" s="118"/>
      <c r="M228" s="121"/>
      <c r="N228" s="1042">
        <f>+Y210</f>
        <v>3.758</v>
      </c>
      <c r="O228" s="874"/>
      <c r="P228" s="1165">
        <f>+N228/Y210</f>
        <v>1</v>
      </c>
      <c r="Q228" s="1182"/>
      <c r="R228" s="1176"/>
      <c r="S228" s="978"/>
      <c r="T228" s="985"/>
      <c r="U228" s="979"/>
      <c r="V228" s="979"/>
      <c r="W228" s="979"/>
      <c r="X228" s="992"/>
      <c r="AA228" s="419" t="s">
        <v>103</v>
      </c>
      <c r="AB228" s="415" t="s">
        <v>91</v>
      </c>
      <c r="AC228" s="1416"/>
      <c r="AD228" s="1416"/>
    </row>
    <row r="229" spans="1:30" s="47" customFormat="1" ht="10.5" customHeight="1" x14ac:dyDescent="0.2">
      <c r="A229" s="1364" t="s">
        <v>62</v>
      </c>
      <c r="B229" s="1285"/>
      <c r="C229" s="1286"/>
      <c r="D229" s="1286"/>
      <c r="E229" s="1289"/>
      <c r="F229" s="1286"/>
      <c r="G229" s="1286"/>
      <c r="H229" s="1286"/>
      <c r="I229" s="1287"/>
      <c r="J229" s="1287"/>
      <c r="K229" s="1286"/>
      <c r="L229" s="1286"/>
      <c r="M229" s="1288"/>
      <c r="N229" s="1290"/>
      <c r="O229" s="1291"/>
      <c r="P229" s="1227"/>
      <c r="Q229" s="1185"/>
      <c r="R229" s="984"/>
      <c r="S229" s="1186"/>
      <c r="T229" s="987"/>
      <c r="U229" s="1278"/>
      <c r="V229" s="1278"/>
      <c r="W229" s="972"/>
      <c r="X229" s="976"/>
      <c r="AA229" s="418" t="s">
        <v>104</v>
      </c>
      <c r="AB229" s="415" t="s">
        <v>92</v>
      </c>
      <c r="AC229" s="1416"/>
      <c r="AD229" s="1416"/>
    </row>
    <row r="230" spans="1:30" s="47" customFormat="1" ht="15" customHeight="1" x14ac:dyDescent="0.2">
      <c r="A230" s="1365"/>
      <c r="B230" s="1006"/>
      <c r="C230" s="118"/>
      <c r="D230" s="118"/>
      <c r="E230" s="118"/>
      <c r="F230" s="118"/>
      <c r="G230" s="118"/>
      <c r="H230" s="118"/>
      <c r="I230" s="118"/>
      <c r="J230" s="118"/>
      <c r="K230" s="118"/>
      <c r="L230" s="118"/>
      <c r="M230" s="121"/>
      <c r="N230" s="1042">
        <f>+Y210</f>
        <v>3.758</v>
      </c>
      <c r="O230" s="874"/>
      <c r="P230" s="1165">
        <f>+N230/Y210</f>
        <v>1</v>
      </c>
      <c r="Q230" s="1182"/>
      <c r="R230" s="1176"/>
      <c r="S230" s="978"/>
      <c r="T230" s="985"/>
      <c r="U230" s="980"/>
      <c r="V230" s="980"/>
      <c r="W230" s="980"/>
      <c r="X230" s="994"/>
      <c r="AA230" s="507" t="s">
        <v>105</v>
      </c>
      <c r="AB230" s="415" t="s">
        <v>93</v>
      </c>
      <c r="AC230" s="1416"/>
      <c r="AD230" s="1416"/>
    </row>
    <row r="231" spans="1:30" s="47" customFormat="1" ht="10.5" customHeight="1" x14ac:dyDescent="0.2">
      <c r="A231" s="1364" t="s">
        <v>63</v>
      </c>
      <c r="B231" s="1285"/>
      <c r="C231" s="1286"/>
      <c r="D231" s="1286"/>
      <c r="E231" s="1286"/>
      <c r="F231" s="1286"/>
      <c r="G231" s="1286"/>
      <c r="H231" s="1286"/>
      <c r="I231" s="1287"/>
      <c r="J231" s="1287"/>
      <c r="K231" s="1286"/>
      <c r="L231" s="1286"/>
      <c r="M231" s="1288"/>
      <c r="N231" s="1290"/>
      <c r="O231" s="1291"/>
      <c r="P231" s="1227"/>
      <c r="Q231" s="1185"/>
      <c r="R231" s="984"/>
      <c r="S231" s="1186"/>
      <c r="T231" s="986"/>
      <c r="U231" s="1279"/>
      <c r="V231" s="1279"/>
      <c r="W231" s="972"/>
      <c r="X231" s="995"/>
      <c r="AA231" s="417" t="s">
        <v>377</v>
      </c>
      <c r="AB231" s="415" t="s">
        <v>379</v>
      </c>
      <c r="AC231" s="1416"/>
      <c r="AD231" s="1416"/>
    </row>
    <row r="232" spans="1:30" s="119" customFormat="1" ht="15" customHeight="1" thickBot="1" x14ac:dyDescent="0.25">
      <c r="A232" s="1369"/>
      <c r="B232" s="1010"/>
      <c r="C232" s="124"/>
      <c r="D232" s="124"/>
      <c r="E232" s="124"/>
      <c r="F232" s="124"/>
      <c r="G232" s="124"/>
      <c r="H232" s="124"/>
      <c r="I232" s="124"/>
      <c r="J232" s="124"/>
      <c r="K232" s="124"/>
      <c r="L232" s="124"/>
      <c r="M232" s="126"/>
      <c r="N232" s="1177">
        <f>+Y210</f>
        <v>3.758</v>
      </c>
      <c r="O232" s="983"/>
      <c r="P232" s="990">
        <f>+N232/Y210</f>
        <v>1</v>
      </c>
      <c r="Q232" s="1200"/>
      <c r="R232" s="990"/>
      <c r="S232" s="983"/>
      <c r="T232" s="990"/>
      <c r="U232" s="983"/>
      <c r="V232" s="983"/>
      <c r="W232" s="983"/>
      <c r="X232" s="996"/>
      <c r="Z232" s="47"/>
      <c r="AA232" s="47"/>
      <c r="AB232" s="47"/>
    </row>
    <row r="233" spans="1:30" s="47" customFormat="1" x14ac:dyDescent="0.2"/>
    <row r="234" spans="1:30" s="47" customFormat="1" x14ac:dyDescent="0.2"/>
    <row r="235" spans="1:30" s="47" customFormat="1" x14ac:dyDescent="0.2"/>
    <row r="236" spans="1:30" s="47" customFormat="1" x14ac:dyDescent="0.2">
      <c r="A236" s="72" t="s">
        <v>96</v>
      </c>
      <c r="B236" s="1353" t="s">
        <v>982</v>
      </c>
      <c r="C236" s="1354"/>
      <c r="D236" s="1354"/>
      <c r="E236" s="1354"/>
      <c r="F236" s="1354"/>
      <c r="G236" s="1354"/>
      <c r="H236" s="1354"/>
      <c r="I236" s="1354"/>
      <c r="J236" s="1354"/>
      <c r="K236" s="74"/>
      <c r="L236" s="75" t="s">
        <v>95</v>
      </c>
      <c r="M236" s="76"/>
      <c r="N236" s="76"/>
      <c r="O236" s="74"/>
      <c r="P236" s="423">
        <v>2902</v>
      </c>
      <c r="Q236" s="423"/>
      <c r="R236" s="423"/>
      <c r="S236" s="423"/>
      <c r="T236" s="424"/>
      <c r="U236" s="424"/>
    </row>
    <row r="237" spans="1:30" s="47" customFormat="1" ht="9.75" customHeight="1" x14ac:dyDescent="0.2">
      <c r="A237" s="72"/>
      <c r="B237" s="73"/>
      <c r="C237" s="74"/>
      <c r="D237" s="74"/>
      <c r="E237" s="74"/>
      <c r="F237" s="74"/>
      <c r="G237" s="74"/>
      <c r="H237" s="74"/>
      <c r="I237" s="74"/>
      <c r="J237" s="74"/>
      <c r="K237" s="74"/>
      <c r="L237" s="75"/>
      <c r="M237" s="76"/>
      <c r="N237" s="76"/>
      <c r="O237" s="74"/>
      <c r="P237" s="74"/>
      <c r="Q237" s="74"/>
      <c r="R237" s="74"/>
      <c r="S237" s="74"/>
      <c r="T237" s="71"/>
      <c r="U237" s="71"/>
    </row>
    <row r="238" spans="1:30" s="47" customFormat="1" ht="18" customHeight="1" x14ac:dyDescent="0.2">
      <c r="A238" s="77" t="s">
        <v>53</v>
      </c>
      <c r="B238" s="426" t="s">
        <v>48</v>
      </c>
      <c r="C238" s="427"/>
      <c r="D238" s="427"/>
      <c r="E238" s="427"/>
      <c r="F238" s="427"/>
      <c r="G238" s="427"/>
      <c r="H238" s="427"/>
      <c r="I238" s="427"/>
      <c r="J238" s="428"/>
      <c r="K238" s="78"/>
      <c r="L238" s="724" t="s">
        <v>983</v>
      </c>
      <c r="M238" s="78"/>
      <c r="N238" s="78"/>
      <c r="O238" s="78"/>
      <c r="P238" s="78"/>
      <c r="Q238" s="78"/>
      <c r="R238" s="78"/>
      <c r="S238" s="78"/>
      <c r="T238" s="79"/>
      <c r="U238" s="79"/>
    </row>
    <row r="239" spans="1:30" s="47" customFormat="1" ht="18" customHeight="1" x14ac:dyDescent="0.2">
      <c r="A239" s="77"/>
      <c r="B239" s="426" t="s">
        <v>50</v>
      </c>
      <c r="C239" s="427"/>
      <c r="D239" s="427"/>
      <c r="E239" s="427"/>
      <c r="F239" s="427"/>
      <c r="G239" s="427"/>
      <c r="H239" s="427"/>
      <c r="I239" s="427"/>
      <c r="J239" s="428"/>
      <c r="K239" s="78"/>
      <c r="L239" s="724" t="s">
        <v>984</v>
      </c>
      <c r="M239" s="78"/>
      <c r="N239" s="78"/>
      <c r="O239" s="78"/>
      <c r="P239" s="78"/>
      <c r="Q239" s="78"/>
      <c r="R239" s="78"/>
      <c r="S239" s="78"/>
      <c r="T239" s="79"/>
      <c r="U239" s="79"/>
    </row>
    <row r="240" spans="1:30" s="47" customFormat="1" ht="18" customHeight="1" x14ac:dyDescent="0.2">
      <c r="A240" s="77"/>
      <c r="B240" s="426" t="s">
        <v>51</v>
      </c>
      <c r="C240" s="427"/>
      <c r="D240" s="427"/>
      <c r="E240" s="427"/>
      <c r="F240" s="427"/>
      <c r="G240" s="427"/>
      <c r="H240" s="427"/>
      <c r="I240" s="427"/>
      <c r="J240" s="428"/>
      <c r="K240" s="78"/>
      <c r="L240" s="724" t="s">
        <v>985</v>
      </c>
      <c r="M240" s="78"/>
      <c r="N240" s="78"/>
      <c r="O240" s="78"/>
      <c r="P240" s="78"/>
      <c r="Q240" s="78"/>
      <c r="R240" s="78"/>
      <c r="S240" s="78"/>
      <c r="T240" s="79"/>
      <c r="U240" s="79"/>
    </row>
    <row r="241" spans="1:24" s="47" customFormat="1" ht="18" customHeight="1" x14ac:dyDescent="0.2">
      <c r="A241" s="77"/>
      <c r="B241" s="426" t="s">
        <v>54</v>
      </c>
      <c r="C241" s="427"/>
      <c r="D241" s="427"/>
      <c r="E241" s="427"/>
      <c r="F241" s="427"/>
      <c r="G241" s="427"/>
      <c r="H241" s="427"/>
      <c r="I241" s="427"/>
      <c r="J241" s="428"/>
      <c r="K241" s="78"/>
      <c r="L241" s="724" t="s">
        <v>986</v>
      </c>
      <c r="M241" s="78"/>
      <c r="N241" s="78"/>
      <c r="O241" s="78"/>
      <c r="P241" s="78"/>
      <c r="Q241" s="78"/>
      <c r="R241" s="78"/>
      <c r="S241" s="78"/>
      <c r="T241" s="79"/>
      <c r="U241" s="79"/>
    </row>
    <row r="242" spans="1:24" s="47" customFormat="1" ht="18" customHeight="1" x14ac:dyDescent="0.2">
      <c r="A242" s="77"/>
      <c r="B242" s="426" t="s">
        <v>964</v>
      </c>
      <c r="C242" s="427"/>
      <c r="D242" s="427"/>
      <c r="E242" s="427"/>
      <c r="F242" s="427"/>
      <c r="G242" s="427"/>
      <c r="H242" s="427"/>
      <c r="I242" s="427"/>
      <c r="J242" s="428"/>
      <c r="K242" s="78"/>
      <c r="L242" s="724" t="s">
        <v>987</v>
      </c>
      <c r="M242" s="78"/>
      <c r="N242" s="78"/>
      <c r="O242" s="78"/>
      <c r="P242" s="78"/>
      <c r="Q242" s="78"/>
      <c r="R242" s="78"/>
      <c r="S242" s="78"/>
      <c r="T242" s="79"/>
      <c r="U242" s="79"/>
    </row>
    <row r="243" spans="1:24" s="47" customFormat="1" ht="18" customHeight="1" x14ac:dyDescent="0.2">
      <c r="A243" s="77"/>
      <c r="B243" s="426" t="s">
        <v>965</v>
      </c>
      <c r="C243" s="427"/>
      <c r="D243" s="427"/>
      <c r="E243" s="427"/>
      <c r="F243" s="427"/>
      <c r="G243" s="427"/>
      <c r="H243" s="427"/>
      <c r="I243" s="427"/>
      <c r="J243" s="428"/>
      <c r="K243" s="78"/>
      <c r="L243" s="724" t="s">
        <v>988</v>
      </c>
      <c r="M243" s="78"/>
      <c r="N243" s="78"/>
      <c r="O243" s="78"/>
      <c r="P243" s="78"/>
      <c r="Q243" s="78"/>
      <c r="R243" s="78"/>
      <c r="S243" s="78"/>
      <c r="T243" s="79"/>
      <c r="U243" s="79"/>
    </row>
    <row r="244" spans="1:24" s="47" customFormat="1" ht="18" customHeight="1" x14ac:dyDescent="0.2">
      <c r="A244" s="262" t="s">
        <v>154</v>
      </c>
      <c r="B244" s="425"/>
      <c r="C244" s="1355" t="s">
        <v>591</v>
      </c>
      <c r="D244" s="1355"/>
      <c r="E244" s="1355"/>
      <c r="F244" s="1355"/>
      <c r="G244" s="1355"/>
      <c r="H244" s="1355"/>
      <c r="I244" s="1355"/>
      <c r="J244" s="1355"/>
      <c r="K244" s="1355"/>
      <c r="L244" s="77" t="s">
        <v>314</v>
      </c>
      <c r="M244" s="74"/>
      <c r="N244" s="74"/>
      <c r="O244" s="74"/>
      <c r="P244" s="74"/>
      <c r="Q244" s="74"/>
      <c r="R244" s="1101" t="s">
        <v>1063</v>
      </c>
      <c r="S244" s="1101"/>
      <c r="T244" s="1101"/>
      <c r="U244" s="1101"/>
    </row>
    <row r="245" spans="1:24" s="47" customFormat="1" ht="13.5" thickBot="1" x14ac:dyDescent="0.25">
      <c r="A245" s="80"/>
      <c r="B245" s="81"/>
      <c r="C245" s="82"/>
      <c r="D245" s="82"/>
      <c r="E245" s="82"/>
      <c r="F245" s="82"/>
      <c r="G245" s="82"/>
      <c r="H245" s="82"/>
      <c r="I245" s="82"/>
      <c r="J245" s="82"/>
      <c r="K245" s="82"/>
      <c r="L245" s="83"/>
      <c r="M245" s="82"/>
      <c r="N245" s="82"/>
      <c r="O245" s="82"/>
      <c r="P245" s="82"/>
      <c r="Q245" s="82"/>
      <c r="R245" s="82"/>
      <c r="S245" s="82"/>
      <c r="T245" s="82"/>
      <c r="U245" s="82"/>
      <c r="V245" s="84"/>
      <c r="W245" s="84"/>
    </row>
    <row r="246" spans="1:24" s="47" customFormat="1" x14ac:dyDescent="0.2">
      <c r="A246" s="85"/>
      <c r="B246" s="86"/>
      <c r="C246" s="87"/>
      <c r="D246" s="87"/>
      <c r="E246" s="87"/>
      <c r="F246" s="87"/>
      <c r="G246" s="87"/>
      <c r="H246" s="87"/>
      <c r="I246" s="87"/>
      <c r="J246" s="87"/>
      <c r="K246" s="87"/>
      <c r="L246" s="86"/>
      <c r="M246" s="87"/>
      <c r="N246" s="87"/>
      <c r="O246" s="87"/>
      <c r="P246" s="87"/>
      <c r="Q246" s="87"/>
      <c r="R246" s="87"/>
      <c r="S246" s="87"/>
      <c r="T246" s="88"/>
      <c r="U246" s="967"/>
      <c r="V246" s="967"/>
      <c r="W246" s="967"/>
      <c r="X246" s="89"/>
    </row>
    <row r="247" spans="1:24" s="47" customFormat="1" x14ac:dyDescent="0.2">
      <c r="A247" s="90"/>
      <c r="B247" s="91"/>
      <c r="C247" s="92"/>
      <c r="D247" s="92"/>
      <c r="E247" s="92"/>
      <c r="F247" s="92"/>
      <c r="G247" s="92"/>
      <c r="H247" s="92"/>
      <c r="I247" s="92"/>
      <c r="J247" s="92"/>
      <c r="K247" s="92"/>
      <c r="L247" s="91"/>
      <c r="M247" s="92"/>
      <c r="N247" s="92"/>
      <c r="O247" s="92"/>
      <c r="P247" s="92"/>
      <c r="Q247" s="92"/>
      <c r="R247" s="92"/>
      <c r="S247" s="92"/>
      <c r="T247" s="93"/>
      <c r="U247" s="119"/>
      <c r="V247" s="119"/>
      <c r="W247" s="119"/>
      <c r="X247" s="94"/>
    </row>
    <row r="248" spans="1:24" s="47" customFormat="1" x14ac:dyDescent="0.2">
      <c r="A248" s="95"/>
      <c r="B248" s="91"/>
      <c r="C248" s="92"/>
      <c r="D248" s="92"/>
      <c r="E248" s="92"/>
      <c r="F248" s="92"/>
      <c r="G248" s="92"/>
      <c r="H248" s="92"/>
      <c r="I248" s="92"/>
      <c r="J248" s="92"/>
      <c r="K248" s="92"/>
      <c r="L248" s="91"/>
      <c r="M248" s="92"/>
      <c r="N248" s="92"/>
      <c r="O248" s="92"/>
      <c r="P248" s="92"/>
      <c r="Q248" s="92"/>
      <c r="R248" s="92"/>
      <c r="S248" s="92"/>
      <c r="T248" s="93"/>
      <c r="U248" s="119"/>
      <c r="V248" s="119"/>
      <c r="W248" s="119"/>
      <c r="X248" s="94"/>
    </row>
    <row r="249" spans="1:24" s="47" customFormat="1" x14ac:dyDescent="0.2">
      <c r="A249" s="95"/>
      <c r="B249" s="91"/>
      <c r="C249" s="92"/>
      <c r="D249" s="92"/>
      <c r="E249" s="92"/>
      <c r="F249" s="92"/>
      <c r="G249" s="92"/>
      <c r="H249" s="92"/>
      <c r="I249" s="92"/>
      <c r="J249" s="92"/>
      <c r="K249" s="92"/>
      <c r="L249" s="91"/>
      <c r="M249" s="92"/>
      <c r="N249" s="92"/>
      <c r="O249" s="92"/>
      <c r="P249" s="92"/>
      <c r="Q249" s="92"/>
      <c r="R249" s="92"/>
      <c r="S249" s="92"/>
      <c r="T249" s="93"/>
      <c r="U249" s="119"/>
      <c r="V249" s="119"/>
      <c r="W249" s="119"/>
      <c r="X249" s="94"/>
    </row>
    <row r="250" spans="1:24" s="47" customFormat="1" x14ac:dyDescent="0.2">
      <c r="A250" s="95"/>
      <c r="B250" s="91"/>
      <c r="C250" s="92"/>
      <c r="D250" s="92"/>
      <c r="E250" s="92"/>
      <c r="F250" s="92"/>
      <c r="G250" s="92"/>
      <c r="H250" s="92"/>
      <c r="I250" s="92"/>
      <c r="J250" s="92"/>
      <c r="K250" s="92"/>
      <c r="L250" s="91"/>
      <c r="M250" s="92"/>
      <c r="N250" s="92"/>
      <c r="O250" s="92"/>
      <c r="P250" s="92"/>
      <c r="Q250" s="92"/>
      <c r="R250" s="92"/>
      <c r="S250" s="92"/>
      <c r="T250" s="93"/>
      <c r="U250" s="119"/>
      <c r="V250" s="119"/>
      <c r="W250" s="119"/>
      <c r="X250" s="94"/>
    </row>
    <row r="251" spans="1:24" s="47" customFormat="1" x14ac:dyDescent="0.2">
      <c r="A251" s="95"/>
      <c r="B251" s="91"/>
      <c r="C251" s="92"/>
      <c r="D251" s="92"/>
      <c r="E251" s="92"/>
      <c r="F251" s="92"/>
      <c r="G251" s="92"/>
      <c r="H251" s="92"/>
      <c r="I251" s="92"/>
      <c r="J251" s="92"/>
      <c r="K251" s="92"/>
      <c r="L251" s="91"/>
      <c r="M251" s="92"/>
      <c r="N251" s="92"/>
      <c r="O251" s="92"/>
      <c r="P251" s="92"/>
      <c r="Q251" s="92"/>
      <c r="R251" s="92"/>
      <c r="S251" s="92"/>
      <c r="T251" s="93"/>
      <c r="U251" s="119"/>
      <c r="V251" s="119"/>
      <c r="W251" s="119"/>
      <c r="X251" s="94"/>
    </row>
    <row r="252" spans="1:24" s="47" customFormat="1" x14ac:dyDescent="0.2">
      <c r="A252" s="95"/>
      <c r="B252" s="91"/>
      <c r="C252" s="92"/>
      <c r="D252" s="92"/>
      <c r="E252" s="92"/>
      <c r="F252" s="92"/>
      <c r="G252" s="92"/>
      <c r="H252" s="92"/>
      <c r="I252" s="92"/>
      <c r="J252" s="92"/>
      <c r="K252" s="92"/>
      <c r="L252" s="91"/>
      <c r="M252" s="92"/>
      <c r="N252" s="92"/>
      <c r="O252" s="92"/>
      <c r="P252" s="92"/>
      <c r="Q252" s="92"/>
      <c r="R252" s="92"/>
      <c r="S252" s="92"/>
      <c r="T252" s="93"/>
      <c r="U252" s="119"/>
      <c r="V252" s="119"/>
      <c r="W252" s="119"/>
      <c r="X252" s="94"/>
    </row>
    <row r="253" spans="1:24" s="47" customFormat="1" x14ac:dyDescent="0.2">
      <c r="A253" s="95"/>
      <c r="B253" s="91"/>
      <c r="C253" s="92"/>
      <c r="D253" s="92"/>
      <c r="E253" s="92"/>
      <c r="F253" s="92"/>
      <c r="G253" s="92"/>
      <c r="H253" s="92"/>
      <c r="I253" s="92"/>
      <c r="J253" s="92"/>
      <c r="K253" s="92"/>
      <c r="L253" s="91"/>
      <c r="M253" s="92"/>
      <c r="N253" s="92"/>
      <c r="O253" s="92"/>
      <c r="P253" s="92"/>
      <c r="Q253" s="92"/>
      <c r="R253" s="92"/>
      <c r="S253" s="92"/>
      <c r="T253" s="93"/>
      <c r="U253" s="119"/>
      <c r="V253" s="119"/>
      <c r="W253" s="119"/>
      <c r="X253" s="94"/>
    </row>
    <row r="254" spans="1:24" s="47" customFormat="1" x14ac:dyDescent="0.2">
      <c r="A254" s="95"/>
      <c r="B254" s="91"/>
      <c r="C254" s="92"/>
      <c r="D254" s="92"/>
      <c r="E254" s="92"/>
      <c r="F254" s="92"/>
      <c r="G254" s="92"/>
      <c r="H254" s="92"/>
      <c r="I254" s="92"/>
      <c r="J254" s="92"/>
      <c r="K254" s="92"/>
      <c r="L254" s="91"/>
      <c r="M254" s="92"/>
      <c r="N254" s="92"/>
      <c r="O254" s="92"/>
      <c r="P254" s="92"/>
      <c r="Q254" s="92"/>
      <c r="R254" s="92"/>
      <c r="S254" s="92"/>
      <c r="T254" s="93"/>
      <c r="U254" s="119"/>
      <c r="V254" s="119"/>
      <c r="W254" s="119"/>
      <c r="X254" s="94"/>
    </row>
    <row r="255" spans="1:24" s="47" customFormat="1" x14ac:dyDescent="0.2">
      <c r="A255" s="95"/>
      <c r="B255" s="91"/>
      <c r="C255" s="92"/>
      <c r="D255" s="92"/>
      <c r="E255" s="92"/>
      <c r="F255" s="92"/>
      <c r="G255" s="92"/>
      <c r="H255" s="92"/>
      <c r="I255" s="92"/>
      <c r="J255" s="92"/>
      <c r="K255" s="92"/>
      <c r="L255" s="91"/>
      <c r="M255" s="92"/>
      <c r="N255" s="92"/>
      <c r="O255" s="92"/>
      <c r="P255" s="92"/>
      <c r="Q255" s="92"/>
      <c r="R255" s="92"/>
      <c r="S255" s="92"/>
      <c r="T255" s="93"/>
      <c r="U255" s="119"/>
      <c r="V255" s="119"/>
      <c r="W255" s="119"/>
      <c r="X255" s="94"/>
    </row>
    <row r="256" spans="1:24" s="47" customFormat="1" x14ac:dyDescent="0.2">
      <c r="A256" s="95"/>
      <c r="B256" s="91"/>
      <c r="C256" s="92"/>
      <c r="D256" s="92"/>
      <c r="E256" s="92"/>
      <c r="F256" s="92"/>
      <c r="G256" s="92"/>
      <c r="H256" s="92"/>
      <c r="I256" s="92"/>
      <c r="J256" s="92"/>
      <c r="K256" s="92"/>
      <c r="L256" s="91"/>
      <c r="M256" s="92"/>
      <c r="N256" s="92"/>
      <c r="O256" s="92"/>
      <c r="P256" s="92"/>
      <c r="Q256" s="92"/>
      <c r="R256" s="92"/>
      <c r="S256" s="92"/>
      <c r="T256" s="93"/>
      <c r="U256" s="119"/>
      <c r="V256" s="119"/>
      <c r="W256" s="119"/>
      <c r="X256" s="94"/>
    </row>
    <row r="257" spans="1:25" s="47" customFormat="1" x14ac:dyDescent="0.2">
      <c r="A257" s="95"/>
      <c r="B257" s="91"/>
      <c r="C257" s="92"/>
      <c r="D257" s="92"/>
      <c r="E257" s="92"/>
      <c r="F257" s="92"/>
      <c r="G257" s="92"/>
      <c r="H257" s="92"/>
      <c r="I257" s="92"/>
      <c r="J257" s="92"/>
      <c r="K257" s="92"/>
      <c r="L257" s="91"/>
      <c r="M257" s="92"/>
      <c r="N257" s="92"/>
      <c r="O257" s="92"/>
      <c r="P257" s="92"/>
      <c r="Q257" s="92"/>
      <c r="R257" s="92"/>
      <c r="S257" s="92"/>
      <c r="T257" s="93"/>
      <c r="U257" s="119"/>
      <c r="V257" s="119"/>
      <c r="W257" s="119"/>
      <c r="X257" s="94"/>
    </row>
    <row r="258" spans="1:25" s="47" customFormat="1" x14ac:dyDescent="0.2">
      <c r="A258" s="95"/>
      <c r="B258" s="91"/>
      <c r="C258" s="92"/>
      <c r="D258" s="92"/>
      <c r="E258" s="92"/>
      <c r="F258" s="92"/>
      <c r="G258" s="92"/>
      <c r="H258" s="92"/>
      <c r="I258" s="92"/>
      <c r="J258" s="92"/>
      <c r="K258" s="92"/>
      <c r="L258" s="91"/>
      <c r="M258" s="92"/>
      <c r="N258" s="92"/>
      <c r="O258" s="92"/>
      <c r="P258" s="92"/>
      <c r="Q258" s="92"/>
      <c r="R258" s="92"/>
      <c r="S258" s="92"/>
      <c r="T258" s="93"/>
      <c r="U258" s="119"/>
      <c r="V258" s="119"/>
      <c r="W258" s="119"/>
      <c r="X258" s="94"/>
    </row>
    <row r="259" spans="1:25" s="47" customFormat="1" x14ac:dyDescent="0.2">
      <c r="A259" s="95"/>
      <c r="B259" s="91"/>
      <c r="C259" s="92"/>
      <c r="D259" s="92"/>
      <c r="E259" s="92"/>
      <c r="F259" s="92"/>
      <c r="G259" s="92"/>
      <c r="H259" s="92"/>
      <c r="I259" s="92"/>
      <c r="J259" s="92"/>
      <c r="K259" s="92"/>
      <c r="L259" s="91"/>
      <c r="M259" s="92"/>
      <c r="N259" s="92"/>
      <c r="O259" s="92"/>
      <c r="P259" s="13"/>
      <c r="Q259" s="92"/>
      <c r="R259" s="92"/>
      <c r="S259" s="92"/>
      <c r="T259" s="93"/>
      <c r="U259" s="119"/>
      <c r="V259" s="119"/>
      <c r="W259" s="119"/>
      <c r="X259" s="94"/>
    </row>
    <row r="260" spans="1:25" s="47" customFormat="1" x14ac:dyDescent="0.2">
      <c r="A260" s="95"/>
      <c r="B260" s="91"/>
      <c r="C260" s="92"/>
      <c r="D260" s="92"/>
      <c r="E260" s="92"/>
      <c r="F260" s="92"/>
      <c r="G260" s="92"/>
      <c r="H260" s="92"/>
      <c r="I260" s="92"/>
      <c r="J260" s="92"/>
      <c r="K260" s="92"/>
      <c r="L260" s="91"/>
      <c r="M260" s="92"/>
      <c r="N260" s="92"/>
      <c r="O260" s="92"/>
      <c r="P260" s="92"/>
      <c r="Q260" s="92"/>
      <c r="R260" s="92"/>
      <c r="S260" s="92"/>
      <c r="T260" s="93"/>
      <c r="U260" s="119"/>
      <c r="V260" s="119"/>
      <c r="W260" s="119"/>
      <c r="X260" s="94"/>
    </row>
    <row r="261" spans="1:25" s="47" customFormat="1" x14ac:dyDescent="0.2">
      <c r="A261" s="95"/>
      <c r="B261" s="91"/>
      <c r="C261" s="92"/>
      <c r="D261" s="92"/>
      <c r="E261" s="92"/>
      <c r="F261" s="92"/>
      <c r="G261" s="92"/>
      <c r="H261" s="92"/>
      <c r="I261" s="92"/>
      <c r="J261" s="92"/>
      <c r="K261" s="92"/>
      <c r="L261" s="91"/>
      <c r="M261" s="92"/>
      <c r="N261" s="92"/>
      <c r="O261" s="92"/>
      <c r="P261" s="92"/>
      <c r="Q261" s="92"/>
      <c r="R261" s="92"/>
      <c r="S261" s="92"/>
      <c r="T261" s="93"/>
      <c r="U261" s="119"/>
      <c r="V261" s="119"/>
      <c r="W261" s="119"/>
      <c r="X261" s="94"/>
    </row>
    <row r="262" spans="1:25" s="47" customFormat="1" x14ac:dyDescent="0.2">
      <c r="A262" s="95"/>
      <c r="B262" s="91"/>
      <c r="C262" s="92"/>
      <c r="D262" s="92"/>
      <c r="E262" s="92"/>
      <c r="F262" s="92"/>
      <c r="G262" s="92"/>
      <c r="H262" s="92"/>
      <c r="I262" s="92"/>
      <c r="J262" s="92"/>
      <c r="K262" s="92"/>
      <c r="L262" s="91"/>
      <c r="M262" s="92"/>
      <c r="N262" s="92"/>
      <c r="O262" s="92"/>
      <c r="P262" s="92"/>
      <c r="Q262" s="92"/>
      <c r="R262" s="92"/>
      <c r="S262" s="92"/>
      <c r="T262" s="93"/>
      <c r="U262" s="119"/>
      <c r="V262" s="119"/>
      <c r="W262" s="119"/>
      <c r="X262" s="94"/>
    </row>
    <row r="263" spans="1:25" s="47" customFormat="1" x14ac:dyDescent="0.2">
      <c r="A263" s="95"/>
      <c r="B263" s="91"/>
      <c r="C263" s="92"/>
      <c r="D263" s="92"/>
      <c r="E263" s="92"/>
      <c r="F263" s="92"/>
      <c r="G263" s="92"/>
      <c r="H263" s="92"/>
      <c r="I263" s="92"/>
      <c r="J263" s="92"/>
      <c r="K263" s="92"/>
      <c r="L263" s="91"/>
      <c r="M263" s="92"/>
      <c r="N263" s="92"/>
      <c r="O263" s="92"/>
      <c r="P263" s="92"/>
      <c r="Q263" s="92"/>
      <c r="R263" s="92"/>
      <c r="S263" s="92"/>
      <c r="T263" s="93"/>
      <c r="U263" s="119"/>
      <c r="V263" s="119"/>
      <c r="W263" s="119"/>
      <c r="X263" s="94"/>
    </row>
    <row r="264" spans="1:25" s="47" customFormat="1" x14ac:dyDescent="0.2">
      <c r="A264" s="95"/>
      <c r="B264" s="91"/>
      <c r="C264" s="92"/>
      <c r="D264" s="92"/>
      <c r="E264" s="92"/>
      <c r="F264" s="92"/>
      <c r="G264" s="92"/>
      <c r="H264" s="92"/>
      <c r="I264" s="92"/>
      <c r="J264" s="92"/>
      <c r="K264" s="92"/>
      <c r="L264" s="91"/>
      <c r="M264" s="92"/>
      <c r="N264" s="92"/>
      <c r="O264" s="92"/>
      <c r="P264" s="92"/>
      <c r="Q264" s="92"/>
      <c r="R264" s="92"/>
      <c r="S264" s="92"/>
      <c r="T264" s="93"/>
      <c r="U264" s="119"/>
      <c r="V264" s="119"/>
      <c r="W264" s="119"/>
      <c r="X264" s="94"/>
    </row>
    <row r="265" spans="1:25" s="47" customFormat="1" x14ac:dyDescent="0.2">
      <c r="A265" s="95"/>
      <c r="B265" s="91"/>
      <c r="C265" s="92"/>
      <c r="D265" s="92"/>
      <c r="E265" s="92"/>
      <c r="F265" s="92"/>
      <c r="G265" s="92"/>
      <c r="H265" s="92"/>
      <c r="I265" s="92"/>
      <c r="J265" s="92"/>
      <c r="K265" s="92"/>
      <c r="L265" s="91"/>
      <c r="M265" s="92"/>
      <c r="N265" s="92"/>
      <c r="O265" s="92"/>
      <c r="P265" s="92"/>
      <c r="Q265" s="92"/>
      <c r="R265" s="92"/>
      <c r="S265" s="92"/>
      <c r="T265" s="93"/>
      <c r="U265" s="119"/>
      <c r="V265" s="119"/>
      <c r="W265" s="119"/>
      <c r="X265" s="94"/>
    </row>
    <row r="266" spans="1:25" s="47" customFormat="1" x14ac:dyDescent="0.2">
      <c r="A266" s="95"/>
      <c r="B266" s="91"/>
      <c r="C266" s="92"/>
      <c r="D266" s="92"/>
      <c r="E266" s="92"/>
      <c r="F266" s="92"/>
      <c r="G266" s="92"/>
      <c r="H266" s="92"/>
      <c r="I266" s="92"/>
      <c r="J266" s="92"/>
      <c r="K266" s="92"/>
      <c r="L266" s="91"/>
      <c r="M266" s="92"/>
      <c r="N266" s="92"/>
      <c r="O266" s="92"/>
      <c r="P266" s="92"/>
      <c r="Q266" s="92"/>
      <c r="R266" s="92"/>
      <c r="S266" s="92"/>
      <c r="T266" s="93"/>
      <c r="U266" s="119"/>
      <c r="V266" s="119"/>
      <c r="W266" s="119"/>
      <c r="X266" s="94"/>
    </row>
    <row r="267" spans="1:25" s="47" customFormat="1" x14ac:dyDescent="0.2">
      <c r="A267" s="95"/>
      <c r="B267" s="91"/>
      <c r="C267" s="92"/>
      <c r="D267" s="92"/>
      <c r="E267" s="92"/>
      <c r="F267" s="92"/>
      <c r="G267" s="92"/>
      <c r="H267" s="92"/>
      <c r="I267" s="92"/>
      <c r="J267" s="92"/>
      <c r="K267" s="92"/>
      <c r="L267" s="91"/>
      <c r="M267" s="92"/>
      <c r="N267" s="92"/>
      <c r="O267" s="92"/>
      <c r="P267" s="92"/>
      <c r="Q267" s="92"/>
      <c r="R267" s="92"/>
      <c r="S267" s="92"/>
      <c r="T267" s="93"/>
      <c r="U267" s="119"/>
      <c r="V267" s="119"/>
      <c r="W267" s="119"/>
      <c r="X267" s="94"/>
    </row>
    <row r="268" spans="1:25" s="47" customFormat="1" x14ac:dyDescent="0.2">
      <c r="A268" s="95"/>
      <c r="B268" s="91"/>
      <c r="C268" s="92"/>
      <c r="D268" s="92"/>
      <c r="E268" s="92"/>
      <c r="F268" s="92"/>
      <c r="G268" s="92"/>
      <c r="H268" s="92"/>
      <c r="I268" s="92"/>
      <c r="J268" s="92"/>
      <c r="K268" s="92"/>
      <c r="L268" s="91"/>
      <c r="M268" s="92"/>
      <c r="N268" s="92"/>
      <c r="O268" s="92"/>
      <c r="P268" s="92"/>
      <c r="Q268" s="92"/>
      <c r="R268" s="92"/>
      <c r="S268" s="92"/>
      <c r="T268" s="93"/>
      <c r="U268" s="119"/>
      <c r="V268" s="119"/>
      <c r="W268" s="119"/>
      <c r="X268" s="94"/>
    </row>
    <row r="269" spans="1:25" s="47" customFormat="1" ht="12" customHeight="1" x14ac:dyDescent="0.2">
      <c r="A269" s="95"/>
      <c r="B269" s="91"/>
      <c r="C269" s="92"/>
      <c r="D269" s="92"/>
      <c r="E269" s="92"/>
      <c r="F269" s="92"/>
      <c r="G269" s="92"/>
      <c r="H269" s="92"/>
      <c r="I269" s="92"/>
      <c r="J269" s="92"/>
      <c r="K269" s="92"/>
      <c r="L269" s="91"/>
      <c r="M269" s="92"/>
      <c r="N269" s="92"/>
      <c r="O269" s="92"/>
      <c r="P269" s="92"/>
      <c r="Q269" s="92"/>
      <c r="R269" s="92"/>
      <c r="S269" s="92"/>
      <c r="T269" s="93"/>
      <c r="U269" s="119"/>
      <c r="V269" s="119"/>
      <c r="W269" s="119"/>
      <c r="X269" s="94"/>
    </row>
    <row r="270" spans="1:25" s="47" customFormat="1" ht="8.25" hidden="1" customHeight="1" x14ac:dyDescent="0.2">
      <c r="A270" s="96"/>
      <c r="B270" s="97"/>
      <c r="C270" s="98"/>
      <c r="D270" s="98"/>
      <c r="E270" s="98"/>
      <c r="F270" s="98"/>
      <c r="G270" s="98"/>
      <c r="H270" s="98"/>
      <c r="I270" s="98"/>
      <c r="J270" s="98"/>
      <c r="K270" s="98"/>
      <c r="L270" s="97"/>
      <c r="M270" s="98"/>
      <c r="N270" s="98"/>
      <c r="O270" s="98"/>
      <c r="P270" s="98"/>
      <c r="Q270" s="98"/>
      <c r="R270" s="98"/>
      <c r="S270" s="98"/>
      <c r="T270" s="99"/>
      <c r="U270" s="119"/>
      <c r="V270" s="119"/>
      <c r="W270" s="119"/>
      <c r="X270" s="94"/>
    </row>
    <row r="271" spans="1:25" s="47" customFormat="1" ht="8.25" customHeight="1" thickBot="1" x14ac:dyDescent="0.25">
      <c r="A271" s="96"/>
      <c r="B271" s="97"/>
      <c r="C271" s="98"/>
      <c r="D271" s="98"/>
      <c r="E271" s="98"/>
      <c r="F271" s="98"/>
      <c r="G271" s="98"/>
      <c r="H271" s="98"/>
      <c r="I271" s="98"/>
      <c r="J271" s="98"/>
      <c r="K271" s="98"/>
      <c r="L271" s="97"/>
      <c r="M271" s="98"/>
      <c r="N271" s="98"/>
      <c r="O271" s="98"/>
      <c r="P271" s="98"/>
      <c r="Q271" s="98"/>
      <c r="R271" s="98"/>
      <c r="S271" s="98"/>
      <c r="T271" s="99"/>
      <c r="U271" s="125"/>
      <c r="V271" s="125"/>
      <c r="W271" s="125"/>
      <c r="X271" s="100"/>
    </row>
    <row r="272" spans="1:25" s="47" customFormat="1" ht="15" customHeight="1" x14ac:dyDescent="0.25">
      <c r="A272" s="101" t="s">
        <v>7</v>
      </c>
      <c r="B272" s="102"/>
      <c r="C272" s="103"/>
      <c r="D272" s="104"/>
      <c r="E272" s="104"/>
      <c r="F272" s="104"/>
      <c r="G272" s="104"/>
      <c r="H272" s="104"/>
      <c r="I272" s="105" t="s">
        <v>53</v>
      </c>
      <c r="J272" s="105"/>
      <c r="K272" s="104"/>
      <c r="L272" s="106"/>
      <c r="M272" s="107"/>
      <c r="N272" s="1350" t="s">
        <v>97</v>
      </c>
      <c r="O272" s="1351"/>
      <c r="P272" s="1351"/>
      <c r="Q272" s="1351"/>
      <c r="R272" s="1351"/>
      <c r="S272" s="1351"/>
      <c r="T272" s="1351"/>
      <c r="U272" s="1351"/>
      <c r="V272" s="1351"/>
      <c r="W272" s="1351"/>
      <c r="X272" s="1352"/>
      <c r="Y272" s="47">
        <v>5.8</v>
      </c>
    </row>
    <row r="273" spans="1:24" s="47" customFormat="1" ht="15" customHeight="1" x14ac:dyDescent="0.25">
      <c r="A273" s="108"/>
      <c r="B273" s="1028" t="s">
        <v>639</v>
      </c>
      <c r="C273" s="1029">
        <v>2</v>
      </c>
      <c r="D273" s="1029">
        <v>3</v>
      </c>
      <c r="E273" s="1029">
        <v>4</v>
      </c>
      <c r="F273" s="1029">
        <v>5</v>
      </c>
      <c r="G273" s="1028" t="s">
        <v>641</v>
      </c>
      <c r="H273" s="109">
        <v>7</v>
      </c>
      <c r="I273" s="109">
        <v>8</v>
      </c>
      <c r="J273" s="109">
        <v>9</v>
      </c>
      <c r="K273" s="109">
        <v>10</v>
      </c>
      <c r="L273" s="1004" t="s">
        <v>969</v>
      </c>
      <c r="M273" s="1018" t="s">
        <v>963</v>
      </c>
      <c r="N273" s="1347" t="s">
        <v>98</v>
      </c>
      <c r="O273" s="1348"/>
      <c r="P273" s="1348"/>
      <c r="Q273" s="1348"/>
      <c r="R273" s="1348"/>
      <c r="S273" s="1348"/>
      <c r="T273" s="1348"/>
      <c r="U273" s="1348"/>
      <c r="V273" s="1348"/>
      <c r="W273" s="1348"/>
      <c r="X273" s="1349"/>
    </row>
    <row r="274" spans="1:24" s="47" customFormat="1" ht="15" customHeight="1" thickBot="1" x14ac:dyDescent="0.3">
      <c r="A274" s="999" t="s">
        <v>55</v>
      </c>
      <c r="B274" s="1030" t="s">
        <v>665</v>
      </c>
      <c r="C274" s="1031" t="s">
        <v>673</v>
      </c>
      <c r="D274" s="1031" t="s">
        <v>114</v>
      </c>
      <c r="E274" s="1031" t="s">
        <v>668</v>
      </c>
      <c r="F274" s="1031" t="s">
        <v>999</v>
      </c>
      <c r="G274" s="1031" t="s">
        <v>727</v>
      </c>
      <c r="H274" s="1011"/>
      <c r="I274" s="1012"/>
      <c r="J274" s="1011"/>
      <c r="K274" s="1011"/>
      <c r="L274" s="1011"/>
      <c r="M274" s="1015"/>
      <c r="N274" s="1445" t="s">
        <v>99</v>
      </c>
      <c r="O274" s="1446"/>
      <c r="P274" s="1446"/>
      <c r="Q274" s="1446"/>
      <c r="R274" s="1446"/>
      <c r="S274" s="1446"/>
      <c r="T274" s="1446"/>
      <c r="U274" s="1446"/>
      <c r="V274" s="1446"/>
      <c r="W274" s="1446"/>
      <c r="X274" s="1447"/>
    </row>
    <row r="275" spans="1:24" s="528" customFormat="1" ht="12" customHeight="1" x14ac:dyDescent="0.2">
      <c r="A275" s="108" t="s">
        <v>57</v>
      </c>
      <c r="B275" s="1016"/>
      <c r="C275" s="1013"/>
      <c r="D275" s="1013"/>
      <c r="E275" s="1013"/>
      <c r="F275" s="1013"/>
      <c r="G275" s="1013"/>
      <c r="H275" s="1013"/>
      <c r="I275" s="1013"/>
      <c r="J275" s="1013"/>
      <c r="K275" s="1013"/>
      <c r="L275" s="1013"/>
      <c r="M275" s="1064"/>
      <c r="N275" s="1472" t="s">
        <v>376</v>
      </c>
      <c r="O275" s="1472"/>
      <c r="P275" s="1472"/>
      <c r="Q275" s="1473" t="s">
        <v>103</v>
      </c>
      <c r="R275" s="1474"/>
      <c r="S275" s="1336" t="s">
        <v>104</v>
      </c>
      <c r="T275" s="1435"/>
      <c r="U275" s="1472" t="s">
        <v>105</v>
      </c>
      <c r="V275" s="1472"/>
      <c r="W275" s="1336" t="s">
        <v>105</v>
      </c>
      <c r="X275" s="1337"/>
    </row>
    <row r="276" spans="1:24" s="47" customFormat="1" ht="12" customHeight="1" x14ac:dyDescent="0.2">
      <c r="A276" s="440"/>
      <c r="B276" s="510"/>
      <c r="C276" s="431"/>
      <c r="D276" s="431"/>
      <c r="E276" s="431"/>
      <c r="F276" s="431"/>
      <c r="G276" s="431"/>
      <c r="H276" s="431"/>
      <c r="I276" s="431"/>
      <c r="J276" s="431"/>
      <c r="K276" s="431"/>
      <c r="L276" s="431"/>
      <c r="M276" s="1005"/>
      <c r="N276" s="1293" t="s">
        <v>100</v>
      </c>
      <c r="O276" s="962" t="s">
        <v>37</v>
      </c>
      <c r="P276" s="962" t="s">
        <v>37</v>
      </c>
      <c r="Q276" s="1182" t="s">
        <v>100</v>
      </c>
      <c r="R276" s="962" t="s">
        <v>37</v>
      </c>
      <c r="S276" s="1183" t="s">
        <v>100</v>
      </c>
      <c r="T276" s="962" t="s">
        <v>37</v>
      </c>
      <c r="U276" s="1293" t="s">
        <v>100</v>
      </c>
      <c r="V276" s="962" t="s">
        <v>37</v>
      </c>
      <c r="W276" s="1183" t="s">
        <v>100</v>
      </c>
      <c r="X276" s="1184" t="s">
        <v>37</v>
      </c>
    </row>
    <row r="277" spans="1:24" s="47" customFormat="1" ht="10.5" customHeight="1" x14ac:dyDescent="0.2">
      <c r="A277" s="1374" t="s">
        <v>58</v>
      </c>
      <c r="B277" s="1009"/>
      <c r="C277" s="756"/>
      <c r="D277" s="756"/>
      <c r="E277" s="756"/>
      <c r="F277" s="1159"/>
      <c r="G277" s="756"/>
      <c r="H277" s="116"/>
      <c r="I277" s="235"/>
      <c r="J277" s="235"/>
      <c r="K277" s="116"/>
      <c r="L277" s="116"/>
      <c r="M277" s="117"/>
      <c r="N277" s="1290"/>
      <c r="O277" s="1291"/>
      <c r="P277" s="1291"/>
      <c r="Q277" s="1185"/>
      <c r="R277" s="1189"/>
      <c r="S277" s="1051"/>
      <c r="T277" s="986"/>
      <c r="U277" s="1279"/>
      <c r="V277" s="1279"/>
      <c r="W277" s="1054"/>
      <c r="X277" s="976"/>
    </row>
    <row r="278" spans="1:24" s="47" customFormat="1" ht="15" customHeight="1" x14ac:dyDescent="0.2">
      <c r="A278" s="1365"/>
      <c r="B278" s="1006"/>
      <c r="C278" s="118"/>
      <c r="D278" s="118"/>
      <c r="E278" s="118"/>
      <c r="F278" s="118"/>
      <c r="G278" s="118"/>
      <c r="H278" s="118"/>
      <c r="I278" s="118"/>
      <c r="J278" s="118"/>
      <c r="K278" s="118"/>
      <c r="L278" s="118"/>
      <c r="M278" s="121"/>
      <c r="N278" s="1042"/>
      <c r="O278" s="874"/>
      <c r="P278" s="874"/>
      <c r="Q278" s="1182">
        <v>1</v>
      </c>
      <c r="R278" s="1176">
        <f>+Q278/Y272</f>
        <v>0.17241379310344829</v>
      </c>
      <c r="S278" s="973">
        <v>3.8</v>
      </c>
      <c r="T278" s="985">
        <f>+S278/Y272</f>
        <v>0.65517241379310343</v>
      </c>
      <c r="U278" s="974"/>
      <c r="V278" s="974"/>
      <c r="W278" s="826">
        <v>1</v>
      </c>
      <c r="X278" s="991">
        <f>+W278/Y272</f>
        <v>0.17241379310344829</v>
      </c>
    </row>
    <row r="279" spans="1:24" s="47" customFormat="1" ht="10.5" customHeight="1" x14ac:dyDescent="0.2">
      <c r="A279" s="1364" t="s">
        <v>94</v>
      </c>
      <c r="B279" s="1007"/>
      <c r="C279" s="116"/>
      <c r="D279" s="116"/>
      <c r="E279" s="116"/>
      <c r="F279" s="116"/>
      <c r="G279" s="116"/>
      <c r="H279" s="116"/>
      <c r="I279" s="116"/>
      <c r="J279" s="116"/>
      <c r="K279" s="116"/>
      <c r="L279" s="116"/>
      <c r="M279" s="117"/>
      <c r="N279" s="1290"/>
      <c r="O279" s="1291"/>
      <c r="P279" s="1291"/>
      <c r="Q279" s="1185"/>
      <c r="R279" s="1052"/>
      <c r="S279" s="1186"/>
      <c r="T279" s="986"/>
      <c r="U279" s="1279"/>
      <c r="V279" s="1279"/>
      <c r="W279" s="972"/>
      <c r="X279" s="976"/>
    </row>
    <row r="280" spans="1:24" s="47" customFormat="1" ht="15" customHeight="1" x14ac:dyDescent="0.2">
      <c r="A280" s="1365"/>
      <c r="B280" s="1006"/>
      <c r="C280" s="118"/>
      <c r="D280" s="118"/>
      <c r="E280" s="118"/>
      <c r="F280" s="118"/>
      <c r="G280" s="118"/>
      <c r="H280" s="118"/>
      <c r="I280" s="118"/>
      <c r="J280" s="118"/>
      <c r="K280" s="118"/>
      <c r="L280" s="118"/>
      <c r="M280" s="121"/>
      <c r="N280" s="1042"/>
      <c r="O280" s="874"/>
      <c r="P280" s="874"/>
      <c r="Q280" s="1182"/>
      <c r="R280" s="1176"/>
      <c r="S280" s="973"/>
      <c r="T280" s="985"/>
      <c r="U280" s="974"/>
      <c r="V280" s="974"/>
      <c r="W280" s="974"/>
      <c r="X280" s="991"/>
    </row>
    <row r="281" spans="1:24" s="47" customFormat="1" ht="14.45" customHeight="1" x14ac:dyDescent="0.2">
      <c r="A281" s="1364" t="s">
        <v>1068</v>
      </c>
      <c r="B281" s="1008"/>
      <c r="C281" s="116"/>
      <c r="D281" s="116"/>
      <c r="E281" s="756"/>
      <c r="F281" s="116"/>
      <c r="G281" s="116"/>
      <c r="H281" s="116"/>
      <c r="I281" s="235"/>
      <c r="J281" s="235"/>
      <c r="K281" s="116"/>
      <c r="L281" s="116"/>
      <c r="M281" s="117"/>
      <c r="N281" s="1290"/>
      <c r="O281" s="1291"/>
      <c r="P281" s="1291"/>
      <c r="Q281" s="1185"/>
      <c r="R281" s="1052"/>
      <c r="S281" s="1186"/>
      <c r="T281" s="986"/>
      <c r="U281" s="1279"/>
      <c r="V281" s="1279"/>
      <c r="W281" s="975"/>
      <c r="X281" s="976"/>
    </row>
    <row r="282" spans="1:24" s="47" customFormat="1" ht="15" customHeight="1" x14ac:dyDescent="0.2">
      <c r="A282" s="1365"/>
      <c r="B282" s="1006"/>
      <c r="C282" s="118"/>
      <c r="D282" s="118"/>
      <c r="E282" s="118"/>
      <c r="F282" s="118"/>
      <c r="G282" s="118"/>
      <c r="H282" s="118"/>
      <c r="I282" s="118"/>
      <c r="J282" s="118"/>
      <c r="K282" s="118"/>
      <c r="L282" s="118"/>
      <c r="M282" s="121"/>
      <c r="N282" s="1042"/>
      <c r="O282" s="874"/>
      <c r="P282" s="874"/>
      <c r="Q282" s="1182"/>
      <c r="R282" s="1176"/>
      <c r="S282" s="973">
        <v>2</v>
      </c>
      <c r="T282" s="985">
        <v>1</v>
      </c>
      <c r="U282" s="974"/>
      <c r="V282" s="974"/>
      <c r="W282" s="974"/>
      <c r="X282" s="991"/>
    </row>
    <row r="283" spans="1:24" s="47" customFormat="1" ht="10.5" customHeight="1" x14ac:dyDescent="0.2">
      <c r="A283" s="1364" t="s">
        <v>59</v>
      </c>
      <c r="B283" s="1180"/>
      <c r="C283" s="1159"/>
      <c r="D283" s="1159"/>
      <c r="E283" s="1159"/>
      <c r="F283" s="1159"/>
      <c r="G283" s="1159"/>
      <c r="H283" s="116"/>
      <c r="I283" s="235"/>
      <c r="J283" s="235"/>
      <c r="K283" s="116"/>
      <c r="L283" s="116"/>
      <c r="M283" s="117"/>
      <c r="N283" s="1290"/>
      <c r="O283" s="1291"/>
      <c r="P283" s="1291"/>
      <c r="Q283" s="1185"/>
      <c r="R283" s="1052"/>
      <c r="S283" s="1186"/>
      <c r="T283" s="986"/>
      <c r="U283" s="1279"/>
      <c r="V283" s="1279"/>
      <c r="W283" s="972"/>
      <c r="X283" s="976"/>
    </row>
    <row r="284" spans="1:24" s="47" customFormat="1" ht="15" customHeight="1" x14ac:dyDescent="0.2">
      <c r="A284" s="1365"/>
      <c r="B284" s="1006"/>
      <c r="C284" s="118"/>
      <c r="D284" s="118"/>
      <c r="E284" s="118"/>
      <c r="F284" s="118"/>
      <c r="G284" s="118"/>
      <c r="H284" s="118"/>
      <c r="I284" s="118"/>
      <c r="J284" s="118"/>
      <c r="K284" s="118"/>
      <c r="L284" s="118"/>
      <c r="M284" s="121"/>
      <c r="N284" s="1042"/>
      <c r="O284" s="874"/>
      <c r="P284" s="874"/>
      <c r="Q284" s="1182">
        <v>5.8</v>
      </c>
      <c r="R284" s="1176">
        <f>+Q284/Y272</f>
        <v>1</v>
      </c>
      <c r="S284" s="973"/>
      <c r="T284" s="985"/>
      <c r="U284" s="974"/>
      <c r="V284" s="974"/>
      <c r="W284" s="974"/>
      <c r="X284" s="991"/>
    </row>
    <row r="285" spans="1:24" s="47" customFormat="1" ht="10.5" customHeight="1" x14ac:dyDescent="0.2">
      <c r="A285" s="1364" t="s">
        <v>234</v>
      </c>
      <c r="B285" s="1008"/>
      <c r="C285" s="756"/>
      <c r="D285" s="756"/>
      <c r="E285" s="756"/>
      <c r="F285" s="756"/>
      <c r="G285" s="756"/>
      <c r="H285" s="116"/>
      <c r="I285" s="235"/>
      <c r="J285" s="235"/>
      <c r="K285" s="116"/>
      <c r="L285" s="116"/>
      <c r="M285" s="117"/>
      <c r="N285" s="1290"/>
      <c r="O285" s="1291"/>
      <c r="P285" s="1291"/>
      <c r="Q285" s="1185"/>
      <c r="R285" s="1052"/>
      <c r="S285" s="1186"/>
      <c r="T285" s="986"/>
      <c r="U285" s="1279"/>
      <c r="V285" s="1279"/>
      <c r="W285" s="972"/>
      <c r="X285" s="976"/>
    </row>
    <row r="286" spans="1:24" s="47" customFormat="1" ht="15" customHeight="1" x14ac:dyDescent="0.2">
      <c r="A286" s="1365"/>
      <c r="B286" s="1006"/>
      <c r="C286" s="118"/>
      <c r="D286" s="118"/>
      <c r="E286" s="118"/>
      <c r="F286" s="118"/>
      <c r="G286" s="118"/>
      <c r="H286" s="118"/>
      <c r="I286" s="118"/>
      <c r="J286" s="118"/>
      <c r="K286" s="118"/>
      <c r="L286" s="118"/>
      <c r="M286" s="121"/>
      <c r="N286" s="1042"/>
      <c r="O286" s="874"/>
      <c r="P286" s="874"/>
      <c r="Q286" s="1182"/>
      <c r="R286" s="1176"/>
      <c r="S286" s="973">
        <f>+Y272</f>
        <v>5.8</v>
      </c>
      <c r="T286" s="985">
        <f>+S286/Y272</f>
        <v>1</v>
      </c>
      <c r="U286" s="974"/>
      <c r="V286" s="974"/>
      <c r="W286" s="974"/>
      <c r="X286" s="991"/>
    </row>
    <row r="287" spans="1:24" s="47" customFormat="1" ht="10.5" customHeight="1" x14ac:dyDescent="0.2">
      <c r="A287" s="1364" t="s">
        <v>60</v>
      </c>
      <c r="B287" s="1008"/>
      <c r="C287" s="1159"/>
      <c r="D287" s="1159"/>
      <c r="E287" s="1159"/>
      <c r="F287" s="1159"/>
      <c r="G287" s="1159"/>
      <c r="H287" s="116"/>
      <c r="I287" s="235"/>
      <c r="J287" s="235"/>
      <c r="K287" s="116"/>
      <c r="L287" s="116"/>
      <c r="M287" s="117"/>
      <c r="N287" s="1290"/>
      <c r="O287" s="1291"/>
      <c r="P287" s="1291"/>
      <c r="Q287" s="1185"/>
      <c r="R287" s="1052"/>
      <c r="S287" s="1186"/>
      <c r="T287" s="986"/>
      <c r="U287" s="1279"/>
      <c r="V287" s="1279"/>
      <c r="W287" s="972"/>
      <c r="X287" s="976"/>
    </row>
    <row r="288" spans="1:24" s="47" customFormat="1" ht="15" customHeight="1" x14ac:dyDescent="0.2">
      <c r="A288" s="1365"/>
      <c r="B288" s="1006"/>
      <c r="C288" s="118"/>
      <c r="D288" s="118"/>
      <c r="E288" s="118"/>
      <c r="F288" s="118"/>
      <c r="G288" s="118"/>
      <c r="H288" s="118"/>
      <c r="I288" s="118"/>
      <c r="J288" s="118"/>
      <c r="K288" s="118"/>
      <c r="L288" s="118"/>
      <c r="M288" s="121"/>
      <c r="N288" s="1042"/>
      <c r="O288" s="874"/>
      <c r="P288" s="874"/>
      <c r="Q288" s="1182">
        <v>4.8</v>
      </c>
      <c r="R288" s="1176">
        <f>+Q288/Y272</f>
        <v>0.82758620689655171</v>
      </c>
      <c r="S288" s="978">
        <v>1</v>
      </c>
      <c r="T288" s="985">
        <f>+S288/Y272</f>
        <v>0.17241379310344829</v>
      </c>
      <c r="U288" s="974"/>
      <c r="V288" s="974"/>
      <c r="W288" s="974"/>
      <c r="X288" s="992"/>
    </row>
    <row r="289" spans="1:33" s="47" customFormat="1" ht="10.5" customHeight="1" x14ac:dyDescent="0.2">
      <c r="A289" s="1364" t="s">
        <v>61</v>
      </c>
      <c r="B289" s="1285"/>
      <c r="C289" s="1286"/>
      <c r="D289" s="1286"/>
      <c r="E289" s="1286"/>
      <c r="F289" s="1286"/>
      <c r="G289" s="1286"/>
      <c r="H289" s="116"/>
      <c r="I289" s="235"/>
      <c r="J289" s="235"/>
      <c r="K289" s="116"/>
      <c r="L289" s="116"/>
      <c r="M289" s="117"/>
      <c r="N289" s="1290"/>
      <c r="O289" s="1291"/>
      <c r="P289" s="1291"/>
      <c r="Q289" s="1185"/>
      <c r="R289" s="1052"/>
      <c r="S289" s="1186"/>
      <c r="T289" s="987"/>
      <c r="U289" s="1278"/>
      <c r="V289" s="1278"/>
      <c r="W289" s="1053"/>
      <c r="X289" s="993"/>
      <c r="Z289" s="1328" t="s">
        <v>90</v>
      </c>
      <c r="AA289" s="1329"/>
      <c r="AB289" s="1466" t="s">
        <v>540</v>
      </c>
      <c r="AC289" s="1467"/>
    </row>
    <row r="290" spans="1:33" s="47" customFormat="1" ht="15" customHeight="1" x14ac:dyDescent="0.2">
      <c r="A290" s="1365"/>
      <c r="B290" s="1006"/>
      <c r="C290" s="118"/>
      <c r="D290" s="118"/>
      <c r="E290" s="118"/>
      <c r="F290" s="118"/>
      <c r="G290" s="118"/>
      <c r="H290" s="118"/>
      <c r="I290" s="118"/>
      <c r="J290" s="118"/>
      <c r="K290" s="118"/>
      <c r="L290" s="118"/>
      <c r="M290" s="121"/>
      <c r="N290" s="1042">
        <f>+Y272</f>
        <v>5.8</v>
      </c>
      <c r="O290" s="874"/>
      <c r="P290" s="1165">
        <f>+N290/Y272</f>
        <v>1</v>
      </c>
      <c r="Q290" s="1182"/>
      <c r="R290" s="1176"/>
      <c r="S290" s="978"/>
      <c r="T290" s="985"/>
      <c r="U290" s="979"/>
      <c r="V290" s="979"/>
      <c r="W290" s="979"/>
      <c r="X290" s="992"/>
      <c r="Z290" s="608" t="s">
        <v>376</v>
      </c>
      <c r="AA290" s="506" t="s">
        <v>378</v>
      </c>
      <c r="AB290" s="1468"/>
      <c r="AC290" s="1469"/>
    </row>
    <row r="291" spans="1:33" s="47" customFormat="1" ht="10.5" customHeight="1" x14ac:dyDescent="0.2">
      <c r="A291" s="1364" t="s">
        <v>62</v>
      </c>
      <c r="B291" s="1285"/>
      <c r="C291" s="1286"/>
      <c r="D291" s="1286"/>
      <c r="E291" s="1286"/>
      <c r="F291" s="1286"/>
      <c r="G291" s="1286"/>
      <c r="H291" s="116"/>
      <c r="I291" s="235"/>
      <c r="J291" s="235"/>
      <c r="K291" s="116"/>
      <c r="L291" s="116"/>
      <c r="M291" s="117"/>
      <c r="N291" s="1290"/>
      <c r="O291" s="1291"/>
      <c r="P291" s="1227"/>
      <c r="Q291" s="1185"/>
      <c r="R291" s="984"/>
      <c r="S291" s="1186"/>
      <c r="T291" s="987"/>
      <c r="U291" s="1278"/>
      <c r="V291" s="1278"/>
      <c r="W291" s="972"/>
      <c r="X291" s="976"/>
      <c r="Z291" s="609" t="s">
        <v>103</v>
      </c>
      <c r="AA291" s="415" t="s">
        <v>91</v>
      </c>
      <c r="AB291" s="1468"/>
      <c r="AC291" s="1469"/>
    </row>
    <row r="292" spans="1:33" s="47" customFormat="1" ht="15" customHeight="1" x14ac:dyDescent="0.2">
      <c r="A292" s="1365"/>
      <c r="B292" s="1006"/>
      <c r="C292" s="118"/>
      <c r="D292" s="118"/>
      <c r="E292" s="118"/>
      <c r="F292" s="118"/>
      <c r="G292" s="118"/>
      <c r="H292" s="118"/>
      <c r="I292" s="118"/>
      <c r="J292" s="118"/>
      <c r="K292" s="118"/>
      <c r="L292" s="118"/>
      <c r="M292" s="121"/>
      <c r="N292" s="1042">
        <f>+Y272</f>
        <v>5.8</v>
      </c>
      <c r="O292" s="874"/>
      <c r="P292" s="1165">
        <f>+N292/Y272</f>
        <v>1</v>
      </c>
      <c r="Q292" s="1182"/>
      <c r="R292" s="1176"/>
      <c r="S292" s="978"/>
      <c r="T292" s="985"/>
      <c r="U292" s="980"/>
      <c r="V292" s="980"/>
      <c r="W292" s="980"/>
      <c r="X292" s="994"/>
      <c r="Z292" s="610" t="s">
        <v>104</v>
      </c>
      <c r="AA292" s="415" t="s">
        <v>92</v>
      </c>
      <c r="AB292" s="1468"/>
      <c r="AC292" s="1469"/>
    </row>
    <row r="293" spans="1:33" s="47" customFormat="1" ht="10.5" customHeight="1" x14ac:dyDescent="0.2">
      <c r="A293" s="1364" t="s">
        <v>63</v>
      </c>
      <c r="B293" s="1285"/>
      <c r="C293" s="1286"/>
      <c r="D293" s="1286"/>
      <c r="E293" s="1286"/>
      <c r="F293" s="1286"/>
      <c r="G293" s="1286"/>
      <c r="H293" s="116"/>
      <c r="I293" s="235"/>
      <c r="J293" s="235"/>
      <c r="K293" s="116"/>
      <c r="L293" s="116"/>
      <c r="M293" s="117"/>
      <c r="N293" s="1290"/>
      <c r="O293" s="1291"/>
      <c r="P293" s="1227"/>
      <c r="Q293" s="1185"/>
      <c r="R293" s="984"/>
      <c r="S293" s="1186"/>
      <c r="T293" s="986"/>
      <c r="U293" s="1279"/>
      <c r="V293" s="1279"/>
      <c r="W293" s="972"/>
      <c r="X293" s="995"/>
      <c r="Z293" s="507" t="s">
        <v>105</v>
      </c>
      <c r="AA293" s="415" t="s">
        <v>93</v>
      </c>
      <c r="AB293" s="1468"/>
      <c r="AC293" s="1469"/>
    </row>
    <row r="294" spans="1:33" s="119" customFormat="1" ht="15" customHeight="1" thickBot="1" x14ac:dyDescent="0.25">
      <c r="A294" s="1369"/>
      <c r="B294" s="1010"/>
      <c r="C294" s="124"/>
      <c r="D294" s="124"/>
      <c r="E294" s="124"/>
      <c r="F294" s="124"/>
      <c r="G294" s="124"/>
      <c r="H294" s="124"/>
      <c r="I294" s="124"/>
      <c r="J294" s="124"/>
      <c r="K294" s="124"/>
      <c r="L294" s="124"/>
      <c r="M294" s="126"/>
      <c r="N294" s="1177">
        <f>+Y272</f>
        <v>5.8</v>
      </c>
      <c r="O294" s="983"/>
      <c r="P294" s="990">
        <f>+N294/Y272</f>
        <v>1</v>
      </c>
      <c r="Q294" s="1200"/>
      <c r="R294" s="990"/>
      <c r="S294" s="983"/>
      <c r="T294" s="990"/>
      <c r="U294" s="983"/>
      <c r="V294" s="983"/>
      <c r="W294" s="983"/>
      <c r="X294" s="996"/>
      <c r="Z294" s="417" t="s">
        <v>377</v>
      </c>
      <c r="AA294" s="415" t="s">
        <v>379</v>
      </c>
      <c r="AB294" s="1470"/>
      <c r="AC294" s="1471"/>
      <c r="AG294" s="47"/>
    </row>
    <row r="295" spans="1:33" s="47" customFormat="1" x14ac:dyDescent="0.2"/>
    <row r="296" spans="1:33" s="47" customFormat="1" x14ac:dyDescent="0.2"/>
    <row r="297" spans="1:33" s="47" customFormat="1" x14ac:dyDescent="0.2">
      <c r="A297" s="72" t="s">
        <v>96</v>
      </c>
      <c r="B297" s="1353" t="s">
        <v>608</v>
      </c>
      <c r="C297" s="1354"/>
      <c r="D297" s="1354"/>
      <c r="E297" s="1354"/>
      <c r="F297" s="1354"/>
      <c r="G297" s="1354"/>
      <c r="H297" s="1354"/>
      <c r="I297" s="1354"/>
      <c r="J297" s="1354"/>
      <c r="K297" s="74"/>
      <c r="L297" s="75" t="s">
        <v>95</v>
      </c>
      <c r="M297" s="76"/>
      <c r="N297" s="76"/>
      <c r="O297" s="74"/>
      <c r="P297" s="423" t="s">
        <v>613</v>
      </c>
      <c r="Q297" s="423"/>
      <c r="R297" s="423"/>
      <c r="S297" s="423"/>
      <c r="T297" s="424"/>
      <c r="U297" s="424"/>
    </row>
    <row r="298" spans="1:33" s="47" customFormat="1" ht="9.75" customHeight="1" x14ac:dyDescent="0.2">
      <c r="A298" s="72"/>
      <c r="B298" s="73"/>
      <c r="C298" s="74"/>
      <c r="D298" s="74"/>
      <c r="E298" s="74"/>
      <c r="F298" s="74"/>
      <c r="G298" s="74"/>
      <c r="H298" s="74"/>
      <c r="I298" s="74"/>
      <c r="J298" s="74"/>
      <c r="K298" s="74"/>
      <c r="L298" s="75"/>
      <c r="M298" s="76"/>
      <c r="N298" s="76"/>
      <c r="O298" s="74"/>
      <c r="P298" s="74"/>
      <c r="Q298" s="74"/>
      <c r="R298" s="74"/>
      <c r="S298" s="74"/>
      <c r="T298" s="71"/>
      <c r="U298" s="71"/>
    </row>
    <row r="299" spans="1:33" s="47" customFormat="1" ht="18" customHeight="1" x14ac:dyDescent="0.2">
      <c r="A299" s="77" t="s">
        <v>53</v>
      </c>
      <c r="B299" s="426" t="s">
        <v>48</v>
      </c>
      <c r="C299" s="427"/>
      <c r="D299" s="427"/>
      <c r="E299" s="427"/>
      <c r="F299" s="427"/>
      <c r="G299" s="427"/>
      <c r="H299" s="427"/>
      <c r="I299" s="427"/>
      <c r="J299" s="428"/>
      <c r="K299" s="78"/>
      <c r="L299" s="724" t="s">
        <v>1000</v>
      </c>
      <c r="M299" s="78"/>
      <c r="N299" s="78"/>
      <c r="O299" s="78"/>
      <c r="P299" s="78"/>
      <c r="Q299" s="78"/>
      <c r="R299" s="78"/>
      <c r="S299" s="78"/>
      <c r="T299" s="79"/>
      <c r="U299" s="79"/>
    </row>
    <row r="300" spans="1:33" s="47" customFormat="1" ht="18" customHeight="1" x14ac:dyDescent="0.2">
      <c r="A300" s="77"/>
      <c r="B300" s="426" t="s">
        <v>50</v>
      </c>
      <c r="C300" s="427"/>
      <c r="D300" s="427"/>
      <c r="E300" s="427"/>
      <c r="F300" s="427"/>
      <c r="G300" s="427"/>
      <c r="H300" s="427"/>
      <c r="I300" s="427"/>
      <c r="J300" s="428"/>
      <c r="K300" s="78"/>
      <c r="L300" s="724" t="s">
        <v>1001</v>
      </c>
      <c r="M300" s="78"/>
      <c r="N300" s="78"/>
      <c r="O300" s="78"/>
      <c r="P300" s="78"/>
      <c r="Q300" s="78"/>
      <c r="R300" s="78"/>
      <c r="S300" s="78"/>
      <c r="T300" s="79"/>
      <c r="U300" s="79"/>
    </row>
    <row r="301" spans="1:33" s="47" customFormat="1" ht="18" customHeight="1" x14ac:dyDescent="0.2">
      <c r="A301" s="77"/>
      <c r="B301" s="426" t="s">
        <v>51</v>
      </c>
      <c r="C301" s="427"/>
      <c r="D301" s="427"/>
      <c r="E301" s="427"/>
      <c r="F301" s="427"/>
      <c r="G301" s="427"/>
      <c r="H301" s="427"/>
      <c r="I301" s="427"/>
      <c r="J301" s="428"/>
      <c r="K301" s="78"/>
      <c r="L301" s="78" t="s">
        <v>49</v>
      </c>
      <c r="M301" s="78"/>
      <c r="N301" s="78"/>
      <c r="O301" s="78"/>
      <c r="P301" s="78"/>
      <c r="Q301" s="78"/>
      <c r="R301" s="78"/>
      <c r="S301" s="78"/>
      <c r="T301" s="79"/>
      <c r="U301" s="79"/>
    </row>
    <row r="302" spans="1:33" s="47" customFormat="1" ht="18" customHeight="1" x14ac:dyDescent="0.2">
      <c r="A302" s="77"/>
      <c r="B302" s="426" t="s">
        <v>54</v>
      </c>
      <c r="C302" s="427"/>
      <c r="D302" s="427"/>
      <c r="E302" s="427"/>
      <c r="F302" s="427"/>
      <c r="G302" s="427"/>
      <c r="H302" s="427"/>
      <c r="I302" s="427"/>
      <c r="J302" s="428"/>
      <c r="K302" s="78"/>
      <c r="L302" s="78" t="s">
        <v>49</v>
      </c>
      <c r="M302" s="78"/>
      <c r="N302" s="78"/>
      <c r="O302" s="78"/>
      <c r="P302" s="78"/>
      <c r="Q302" s="78"/>
      <c r="R302" s="78"/>
      <c r="S302" s="78"/>
      <c r="T302" s="79"/>
      <c r="U302" s="79"/>
    </row>
    <row r="303" spans="1:33" s="47" customFormat="1" ht="18" customHeight="1" x14ac:dyDescent="0.2">
      <c r="A303" s="77"/>
      <c r="B303" s="426" t="s">
        <v>964</v>
      </c>
      <c r="C303" s="427"/>
      <c r="D303" s="427"/>
      <c r="E303" s="427"/>
      <c r="F303" s="427"/>
      <c r="G303" s="427"/>
      <c r="H303" s="427"/>
      <c r="I303" s="427"/>
      <c r="J303" s="428"/>
      <c r="K303" s="78"/>
      <c r="L303" s="78" t="s">
        <v>49</v>
      </c>
      <c r="M303" s="78"/>
      <c r="N303" s="78"/>
      <c r="O303" s="78"/>
      <c r="P303" s="78"/>
      <c r="Q303" s="78"/>
      <c r="R303" s="78"/>
      <c r="S303" s="78"/>
      <c r="T303" s="79"/>
      <c r="U303" s="79"/>
    </row>
    <row r="304" spans="1:33" s="47" customFormat="1" ht="18" customHeight="1" x14ac:dyDescent="0.2">
      <c r="A304" s="77"/>
      <c r="B304" s="426" t="s">
        <v>965</v>
      </c>
      <c r="C304" s="427"/>
      <c r="D304" s="427"/>
      <c r="E304" s="427"/>
      <c r="F304" s="427"/>
      <c r="G304" s="427"/>
      <c r="H304" s="427"/>
      <c r="I304" s="427"/>
      <c r="J304" s="428"/>
      <c r="K304" s="78"/>
      <c r="L304" s="78" t="s">
        <v>49</v>
      </c>
      <c r="M304" s="78"/>
      <c r="N304" s="78"/>
      <c r="O304" s="78"/>
      <c r="P304" s="78"/>
      <c r="Q304" s="78"/>
      <c r="R304" s="78"/>
      <c r="S304" s="78"/>
      <c r="T304" s="79"/>
      <c r="U304" s="79"/>
    </row>
    <row r="305" spans="1:36" s="47" customFormat="1" ht="18" customHeight="1" x14ac:dyDescent="0.2">
      <c r="A305" s="262" t="s">
        <v>154</v>
      </c>
      <c r="B305" s="425"/>
      <c r="C305" s="1355" t="s">
        <v>591</v>
      </c>
      <c r="D305" s="1355"/>
      <c r="E305" s="1355"/>
      <c r="F305" s="1355"/>
      <c r="G305" s="1355"/>
      <c r="H305" s="1355"/>
      <c r="I305" s="1355"/>
      <c r="J305" s="1355"/>
      <c r="K305" s="1355"/>
      <c r="L305" s="77" t="s">
        <v>314</v>
      </c>
      <c r="M305" s="74"/>
      <c r="N305" s="74"/>
      <c r="O305" s="74"/>
      <c r="P305" s="74"/>
      <c r="Q305" s="74"/>
      <c r="R305" s="1436" t="s">
        <v>1063</v>
      </c>
      <c r="S305" s="1436"/>
      <c r="T305" s="1436"/>
      <c r="U305" s="1436"/>
      <c r="V305" s="1436"/>
      <c r="W305" s="1436"/>
    </row>
    <row r="306" spans="1:36" s="47" customFormat="1" ht="13.5" thickBot="1" x14ac:dyDescent="0.25">
      <c r="A306" s="80"/>
      <c r="B306" s="81"/>
      <c r="C306" s="82"/>
      <c r="D306" s="82"/>
      <c r="E306" s="82"/>
      <c r="F306" s="82"/>
      <c r="G306" s="82"/>
      <c r="H306" s="82"/>
      <c r="I306" s="82"/>
      <c r="J306" s="82"/>
      <c r="K306" s="82"/>
      <c r="L306" s="83"/>
      <c r="M306" s="82"/>
      <c r="N306" s="82"/>
      <c r="O306" s="82"/>
      <c r="P306" s="82"/>
      <c r="Q306" s="82"/>
      <c r="R306" s="82"/>
      <c r="S306" s="82"/>
      <c r="T306" s="82"/>
      <c r="U306" s="82"/>
      <c r="V306" s="84"/>
      <c r="W306" s="84"/>
    </row>
    <row r="307" spans="1:36" s="47" customFormat="1" x14ac:dyDescent="0.2">
      <c r="A307" s="85"/>
      <c r="B307" s="86"/>
      <c r="C307" s="87"/>
      <c r="D307" s="87"/>
      <c r="E307" s="87"/>
      <c r="F307" s="87"/>
      <c r="G307" s="87"/>
      <c r="H307" s="87"/>
      <c r="I307" s="87"/>
      <c r="J307" s="87"/>
      <c r="K307" s="87"/>
      <c r="L307" s="86"/>
      <c r="M307" s="87"/>
      <c r="N307" s="87"/>
      <c r="O307" s="87"/>
      <c r="P307" s="87"/>
      <c r="Q307" s="87"/>
      <c r="R307" s="87"/>
      <c r="S307" s="87"/>
      <c r="T307" s="88"/>
      <c r="U307" s="967"/>
      <c r="V307" s="967"/>
      <c r="W307" s="967"/>
      <c r="X307" s="967"/>
      <c r="Y307" s="967"/>
      <c r="Z307" s="967"/>
      <c r="AA307" s="967"/>
      <c r="AB307" s="967"/>
      <c r="AC307" s="967"/>
      <c r="AD307" s="967"/>
      <c r="AE307" s="967"/>
      <c r="AF307" s="967"/>
      <c r="AG307" s="967"/>
      <c r="AH307" s="967"/>
      <c r="AI307" s="967"/>
      <c r="AJ307" s="89"/>
    </row>
    <row r="308" spans="1:36" s="47" customFormat="1" x14ac:dyDescent="0.2">
      <c r="A308" s="90"/>
      <c r="B308" s="91"/>
      <c r="C308" s="92"/>
      <c r="D308" s="92"/>
      <c r="E308" s="92"/>
      <c r="F308" s="92"/>
      <c r="G308" s="92"/>
      <c r="H308" s="92"/>
      <c r="I308" s="92"/>
      <c r="J308" s="92"/>
      <c r="K308" s="92"/>
      <c r="L308" s="91"/>
      <c r="M308" s="92"/>
      <c r="N308" s="92"/>
      <c r="O308" s="92"/>
      <c r="P308" s="92"/>
      <c r="Q308" s="92"/>
      <c r="R308" s="92"/>
      <c r="S308" s="92"/>
      <c r="T308" s="93"/>
      <c r="U308" s="119"/>
      <c r="V308" s="119"/>
      <c r="W308" s="119"/>
      <c r="X308" s="119"/>
      <c r="Y308" s="119"/>
      <c r="Z308" s="119"/>
      <c r="AA308" s="119"/>
      <c r="AB308" s="119"/>
      <c r="AC308" s="119"/>
      <c r="AD308" s="119"/>
      <c r="AE308" s="119"/>
      <c r="AF308" s="119"/>
      <c r="AG308" s="119"/>
      <c r="AH308" s="119"/>
      <c r="AI308" s="119"/>
      <c r="AJ308" s="94"/>
    </row>
    <row r="309" spans="1:36" s="47" customFormat="1" x14ac:dyDescent="0.2">
      <c r="A309" s="95"/>
      <c r="B309" s="91"/>
      <c r="C309" s="92"/>
      <c r="D309" s="92"/>
      <c r="E309" s="92"/>
      <c r="F309" s="92"/>
      <c r="G309" s="92"/>
      <c r="H309" s="92"/>
      <c r="I309" s="92"/>
      <c r="J309" s="92"/>
      <c r="K309" s="92"/>
      <c r="L309" s="91"/>
      <c r="M309" s="92"/>
      <c r="N309" s="92"/>
      <c r="O309" s="92"/>
      <c r="P309" s="92"/>
      <c r="Q309" s="92"/>
      <c r="R309" s="92"/>
      <c r="S309" s="92"/>
      <c r="T309" s="93"/>
      <c r="U309" s="119"/>
      <c r="V309" s="119"/>
      <c r="W309" s="119"/>
      <c r="X309" s="119"/>
      <c r="Y309" s="119"/>
      <c r="Z309" s="119"/>
      <c r="AA309" s="119"/>
      <c r="AB309" s="119"/>
      <c r="AC309" s="119"/>
      <c r="AD309" s="119"/>
      <c r="AE309" s="119"/>
      <c r="AF309" s="119"/>
      <c r="AG309" s="119"/>
      <c r="AH309" s="119"/>
      <c r="AI309" s="119"/>
      <c r="AJ309" s="94"/>
    </row>
    <row r="310" spans="1:36" s="47" customFormat="1" x14ac:dyDescent="0.2">
      <c r="A310" s="95"/>
      <c r="B310" s="91"/>
      <c r="C310" s="92"/>
      <c r="D310" s="92"/>
      <c r="E310" s="92"/>
      <c r="F310" s="92"/>
      <c r="G310" s="92"/>
      <c r="H310" s="92"/>
      <c r="I310" s="92"/>
      <c r="J310" s="92"/>
      <c r="K310" s="92"/>
      <c r="L310" s="91"/>
      <c r="M310" s="92"/>
      <c r="N310" s="92"/>
      <c r="O310" s="92"/>
      <c r="P310" s="92"/>
      <c r="Q310" s="92"/>
      <c r="R310" s="92"/>
      <c r="S310" s="92"/>
      <c r="T310" s="93"/>
      <c r="U310" s="119"/>
      <c r="V310" s="119"/>
      <c r="W310" s="119"/>
      <c r="X310" s="119"/>
      <c r="Y310" s="119"/>
      <c r="Z310" s="119"/>
      <c r="AA310" s="119"/>
      <c r="AB310" s="119"/>
      <c r="AC310" s="119"/>
      <c r="AD310" s="119"/>
      <c r="AE310" s="119"/>
      <c r="AF310" s="119"/>
      <c r="AG310" s="119"/>
      <c r="AH310" s="119"/>
      <c r="AI310" s="119"/>
      <c r="AJ310" s="94"/>
    </row>
    <row r="311" spans="1:36" s="47" customFormat="1" x14ac:dyDescent="0.2">
      <c r="A311" s="95"/>
      <c r="B311" s="91"/>
      <c r="C311" s="92"/>
      <c r="D311" s="92"/>
      <c r="E311" s="92"/>
      <c r="F311" s="92"/>
      <c r="G311" s="92"/>
      <c r="H311" s="92"/>
      <c r="I311" s="92"/>
      <c r="J311" s="92"/>
      <c r="K311" s="92"/>
      <c r="L311" s="91"/>
      <c r="M311" s="92"/>
      <c r="N311" s="92"/>
      <c r="O311" s="92"/>
      <c r="P311" s="92"/>
      <c r="Q311" s="92"/>
      <c r="R311" s="92"/>
      <c r="S311" s="92"/>
      <c r="T311" s="93"/>
      <c r="U311" s="119"/>
      <c r="V311" s="119"/>
      <c r="W311" s="119"/>
      <c r="X311" s="119"/>
      <c r="Y311" s="119"/>
      <c r="Z311" s="119"/>
      <c r="AA311" s="119"/>
      <c r="AB311" s="119"/>
      <c r="AC311" s="119"/>
      <c r="AD311" s="119"/>
      <c r="AE311" s="119"/>
      <c r="AF311" s="119"/>
      <c r="AG311" s="119"/>
      <c r="AH311" s="119"/>
      <c r="AI311" s="119"/>
      <c r="AJ311" s="94"/>
    </row>
    <row r="312" spans="1:36" s="47" customFormat="1" x14ac:dyDescent="0.2">
      <c r="A312" s="95"/>
      <c r="B312" s="91"/>
      <c r="C312" s="92"/>
      <c r="D312" s="92"/>
      <c r="E312" s="92"/>
      <c r="F312" s="92"/>
      <c r="G312" s="92"/>
      <c r="H312" s="92"/>
      <c r="I312" s="92"/>
      <c r="J312" s="92"/>
      <c r="K312" s="92"/>
      <c r="L312" s="91"/>
      <c r="M312" s="92"/>
      <c r="N312" s="92"/>
      <c r="O312" s="92"/>
      <c r="P312" s="92"/>
      <c r="Q312" s="92"/>
      <c r="R312" s="92"/>
      <c r="S312" s="92"/>
      <c r="T312" s="93"/>
      <c r="U312" s="119"/>
      <c r="V312" s="119"/>
      <c r="W312" s="119"/>
      <c r="X312" s="119"/>
      <c r="Y312" s="119"/>
      <c r="Z312" s="119"/>
      <c r="AA312" s="119"/>
      <c r="AB312" s="119"/>
      <c r="AC312" s="119"/>
      <c r="AD312" s="119"/>
      <c r="AE312" s="119"/>
      <c r="AF312" s="119"/>
      <c r="AG312" s="119"/>
      <c r="AH312" s="119"/>
      <c r="AI312" s="119"/>
      <c r="AJ312" s="94"/>
    </row>
    <row r="313" spans="1:36" s="47" customFormat="1" x14ac:dyDescent="0.2">
      <c r="A313" s="95"/>
      <c r="B313" s="91"/>
      <c r="C313" s="92"/>
      <c r="D313" s="92"/>
      <c r="E313" s="92"/>
      <c r="F313" s="92"/>
      <c r="G313" s="92"/>
      <c r="H313" s="92"/>
      <c r="I313" s="92"/>
      <c r="J313" s="92"/>
      <c r="K313" s="92"/>
      <c r="L313" s="91"/>
      <c r="M313" s="92"/>
      <c r="N313" s="92"/>
      <c r="O313" s="92"/>
      <c r="P313" s="92"/>
      <c r="Q313" s="92"/>
      <c r="R313" s="92"/>
      <c r="S313" s="92"/>
      <c r="T313" s="93"/>
      <c r="U313" s="119"/>
      <c r="V313" s="119"/>
      <c r="W313" s="119"/>
      <c r="X313" s="119"/>
      <c r="Y313" s="119"/>
      <c r="Z313" s="119"/>
      <c r="AA313" s="119"/>
      <c r="AB313" s="119"/>
      <c r="AC313" s="119"/>
      <c r="AD313" s="119"/>
      <c r="AE313" s="119"/>
      <c r="AF313" s="119"/>
      <c r="AG313" s="119"/>
      <c r="AH313" s="119"/>
      <c r="AI313" s="119"/>
      <c r="AJ313" s="94"/>
    </row>
    <row r="314" spans="1:36" s="47" customFormat="1" x14ac:dyDescent="0.2">
      <c r="A314" s="95"/>
      <c r="B314" s="91"/>
      <c r="C314" s="92"/>
      <c r="D314" s="92"/>
      <c r="E314" s="92"/>
      <c r="F314" s="92"/>
      <c r="G314" s="92"/>
      <c r="H314" s="92"/>
      <c r="I314" s="92"/>
      <c r="J314" s="92"/>
      <c r="K314" s="92"/>
      <c r="L314" s="91"/>
      <c r="M314" s="92"/>
      <c r="N314" s="92"/>
      <c r="O314" s="92"/>
      <c r="P314" s="92"/>
      <c r="Q314" s="92"/>
      <c r="R314" s="92"/>
      <c r="S314" s="92"/>
      <c r="T314" s="93"/>
      <c r="U314" s="119"/>
      <c r="V314" s="119"/>
      <c r="W314" s="119"/>
      <c r="X314" s="119"/>
      <c r="Y314" s="119"/>
      <c r="Z314" s="119"/>
      <c r="AA314" s="119"/>
      <c r="AB314" s="119"/>
      <c r="AC314" s="119"/>
      <c r="AD314" s="119"/>
      <c r="AE314" s="119"/>
      <c r="AF314" s="119"/>
      <c r="AG314" s="119"/>
      <c r="AH314" s="119"/>
      <c r="AI314" s="119"/>
      <c r="AJ314" s="94"/>
    </row>
    <row r="315" spans="1:36" s="47" customFormat="1" x14ac:dyDescent="0.2">
      <c r="A315" s="95"/>
      <c r="B315" s="91"/>
      <c r="C315" s="92"/>
      <c r="D315" s="92"/>
      <c r="E315" s="92"/>
      <c r="F315" s="92"/>
      <c r="G315" s="92"/>
      <c r="H315" s="92"/>
      <c r="I315" s="92"/>
      <c r="J315" s="92"/>
      <c r="K315" s="92"/>
      <c r="L315" s="91"/>
      <c r="M315" s="92"/>
      <c r="N315" s="92"/>
      <c r="O315" s="92"/>
      <c r="P315" s="92"/>
      <c r="Q315" s="92"/>
      <c r="R315" s="92"/>
      <c r="S315" s="92"/>
      <c r="T315" s="93"/>
      <c r="U315" s="119"/>
      <c r="V315" s="119"/>
      <c r="W315" s="119"/>
      <c r="X315" s="119"/>
      <c r="Y315" s="119"/>
      <c r="Z315" s="119"/>
      <c r="AA315" s="119"/>
      <c r="AB315" s="119"/>
      <c r="AC315" s="119"/>
      <c r="AD315" s="119"/>
      <c r="AE315" s="119"/>
      <c r="AF315" s="119"/>
      <c r="AG315" s="119"/>
      <c r="AH315" s="119"/>
      <c r="AI315" s="119"/>
      <c r="AJ315" s="94"/>
    </row>
    <row r="316" spans="1:36" s="47" customFormat="1" x14ac:dyDescent="0.2">
      <c r="A316" s="95"/>
      <c r="B316" s="91"/>
      <c r="C316" s="92"/>
      <c r="D316" s="92"/>
      <c r="E316" s="92"/>
      <c r="F316" s="92"/>
      <c r="G316" s="92"/>
      <c r="H316" s="92"/>
      <c r="I316" s="92"/>
      <c r="J316" s="92"/>
      <c r="K316" s="92"/>
      <c r="L316" s="91"/>
      <c r="M316" s="92"/>
      <c r="N316" s="92"/>
      <c r="O316" s="92"/>
      <c r="P316" s="92"/>
      <c r="Q316" s="92"/>
      <c r="R316" s="92"/>
      <c r="S316" s="92"/>
      <c r="T316" s="93"/>
      <c r="U316" s="119"/>
      <c r="V316" s="119"/>
      <c r="W316" s="119"/>
      <c r="X316" s="119"/>
      <c r="Y316" s="119"/>
      <c r="Z316" s="119"/>
      <c r="AA316" s="119"/>
      <c r="AB316" s="119"/>
      <c r="AC316" s="119"/>
      <c r="AD316" s="119"/>
      <c r="AE316" s="119"/>
      <c r="AF316" s="119"/>
      <c r="AG316" s="119"/>
      <c r="AH316" s="119"/>
      <c r="AI316" s="119"/>
      <c r="AJ316" s="94"/>
    </row>
    <row r="317" spans="1:36" s="47" customFormat="1" x14ac:dyDescent="0.2">
      <c r="A317" s="95"/>
      <c r="B317" s="91"/>
      <c r="C317" s="92"/>
      <c r="D317" s="92"/>
      <c r="E317" s="92"/>
      <c r="F317" s="92"/>
      <c r="G317" s="92"/>
      <c r="H317" s="92"/>
      <c r="I317" s="92"/>
      <c r="J317" s="92"/>
      <c r="K317" s="92"/>
      <c r="L317" s="91"/>
      <c r="M317" s="92"/>
      <c r="N317" s="92"/>
      <c r="O317" s="92"/>
      <c r="P317" s="92"/>
      <c r="Q317" s="92"/>
      <c r="R317" s="92"/>
      <c r="S317" s="92"/>
      <c r="T317" s="93"/>
      <c r="U317" s="119"/>
      <c r="V317" s="119"/>
      <c r="W317" s="119"/>
      <c r="X317" s="119"/>
      <c r="Y317" s="119"/>
      <c r="Z317" s="119"/>
      <c r="AA317" s="119"/>
      <c r="AB317" s="119"/>
      <c r="AC317" s="119"/>
      <c r="AD317" s="119"/>
      <c r="AE317" s="119"/>
      <c r="AF317" s="119"/>
      <c r="AG317" s="119"/>
      <c r="AH317" s="119"/>
      <c r="AI317" s="119"/>
      <c r="AJ317" s="94"/>
    </row>
    <row r="318" spans="1:36" s="47" customFormat="1" x14ac:dyDescent="0.2">
      <c r="A318" s="95"/>
      <c r="B318" s="91"/>
      <c r="C318" s="92"/>
      <c r="D318" s="92"/>
      <c r="E318" s="92"/>
      <c r="F318" s="92"/>
      <c r="G318" s="92"/>
      <c r="H318" s="92"/>
      <c r="I318" s="92"/>
      <c r="J318" s="92"/>
      <c r="K318" s="92"/>
      <c r="L318" s="91"/>
      <c r="M318" s="92"/>
      <c r="N318" s="92"/>
      <c r="O318" s="92"/>
      <c r="P318" s="92"/>
      <c r="Q318" s="92"/>
      <c r="R318" s="92"/>
      <c r="S318" s="92"/>
      <c r="T318" s="93"/>
      <c r="U318" s="119"/>
      <c r="V318" s="119"/>
      <c r="W318" s="119"/>
      <c r="X318" s="119"/>
      <c r="Y318" s="119"/>
      <c r="Z318" s="119"/>
      <c r="AA318" s="119"/>
      <c r="AB318" s="119"/>
      <c r="AC318" s="119"/>
      <c r="AD318" s="119"/>
      <c r="AE318" s="119"/>
      <c r="AF318" s="119"/>
      <c r="AG318" s="119"/>
      <c r="AH318" s="119"/>
      <c r="AI318" s="119"/>
      <c r="AJ318" s="94"/>
    </row>
    <row r="319" spans="1:36" s="47" customFormat="1" x14ac:dyDescent="0.2">
      <c r="A319" s="95"/>
      <c r="B319" s="91"/>
      <c r="C319" s="92"/>
      <c r="D319" s="92"/>
      <c r="E319" s="92"/>
      <c r="F319" s="92"/>
      <c r="G319" s="92"/>
      <c r="H319" s="92"/>
      <c r="I319" s="92"/>
      <c r="J319" s="92"/>
      <c r="K319" s="92"/>
      <c r="L319" s="91"/>
      <c r="M319" s="92"/>
      <c r="N319" s="92"/>
      <c r="O319" s="92"/>
      <c r="P319" s="92"/>
      <c r="Q319" s="92"/>
      <c r="R319" s="92"/>
      <c r="S319" s="92"/>
      <c r="T319" s="93"/>
      <c r="U319" s="119"/>
      <c r="V319" s="119"/>
      <c r="W319" s="119"/>
      <c r="X319" s="119"/>
      <c r="Y319" s="119"/>
      <c r="Z319" s="119"/>
      <c r="AA319" s="119"/>
      <c r="AB319" s="119"/>
      <c r="AC319" s="119"/>
      <c r="AD319" s="119"/>
      <c r="AE319" s="119"/>
      <c r="AF319" s="119"/>
      <c r="AG319" s="119"/>
      <c r="AH319" s="119"/>
      <c r="AI319" s="119"/>
      <c r="AJ319" s="94"/>
    </row>
    <row r="320" spans="1:36" s="47" customFormat="1" x14ac:dyDescent="0.2">
      <c r="A320" s="95"/>
      <c r="B320" s="91"/>
      <c r="C320" s="92"/>
      <c r="D320" s="92"/>
      <c r="E320" s="92"/>
      <c r="F320" s="92"/>
      <c r="G320" s="92"/>
      <c r="H320" s="92"/>
      <c r="I320" s="92"/>
      <c r="J320" s="92"/>
      <c r="K320" s="92"/>
      <c r="L320" s="91"/>
      <c r="M320" s="92"/>
      <c r="N320" s="92"/>
      <c r="O320" s="92"/>
      <c r="P320" s="13"/>
      <c r="Q320" s="92"/>
      <c r="R320" s="92"/>
      <c r="S320" s="92"/>
      <c r="T320" s="93"/>
      <c r="U320" s="119"/>
      <c r="V320" s="119"/>
      <c r="W320" s="119"/>
      <c r="X320" s="119"/>
      <c r="Y320" s="119"/>
      <c r="Z320" s="119"/>
      <c r="AA320" s="119"/>
      <c r="AB320" s="119"/>
      <c r="AC320" s="119"/>
      <c r="AD320" s="119"/>
      <c r="AE320" s="119"/>
      <c r="AF320" s="119"/>
      <c r="AG320" s="119"/>
      <c r="AH320" s="119"/>
      <c r="AI320" s="119"/>
      <c r="AJ320" s="94"/>
    </row>
    <row r="321" spans="1:44" s="47" customFormat="1" x14ac:dyDescent="0.2">
      <c r="A321" s="95"/>
      <c r="B321" s="91"/>
      <c r="C321" s="92"/>
      <c r="D321" s="92"/>
      <c r="E321" s="92"/>
      <c r="F321" s="92"/>
      <c r="G321" s="92"/>
      <c r="H321" s="92"/>
      <c r="I321" s="92"/>
      <c r="J321" s="92"/>
      <c r="K321" s="92"/>
      <c r="L321" s="91"/>
      <c r="M321" s="92"/>
      <c r="N321" s="92"/>
      <c r="O321" s="92"/>
      <c r="P321" s="92"/>
      <c r="Q321" s="92"/>
      <c r="R321" s="92"/>
      <c r="S321" s="92"/>
      <c r="T321" s="93"/>
      <c r="U321" s="119"/>
      <c r="V321" s="119"/>
      <c r="W321" s="119"/>
      <c r="X321" s="119"/>
      <c r="Y321" s="119"/>
      <c r="Z321" s="119"/>
      <c r="AA321" s="119"/>
      <c r="AB321" s="119"/>
      <c r="AC321" s="119"/>
      <c r="AD321" s="119"/>
      <c r="AE321" s="119"/>
      <c r="AF321" s="119"/>
      <c r="AG321" s="119"/>
      <c r="AH321" s="119"/>
      <c r="AI321" s="119"/>
      <c r="AJ321" s="94"/>
    </row>
    <row r="322" spans="1:44" s="47" customFormat="1" x14ac:dyDescent="0.2">
      <c r="A322" s="95"/>
      <c r="B322" s="91"/>
      <c r="C322" s="92"/>
      <c r="D322" s="92"/>
      <c r="E322" s="92"/>
      <c r="F322" s="92"/>
      <c r="G322" s="92"/>
      <c r="H322" s="92"/>
      <c r="I322" s="92"/>
      <c r="J322" s="92"/>
      <c r="K322" s="92"/>
      <c r="L322" s="91"/>
      <c r="M322" s="92"/>
      <c r="N322" s="92"/>
      <c r="O322" s="92"/>
      <c r="P322" s="92"/>
      <c r="Q322" s="92"/>
      <c r="R322" s="92"/>
      <c r="S322" s="92"/>
      <c r="T322" s="93"/>
      <c r="U322" s="119"/>
      <c r="V322" s="119"/>
      <c r="W322" s="119"/>
      <c r="X322" s="119"/>
      <c r="Y322" s="119"/>
      <c r="Z322" s="119"/>
      <c r="AA322" s="119"/>
      <c r="AB322" s="119"/>
      <c r="AC322" s="119"/>
      <c r="AD322" s="119"/>
      <c r="AE322" s="119"/>
      <c r="AF322" s="119"/>
      <c r="AG322" s="119"/>
      <c r="AH322" s="119"/>
      <c r="AI322" s="119"/>
      <c r="AJ322" s="94"/>
    </row>
    <row r="323" spans="1:44" s="47" customFormat="1" x14ac:dyDescent="0.2">
      <c r="A323" s="95"/>
      <c r="B323" s="91"/>
      <c r="C323" s="92"/>
      <c r="D323" s="92"/>
      <c r="E323" s="92"/>
      <c r="F323" s="92"/>
      <c r="G323" s="92"/>
      <c r="H323" s="92"/>
      <c r="I323" s="92"/>
      <c r="J323" s="92"/>
      <c r="K323" s="92"/>
      <c r="L323" s="91"/>
      <c r="M323" s="92"/>
      <c r="N323" s="92"/>
      <c r="O323" s="92"/>
      <c r="P323" s="92"/>
      <c r="Q323" s="92"/>
      <c r="R323" s="92"/>
      <c r="S323" s="92"/>
      <c r="T323" s="93"/>
      <c r="U323" s="119"/>
      <c r="V323" s="119"/>
      <c r="W323" s="119"/>
      <c r="X323" s="119"/>
      <c r="Y323" s="119"/>
      <c r="Z323" s="119"/>
      <c r="AA323" s="119"/>
      <c r="AB323" s="119"/>
      <c r="AC323" s="119"/>
      <c r="AD323" s="119"/>
      <c r="AE323" s="119"/>
      <c r="AF323" s="119"/>
      <c r="AG323" s="119"/>
      <c r="AH323" s="119"/>
      <c r="AI323" s="119"/>
      <c r="AJ323" s="94"/>
    </row>
    <row r="324" spans="1:44" s="47" customFormat="1" x14ac:dyDescent="0.2">
      <c r="A324" s="95"/>
      <c r="B324" s="91"/>
      <c r="C324" s="92"/>
      <c r="D324" s="92"/>
      <c r="E324" s="92"/>
      <c r="F324" s="92"/>
      <c r="G324" s="92"/>
      <c r="H324" s="92"/>
      <c r="I324" s="92"/>
      <c r="J324" s="92"/>
      <c r="K324" s="92"/>
      <c r="L324" s="91"/>
      <c r="M324" s="92"/>
      <c r="N324" s="92"/>
      <c r="O324" s="92"/>
      <c r="P324" s="92"/>
      <c r="Q324" s="92"/>
      <c r="R324" s="92"/>
      <c r="S324" s="92"/>
      <c r="T324" s="93"/>
      <c r="U324" s="119"/>
      <c r="V324" s="119"/>
      <c r="W324" s="119"/>
      <c r="X324" s="119"/>
      <c r="Y324" s="119"/>
      <c r="Z324" s="119"/>
      <c r="AA324" s="119"/>
      <c r="AB324" s="119"/>
      <c r="AC324" s="119"/>
      <c r="AD324" s="119"/>
      <c r="AE324" s="119"/>
      <c r="AF324" s="119"/>
      <c r="AG324" s="119"/>
      <c r="AH324" s="119"/>
      <c r="AI324" s="119"/>
      <c r="AJ324" s="94"/>
    </row>
    <row r="325" spans="1:44" s="47" customFormat="1" x14ac:dyDescent="0.2">
      <c r="A325" s="95"/>
      <c r="B325" s="91"/>
      <c r="C325" s="92"/>
      <c r="D325" s="92"/>
      <c r="E325" s="92"/>
      <c r="F325" s="92"/>
      <c r="G325" s="92"/>
      <c r="H325" s="92"/>
      <c r="I325" s="92"/>
      <c r="J325" s="92"/>
      <c r="K325" s="92"/>
      <c r="L325" s="91"/>
      <c r="M325" s="92"/>
      <c r="N325" s="92"/>
      <c r="O325" s="92"/>
      <c r="P325" s="92"/>
      <c r="Q325" s="92"/>
      <c r="R325" s="92"/>
      <c r="S325" s="92"/>
      <c r="T325" s="93"/>
      <c r="U325" s="119"/>
      <c r="V325" s="119"/>
      <c r="W325" s="119"/>
      <c r="X325" s="119"/>
      <c r="Y325" s="119"/>
      <c r="Z325" s="119"/>
      <c r="AA325" s="119"/>
      <c r="AB325" s="119"/>
      <c r="AC325" s="119"/>
      <c r="AD325" s="119"/>
      <c r="AE325" s="119"/>
      <c r="AF325" s="119"/>
      <c r="AG325" s="119"/>
      <c r="AH325" s="119"/>
      <c r="AI325" s="119"/>
      <c r="AJ325" s="94"/>
    </row>
    <row r="326" spans="1:44" s="47" customFormat="1" x14ac:dyDescent="0.2">
      <c r="A326" s="95"/>
      <c r="B326" s="91"/>
      <c r="C326" s="92"/>
      <c r="D326" s="92"/>
      <c r="E326" s="92"/>
      <c r="F326" s="92"/>
      <c r="G326" s="92"/>
      <c r="H326" s="92"/>
      <c r="I326" s="92"/>
      <c r="J326" s="92"/>
      <c r="K326" s="92"/>
      <c r="L326" s="91"/>
      <c r="M326" s="92"/>
      <c r="N326" s="92"/>
      <c r="O326" s="92"/>
      <c r="P326" s="92"/>
      <c r="Q326" s="92"/>
      <c r="R326" s="92"/>
      <c r="S326" s="92"/>
      <c r="T326" s="93"/>
      <c r="U326" s="119"/>
      <c r="V326" s="119"/>
      <c r="W326" s="119"/>
      <c r="X326" s="119"/>
      <c r="Y326" s="119"/>
      <c r="Z326" s="119"/>
      <c r="AA326" s="119"/>
      <c r="AB326" s="119"/>
      <c r="AC326" s="119"/>
      <c r="AD326" s="119"/>
      <c r="AE326" s="119"/>
      <c r="AF326" s="119"/>
      <c r="AG326" s="119"/>
      <c r="AH326" s="119"/>
      <c r="AI326" s="119"/>
      <c r="AJ326" s="94"/>
    </row>
    <row r="327" spans="1:44" s="47" customFormat="1" x14ac:dyDescent="0.2">
      <c r="A327" s="95"/>
      <c r="B327" s="91"/>
      <c r="C327" s="92"/>
      <c r="D327" s="92"/>
      <c r="E327" s="92"/>
      <c r="F327" s="92"/>
      <c r="G327" s="92"/>
      <c r="H327" s="92"/>
      <c r="I327" s="92"/>
      <c r="J327" s="92"/>
      <c r="K327" s="92"/>
      <c r="L327" s="91"/>
      <c r="M327" s="92"/>
      <c r="N327" s="92"/>
      <c r="O327" s="92"/>
      <c r="P327" s="92"/>
      <c r="Q327" s="92"/>
      <c r="R327" s="92"/>
      <c r="S327" s="92"/>
      <c r="T327" s="93"/>
      <c r="U327" s="119"/>
      <c r="V327" s="119"/>
      <c r="W327" s="119"/>
      <c r="X327" s="119"/>
      <c r="Y327" s="119"/>
      <c r="Z327" s="119"/>
      <c r="AA327" s="119"/>
      <c r="AB327" s="119"/>
      <c r="AC327" s="119"/>
      <c r="AD327" s="119"/>
      <c r="AE327" s="119"/>
      <c r="AF327" s="119"/>
      <c r="AG327" s="119"/>
      <c r="AH327" s="119"/>
      <c r="AI327" s="119"/>
      <c r="AJ327" s="94"/>
    </row>
    <row r="328" spans="1:44" s="47" customFormat="1" x14ac:dyDescent="0.2">
      <c r="A328" s="95"/>
      <c r="B328" s="91"/>
      <c r="C328" s="92"/>
      <c r="D328" s="92"/>
      <c r="E328" s="92"/>
      <c r="F328" s="92"/>
      <c r="G328" s="92"/>
      <c r="H328" s="92"/>
      <c r="I328" s="92"/>
      <c r="J328" s="92"/>
      <c r="K328" s="92"/>
      <c r="L328" s="91"/>
      <c r="M328" s="92"/>
      <c r="N328" s="92"/>
      <c r="O328" s="92"/>
      <c r="P328" s="92"/>
      <c r="Q328" s="92"/>
      <c r="R328" s="92"/>
      <c r="S328" s="92"/>
      <c r="T328" s="93"/>
      <c r="U328" s="119"/>
      <c r="V328" s="119"/>
      <c r="W328" s="119"/>
      <c r="X328" s="119"/>
      <c r="Y328" s="119"/>
      <c r="Z328" s="119"/>
      <c r="AA328" s="119"/>
      <c r="AB328" s="119"/>
      <c r="AC328" s="119"/>
      <c r="AD328" s="119"/>
      <c r="AE328" s="119"/>
      <c r="AF328" s="119"/>
      <c r="AG328" s="119"/>
      <c r="AH328" s="119"/>
      <c r="AI328" s="119"/>
      <c r="AJ328" s="94"/>
    </row>
    <row r="329" spans="1:44" s="47" customFormat="1" x14ac:dyDescent="0.2">
      <c r="A329" s="95"/>
      <c r="B329" s="91"/>
      <c r="C329" s="92"/>
      <c r="D329" s="92"/>
      <c r="E329" s="92"/>
      <c r="F329" s="92"/>
      <c r="G329" s="92"/>
      <c r="H329" s="92"/>
      <c r="I329" s="92"/>
      <c r="J329" s="92"/>
      <c r="K329" s="92"/>
      <c r="L329" s="91"/>
      <c r="M329" s="92"/>
      <c r="N329" s="92"/>
      <c r="O329" s="92"/>
      <c r="P329" s="92"/>
      <c r="Q329" s="92"/>
      <c r="R329" s="92"/>
      <c r="S329" s="92"/>
      <c r="T329" s="93"/>
      <c r="U329" s="119"/>
      <c r="V329" s="119"/>
      <c r="W329" s="119"/>
      <c r="X329" s="119"/>
      <c r="Y329" s="119"/>
      <c r="Z329" s="119"/>
      <c r="AA329" s="119"/>
      <c r="AB329" s="119"/>
      <c r="AC329" s="119"/>
      <c r="AD329" s="119"/>
      <c r="AE329" s="119"/>
      <c r="AF329" s="119"/>
      <c r="AG329" s="119"/>
      <c r="AH329" s="119"/>
      <c r="AI329" s="119"/>
      <c r="AJ329" s="94"/>
    </row>
    <row r="330" spans="1:44" s="47" customFormat="1" ht="12" customHeight="1" x14ac:dyDescent="0.2">
      <c r="A330" s="95"/>
      <c r="B330" s="91"/>
      <c r="C330" s="92"/>
      <c r="D330" s="92"/>
      <c r="E330" s="92"/>
      <c r="F330" s="92"/>
      <c r="G330" s="92"/>
      <c r="H330" s="92"/>
      <c r="I330" s="92"/>
      <c r="J330" s="92"/>
      <c r="K330" s="92"/>
      <c r="L330" s="91"/>
      <c r="M330" s="92"/>
      <c r="N330" s="92"/>
      <c r="O330" s="92"/>
      <c r="P330" s="92"/>
      <c r="Q330" s="92"/>
      <c r="R330" s="92"/>
      <c r="S330" s="92"/>
      <c r="T330" s="93"/>
      <c r="U330" s="119"/>
      <c r="V330" s="119"/>
      <c r="W330" s="119"/>
      <c r="X330" s="119"/>
      <c r="Y330" s="119"/>
      <c r="Z330" s="119"/>
      <c r="AA330" s="119"/>
      <c r="AB330" s="119"/>
      <c r="AC330" s="119"/>
      <c r="AD330" s="119"/>
      <c r="AE330" s="119"/>
      <c r="AF330" s="119"/>
      <c r="AG330" s="119"/>
      <c r="AH330" s="119"/>
      <c r="AI330" s="119"/>
      <c r="AJ330" s="94"/>
    </row>
    <row r="331" spans="1:44" s="47" customFormat="1" ht="8.25" hidden="1" customHeight="1" x14ac:dyDescent="0.2">
      <c r="A331" s="96"/>
      <c r="B331" s="97"/>
      <c r="C331" s="98"/>
      <c r="D331" s="98"/>
      <c r="E331" s="98"/>
      <c r="F331" s="98"/>
      <c r="G331" s="98"/>
      <c r="H331" s="98"/>
      <c r="I331" s="98"/>
      <c r="J331" s="98"/>
      <c r="K331" s="98"/>
      <c r="L331" s="97"/>
      <c r="M331" s="98"/>
      <c r="N331" s="98"/>
      <c r="O331" s="98"/>
      <c r="P331" s="98"/>
      <c r="Q331" s="98"/>
      <c r="R331" s="98"/>
      <c r="S331" s="98"/>
      <c r="T331" s="99"/>
      <c r="U331" s="119"/>
      <c r="V331" s="119"/>
      <c r="W331" s="119"/>
      <c r="X331" s="119"/>
      <c r="Y331" s="119"/>
      <c r="Z331" s="119"/>
      <c r="AA331" s="119"/>
      <c r="AB331" s="119"/>
      <c r="AC331" s="119"/>
      <c r="AD331" s="119"/>
      <c r="AE331" s="119"/>
      <c r="AF331" s="119"/>
      <c r="AG331" s="119"/>
      <c r="AH331" s="119"/>
      <c r="AI331" s="119"/>
      <c r="AJ331" s="94"/>
    </row>
    <row r="332" spans="1:44" s="47" customFormat="1" ht="8.25" customHeight="1" thickBot="1" x14ac:dyDescent="0.25">
      <c r="A332" s="96"/>
      <c r="B332" s="97"/>
      <c r="C332" s="98"/>
      <c r="D332" s="98"/>
      <c r="E332" s="98"/>
      <c r="F332" s="98"/>
      <c r="G332" s="98"/>
      <c r="H332" s="98"/>
      <c r="I332" s="98"/>
      <c r="J332" s="98"/>
      <c r="K332" s="98"/>
      <c r="L332" s="97"/>
      <c r="M332" s="98"/>
      <c r="N332" s="98"/>
      <c r="O332" s="98"/>
      <c r="P332" s="98"/>
      <c r="Q332" s="98"/>
      <c r="R332" s="98"/>
      <c r="S332" s="98"/>
      <c r="T332" s="99"/>
      <c r="U332" s="125"/>
      <c r="V332" s="125"/>
      <c r="W332" s="125"/>
      <c r="X332" s="125"/>
      <c r="Y332" s="125"/>
      <c r="Z332" s="125"/>
      <c r="AA332" s="125"/>
      <c r="AB332" s="125"/>
      <c r="AC332" s="125"/>
      <c r="AD332" s="125"/>
      <c r="AE332" s="125"/>
      <c r="AF332" s="125"/>
      <c r="AG332" s="125"/>
      <c r="AH332" s="125"/>
      <c r="AI332" s="125"/>
      <c r="AJ332" s="100"/>
    </row>
    <row r="333" spans="1:44" s="47" customFormat="1" ht="15" customHeight="1" x14ac:dyDescent="0.2">
      <c r="A333" s="966" t="s">
        <v>7</v>
      </c>
      <c r="B333" s="1477" t="s">
        <v>53</v>
      </c>
      <c r="C333" s="1478"/>
      <c r="D333" s="1478"/>
      <c r="E333" s="1478"/>
      <c r="F333" s="1478"/>
      <c r="G333" s="1478"/>
      <c r="H333" s="1478"/>
      <c r="I333" s="1478"/>
      <c r="J333" s="1478"/>
      <c r="K333" s="1478"/>
      <c r="L333" s="1478"/>
      <c r="M333" s="1478"/>
      <c r="N333" s="1478"/>
      <c r="O333" s="1478"/>
      <c r="P333" s="1478"/>
      <c r="Q333" s="1478"/>
      <c r="R333" s="1478"/>
      <c r="S333" s="1478"/>
      <c r="T333" s="1478"/>
      <c r="U333" s="1478"/>
      <c r="V333" s="1478"/>
      <c r="W333" s="1478"/>
      <c r="X333" s="1478"/>
      <c r="Y333" s="1478"/>
      <c r="Z333" s="1479"/>
      <c r="AA333" s="1419" t="s">
        <v>97</v>
      </c>
      <c r="AB333" s="1420"/>
      <c r="AC333" s="1420"/>
      <c r="AD333" s="1420"/>
      <c r="AE333" s="1420"/>
      <c r="AF333" s="1420"/>
      <c r="AG333" s="1420"/>
      <c r="AH333" s="1420"/>
      <c r="AI333" s="1420"/>
      <c r="AJ333" s="1421"/>
      <c r="AL333" s="47">
        <v>19.07</v>
      </c>
    </row>
    <row r="334" spans="1:44" s="47" customFormat="1" ht="15" customHeight="1" x14ac:dyDescent="0.2">
      <c r="A334" s="108"/>
      <c r="B334" s="1399" t="s">
        <v>639</v>
      </c>
      <c r="C334" s="1400"/>
      <c r="D334" s="1400"/>
      <c r="E334" s="1400"/>
      <c r="F334" s="1400"/>
      <c r="G334" s="1400"/>
      <c r="H334" s="1400"/>
      <c r="I334" s="1400"/>
      <c r="J334" s="1400"/>
      <c r="K334" s="1400"/>
      <c r="L334" s="1400"/>
      <c r="M334" s="1400"/>
      <c r="N334" s="1400"/>
      <c r="O334" s="1400"/>
      <c r="P334" s="1400"/>
      <c r="Q334" s="1400"/>
      <c r="R334" s="1400"/>
      <c r="S334" s="1400"/>
      <c r="T334" s="1401"/>
      <c r="U334" s="1402">
        <v>2</v>
      </c>
      <c r="V334" s="1402"/>
      <c r="W334" s="1402"/>
      <c r="X334" s="1402"/>
      <c r="Y334" s="1402"/>
      <c r="Z334" s="1403"/>
      <c r="AA334" s="1422" t="s">
        <v>98</v>
      </c>
      <c r="AB334" s="1423"/>
      <c r="AC334" s="1423"/>
      <c r="AD334" s="1423"/>
      <c r="AE334" s="1423"/>
      <c r="AF334" s="1423"/>
      <c r="AG334" s="1423"/>
      <c r="AH334" s="1423"/>
      <c r="AI334" s="1423"/>
      <c r="AJ334" s="1424"/>
    </row>
    <row r="335" spans="1:44" s="47" customFormat="1" ht="15" customHeight="1" thickBot="1" x14ac:dyDescent="0.25">
      <c r="A335" s="999" t="s">
        <v>55</v>
      </c>
      <c r="B335" s="1042">
        <v>13</v>
      </c>
      <c r="C335" s="874">
        <v>14</v>
      </c>
      <c r="D335" s="874">
        <v>15</v>
      </c>
      <c r="E335" s="874">
        <v>16</v>
      </c>
      <c r="F335" s="874">
        <v>17</v>
      </c>
      <c r="G335" s="874">
        <v>18</v>
      </c>
      <c r="H335" s="1043">
        <v>19</v>
      </c>
      <c r="I335" s="874">
        <v>20</v>
      </c>
      <c r="J335" s="874">
        <v>21</v>
      </c>
      <c r="K335" s="874">
        <v>22</v>
      </c>
      <c r="L335" s="874">
        <v>23</v>
      </c>
      <c r="M335" s="1043">
        <v>24</v>
      </c>
      <c r="N335" s="874">
        <v>25</v>
      </c>
      <c r="O335" s="874">
        <v>26</v>
      </c>
      <c r="P335" s="874">
        <v>27</v>
      </c>
      <c r="Q335" s="874">
        <v>28</v>
      </c>
      <c r="R335" s="1043">
        <v>29</v>
      </c>
      <c r="S335" s="874">
        <v>30</v>
      </c>
      <c r="T335" s="874" t="s">
        <v>627</v>
      </c>
      <c r="U335" s="874" t="s">
        <v>628</v>
      </c>
      <c r="V335" s="874">
        <v>33</v>
      </c>
      <c r="W335" s="1043">
        <v>34</v>
      </c>
      <c r="X335" s="874">
        <v>31</v>
      </c>
      <c r="Y335" s="1043">
        <v>32</v>
      </c>
      <c r="Z335" s="1044" t="s">
        <v>612</v>
      </c>
      <c r="AA335" s="1425" t="s">
        <v>99</v>
      </c>
      <c r="AB335" s="1426"/>
      <c r="AC335" s="1426"/>
      <c r="AD335" s="1426"/>
      <c r="AE335" s="1426"/>
      <c r="AF335" s="1426"/>
      <c r="AG335" s="1426"/>
      <c r="AH335" s="1426"/>
      <c r="AI335" s="1426"/>
      <c r="AJ335" s="1427"/>
    </row>
    <row r="336" spans="1:44" s="528" customFormat="1" ht="12" customHeight="1" x14ac:dyDescent="0.2">
      <c r="A336" s="108" t="s">
        <v>57</v>
      </c>
      <c r="B336" s="1016"/>
      <c r="C336" s="1013"/>
      <c r="D336" s="1013"/>
      <c r="E336" s="1013"/>
      <c r="F336" s="1013"/>
      <c r="G336" s="1013"/>
      <c r="H336" s="1013"/>
      <c r="I336" s="1013"/>
      <c r="J336" s="1013"/>
      <c r="K336" s="1013"/>
      <c r="L336" s="1013"/>
      <c r="M336" s="1013"/>
      <c r="N336" s="1013"/>
      <c r="O336" s="1013"/>
      <c r="P336" s="1013"/>
      <c r="Q336" s="1013"/>
      <c r="R336" s="1013"/>
      <c r="S336" s="1013"/>
      <c r="T336" s="1013"/>
      <c r="U336" s="1013"/>
      <c r="V336" s="1013"/>
      <c r="W336" s="1013"/>
      <c r="X336" s="1013"/>
      <c r="Y336" s="1013"/>
      <c r="Z336" s="1017"/>
      <c r="AA336" s="1475" t="s">
        <v>376</v>
      </c>
      <c r="AB336" s="1474"/>
      <c r="AC336" s="1336" t="s">
        <v>103</v>
      </c>
      <c r="AD336" s="1435"/>
      <c r="AE336" s="1336" t="s">
        <v>104</v>
      </c>
      <c r="AF336" s="1435"/>
      <c r="AG336" s="1472" t="s">
        <v>105</v>
      </c>
      <c r="AH336" s="1472"/>
      <c r="AI336" s="1475" t="s">
        <v>377</v>
      </c>
      <c r="AJ336" s="1476"/>
      <c r="AM336" s="47"/>
      <c r="AN336" s="47"/>
      <c r="AO336" s="47"/>
      <c r="AP336" s="47"/>
      <c r="AQ336" s="47"/>
      <c r="AR336" s="47"/>
    </row>
    <row r="337" spans="1:44" s="47" customFormat="1" ht="12" customHeight="1" x14ac:dyDescent="0.2">
      <c r="A337" s="440"/>
      <c r="B337" s="1036"/>
      <c r="C337" s="1001"/>
      <c r="D337" s="1001"/>
      <c r="E337" s="1001"/>
      <c r="F337" s="1001"/>
      <c r="G337" s="1001"/>
      <c r="H337" s="1001"/>
      <c r="I337" s="1001"/>
      <c r="J337" s="1001"/>
      <c r="K337" s="1001"/>
      <c r="L337" s="1001"/>
      <c r="M337" s="1001"/>
      <c r="N337" s="1001"/>
      <c r="O337" s="1001"/>
      <c r="P337" s="1001"/>
      <c r="Q337" s="1001"/>
      <c r="R337" s="1001"/>
      <c r="S337" s="1001"/>
      <c r="T337" s="1001"/>
      <c r="U337" s="431"/>
      <c r="V337" s="431"/>
      <c r="W337" s="431"/>
      <c r="X337" s="431"/>
      <c r="Y337" s="431"/>
      <c r="Z337" s="1005"/>
      <c r="AA337" s="1294" t="s">
        <v>100</v>
      </c>
      <c r="AB337" s="979" t="s">
        <v>37</v>
      </c>
      <c r="AC337" s="1295" t="s">
        <v>100</v>
      </c>
      <c r="AD337" s="979" t="s">
        <v>37</v>
      </c>
      <c r="AE337" s="1292" t="s">
        <v>100</v>
      </c>
      <c r="AF337" s="979" t="s">
        <v>37</v>
      </c>
      <c r="AG337" s="1294" t="s">
        <v>100</v>
      </c>
      <c r="AH337" s="979" t="s">
        <v>37</v>
      </c>
      <c r="AI337" s="1292" t="s">
        <v>100</v>
      </c>
      <c r="AJ337" s="1296" t="s">
        <v>37</v>
      </c>
      <c r="AM337" s="528"/>
      <c r="AN337" s="528"/>
      <c r="AO337" s="528"/>
      <c r="AP337" s="528"/>
      <c r="AQ337" s="528"/>
      <c r="AR337" s="528"/>
    </row>
    <row r="338" spans="1:44" s="47" customFormat="1" ht="10.5" customHeight="1" x14ac:dyDescent="0.2">
      <c r="A338" s="1374" t="s">
        <v>58</v>
      </c>
      <c r="B338" s="1194"/>
      <c r="C338" s="1195"/>
      <c r="D338" s="1195"/>
      <c r="E338" s="1195"/>
      <c r="F338" s="1195"/>
      <c r="G338" s="1195"/>
      <c r="H338" s="1195"/>
      <c r="I338" s="1196"/>
      <c r="J338" s="1196"/>
      <c r="K338" s="1046"/>
      <c r="L338" s="1195"/>
      <c r="M338" s="1195"/>
      <c r="N338" s="1196"/>
      <c r="O338" s="1196"/>
      <c r="P338" s="1195"/>
      <c r="Q338" s="1195"/>
      <c r="R338" s="1195"/>
      <c r="S338" s="1196"/>
      <c r="T338" s="1196"/>
      <c r="U338" s="1159"/>
      <c r="V338" s="1159"/>
      <c r="W338" s="1159"/>
      <c r="X338" s="732"/>
      <c r="Y338" s="1158"/>
      <c r="Z338" s="1179"/>
      <c r="AA338" s="1222"/>
      <c r="AB338" s="1223"/>
      <c r="AC338" s="1185"/>
      <c r="AD338" s="1189"/>
      <c r="AE338" s="1051"/>
      <c r="AF338" s="986"/>
      <c r="AG338" s="1224"/>
      <c r="AH338" s="1224"/>
      <c r="AI338" s="1054"/>
      <c r="AJ338" s="976"/>
    </row>
    <row r="339" spans="1:44" s="47" customFormat="1" ht="15" customHeight="1" x14ac:dyDescent="0.2">
      <c r="A339" s="1365"/>
      <c r="B339" s="435"/>
      <c r="C339" s="437"/>
      <c r="D339" s="437"/>
      <c r="E339" s="437"/>
      <c r="F339" s="437"/>
      <c r="G339" s="437"/>
      <c r="H339" s="437"/>
      <c r="I339" s="437"/>
      <c r="J339" s="437"/>
      <c r="K339" s="437"/>
      <c r="L339" s="437"/>
      <c r="M339" s="437"/>
      <c r="N339" s="437"/>
      <c r="O339" s="437"/>
      <c r="P339" s="437"/>
      <c r="Q339" s="437"/>
      <c r="R339" s="437"/>
      <c r="S339" s="437"/>
      <c r="T339" s="437"/>
      <c r="U339" s="118"/>
      <c r="V339" s="118"/>
      <c r="W339" s="118"/>
      <c r="X339" s="118"/>
      <c r="Y339" s="118"/>
      <c r="Z339" s="121"/>
      <c r="AA339" s="1030"/>
      <c r="AB339" s="1225"/>
      <c r="AC339" s="1182">
        <f>+(29.29-13)+(31.443-30.63)</f>
        <v>17.103000000000002</v>
      </c>
      <c r="AD339" s="1176">
        <f>+AC339/AL333</f>
        <v>0.89685369690613537</v>
      </c>
      <c r="AE339" s="973">
        <f>+AL333-AC339</f>
        <v>1.9669999999999987</v>
      </c>
      <c r="AF339" s="985">
        <f>+AE339/AL333</f>
        <v>0.10314630309386465</v>
      </c>
      <c r="AG339" s="739"/>
      <c r="AH339" s="739"/>
      <c r="AI339" s="826"/>
      <c r="AJ339" s="991"/>
    </row>
    <row r="340" spans="1:44" s="47" customFormat="1" ht="10.5" customHeight="1" x14ac:dyDescent="0.2">
      <c r="A340" s="1364" t="s">
        <v>94</v>
      </c>
      <c r="B340" s="1037"/>
      <c r="C340" s="1038"/>
      <c r="D340" s="1038"/>
      <c r="E340" s="1038"/>
      <c r="F340" s="1038"/>
      <c r="G340" s="1038"/>
      <c r="H340" s="1038"/>
      <c r="I340" s="1038"/>
      <c r="J340" s="1038"/>
      <c r="K340" s="1038"/>
      <c r="L340" s="1038"/>
      <c r="M340" s="1038"/>
      <c r="N340" s="1038"/>
      <c r="O340" s="1038"/>
      <c r="P340" s="1038"/>
      <c r="Q340" s="1038"/>
      <c r="R340" s="1038"/>
      <c r="S340" s="1038"/>
      <c r="T340" s="1038"/>
      <c r="U340" s="116"/>
      <c r="V340" s="116"/>
      <c r="W340" s="116"/>
      <c r="X340" s="116"/>
      <c r="Y340" s="116"/>
      <c r="Z340" s="117"/>
      <c r="AA340" s="1222"/>
      <c r="AB340" s="1223"/>
      <c r="AC340" s="1185"/>
      <c r="AD340" s="1052"/>
      <c r="AE340" s="971"/>
      <c r="AF340" s="986"/>
      <c r="AG340" s="1224"/>
      <c r="AH340" s="1224"/>
      <c r="AI340" s="972"/>
      <c r="AJ340" s="976"/>
      <c r="AP340" s="1035"/>
    </row>
    <row r="341" spans="1:44" s="47" customFormat="1" ht="15" customHeight="1" x14ac:dyDescent="0.2">
      <c r="A341" s="1365"/>
      <c r="B341" s="435"/>
      <c r="C341" s="437"/>
      <c r="D341" s="437"/>
      <c r="E341" s="437"/>
      <c r="F341" s="437"/>
      <c r="G341" s="437"/>
      <c r="H341" s="437"/>
      <c r="I341" s="437"/>
      <c r="J341" s="437"/>
      <c r="K341" s="437"/>
      <c r="L341" s="437"/>
      <c r="M341" s="437"/>
      <c r="N341" s="437"/>
      <c r="O341" s="437"/>
      <c r="P341" s="437"/>
      <c r="Q341" s="437"/>
      <c r="R341" s="437"/>
      <c r="S341" s="437"/>
      <c r="T341" s="437"/>
      <c r="U341" s="118"/>
      <c r="V341" s="118"/>
      <c r="W341" s="118"/>
      <c r="X341" s="118"/>
      <c r="Y341" s="118"/>
      <c r="Z341" s="121"/>
      <c r="AA341" s="1030"/>
      <c r="AB341" s="1225"/>
      <c r="AC341" s="1182"/>
      <c r="AD341" s="1176"/>
      <c r="AE341" s="973"/>
      <c r="AF341" s="985"/>
      <c r="AG341" s="739"/>
      <c r="AH341" s="739"/>
      <c r="AI341" s="974"/>
      <c r="AJ341" s="991"/>
    </row>
    <row r="342" spans="1:44" s="47" customFormat="1" ht="14.45" customHeight="1" x14ac:dyDescent="0.2">
      <c r="A342" s="1364" t="s">
        <v>1002</v>
      </c>
      <c r="B342" s="1037"/>
      <c r="C342" s="1038"/>
      <c r="D342" s="1038"/>
      <c r="E342" s="1038"/>
      <c r="F342" s="1038"/>
      <c r="G342" s="1038"/>
      <c r="H342" s="1038"/>
      <c r="I342" s="1039"/>
      <c r="J342" s="1039"/>
      <c r="K342" s="1038"/>
      <c r="L342" s="1038"/>
      <c r="M342" s="1038"/>
      <c r="N342" s="1045"/>
      <c r="O342" s="1039"/>
      <c r="P342" s="1038"/>
      <c r="Q342" s="1038"/>
      <c r="R342" s="1038"/>
      <c r="S342" s="1039"/>
      <c r="T342" s="1039"/>
      <c r="U342" s="116"/>
      <c r="V342" s="116"/>
      <c r="W342" s="116"/>
      <c r="X342" s="732"/>
      <c r="Y342" s="235"/>
      <c r="Z342" s="117"/>
      <c r="AA342" s="1222"/>
      <c r="AB342" s="1223"/>
      <c r="AC342" s="1185"/>
      <c r="AD342" s="1052"/>
      <c r="AE342" s="971"/>
      <c r="AF342" s="986"/>
      <c r="AG342" s="1224"/>
      <c r="AH342" s="1224"/>
      <c r="AI342" s="975"/>
      <c r="AJ342" s="976"/>
    </row>
    <row r="343" spans="1:44" s="47" customFormat="1" ht="15" customHeight="1" x14ac:dyDescent="0.2">
      <c r="A343" s="1365"/>
      <c r="B343" s="435"/>
      <c r="C343" s="437"/>
      <c r="D343" s="437"/>
      <c r="E343" s="437"/>
      <c r="F343" s="437"/>
      <c r="G343" s="437"/>
      <c r="H343" s="437"/>
      <c r="I343" s="437"/>
      <c r="J343" s="437"/>
      <c r="K343" s="437"/>
      <c r="L343" s="437"/>
      <c r="M343" s="437"/>
      <c r="N343" s="437"/>
      <c r="O343" s="437"/>
      <c r="P343" s="437"/>
      <c r="Q343" s="437"/>
      <c r="R343" s="437"/>
      <c r="S343" s="437"/>
      <c r="T343" s="437"/>
      <c r="U343" s="118"/>
      <c r="V343" s="118"/>
      <c r="W343" s="118"/>
      <c r="X343" s="118"/>
      <c r="Y343" s="118"/>
      <c r="Z343" s="121"/>
      <c r="AA343" s="1030"/>
      <c r="AB343" s="1225"/>
      <c r="AC343" s="1182"/>
      <c r="AD343" s="1176"/>
      <c r="AE343" s="973">
        <v>2</v>
      </c>
      <c r="AF343" s="985">
        <v>1</v>
      </c>
      <c r="AG343" s="739"/>
      <c r="AH343" s="739"/>
      <c r="AI343" s="974"/>
      <c r="AJ343" s="991"/>
    </row>
    <row r="344" spans="1:44" s="47" customFormat="1" ht="10.5" customHeight="1" x14ac:dyDescent="0.2">
      <c r="A344" s="1364" t="s">
        <v>59</v>
      </c>
      <c r="B344" s="1194"/>
      <c r="C344" s="1195"/>
      <c r="D344" s="1195"/>
      <c r="E344" s="1195"/>
      <c r="F344" s="1195"/>
      <c r="G344" s="1195"/>
      <c r="H344" s="1195"/>
      <c r="I344" s="1196"/>
      <c r="J344" s="1196"/>
      <c r="K344" s="1195"/>
      <c r="L344" s="1195"/>
      <c r="M344" s="1195"/>
      <c r="N344" s="1196"/>
      <c r="O344" s="1196"/>
      <c r="P344" s="1195"/>
      <c r="Q344" s="1195"/>
      <c r="R344" s="1195"/>
      <c r="S344" s="1196"/>
      <c r="T344" s="1196"/>
      <c r="U344" s="1159"/>
      <c r="V344" s="1159"/>
      <c r="W344" s="1159"/>
      <c r="X344" s="1158"/>
      <c r="Y344" s="1158"/>
      <c r="Z344" s="1179"/>
      <c r="AA344" s="1222"/>
      <c r="AB344" s="1223"/>
      <c r="AC344" s="1185"/>
      <c r="AD344" s="1052"/>
      <c r="AE344" s="971"/>
      <c r="AF344" s="986"/>
      <c r="AG344" s="1224"/>
      <c r="AH344" s="1224"/>
      <c r="AI344" s="972"/>
      <c r="AJ344" s="976"/>
    </row>
    <row r="345" spans="1:44" s="47" customFormat="1" ht="15" customHeight="1" x14ac:dyDescent="0.2">
      <c r="A345" s="1365"/>
      <c r="B345" s="435"/>
      <c r="C345" s="437"/>
      <c r="D345" s="437"/>
      <c r="E345" s="437"/>
      <c r="F345" s="437"/>
      <c r="G345" s="437"/>
      <c r="H345" s="437"/>
      <c r="I345" s="437"/>
      <c r="J345" s="437"/>
      <c r="K345" s="437"/>
      <c r="L345" s="437"/>
      <c r="M345" s="437"/>
      <c r="N345" s="437"/>
      <c r="O345" s="437"/>
      <c r="P345" s="437"/>
      <c r="Q345" s="437"/>
      <c r="R345" s="437"/>
      <c r="S345" s="437"/>
      <c r="T345" s="437"/>
      <c r="U345" s="118"/>
      <c r="V345" s="118"/>
      <c r="W345" s="118"/>
      <c r="X345" s="118"/>
      <c r="Y345" s="118"/>
      <c r="Z345" s="121"/>
      <c r="AA345" s="1030"/>
      <c r="AB345" s="1225"/>
      <c r="AC345" s="1182">
        <v>19.07</v>
      </c>
      <c r="AD345" s="1176">
        <f>+AC345/AL333</f>
        <v>1</v>
      </c>
      <c r="AE345" s="973"/>
      <c r="AF345" s="985"/>
      <c r="AG345" s="739"/>
      <c r="AH345" s="739"/>
      <c r="AI345" s="974"/>
      <c r="AJ345" s="991"/>
    </row>
    <row r="346" spans="1:44" s="47" customFormat="1" ht="10.5" customHeight="1" x14ac:dyDescent="0.2">
      <c r="A346" s="1364" t="s">
        <v>234</v>
      </c>
      <c r="B346" s="1194"/>
      <c r="C346" s="1195"/>
      <c r="D346" s="1195"/>
      <c r="E346" s="1195"/>
      <c r="F346" s="1195"/>
      <c r="G346" s="1195"/>
      <c r="H346" s="1195"/>
      <c r="I346" s="1196"/>
      <c r="J346" s="1196"/>
      <c r="K346" s="1046"/>
      <c r="L346" s="1046"/>
      <c r="M346" s="1046"/>
      <c r="N346" s="1045"/>
      <c r="O346" s="1045"/>
      <c r="P346" s="1046"/>
      <c r="Q346" s="1046"/>
      <c r="R346" s="1046"/>
      <c r="S346" s="1196"/>
      <c r="T346" s="1196"/>
      <c r="U346" s="1159"/>
      <c r="V346" s="1159"/>
      <c r="W346" s="1159"/>
      <c r="X346" s="1158"/>
      <c r="Y346" s="1158"/>
      <c r="Z346" s="1179"/>
      <c r="AA346" s="1222"/>
      <c r="AB346" s="1223"/>
      <c r="AC346" s="1185"/>
      <c r="AD346" s="1052"/>
      <c r="AE346" s="971"/>
      <c r="AF346" s="986"/>
      <c r="AG346" s="1224"/>
      <c r="AH346" s="1224"/>
      <c r="AI346" s="972"/>
      <c r="AJ346" s="976"/>
    </row>
    <row r="347" spans="1:44" s="47" customFormat="1" ht="15" customHeight="1" x14ac:dyDescent="0.2">
      <c r="A347" s="1365"/>
      <c r="B347" s="435"/>
      <c r="C347" s="437"/>
      <c r="D347" s="437"/>
      <c r="E347" s="437"/>
      <c r="F347" s="437"/>
      <c r="G347" s="437"/>
      <c r="H347" s="437"/>
      <c r="I347" s="437"/>
      <c r="J347" s="437"/>
      <c r="K347" s="437"/>
      <c r="L347" s="437"/>
      <c r="M347" s="437"/>
      <c r="N347" s="437"/>
      <c r="O347" s="437"/>
      <c r="P347" s="437"/>
      <c r="Q347" s="437"/>
      <c r="R347" s="437"/>
      <c r="S347" s="437"/>
      <c r="T347" s="437"/>
      <c r="U347" s="118"/>
      <c r="V347" s="118"/>
      <c r="W347" s="118"/>
      <c r="X347" s="118"/>
      <c r="Y347" s="118"/>
      <c r="Z347" s="121"/>
      <c r="AA347" s="1030"/>
      <c r="AB347" s="1225"/>
      <c r="AC347" s="1182">
        <f>+(23.29-13)+(32.443-30.63)</f>
        <v>12.102999999999998</v>
      </c>
      <c r="AD347" s="1176">
        <f>+AC347/AL333</f>
        <v>0.6346617724174094</v>
      </c>
      <c r="AE347" s="973">
        <v>7</v>
      </c>
      <c r="AF347" s="985">
        <f>+AE347/AL333</f>
        <v>0.36706869428421607</v>
      </c>
      <c r="AG347" s="739"/>
      <c r="AH347" s="739"/>
      <c r="AI347" s="974"/>
      <c r="AJ347" s="991"/>
    </row>
    <row r="348" spans="1:44" s="47" customFormat="1" ht="10.5" customHeight="1" x14ac:dyDescent="0.2">
      <c r="A348" s="1364" t="s">
        <v>60</v>
      </c>
      <c r="B348" s="1055"/>
      <c r="C348" s="1046"/>
      <c r="D348" s="1046"/>
      <c r="E348" s="1046"/>
      <c r="F348" s="1046"/>
      <c r="G348" s="1046"/>
      <c r="H348" s="1046"/>
      <c r="I348" s="1045"/>
      <c r="J348" s="1045"/>
      <c r="K348" s="1046"/>
      <c r="L348" s="1046"/>
      <c r="M348" s="1046"/>
      <c r="N348" s="1045"/>
      <c r="O348" s="1045"/>
      <c r="P348" s="1046"/>
      <c r="Q348" s="1046"/>
      <c r="R348" s="1046"/>
      <c r="S348" s="1045"/>
      <c r="T348" s="1045"/>
      <c r="U348" s="756"/>
      <c r="V348" s="756"/>
      <c r="W348" s="756"/>
      <c r="X348" s="732"/>
      <c r="Y348" s="732"/>
      <c r="Z348" s="1019"/>
      <c r="AA348" s="1222"/>
      <c r="AB348" s="1223"/>
      <c r="AC348" s="1185"/>
      <c r="AD348" s="1052"/>
      <c r="AE348" s="971"/>
      <c r="AF348" s="986"/>
      <c r="AG348" s="1224"/>
      <c r="AH348" s="1224"/>
      <c r="AI348" s="972"/>
      <c r="AJ348" s="976"/>
    </row>
    <row r="349" spans="1:44" s="47" customFormat="1" ht="15" customHeight="1" x14ac:dyDescent="0.2">
      <c r="A349" s="1365"/>
      <c r="B349" s="435"/>
      <c r="C349" s="437"/>
      <c r="D349" s="437"/>
      <c r="E349" s="437"/>
      <c r="F349" s="437"/>
      <c r="G349" s="437"/>
      <c r="H349" s="437"/>
      <c r="I349" s="437"/>
      <c r="J349" s="437"/>
      <c r="K349" s="437"/>
      <c r="L349" s="437"/>
      <c r="M349" s="437"/>
      <c r="N349" s="437"/>
      <c r="O349" s="437"/>
      <c r="P349" s="437"/>
      <c r="Q349" s="437"/>
      <c r="R349" s="437"/>
      <c r="S349" s="437"/>
      <c r="T349" s="437"/>
      <c r="U349" s="118"/>
      <c r="V349" s="118"/>
      <c r="W349" s="118"/>
      <c r="X349" s="118"/>
      <c r="Y349" s="118"/>
      <c r="Z349" s="121"/>
      <c r="AA349" s="1030"/>
      <c r="AB349" s="1225"/>
      <c r="AC349" s="1182"/>
      <c r="AD349" s="1176"/>
      <c r="AE349" s="978">
        <v>19.07</v>
      </c>
      <c r="AF349" s="985">
        <f>+AE349/AL333</f>
        <v>1</v>
      </c>
      <c r="AG349" s="739"/>
      <c r="AH349" s="739"/>
      <c r="AI349" s="974"/>
      <c r="AJ349" s="992"/>
    </row>
    <row r="350" spans="1:44" s="47" customFormat="1" ht="10.5" customHeight="1" x14ac:dyDescent="0.2">
      <c r="A350" s="1364" t="s">
        <v>61</v>
      </c>
      <c r="B350" s="1194"/>
      <c r="C350" s="1195"/>
      <c r="D350" s="1195"/>
      <c r="E350" s="1195"/>
      <c r="F350" s="1195"/>
      <c r="G350" s="1195"/>
      <c r="H350" s="1195"/>
      <c r="I350" s="1196"/>
      <c r="J350" s="1196"/>
      <c r="K350" s="1195"/>
      <c r="L350" s="1195"/>
      <c r="M350" s="1195"/>
      <c r="N350" s="1196"/>
      <c r="O350" s="1196"/>
      <c r="P350" s="1195"/>
      <c r="Q350" s="1195"/>
      <c r="R350" s="1195"/>
      <c r="S350" s="1196"/>
      <c r="T350" s="1196"/>
      <c r="U350" s="1159"/>
      <c r="V350" s="1159"/>
      <c r="W350" s="1159"/>
      <c r="X350" s="1158"/>
      <c r="Y350" s="1158"/>
      <c r="Z350" s="1179"/>
      <c r="AA350" s="1222"/>
      <c r="AB350" s="1223"/>
      <c r="AC350" s="1185"/>
      <c r="AD350" s="1052"/>
      <c r="AE350" s="971"/>
      <c r="AF350" s="987"/>
      <c r="AG350" s="1226"/>
      <c r="AH350" s="1226"/>
      <c r="AI350" s="1053"/>
      <c r="AJ350" s="993"/>
      <c r="AL350" s="1328" t="s">
        <v>90</v>
      </c>
      <c r="AM350" s="1329"/>
      <c r="AN350" s="1466" t="s">
        <v>540</v>
      </c>
      <c r="AO350" s="1467"/>
    </row>
    <row r="351" spans="1:44" s="47" customFormat="1" ht="15" customHeight="1" x14ac:dyDescent="0.2">
      <c r="A351" s="1365"/>
      <c r="B351" s="435"/>
      <c r="C351" s="437"/>
      <c r="D351" s="437"/>
      <c r="E351" s="437"/>
      <c r="F351" s="437"/>
      <c r="G351" s="437"/>
      <c r="H351" s="437"/>
      <c r="I351" s="437"/>
      <c r="J351" s="437"/>
      <c r="K351" s="437"/>
      <c r="L351" s="437"/>
      <c r="M351" s="437"/>
      <c r="N351" s="437"/>
      <c r="O351" s="437"/>
      <c r="P351" s="437"/>
      <c r="Q351" s="437"/>
      <c r="R351" s="437"/>
      <c r="S351" s="437"/>
      <c r="T351" s="437"/>
      <c r="U351" s="118"/>
      <c r="V351" s="118"/>
      <c r="W351" s="118"/>
      <c r="X351" s="118"/>
      <c r="Y351" s="118"/>
      <c r="Z351" s="121"/>
      <c r="AA351" s="1030"/>
      <c r="AB351" s="1225"/>
      <c r="AC351" s="1182">
        <v>19.07</v>
      </c>
      <c r="AD351" s="1176">
        <f>AC351/AL333</f>
        <v>1</v>
      </c>
      <c r="AE351" s="978"/>
      <c r="AF351" s="985"/>
      <c r="AG351" s="743"/>
      <c r="AH351" s="743"/>
      <c r="AI351" s="979">
        <v>3</v>
      </c>
      <c r="AJ351" s="992">
        <f>+AI351/AL333</f>
        <v>0.15731515469323545</v>
      </c>
      <c r="AL351" s="608" t="s">
        <v>376</v>
      </c>
      <c r="AM351" s="506" t="s">
        <v>378</v>
      </c>
      <c r="AN351" s="1468"/>
      <c r="AO351" s="1469"/>
    </row>
    <row r="352" spans="1:44" s="47" customFormat="1" ht="10.5" customHeight="1" x14ac:dyDescent="0.2">
      <c r="A352" s="1364" t="s">
        <v>62</v>
      </c>
      <c r="B352" s="1194"/>
      <c r="C352" s="1195"/>
      <c r="D352" s="1195"/>
      <c r="E352" s="1197"/>
      <c r="F352" s="1195"/>
      <c r="G352" s="1057"/>
      <c r="H352" s="1195"/>
      <c r="I352" s="1058"/>
      <c r="J352" s="1196"/>
      <c r="K352" s="1195"/>
      <c r="L352" s="1195"/>
      <c r="M352" s="1057"/>
      <c r="N352" s="1196"/>
      <c r="O352" s="1196"/>
      <c r="P352" s="1195"/>
      <c r="Q352" s="1195"/>
      <c r="R352" s="1195"/>
      <c r="S352" s="1196"/>
      <c r="T352" s="1196"/>
      <c r="U352" s="1159"/>
      <c r="V352" s="1159"/>
      <c r="W352" s="1159"/>
      <c r="X352" s="1158"/>
      <c r="Y352" s="1158"/>
      <c r="Z352" s="1179"/>
      <c r="AA352" s="1222"/>
      <c r="AB352" s="1223"/>
      <c r="AC352" s="1185"/>
      <c r="AD352" s="984"/>
      <c r="AE352" s="971"/>
      <c r="AF352" s="987"/>
      <c r="AG352" s="1226"/>
      <c r="AH352" s="1226"/>
      <c r="AI352" s="972"/>
      <c r="AJ352" s="976"/>
      <c r="AK352" s="1103"/>
      <c r="AL352" s="609" t="s">
        <v>103</v>
      </c>
      <c r="AM352" s="415" t="s">
        <v>91</v>
      </c>
      <c r="AN352" s="1468"/>
      <c r="AO352" s="1469"/>
    </row>
    <row r="353" spans="1:41" s="47" customFormat="1" ht="15" customHeight="1" x14ac:dyDescent="0.2">
      <c r="A353" s="1365"/>
      <c r="B353" s="435"/>
      <c r="C353" s="437"/>
      <c r="D353" s="437"/>
      <c r="E353" s="437"/>
      <c r="F353" s="437"/>
      <c r="G353" s="437"/>
      <c r="H353" s="437"/>
      <c r="I353" s="437"/>
      <c r="J353" s="437"/>
      <c r="K353" s="437"/>
      <c r="L353" s="437"/>
      <c r="M353" s="437"/>
      <c r="N353" s="437"/>
      <c r="O353" s="437"/>
      <c r="P353" s="437"/>
      <c r="Q353" s="437"/>
      <c r="R353" s="437"/>
      <c r="S353" s="437"/>
      <c r="T353" s="437"/>
      <c r="U353" s="118"/>
      <c r="V353" s="118"/>
      <c r="W353" s="118"/>
      <c r="X353" s="118"/>
      <c r="Y353" s="118"/>
      <c r="Z353" s="121"/>
      <c r="AA353" s="1030"/>
      <c r="AB353" s="1225"/>
      <c r="AC353" s="1182">
        <f>19.07-3</f>
        <v>16.07</v>
      </c>
      <c r="AD353" s="1176">
        <f>+AC353/AL333</f>
        <v>0.84268484530676457</v>
      </c>
      <c r="AE353" s="978">
        <v>3</v>
      </c>
      <c r="AF353" s="985">
        <f>+AE353/AL333</f>
        <v>0.15731515469323545</v>
      </c>
      <c r="AG353" s="745"/>
      <c r="AH353" s="745"/>
      <c r="AI353" s="980"/>
      <c r="AJ353" s="994"/>
      <c r="AK353" s="1104"/>
      <c r="AL353" s="610" t="s">
        <v>104</v>
      </c>
      <c r="AM353" s="415" t="s">
        <v>92</v>
      </c>
      <c r="AN353" s="1468"/>
      <c r="AO353" s="1469"/>
    </row>
    <row r="354" spans="1:41" s="47" customFormat="1" ht="10.5" customHeight="1" x14ac:dyDescent="0.2">
      <c r="A354" s="1364" t="s">
        <v>63</v>
      </c>
      <c r="B354" s="1194"/>
      <c r="C354" s="1195"/>
      <c r="D354" s="1195"/>
      <c r="E354" s="1195"/>
      <c r="F354" s="1195"/>
      <c r="G354" s="1195"/>
      <c r="H354" s="1195"/>
      <c r="I354" s="1196"/>
      <c r="J354" s="1196"/>
      <c r="K354" s="1195"/>
      <c r="L354" s="1195"/>
      <c r="M354" s="1195"/>
      <c r="N354" s="1196"/>
      <c r="O354" s="1196"/>
      <c r="P354" s="1195"/>
      <c r="Q354" s="1195"/>
      <c r="R354" s="1195"/>
      <c r="S354" s="1196"/>
      <c r="T354" s="1196"/>
      <c r="U354" s="1159"/>
      <c r="V354" s="1159"/>
      <c r="W354" s="1159"/>
      <c r="X354" s="1158"/>
      <c r="Y354" s="1158"/>
      <c r="Z354" s="1179"/>
      <c r="AA354" s="1222"/>
      <c r="AB354" s="1223"/>
      <c r="AC354" s="1185"/>
      <c r="AD354" s="984"/>
      <c r="AE354" s="971"/>
      <c r="AF354" s="986"/>
      <c r="AG354" s="1224"/>
      <c r="AH354" s="1224"/>
      <c r="AI354" s="972"/>
      <c r="AJ354" s="995"/>
      <c r="AK354" s="1104"/>
      <c r="AL354" s="507" t="s">
        <v>105</v>
      </c>
      <c r="AM354" s="415" t="s">
        <v>93</v>
      </c>
      <c r="AN354" s="1468"/>
      <c r="AO354" s="1469"/>
    </row>
    <row r="355" spans="1:41" s="119" customFormat="1" ht="15" customHeight="1" thickBot="1" x14ac:dyDescent="0.25">
      <c r="A355" s="1369"/>
      <c r="B355" s="1040"/>
      <c r="C355" s="1041"/>
      <c r="D355" s="1041"/>
      <c r="E355" s="1041"/>
      <c r="F355" s="1041"/>
      <c r="G355" s="1041"/>
      <c r="H355" s="1041"/>
      <c r="I355" s="1041"/>
      <c r="J355" s="1041"/>
      <c r="K355" s="1041"/>
      <c r="L355" s="1041"/>
      <c r="M355" s="1041"/>
      <c r="N355" s="1041"/>
      <c r="O355" s="1041"/>
      <c r="P355" s="1041"/>
      <c r="Q355" s="1041"/>
      <c r="R355" s="1041"/>
      <c r="S355" s="1041"/>
      <c r="T355" s="1041"/>
      <c r="U355" s="124"/>
      <c r="V355" s="124"/>
      <c r="W355" s="124"/>
      <c r="X355" s="124"/>
      <c r="Y355" s="124"/>
      <c r="Z355" s="126"/>
      <c r="AA355" s="1163"/>
      <c r="AB355" s="775"/>
      <c r="AC355" s="1200">
        <v>19.07</v>
      </c>
      <c r="AD355" s="990">
        <f>+AC355/AL333</f>
        <v>1</v>
      </c>
      <c r="AE355" s="983"/>
      <c r="AF355" s="990"/>
      <c r="AG355" s="775"/>
      <c r="AH355" s="775"/>
      <c r="AI355" s="983"/>
      <c r="AJ355" s="996"/>
      <c r="AK355" s="1105"/>
      <c r="AL355" s="417" t="s">
        <v>377</v>
      </c>
      <c r="AM355" s="415" t="s">
        <v>379</v>
      </c>
      <c r="AN355" s="1470"/>
      <c r="AO355" s="1471"/>
    </row>
    <row r="356" spans="1:41" s="47" customFormat="1" x14ac:dyDescent="0.2">
      <c r="AM356" s="119"/>
      <c r="AN356" s="119"/>
      <c r="AO356" s="119"/>
    </row>
    <row r="357" spans="1:41" s="47" customFormat="1" x14ac:dyDescent="0.2"/>
    <row r="358" spans="1:41" s="47" customFormat="1" x14ac:dyDescent="0.2">
      <c r="A358" s="72" t="s">
        <v>96</v>
      </c>
      <c r="B358" s="1353" t="s">
        <v>671</v>
      </c>
      <c r="C358" s="1354"/>
      <c r="D358" s="1354"/>
      <c r="E358" s="1354"/>
      <c r="F358" s="1354"/>
      <c r="G358" s="1354"/>
      <c r="H358" s="1354"/>
      <c r="I358" s="1354"/>
      <c r="J358" s="1354"/>
      <c r="K358" s="74"/>
      <c r="L358" s="75" t="s">
        <v>95</v>
      </c>
      <c r="M358" s="76"/>
      <c r="N358" s="76"/>
      <c r="O358" s="74"/>
      <c r="P358" s="423" t="s">
        <v>614</v>
      </c>
      <c r="Q358" s="423"/>
      <c r="R358" s="423"/>
      <c r="S358" s="423"/>
      <c r="T358" s="424"/>
      <c r="U358" s="424"/>
    </row>
    <row r="359" spans="1:41" s="47" customFormat="1" ht="9.75" customHeight="1" x14ac:dyDescent="0.2">
      <c r="A359" s="72"/>
      <c r="B359" s="73"/>
      <c r="C359" s="74"/>
      <c r="D359" s="74"/>
      <c r="E359" s="74"/>
      <c r="F359" s="74"/>
      <c r="G359" s="74"/>
      <c r="H359" s="74"/>
      <c r="I359" s="74"/>
      <c r="J359" s="74"/>
      <c r="K359" s="74"/>
      <c r="L359" s="75"/>
      <c r="M359" s="76"/>
      <c r="N359" s="76"/>
      <c r="O359" s="74"/>
      <c r="P359" s="74"/>
      <c r="Q359" s="74"/>
      <c r="R359" s="74"/>
      <c r="S359" s="74"/>
      <c r="T359" s="71"/>
      <c r="U359" s="71"/>
    </row>
    <row r="360" spans="1:41" s="47" customFormat="1" ht="18" customHeight="1" x14ac:dyDescent="0.2">
      <c r="A360" s="77" t="s">
        <v>53</v>
      </c>
      <c r="B360" s="426" t="s">
        <v>48</v>
      </c>
      <c r="C360" s="427"/>
      <c r="D360" s="427"/>
      <c r="E360" s="427"/>
      <c r="F360" s="427"/>
      <c r="G360" s="427"/>
      <c r="H360" s="427"/>
      <c r="I360" s="427"/>
      <c r="J360" s="428"/>
      <c r="K360" s="78"/>
      <c r="L360" s="724" t="s">
        <v>1003</v>
      </c>
      <c r="M360" s="78"/>
      <c r="N360" s="78"/>
      <c r="O360" s="78"/>
      <c r="P360" s="78"/>
      <c r="Q360" s="78"/>
      <c r="R360" s="78"/>
      <c r="S360" s="78"/>
      <c r="T360" s="79"/>
      <c r="U360" s="79"/>
    </row>
    <row r="361" spans="1:41" s="47" customFormat="1" ht="18" customHeight="1" x14ac:dyDescent="0.2">
      <c r="A361" s="77"/>
      <c r="B361" s="426" t="s">
        <v>50</v>
      </c>
      <c r="C361" s="427"/>
      <c r="D361" s="427"/>
      <c r="E361" s="427"/>
      <c r="F361" s="427"/>
      <c r="G361" s="427"/>
      <c r="H361" s="427"/>
      <c r="I361" s="427"/>
      <c r="J361" s="428"/>
      <c r="K361" s="78"/>
      <c r="L361" s="78" t="s">
        <v>49</v>
      </c>
      <c r="M361" s="78"/>
      <c r="N361" s="78"/>
      <c r="O361" s="78"/>
      <c r="P361" s="78"/>
      <c r="Q361" s="78"/>
      <c r="R361" s="78"/>
      <c r="S361" s="78"/>
      <c r="T361" s="79"/>
      <c r="U361" s="79"/>
    </row>
    <row r="362" spans="1:41" s="47" customFormat="1" ht="18" customHeight="1" x14ac:dyDescent="0.2">
      <c r="A362" s="77"/>
      <c r="B362" s="426" t="s">
        <v>51</v>
      </c>
      <c r="C362" s="427"/>
      <c r="D362" s="427"/>
      <c r="E362" s="427"/>
      <c r="F362" s="427"/>
      <c r="G362" s="427"/>
      <c r="H362" s="427"/>
      <c r="I362" s="427"/>
      <c r="J362" s="428"/>
      <c r="K362" s="78"/>
      <c r="L362" s="78" t="s">
        <v>49</v>
      </c>
      <c r="M362" s="78"/>
      <c r="N362" s="78"/>
      <c r="O362" s="78"/>
      <c r="P362" s="78"/>
      <c r="Q362" s="78"/>
      <c r="R362" s="78"/>
      <c r="S362" s="78"/>
      <c r="T362" s="79"/>
      <c r="U362" s="79"/>
      <c r="AE362" s="69"/>
    </row>
    <row r="363" spans="1:41" s="47" customFormat="1" ht="18" customHeight="1" x14ac:dyDescent="0.2">
      <c r="A363" s="77"/>
      <c r="B363" s="426" t="s">
        <v>54</v>
      </c>
      <c r="C363" s="427"/>
      <c r="D363" s="427"/>
      <c r="E363" s="427"/>
      <c r="F363" s="427"/>
      <c r="G363" s="427"/>
      <c r="H363" s="427"/>
      <c r="I363" s="427"/>
      <c r="J363" s="428"/>
      <c r="K363" s="78"/>
      <c r="L363" s="78" t="s">
        <v>49</v>
      </c>
      <c r="M363" s="78"/>
      <c r="N363" s="78"/>
      <c r="O363" s="78"/>
      <c r="P363" s="78"/>
      <c r="Q363" s="78"/>
      <c r="R363" s="78"/>
      <c r="S363" s="78"/>
      <c r="T363" s="79"/>
      <c r="U363" s="79"/>
    </row>
    <row r="364" spans="1:41" s="47" customFormat="1" ht="18" customHeight="1" x14ac:dyDescent="0.2">
      <c r="A364" s="77"/>
      <c r="B364" s="426" t="s">
        <v>964</v>
      </c>
      <c r="C364" s="427"/>
      <c r="D364" s="427"/>
      <c r="E364" s="427"/>
      <c r="F364" s="427"/>
      <c r="G364" s="427"/>
      <c r="H364" s="427"/>
      <c r="I364" s="427"/>
      <c r="J364" s="428"/>
      <c r="K364" s="78"/>
      <c r="L364" s="78" t="s">
        <v>49</v>
      </c>
      <c r="M364" s="78"/>
      <c r="N364" s="78"/>
      <c r="O364" s="78"/>
      <c r="P364" s="78"/>
      <c r="Q364" s="78"/>
      <c r="R364" s="78"/>
      <c r="S364" s="78"/>
      <c r="T364" s="79"/>
      <c r="U364" s="79"/>
    </row>
    <row r="365" spans="1:41" s="47" customFormat="1" ht="18" customHeight="1" x14ac:dyDescent="0.2">
      <c r="A365" s="77"/>
      <c r="B365" s="426" t="s">
        <v>965</v>
      </c>
      <c r="C365" s="427"/>
      <c r="D365" s="427"/>
      <c r="E365" s="427"/>
      <c r="F365" s="427"/>
      <c r="G365" s="427"/>
      <c r="H365" s="427"/>
      <c r="I365" s="427"/>
      <c r="J365" s="428"/>
      <c r="K365" s="78"/>
      <c r="L365" s="78" t="s">
        <v>49</v>
      </c>
      <c r="M365" s="78"/>
      <c r="N365" s="78"/>
      <c r="O365" s="78"/>
      <c r="P365" s="78"/>
      <c r="Q365" s="78"/>
      <c r="R365" s="78"/>
      <c r="S365" s="78"/>
      <c r="T365" s="79"/>
      <c r="U365" s="79"/>
    </row>
    <row r="366" spans="1:41" s="47" customFormat="1" ht="18" customHeight="1" x14ac:dyDescent="0.2">
      <c r="A366" s="262" t="s">
        <v>154</v>
      </c>
      <c r="B366" s="425"/>
      <c r="C366" s="1355" t="s">
        <v>591</v>
      </c>
      <c r="D366" s="1355"/>
      <c r="E366" s="1355"/>
      <c r="F366" s="1355"/>
      <c r="G366" s="1355"/>
      <c r="H366" s="1355"/>
      <c r="I366" s="1355"/>
      <c r="J366" s="1355"/>
      <c r="K366" s="1355"/>
      <c r="L366" s="77" t="s">
        <v>314</v>
      </c>
      <c r="M366" s="74"/>
      <c r="N366" s="74"/>
      <c r="O366" s="74"/>
      <c r="P366" s="74"/>
      <c r="Q366" s="74"/>
      <c r="R366" s="1101" t="s">
        <v>1063</v>
      </c>
      <c r="S366" s="1101"/>
      <c r="T366" s="1101"/>
      <c r="U366" s="1101"/>
    </row>
    <row r="367" spans="1:41" s="47" customFormat="1" ht="13.5" thickBot="1" x14ac:dyDescent="0.25">
      <c r="A367" s="80"/>
      <c r="B367" s="81"/>
      <c r="C367" s="82"/>
      <c r="D367" s="82"/>
      <c r="E367" s="82"/>
      <c r="F367" s="82"/>
      <c r="G367" s="82"/>
      <c r="H367" s="82"/>
      <c r="I367" s="82"/>
      <c r="J367" s="82"/>
      <c r="K367" s="82"/>
      <c r="L367" s="83"/>
      <c r="M367" s="82"/>
      <c r="N367" s="82"/>
      <c r="O367" s="82"/>
      <c r="P367" s="82"/>
      <c r="Q367" s="82"/>
      <c r="R367" s="82"/>
      <c r="S367" s="82"/>
      <c r="T367" s="82"/>
      <c r="U367" s="82"/>
      <c r="V367" s="84"/>
      <c r="W367" s="84"/>
    </row>
    <row r="368" spans="1:41" s="47" customFormat="1" x14ac:dyDescent="0.2">
      <c r="A368" s="85"/>
      <c r="B368" s="86"/>
      <c r="C368" s="87"/>
      <c r="D368" s="87"/>
      <c r="E368" s="87"/>
      <c r="F368" s="87"/>
      <c r="G368" s="87"/>
      <c r="H368" s="87"/>
      <c r="I368" s="87"/>
      <c r="J368" s="87"/>
      <c r="K368" s="87"/>
      <c r="L368" s="86"/>
      <c r="M368" s="87"/>
      <c r="N368" s="87"/>
      <c r="O368" s="87"/>
      <c r="P368" s="967"/>
      <c r="Q368" s="87"/>
      <c r="R368" s="87"/>
      <c r="S368" s="87"/>
      <c r="T368" s="88"/>
      <c r="U368" s="1071"/>
      <c r="V368" s="119"/>
      <c r="W368" s="119"/>
      <c r="X368" s="119"/>
      <c r="Y368" s="119"/>
      <c r="Z368" s="119"/>
      <c r="AA368" s="119"/>
      <c r="AB368" s="119"/>
      <c r="AC368" s="119"/>
      <c r="AD368" s="119"/>
      <c r="AE368" s="119"/>
      <c r="AF368" s="93"/>
    </row>
    <row r="369" spans="1:33" s="47" customFormat="1" x14ac:dyDescent="0.2">
      <c r="A369" s="90"/>
      <c r="B369" s="91"/>
      <c r="C369" s="92"/>
      <c r="D369" s="92"/>
      <c r="E369" s="92"/>
      <c r="F369" s="92"/>
      <c r="G369" s="92"/>
      <c r="H369" s="92"/>
      <c r="I369" s="92"/>
      <c r="J369" s="92"/>
      <c r="K369" s="92"/>
      <c r="L369" s="91"/>
      <c r="M369" s="92"/>
      <c r="N369" s="92"/>
      <c r="O369" s="92"/>
      <c r="P369" s="119"/>
      <c r="Q369" s="92"/>
      <c r="R369" s="92"/>
      <c r="S369" s="92"/>
      <c r="T369" s="93"/>
      <c r="U369" s="1072"/>
      <c r="V369" s="119"/>
      <c r="W369" s="119"/>
      <c r="X369" s="119"/>
      <c r="Y369" s="119"/>
      <c r="Z369" s="119"/>
      <c r="AA369" s="119"/>
      <c r="AB369" s="119"/>
      <c r="AC369" s="119"/>
      <c r="AD369" s="119"/>
      <c r="AE369" s="119"/>
      <c r="AF369" s="93"/>
    </row>
    <row r="370" spans="1:33" s="47" customFormat="1" x14ac:dyDescent="0.2">
      <c r="A370" s="95"/>
      <c r="B370" s="91"/>
      <c r="C370" s="92"/>
      <c r="D370" s="92"/>
      <c r="E370" s="92"/>
      <c r="F370" s="92"/>
      <c r="G370" s="92"/>
      <c r="H370" s="92"/>
      <c r="I370" s="92"/>
      <c r="J370" s="92"/>
      <c r="K370" s="92"/>
      <c r="L370" s="91"/>
      <c r="M370" s="92"/>
      <c r="N370" s="92"/>
      <c r="O370" s="92"/>
      <c r="P370" s="119"/>
      <c r="Q370" s="92"/>
      <c r="R370" s="92"/>
      <c r="S370" s="92"/>
      <c r="T370" s="93"/>
      <c r="U370" s="1072"/>
      <c r="V370" s="119"/>
      <c r="W370" s="119"/>
      <c r="X370" s="119"/>
      <c r="Y370" s="119"/>
      <c r="Z370" s="119"/>
      <c r="AA370" s="119"/>
      <c r="AB370" s="119"/>
      <c r="AC370" s="119"/>
      <c r="AD370" s="119"/>
      <c r="AE370" s="119"/>
      <c r="AF370" s="93"/>
    </row>
    <row r="371" spans="1:33" s="47" customFormat="1" x14ac:dyDescent="0.2">
      <c r="A371" s="95"/>
      <c r="B371" s="91"/>
      <c r="C371" s="92"/>
      <c r="D371" s="92"/>
      <c r="E371" s="92"/>
      <c r="F371" s="92"/>
      <c r="G371" s="92"/>
      <c r="H371" s="92"/>
      <c r="I371" s="92"/>
      <c r="J371" s="92"/>
      <c r="K371" s="92"/>
      <c r="L371" s="91"/>
      <c r="M371" s="92"/>
      <c r="N371" s="92"/>
      <c r="O371" s="92"/>
      <c r="P371" s="119"/>
      <c r="Q371" s="92"/>
      <c r="R371" s="92"/>
      <c r="S371" s="92"/>
      <c r="T371" s="93"/>
      <c r="U371" s="1072"/>
      <c r="V371" s="119"/>
      <c r="W371" s="119"/>
      <c r="X371" s="119"/>
      <c r="Y371" s="119"/>
      <c r="Z371" s="119"/>
      <c r="AA371" s="119"/>
      <c r="AB371" s="119"/>
      <c r="AC371" s="119"/>
      <c r="AD371" s="119"/>
      <c r="AE371" s="119"/>
      <c r="AF371" s="93"/>
    </row>
    <row r="372" spans="1:33" s="47" customFormat="1" x14ac:dyDescent="0.2">
      <c r="A372" s="95"/>
      <c r="B372" s="91"/>
      <c r="C372" s="92"/>
      <c r="D372" s="92"/>
      <c r="E372" s="92"/>
      <c r="F372" s="92"/>
      <c r="G372" s="92"/>
      <c r="H372" s="92"/>
      <c r="I372" s="92"/>
      <c r="J372" s="92"/>
      <c r="K372" s="92"/>
      <c r="L372" s="91"/>
      <c r="M372" s="92"/>
      <c r="N372" s="92"/>
      <c r="O372" s="92"/>
      <c r="P372" s="119"/>
      <c r="Q372" s="92"/>
      <c r="R372" s="92"/>
      <c r="S372" s="92"/>
      <c r="T372" s="93"/>
      <c r="U372" s="1072"/>
      <c r="V372" s="119"/>
      <c r="W372" s="119"/>
      <c r="X372" s="119"/>
      <c r="Y372" s="119"/>
      <c r="Z372" s="119"/>
      <c r="AA372" s="119"/>
      <c r="AB372" s="119"/>
      <c r="AC372" s="119"/>
      <c r="AD372" s="119"/>
      <c r="AE372" s="119"/>
      <c r="AF372" s="93"/>
    </row>
    <row r="373" spans="1:33" s="47" customFormat="1" x14ac:dyDescent="0.2">
      <c r="A373" s="95"/>
      <c r="B373" s="91"/>
      <c r="C373" s="92"/>
      <c r="D373" s="92"/>
      <c r="E373" s="92"/>
      <c r="F373" s="92"/>
      <c r="G373" s="92"/>
      <c r="H373" s="92"/>
      <c r="I373" s="92"/>
      <c r="J373" s="92"/>
      <c r="K373" s="92"/>
      <c r="L373" s="91"/>
      <c r="M373" s="92"/>
      <c r="N373" s="92"/>
      <c r="O373" s="92"/>
      <c r="P373" s="119"/>
      <c r="Q373" s="92"/>
      <c r="R373" s="92"/>
      <c r="S373" s="92"/>
      <c r="T373" s="93"/>
      <c r="U373" s="1072"/>
      <c r="V373" s="119"/>
      <c r="W373" s="119"/>
      <c r="X373" s="119"/>
      <c r="Y373" s="119"/>
      <c r="Z373" s="119"/>
      <c r="AA373" s="119"/>
      <c r="AB373" s="119"/>
      <c r="AC373" s="119"/>
      <c r="AD373" s="119"/>
      <c r="AE373" s="119"/>
      <c r="AF373" s="93"/>
    </row>
    <row r="374" spans="1:33" s="47" customFormat="1" x14ac:dyDescent="0.2">
      <c r="A374" s="95"/>
      <c r="B374" s="91"/>
      <c r="C374" s="92"/>
      <c r="D374" s="92"/>
      <c r="E374" s="92"/>
      <c r="F374" s="92"/>
      <c r="G374" s="92"/>
      <c r="H374" s="92"/>
      <c r="I374" s="92"/>
      <c r="J374" s="92"/>
      <c r="K374" s="92"/>
      <c r="L374" s="91"/>
      <c r="M374" s="92"/>
      <c r="N374" s="92"/>
      <c r="O374" s="92"/>
      <c r="P374" s="119"/>
      <c r="Q374" s="92"/>
      <c r="R374" s="92"/>
      <c r="S374" s="92"/>
      <c r="T374" s="93"/>
      <c r="U374" s="1072"/>
      <c r="V374" s="119"/>
      <c r="W374" s="119"/>
      <c r="X374" s="119"/>
      <c r="Y374" s="119"/>
      <c r="Z374" s="119"/>
      <c r="AA374" s="119"/>
      <c r="AB374" s="119"/>
      <c r="AC374" s="119"/>
      <c r="AD374" s="119"/>
      <c r="AE374" s="119"/>
      <c r="AF374" s="93"/>
    </row>
    <row r="375" spans="1:33" s="47" customFormat="1" x14ac:dyDescent="0.2">
      <c r="A375" s="95"/>
      <c r="B375" s="91"/>
      <c r="C375" s="92"/>
      <c r="D375" s="92"/>
      <c r="E375" s="92"/>
      <c r="F375" s="92"/>
      <c r="G375" s="92"/>
      <c r="H375" s="92"/>
      <c r="I375" s="92"/>
      <c r="J375" s="92"/>
      <c r="K375" s="92"/>
      <c r="L375" s="91"/>
      <c r="M375" s="92"/>
      <c r="N375" s="92"/>
      <c r="O375" s="92"/>
      <c r="P375" s="119"/>
      <c r="Q375" s="92"/>
      <c r="R375" s="92"/>
      <c r="S375" s="92"/>
      <c r="T375" s="93"/>
      <c r="U375" s="1072"/>
      <c r="V375" s="119"/>
      <c r="W375" s="119"/>
      <c r="X375" s="119"/>
      <c r="Y375" s="119"/>
      <c r="Z375" s="119"/>
      <c r="AA375" s="119"/>
      <c r="AB375" s="119"/>
      <c r="AC375" s="119"/>
      <c r="AD375" s="119"/>
      <c r="AE375" s="119"/>
      <c r="AF375" s="93"/>
    </row>
    <row r="376" spans="1:33" s="47" customFormat="1" x14ac:dyDescent="0.2">
      <c r="A376" s="95"/>
      <c r="B376" s="91"/>
      <c r="C376" s="92"/>
      <c r="D376" s="92"/>
      <c r="E376" s="92"/>
      <c r="F376" s="92"/>
      <c r="G376" s="92"/>
      <c r="H376" s="92"/>
      <c r="I376" s="92"/>
      <c r="J376" s="92"/>
      <c r="K376" s="92"/>
      <c r="L376" s="91"/>
      <c r="M376" s="92"/>
      <c r="N376" s="92"/>
      <c r="O376" s="92"/>
      <c r="P376" s="119"/>
      <c r="Q376" s="92"/>
      <c r="R376" s="92"/>
      <c r="S376" s="92"/>
      <c r="T376" s="93"/>
      <c r="U376" s="1072"/>
      <c r="V376" s="119"/>
      <c r="W376" s="119"/>
      <c r="X376" s="119"/>
      <c r="Y376" s="119"/>
      <c r="Z376" s="119"/>
      <c r="AA376" s="119"/>
      <c r="AB376" s="119"/>
      <c r="AC376" s="119"/>
      <c r="AD376" s="119"/>
      <c r="AE376" s="119"/>
      <c r="AF376" s="93"/>
    </row>
    <row r="377" spans="1:33" s="47" customFormat="1" x14ac:dyDescent="0.2">
      <c r="A377" s="95"/>
      <c r="B377" s="91"/>
      <c r="C377" s="92"/>
      <c r="D377" s="92"/>
      <c r="E377" s="92"/>
      <c r="F377" s="92"/>
      <c r="G377" s="92"/>
      <c r="H377" s="92"/>
      <c r="I377" s="92"/>
      <c r="J377" s="92"/>
      <c r="K377" s="92"/>
      <c r="L377" s="91"/>
      <c r="M377" s="92"/>
      <c r="N377" s="92"/>
      <c r="O377" s="92"/>
      <c r="P377" s="119"/>
      <c r="Q377" s="92"/>
      <c r="R377" s="92"/>
      <c r="S377" s="92"/>
      <c r="T377" s="93"/>
      <c r="U377" s="1072"/>
      <c r="V377" s="119"/>
      <c r="W377" s="119"/>
      <c r="X377" s="119"/>
      <c r="Y377" s="119"/>
      <c r="Z377" s="119"/>
      <c r="AA377" s="119"/>
      <c r="AB377" s="119"/>
      <c r="AC377" s="119"/>
      <c r="AD377" s="119"/>
      <c r="AE377" s="119"/>
      <c r="AF377" s="93"/>
    </row>
    <row r="378" spans="1:33" s="47" customFormat="1" x14ac:dyDescent="0.2">
      <c r="A378" s="95"/>
      <c r="B378" s="91"/>
      <c r="C378" s="92"/>
      <c r="D378" s="92"/>
      <c r="E378" s="92"/>
      <c r="F378" s="92"/>
      <c r="G378" s="92"/>
      <c r="H378" s="92"/>
      <c r="I378" s="92"/>
      <c r="J378" s="92"/>
      <c r="K378" s="92"/>
      <c r="L378" s="91"/>
      <c r="M378" s="92"/>
      <c r="N378" s="92"/>
      <c r="O378" s="92"/>
      <c r="P378" s="119"/>
      <c r="Q378" s="92"/>
      <c r="R378" s="92"/>
      <c r="S378" s="92"/>
      <c r="T378" s="93"/>
      <c r="U378" s="1072"/>
      <c r="V378" s="119"/>
      <c r="W378" s="119"/>
      <c r="X378" s="119"/>
      <c r="Y378" s="119"/>
      <c r="Z378" s="119"/>
      <c r="AA378" s="119"/>
      <c r="AB378" s="119"/>
      <c r="AC378" s="119"/>
      <c r="AD378" s="119"/>
      <c r="AE378" s="119"/>
      <c r="AF378" s="93"/>
    </row>
    <row r="379" spans="1:33" s="47" customFormat="1" x14ac:dyDescent="0.2">
      <c r="A379" s="95"/>
      <c r="B379" s="91"/>
      <c r="C379" s="92"/>
      <c r="D379" s="92"/>
      <c r="E379" s="92"/>
      <c r="F379" s="92"/>
      <c r="G379" s="92"/>
      <c r="H379" s="92"/>
      <c r="I379" s="92"/>
      <c r="J379" s="92"/>
      <c r="K379" s="92"/>
      <c r="L379" s="91"/>
      <c r="M379" s="92"/>
      <c r="N379" s="92"/>
      <c r="O379" s="92"/>
      <c r="P379" s="119"/>
      <c r="Q379" s="92"/>
      <c r="R379" s="92"/>
      <c r="S379" s="92"/>
      <c r="T379" s="93"/>
      <c r="U379" s="1072"/>
      <c r="V379" s="119"/>
      <c r="W379" s="119"/>
      <c r="X379" s="119"/>
      <c r="Y379" s="119"/>
      <c r="Z379" s="119"/>
      <c r="AA379" s="119"/>
      <c r="AB379" s="119"/>
      <c r="AC379" s="119"/>
      <c r="AD379" s="119"/>
      <c r="AE379" s="119"/>
      <c r="AF379" s="93"/>
      <c r="AG379" s="119"/>
    </row>
    <row r="380" spans="1:33" s="47" customFormat="1" x14ac:dyDescent="0.2">
      <c r="A380" s="95"/>
      <c r="B380" s="91"/>
      <c r="C380" s="92"/>
      <c r="D380" s="92"/>
      <c r="E380" s="92"/>
      <c r="F380" s="92"/>
      <c r="G380" s="92"/>
      <c r="H380" s="92"/>
      <c r="I380" s="92"/>
      <c r="J380" s="92"/>
      <c r="K380" s="92"/>
      <c r="L380" s="91"/>
      <c r="M380" s="92"/>
      <c r="N380" s="92"/>
      <c r="O380" s="92"/>
      <c r="P380" s="119"/>
      <c r="Q380" s="92"/>
      <c r="R380" s="92"/>
      <c r="S380" s="92"/>
      <c r="T380" s="93"/>
      <c r="U380" s="1072"/>
      <c r="V380" s="119"/>
      <c r="W380" s="119"/>
      <c r="X380" s="119"/>
      <c r="Y380" s="119"/>
      <c r="Z380" s="119"/>
      <c r="AA380" s="119"/>
      <c r="AB380" s="119"/>
      <c r="AC380" s="119"/>
      <c r="AD380" s="119"/>
      <c r="AE380" s="119"/>
      <c r="AF380" s="93"/>
      <c r="AG380" s="119"/>
    </row>
    <row r="381" spans="1:33" s="47" customFormat="1" x14ac:dyDescent="0.2">
      <c r="A381" s="95"/>
      <c r="B381" s="91"/>
      <c r="C381" s="92"/>
      <c r="D381" s="92"/>
      <c r="E381" s="92"/>
      <c r="F381" s="92"/>
      <c r="G381" s="92"/>
      <c r="H381" s="92"/>
      <c r="I381" s="92"/>
      <c r="J381" s="92"/>
      <c r="K381" s="92"/>
      <c r="L381" s="91"/>
      <c r="M381" s="92"/>
      <c r="N381" s="92"/>
      <c r="O381" s="92"/>
      <c r="P381" s="119"/>
      <c r="Q381" s="92"/>
      <c r="R381" s="92"/>
      <c r="S381" s="92"/>
      <c r="T381" s="93"/>
      <c r="U381" s="21"/>
      <c r="V381" s="119"/>
      <c r="W381" s="119"/>
      <c r="X381" s="119"/>
      <c r="Y381" s="119"/>
      <c r="Z381" s="119"/>
      <c r="AA381" s="119"/>
      <c r="AB381" s="119"/>
      <c r="AC381" s="119"/>
      <c r="AD381" s="119"/>
      <c r="AE381" s="119"/>
      <c r="AF381" s="93"/>
      <c r="AG381" s="119"/>
    </row>
    <row r="382" spans="1:33" s="47" customFormat="1" x14ac:dyDescent="0.2">
      <c r="A382" s="95"/>
      <c r="B382" s="91"/>
      <c r="C382" s="92"/>
      <c r="D382" s="92"/>
      <c r="E382" s="92"/>
      <c r="F382" s="92"/>
      <c r="G382" s="92"/>
      <c r="H382" s="92"/>
      <c r="I382" s="92"/>
      <c r="J382" s="92"/>
      <c r="K382" s="92"/>
      <c r="L382" s="91"/>
      <c r="M382" s="92"/>
      <c r="N382" s="92"/>
      <c r="O382" s="92"/>
      <c r="P382" s="119"/>
      <c r="Q382" s="92"/>
      <c r="R382" s="92"/>
      <c r="S382" s="92"/>
      <c r="T382" s="93"/>
      <c r="U382" s="1072"/>
      <c r="V382" s="119"/>
      <c r="W382" s="119"/>
      <c r="X382" s="119"/>
      <c r="Y382" s="119"/>
      <c r="Z382" s="119"/>
      <c r="AA382" s="119"/>
      <c r="AB382" s="119"/>
      <c r="AC382" s="119"/>
      <c r="AD382" s="119"/>
      <c r="AE382" s="119"/>
      <c r="AF382" s="93"/>
      <c r="AG382" s="119"/>
    </row>
    <row r="383" spans="1:33" s="47" customFormat="1" x14ac:dyDescent="0.2">
      <c r="A383" s="95"/>
      <c r="B383" s="91"/>
      <c r="C383" s="92"/>
      <c r="D383" s="92"/>
      <c r="E383" s="92"/>
      <c r="F383" s="92"/>
      <c r="G383" s="92"/>
      <c r="H383" s="92"/>
      <c r="I383" s="92"/>
      <c r="J383" s="92"/>
      <c r="K383" s="92"/>
      <c r="L383" s="91"/>
      <c r="M383" s="92"/>
      <c r="N383" s="92"/>
      <c r="O383" s="92"/>
      <c r="P383" s="119"/>
      <c r="Q383" s="92"/>
      <c r="R383" s="92"/>
      <c r="S383" s="92"/>
      <c r="T383" s="93"/>
      <c r="U383" s="1072"/>
      <c r="V383" s="119"/>
      <c r="W383" s="119"/>
      <c r="X383" s="119"/>
      <c r="Y383" s="119"/>
      <c r="Z383" s="119"/>
      <c r="AA383" s="119"/>
      <c r="AB383" s="119"/>
      <c r="AC383" s="119"/>
      <c r="AD383" s="119"/>
      <c r="AE383" s="119"/>
      <c r="AF383" s="93"/>
      <c r="AG383" s="119"/>
    </row>
    <row r="384" spans="1:33" s="47" customFormat="1" x14ac:dyDescent="0.2">
      <c r="A384" s="95"/>
      <c r="B384" s="91"/>
      <c r="C384" s="92"/>
      <c r="D384" s="92"/>
      <c r="E384" s="92"/>
      <c r="F384" s="92"/>
      <c r="G384" s="92"/>
      <c r="H384" s="92"/>
      <c r="I384" s="92"/>
      <c r="J384" s="92"/>
      <c r="K384" s="92"/>
      <c r="L384" s="91"/>
      <c r="M384" s="92"/>
      <c r="N384" s="92"/>
      <c r="O384" s="92"/>
      <c r="P384" s="119"/>
      <c r="Q384" s="92"/>
      <c r="R384" s="92"/>
      <c r="S384" s="92"/>
      <c r="T384" s="93"/>
      <c r="U384" s="1072"/>
      <c r="V384" s="119"/>
      <c r="W384" s="119"/>
      <c r="X384" s="119"/>
      <c r="Y384" s="119"/>
      <c r="Z384" s="119"/>
      <c r="AA384" s="119"/>
      <c r="AB384" s="119"/>
      <c r="AC384" s="119"/>
      <c r="AD384" s="119"/>
      <c r="AE384" s="119"/>
      <c r="AF384" s="93"/>
      <c r="AG384" s="119"/>
    </row>
    <row r="385" spans="1:44" s="47" customFormat="1" x14ac:dyDescent="0.2">
      <c r="A385" s="95"/>
      <c r="B385" s="91"/>
      <c r="C385" s="92"/>
      <c r="D385" s="92"/>
      <c r="E385" s="92"/>
      <c r="F385" s="92"/>
      <c r="G385" s="92"/>
      <c r="H385" s="92"/>
      <c r="I385" s="92"/>
      <c r="J385" s="92"/>
      <c r="K385" s="92"/>
      <c r="L385" s="91"/>
      <c r="M385" s="92"/>
      <c r="N385" s="92"/>
      <c r="O385" s="92"/>
      <c r="P385" s="119"/>
      <c r="Q385" s="92"/>
      <c r="R385" s="92"/>
      <c r="S385" s="92"/>
      <c r="T385" s="93"/>
      <c r="U385" s="1072"/>
      <c r="V385" s="119"/>
      <c r="W385" s="119"/>
      <c r="X385" s="119"/>
      <c r="Y385" s="119"/>
      <c r="Z385" s="119"/>
      <c r="AA385" s="119"/>
      <c r="AB385" s="119"/>
      <c r="AC385" s="119"/>
      <c r="AD385" s="119"/>
      <c r="AE385" s="119"/>
      <c r="AF385" s="93"/>
      <c r="AG385" s="119"/>
    </row>
    <row r="386" spans="1:44" s="47" customFormat="1" x14ac:dyDescent="0.2">
      <c r="A386" s="95"/>
      <c r="B386" s="91"/>
      <c r="C386" s="92"/>
      <c r="D386" s="92"/>
      <c r="E386" s="92"/>
      <c r="F386" s="92"/>
      <c r="G386" s="92"/>
      <c r="H386" s="92"/>
      <c r="I386" s="92"/>
      <c r="J386" s="92"/>
      <c r="K386" s="92"/>
      <c r="L386" s="91"/>
      <c r="M386" s="92"/>
      <c r="N386" s="92"/>
      <c r="O386" s="92"/>
      <c r="P386" s="119"/>
      <c r="Q386" s="92"/>
      <c r="R386" s="92"/>
      <c r="S386" s="92"/>
      <c r="T386" s="93"/>
      <c r="U386" s="1072"/>
      <c r="V386" s="119"/>
      <c r="W386" s="119"/>
      <c r="X386" s="119"/>
      <c r="Y386" s="119"/>
      <c r="Z386" s="119"/>
      <c r="AA386" s="119"/>
      <c r="AB386" s="119"/>
      <c r="AC386" s="119"/>
      <c r="AD386" s="119"/>
      <c r="AE386" s="119"/>
      <c r="AF386" s="93"/>
      <c r="AG386" s="119"/>
    </row>
    <row r="387" spans="1:44" s="47" customFormat="1" x14ac:dyDescent="0.2">
      <c r="A387" s="95"/>
      <c r="B387" s="91"/>
      <c r="C387" s="92"/>
      <c r="D387" s="92"/>
      <c r="E387" s="92"/>
      <c r="F387" s="92"/>
      <c r="G387" s="92"/>
      <c r="H387" s="92"/>
      <c r="I387" s="92"/>
      <c r="J387" s="92"/>
      <c r="K387" s="92"/>
      <c r="L387" s="91"/>
      <c r="M387" s="92"/>
      <c r="N387" s="92"/>
      <c r="O387" s="92"/>
      <c r="P387" s="119"/>
      <c r="Q387" s="92"/>
      <c r="R387" s="92"/>
      <c r="S387" s="92"/>
      <c r="T387" s="93"/>
      <c r="U387" s="1072"/>
      <c r="V387" s="119"/>
      <c r="W387" s="119"/>
      <c r="X387" s="119"/>
      <c r="Y387" s="119"/>
      <c r="Z387" s="119"/>
      <c r="AA387" s="119"/>
      <c r="AB387" s="119"/>
      <c r="AC387" s="119"/>
      <c r="AD387" s="119"/>
      <c r="AE387" s="119"/>
      <c r="AF387" s="93"/>
      <c r="AG387" s="119"/>
    </row>
    <row r="388" spans="1:44" s="47" customFormat="1" x14ac:dyDescent="0.2">
      <c r="A388" s="95"/>
      <c r="B388" s="91"/>
      <c r="C388" s="92"/>
      <c r="D388" s="92"/>
      <c r="E388" s="92"/>
      <c r="F388" s="92"/>
      <c r="G388" s="92"/>
      <c r="H388" s="92"/>
      <c r="I388" s="92"/>
      <c r="J388" s="92"/>
      <c r="K388" s="92"/>
      <c r="L388" s="91"/>
      <c r="M388" s="92"/>
      <c r="N388" s="92"/>
      <c r="O388" s="92"/>
      <c r="P388" s="119"/>
      <c r="Q388" s="92"/>
      <c r="R388" s="92"/>
      <c r="S388" s="92"/>
      <c r="T388" s="93"/>
      <c r="U388" s="1072"/>
      <c r="V388" s="119"/>
      <c r="W388" s="119"/>
      <c r="X388" s="119"/>
      <c r="Y388" s="119"/>
      <c r="Z388" s="119"/>
      <c r="AA388" s="119"/>
      <c r="AB388" s="119"/>
      <c r="AC388" s="119"/>
      <c r="AD388" s="119"/>
      <c r="AE388" s="119"/>
      <c r="AF388" s="93"/>
      <c r="AG388" s="119"/>
    </row>
    <row r="389" spans="1:44" s="47" customFormat="1" x14ac:dyDescent="0.2">
      <c r="A389" s="95"/>
      <c r="B389" s="91"/>
      <c r="C389" s="92"/>
      <c r="D389" s="92"/>
      <c r="E389" s="92"/>
      <c r="F389" s="92"/>
      <c r="G389" s="92"/>
      <c r="H389" s="92"/>
      <c r="I389" s="92"/>
      <c r="J389" s="92"/>
      <c r="K389" s="92"/>
      <c r="L389" s="91"/>
      <c r="M389" s="92"/>
      <c r="N389" s="92"/>
      <c r="O389" s="92"/>
      <c r="P389" s="119"/>
      <c r="Q389" s="92"/>
      <c r="R389" s="92"/>
      <c r="S389" s="92"/>
      <c r="T389" s="93"/>
      <c r="U389" s="1072"/>
      <c r="V389" s="119"/>
      <c r="W389" s="119"/>
      <c r="X389" s="119"/>
      <c r="Y389" s="119"/>
      <c r="Z389" s="119"/>
      <c r="AA389" s="119"/>
      <c r="AB389" s="119"/>
      <c r="AC389" s="119"/>
      <c r="AD389" s="119"/>
      <c r="AE389" s="119"/>
      <c r="AF389" s="93"/>
      <c r="AG389" s="119"/>
    </row>
    <row r="390" spans="1:44" s="47" customFormat="1" x14ac:dyDescent="0.2">
      <c r="A390" s="95"/>
      <c r="B390" s="91"/>
      <c r="C390" s="92"/>
      <c r="D390" s="92"/>
      <c r="E390" s="92"/>
      <c r="F390" s="92"/>
      <c r="G390" s="92"/>
      <c r="H390" s="92"/>
      <c r="I390" s="92"/>
      <c r="J390" s="92"/>
      <c r="K390" s="92"/>
      <c r="L390" s="91"/>
      <c r="M390" s="92"/>
      <c r="N390" s="92"/>
      <c r="O390" s="92"/>
      <c r="P390" s="119"/>
      <c r="Q390" s="92"/>
      <c r="R390" s="92"/>
      <c r="S390" s="92"/>
      <c r="T390" s="93"/>
      <c r="U390" s="1072"/>
      <c r="V390" s="119"/>
      <c r="W390" s="119"/>
      <c r="X390" s="119"/>
      <c r="Y390" s="119"/>
      <c r="Z390" s="119"/>
      <c r="AA390" s="119"/>
      <c r="AB390" s="119"/>
      <c r="AC390" s="119"/>
      <c r="AD390" s="119"/>
      <c r="AE390" s="119"/>
      <c r="AF390" s="93"/>
      <c r="AG390" s="119"/>
    </row>
    <row r="391" spans="1:44" s="47" customFormat="1" ht="12" customHeight="1" thickBot="1" x14ac:dyDescent="0.25">
      <c r="A391" s="96"/>
      <c r="B391" s="97"/>
      <c r="C391" s="98"/>
      <c r="D391" s="98"/>
      <c r="E391" s="98"/>
      <c r="F391" s="98"/>
      <c r="G391" s="98"/>
      <c r="H391" s="98"/>
      <c r="I391" s="98"/>
      <c r="J391" s="98"/>
      <c r="K391" s="98"/>
      <c r="L391" s="97"/>
      <c r="M391" s="98"/>
      <c r="N391" s="98"/>
      <c r="O391" s="98"/>
      <c r="P391" s="125"/>
      <c r="Q391" s="98"/>
      <c r="R391" s="98"/>
      <c r="S391" s="98"/>
      <c r="T391" s="99"/>
      <c r="U391" s="1073"/>
      <c r="V391" s="119"/>
      <c r="W391" s="119"/>
      <c r="X391" s="119"/>
      <c r="Y391" s="119"/>
      <c r="Z391" s="119"/>
      <c r="AA391" s="119"/>
      <c r="AB391" s="119"/>
      <c r="AC391" s="119"/>
      <c r="AD391" s="119"/>
      <c r="AE391" s="119"/>
      <c r="AF391" s="93"/>
      <c r="AG391" s="119"/>
    </row>
    <row r="392" spans="1:44" s="47" customFormat="1" ht="8.25" hidden="1" customHeight="1" x14ac:dyDescent="0.2">
      <c r="A392" s="96"/>
      <c r="B392" s="97"/>
      <c r="C392" s="98"/>
      <c r="D392" s="98"/>
      <c r="E392" s="98"/>
      <c r="F392" s="98"/>
      <c r="G392" s="98"/>
      <c r="H392" s="98"/>
      <c r="I392" s="98"/>
      <c r="J392" s="98"/>
      <c r="K392" s="98"/>
      <c r="L392" s="97"/>
      <c r="M392" s="98"/>
      <c r="N392" s="98"/>
      <c r="O392" s="98"/>
      <c r="P392" s="98"/>
      <c r="Q392" s="92"/>
      <c r="R392" s="92"/>
      <c r="S392" s="92"/>
      <c r="T392" s="93"/>
      <c r="U392" s="119"/>
      <c r="V392" s="119"/>
      <c r="W392" s="119"/>
      <c r="X392" s="119"/>
      <c r="Y392" s="119"/>
      <c r="Z392" s="119"/>
      <c r="AA392" s="119"/>
      <c r="AB392" s="119"/>
      <c r="AC392" s="119"/>
      <c r="AD392" s="119"/>
      <c r="AE392" s="119"/>
      <c r="AF392" s="93"/>
      <c r="AG392" s="119"/>
    </row>
    <row r="393" spans="1:44" s="47" customFormat="1" ht="8.25" customHeight="1" thickBot="1" x14ac:dyDescent="0.25">
      <c r="A393" s="96"/>
      <c r="B393" s="97"/>
      <c r="C393" s="98"/>
      <c r="D393" s="98"/>
      <c r="E393" s="98"/>
      <c r="F393" s="98"/>
      <c r="G393" s="98"/>
      <c r="H393" s="98"/>
      <c r="I393" s="98"/>
      <c r="J393" s="98"/>
      <c r="K393" s="92"/>
      <c r="L393" s="91"/>
      <c r="M393" s="92"/>
      <c r="N393" s="92"/>
      <c r="O393" s="92"/>
      <c r="P393" s="92"/>
      <c r="Q393" s="92"/>
      <c r="R393" s="92"/>
      <c r="S393" s="92"/>
      <c r="T393" s="93"/>
      <c r="U393" s="119"/>
      <c r="V393" s="119"/>
      <c r="W393" s="119"/>
      <c r="X393" s="119"/>
      <c r="Y393" s="119"/>
      <c r="Z393" s="119"/>
      <c r="AA393" s="119"/>
      <c r="AB393" s="119"/>
      <c r="AC393" s="119"/>
      <c r="AD393" s="119"/>
      <c r="AE393" s="119"/>
      <c r="AF393" s="93"/>
      <c r="AG393" s="119"/>
    </row>
    <row r="394" spans="1:44" s="47" customFormat="1" ht="15" customHeight="1" x14ac:dyDescent="0.2">
      <c r="A394" s="101" t="s">
        <v>7</v>
      </c>
      <c r="B394" s="1404" t="s">
        <v>53</v>
      </c>
      <c r="C394" s="1405"/>
      <c r="D394" s="1405"/>
      <c r="E394" s="1405"/>
      <c r="F394" s="1405"/>
      <c r="G394" s="1405"/>
      <c r="H394" s="1405"/>
      <c r="I394" s="1405"/>
      <c r="J394" s="1406"/>
      <c r="K394" s="1407" t="s">
        <v>97</v>
      </c>
      <c r="L394" s="1408"/>
      <c r="M394" s="1408"/>
      <c r="N394" s="1408"/>
      <c r="O394" s="1408"/>
      <c r="P394" s="1408"/>
      <c r="Q394" s="1408"/>
      <c r="R394" s="1408"/>
      <c r="S394" s="1408"/>
      <c r="T394" s="1408"/>
      <c r="U394" s="1409"/>
      <c r="V394" s="1059"/>
      <c r="W394" s="1059"/>
      <c r="X394" s="1059"/>
      <c r="Y394" s="1059"/>
      <c r="Z394" s="1059"/>
      <c r="AA394" s="119"/>
      <c r="AB394" s="119"/>
      <c r="AC394" s="119"/>
      <c r="AD394" s="119"/>
      <c r="AE394" s="119"/>
      <c r="AF394" s="119"/>
      <c r="AG394" s="119"/>
      <c r="AJ394" s="47">
        <v>4.4370000000000003</v>
      </c>
    </row>
    <row r="395" spans="1:44" s="47" customFormat="1" ht="15" customHeight="1" x14ac:dyDescent="0.2">
      <c r="A395" s="108"/>
      <c r="B395" s="1399" t="s">
        <v>639</v>
      </c>
      <c r="C395" s="1400"/>
      <c r="D395" s="1400"/>
      <c r="E395" s="1400"/>
      <c r="F395" s="1400"/>
      <c r="G395" s="1401"/>
      <c r="H395" s="1399" t="s">
        <v>640</v>
      </c>
      <c r="I395" s="1400"/>
      <c r="J395" s="1417"/>
      <c r="K395" s="1410" t="s">
        <v>98</v>
      </c>
      <c r="L395" s="1411"/>
      <c r="M395" s="1411"/>
      <c r="N395" s="1411"/>
      <c r="O395" s="1411"/>
      <c r="P395" s="1411"/>
      <c r="Q395" s="1411"/>
      <c r="R395" s="1411"/>
      <c r="S395" s="1411"/>
      <c r="T395" s="1411"/>
      <c r="U395" s="1412"/>
      <c r="V395" s="1061"/>
      <c r="W395" s="1061"/>
      <c r="X395" s="1061"/>
      <c r="Y395" s="1061"/>
      <c r="Z395" s="1059">
        <v>4.4370000000000003</v>
      </c>
      <c r="AA395" s="119"/>
      <c r="AG395" s="119"/>
    </row>
    <row r="396" spans="1:44" s="47" customFormat="1" ht="15" customHeight="1" thickBot="1" x14ac:dyDescent="0.25">
      <c r="A396" s="999" t="s">
        <v>55</v>
      </c>
      <c r="B396" s="1042">
        <v>0</v>
      </c>
      <c r="C396" s="874">
        <v>1</v>
      </c>
      <c r="D396" s="874">
        <v>2</v>
      </c>
      <c r="E396" s="874">
        <v>3</v>
      </c>
      <c r="F396" s="874">
        <v>4</v>
      </c>
      <c r="G396" s="874" t="s">
        <v>670</v>
      </c>
      <c r="H396" s="1043"/>
      <c r="I396" s="874"/>
      <c r="J396" s="1063"/>
      <c r="K396" s="1413" t="s">
        <v>99</v>
      </c>
      <c r="L396" s="1414"/>
      <c r="M396" s="1414"/>
      <c r="N396" s="1414"/>
      <c r="O396" s="1414"/>
      <c r="P396" s="1414"/>
      <c r="Q396" s="1414"/>
      <c r="R396" s="1414"/>
      <c r="S396" s="1414"/>
      <c r="T396" s="1414"/>
      <c r="U396" s="1415"/>
      <c r="V396" s="957"/>
      <c r="W396" s="956"/>
      <c r="X396" s="957"/>
      <c r="Y396" s="956"/>
      <c r="Z396" s="957"/>
      <c r="AA396" s="119"/>
      <c r="AG396" s="119"/>
    </row>
    <row r="397" spans="1:44" s="528" customFormat="1" ht="12" customHeight="1" x14ac:dyDescent="0.2">
      <c r="A397" s="108" t="s">
        <v>57</v>
      </c>
      <c r="B397" s="1016"/>
      <c r="C397" s="1013"/>
      <c r="D397" s="1013"/>
      <c r="E397" s="1013"/>
      <c r="F397" s="1013"/>
      <c r="G397" s="1013"/>
      <c r="H397" s="1013"/>
      <c r="I397" s="1013"/>
      <c r="J397" s="1064"/>
      <c r="K397" s="1454" t="s">
        <v>376</v>
      </c>
      <c r="L397" s="1455"/>
      <c r="M397" s="1107" t="s">
        <v>103</v>
      </c>
      <c r="N397" s="1108"/>
      <c r="O397" s="1109" t="s">
        <v>104</v>
      </c>
      <c r="P397" s="1480" t="s">
        <v>105</v>
      </c>
      <c r="Q397" s="1480"/>
      <c r="R397" s="1109" t="s">
        <v>104</v>
      </c>
      <c r="S397" s="1110"/>
      <c r="T397" s="1109" t="s">
        <v>105</v>
      </c>
      <c r="U397" s="1111"/>
      <c r="V397" s="1062"/>
      <c r="W397" s="1062"/>
      <c r="X397" s="1062"/>
      <c r="Y397" s="1062"/>
      <c r="Z397" s="1062"/>
      <c r="AA397" s="674"/>
      <c r="AG397" s="119"/>
      <c r="AH397" s="47"/>
      <c r="AM397" s="47"/>
      <c r="AN397" s="47"/>
      <c r="AO397" s="47"/>
      <c r="AP397" s="47"/>
      <c r="AQ397" s="47"/>
      <c r="AR397" s="47"/>
    </row>
    <row r="398" spans="1:44" s="47" customFormat="1" ht="12" customHeight="1" x14ac:dyDescent="0.2">
      <c r="A398" s="440"/>
      <c r="B398" s="1036"/>
      <c r="C398" s="1001"/>
      <c r="D398" s="1001"/>
      <c r="E398" s="1001"/>
      <c r="F398" s="1001"/>
      <c r="G398" s="1001"/>
      <c r="H398" s="1001"/>
      <c r="I398" s="1001"/>
      <c r="J398" s="1065"/>
      <c r="K398" s="1170" t="s">
        <v>100</v>
      </c>
      <c r="L398" s="1171" t="s">
        <v>37</v>
      </c>
      <c r="M398" s="1202" t="s">
        <v>100</v>
      </c>
      <c r="N398" s="1171" t="s">
        <v>37</v>
      </c>
      <c r="O398" s="1172" t="s">
        <v>100</v>
      </c>
      <c r="P398" s="1170" t="s">
        <v>100</v>
      </c>
      <c r="Q398" s="1171" t="s">
        <v>37</v>
      </c>
      <c r="R398" s="1172" t="s">
        <v>100</v>
      </c>
      <c r="S398" s="1171" t="s">
        <v>37</v>
      </c>
      <c r="T398" s="1172" t="s">
        <v>100</v>
      </c>
      <c r="U398" s="1199" t="s">
        <v>37</v>
      </c>
      <c r="V398" s="674"/>
      <c r="W398" s="674"/>
      <c r="X398" s="674"/>
      <c r="Y398" s="674"/>
      <c r="Z398" s="119"/>
      <c r="AA398" s="119"/>
      <c r="AG398" s="119"/>
      <c r="AM398" s="528"/>
      <c r="AN398" s="528"/>
      <c r="AO398" s="528"/>
      <c r="AP398" s="528"/>
      <c r="AQ398" s="528"/>
      <c r="AR398" s="528"/>
    </row>
    <row r="399" spans="1:44" s="47" customFormat="1" ht="10.5" customHeight="1" x14ac:dyDescent="0.2">
      <c r="A399" s="1374" t="s">
        <v>58</v>
      </c>
      <c r="B399" s="1194"/>
      <c r="C399" s="1195"/>
      <c r="D399" s="1195"/>
      <c r="E399" s="1195"/>
      <c r="F399" s="1195"/>
      <c r="G399" s="1195"/>
      <c r="H399" s="1038"/>
      <c r="I399" s="1039"/>
      <c r="J399" s="998"/>
      <c r="K399" s="1222"/>
      <c r="L399" s="1223"/>
      <c r="M399" s="1203"/>
      <c r="N399" s="1189"/>
      <c r="O399" s="1051"/>
      <c r="P399" s="1224"/>
      <c r="Q399" s="1224"/>
      <c r="R399" s="1051"/>
      <c r="S399" s="986"/>
      <c r="T399" s="1054"/>
      <c r="U399" s="976"/>
      <c r="V399" s="674"/>
      <c r="W399" s="674"/>
      <c r="X399" s="674"/>
      <c r="Y399" s="674"/>
      <c r="Z399" s="119"/>
      <c r="AA399" s="119"/>
      <c r="AG399" s="119"/>
    </row>
    <row r="400" spans="1:44" s="47" customFormat="1" ht="15" customHeight="1" x14ac:dyDescent="0.2">
      <c r="A400" s="1365"/>
      <c r="B400" s="435"/>
      <c r="C400" s="437"/>
      <c r="D400" s="437"/>
      <c r="E400" s="437"/>
      <c r="F400" s="437"/>
      <c r="G400" s="437"/>
      <c r="H400" s="437"/>
      <c r="I400" s="437"/>
      <c r="J400" s="1066"/>
      <c r="K400" s="1030"/>
      <c r="L400" s="1225"/>
      <c r="M400" s="1204">
        <v>4.4370000000000003</v>
      </c>
      <c r="N400" s="1176">
        <f>+M400/AJ394</f>
        <v>1</v>
      </c>
      <c r="O400" s="973"/>
      <c r="P400" s="739"/>
      <c r="Q400" s="739"/>
      <c r="R400" s="973"/>
      <c r="S400" s="985"/>
      <c r="T400" s="826"/>
      <c r="U400" s="991"/>
      <c r="V400" s="674"/>
      <c r="W400" s="674"/>
      <c r="X400" s="674"/>
      <c r="Y400" s="674"/>
      <c r="Z400" s="119"/>
      <c r="AA400" s="119"/>
    </row>
    <row r="401" spans="1:42" s="47" customFormat="1" ht="10.5" customHeight="1" x14ac:dyDescent="0.2">
      <c r="A401" s="1364" t="s">
        <v>94</v>
      </c>
      <c r="B401" s="1037"/>
      <c r="C401" s="1038"/>
      <c r="D401" s="1038"/>
      <c r="E401" s="1038"/>
      <c r="F401" s="1038"/>
      <c r="G401" s="1038"/>
      <c r="H401" s="1038"/>
      <c r="I401" s="1038"/>
      <c r="J401" s="1067"/>
      <c r="K401" s="1222"/>
      <c r="L401" s="1223"/>
      <c r="M401" s="1203"/>
      <c r="N401" s="1052"/>
      <c r="O401" s="971"/>
      <c r="P401" s="1224"/>
      <c r="Q401" s="1224"/>
      <c r="R401" s="971"/>
      <c r="S401" s="986"/>
      <c r="T401" s="972"/>
      <c r="U401" s="976"/>
      <c r="V401" s="674"/>
      <c r="W401" s="674"/>
      <c r="X401" s="674"/>
      <c r="Y401" s="674"/>
      <c r="Z401" s="119"/>
      <c r="AA401" s="119"/>
      <c r="AP401" s="1035"/>
    </row>
    <row r="402" spans="1:42" s="47" customFormat="1" ht="15" customHeight="1" x14ac:dyDescent="0.2">
      <c r="A402" s="1365"/>
      <c r="B402" s="435"/>
      <c r="C402" s="437"/>
      <c r="D402" s="437"/>
      <c r="E402" s="437"/>
      <c r="F402" s="437"/>
      <c r="G402" s="437"/>
      <c r="H402" s="437"/>
      <c r="I402" s="437"/>
      <c r="J402" s="1066"/>
      <c r="K402" s="1030"/>
      <c r="L402" s="1225"/>
      <c r="M402" s="1042"/>
      <c r="N402" s="1176"/>
      <c r="O402" s="973"/>
      <c r="P402" s="739"/>
      <c r="Q402" s="739"/>
      <c r="R402" s="973"/>
      <c r="S402" s="985"/>
      <c r="T402" s="974"/>
      <c r="U402" s="991"/>
      <c r="V402" s="674"/>
      <c r="W402" s="674"/>
      <c r="X402" s="674"/>
      <c r="Y402" s="674"/>
      <c r="Z402" s="119"/>
      <c r="AA402" s="119"/>
    </row>
    <row r="403" spans="1:42" s="47" customFormat="1" ht="14.45" customHeight="1" x14ac:dyDescent="0.2">
      <c r="A403" s="1364" t="s">
        <v>1002</v>
      </c>
      <c r="B403" s="1037"/>
      <c r="C403" s="1038"/>
      <c r="D403" s="1038"/>
      <c r="E403" s="1038"/>
      <c r="F403" s="1038"/>
      <c r="G403" s="1038"/>
      <c r="H403" s="1038"/>
      <c r="I403" s="1039"/>
      <c r="J403" s="998"/>
      <c r="K403" s="1222"/>
      <c r="L403" s="1223"/>
      <c r="M403" s="1203"/>
      <c r="N403" s="1052"/>
      <c r="O403" s="971"/>
      <c r="P403" s="1224"/>
      <c r="Q403" s="1224"/>
      <c r="R403" s="971"/>
      <c r="S403" s="986"/>
      <c r="T403" s="975"/>
      <c r="U403" s="976"/>
      <c r="V403" s="674"/>
      <c r="W403" s="674"/>
      <c r="X403" s="674"/>
      <c r="Y403" s="674"/>
      <c r="Z403" s="119"/>
      <c r="AA403" s="119"/>
    </row>
    <row r="404" spans="1:42" s="47" customFormat="1" ht="15" customHeight="1" x14ac:dyDescent="0.2">
      <c r="A404" s="1365"/>
      <c r="B404" s="435"/>
      <c r="C404" s="437"/>
      <c r="D404" s="437"/>
      <c r="E404" s="437"/>
      <c r="F404" s="437"/>
      <c r="G404" s="437"/>
      <c r="H404" s="437"/>
      <c r="I404" s="437"/>
      <c r="J404" s="1066"/>
      <c r="K404" s="1030"/>
      <c r="L404" s="1225"/>
      <c r="M404" s="1042"/>
      <c r="N404" s="1176"/>
      <c r="O404" s="973"/>
      <c r="P404" s="739"/>
      <c r="Q404" s="739"/>
      <c r="R404" s="973"/>
      <c r="S404" s="985"/>
      <c r="T404" s="974"/>
      <c r="U404" s="991"/>
      <c r="V404" s="674"/>
      <c r="W404" s="674"/>
      <c r="X404" s="674"/>
      <c r="Y404" s="674"/>
      <c r="Z404" s="119"/>
      <c r="AA404" s="119"/>
    </row>
    <row r="405" spans="1:42" s="47" customFormat="1" ht="10.5" customHeight="1" x14ac:dyDescent="0.2">
      <c r="A405" s="1364" t="s">
        <v>59</v>
      </c>
      <c r="B405" s="1194"/>
      <c r="C405" s="1195"/>
      <c r="D405" s="1195"/>
      <c r="E405" s="1195"/>
      <c r="F405" s="1195"/>
      <c r="G405" s="1195"/>
      <c r="H405" s="1038"/>
      <c r="I405" s="1039"/>
      <c r="J405" s="998"/>
      <c r="K405" s="1222"/>
      <c r="L405" s="1223"/>
      <c r="M405" s="1203"/>
      <c r="N405" s="1052"/>
      <c r="O405" s="971"/>
      <c r="P405" s="1224"/>
      <c r="Q405" s="1224"/>
      <c r="R405" s="971"/>
      <c r="S405" s="986"/>
      <c r="T405" s="972"/>
      <c r="U405" s="976"/>
      <c r="V405" s="674"/>
      <c r="W405" s="674"/>
      <c r="X405" s="674"/>
      <c r="Y405" s="674"/>
      <c r="Z405" s="119"/>
      <c r="AA405" s="119"/>
    </row>
    <row r="406" spans="1:42" s="47" customFormat="1" ht="15" customHeight="1" x14ac:dyDescent="0.2">
      <c r="A406" s="1365"/>
      <c r="B406" s="435"/>
      <c r="C406" s="437"/>
      <c r="D406" s="437"/>
      <c r="E406" s="437"/>
      <c r="F406" s="437"/>
      <c r="G406" s="437"/>
      <c r="H406" s="437"/>
      <c r="I406" s="437"/>
      <c r="J406" s="1066"/>
      <c r="K406" s="1030"/>
      <c r="L406" s="1225"/>
      <c r="M406" s="1204">
        <f>+M400</f>
        <v>4.4370000000000003</v>
      </c>
      <c r="N406" s="1176">
        <f>+M406/AJ394</f>
        <v>1</v>
      </c>
      <c r="O406" s="973"/>
      <c r="P406" s="739"/>
      <c r="Q406" s="739"/>
      <c r="R406" s="973"/>
      <c r="S406" s="985"/>
      <c r="T406" s="974"/>
      <c r="U406" s="991"/>
      <c r="V406" s="674"/>
      <c r="W406" s="674"/>
      <c r="X406" s="674"/>
      <c r="Y406" s="674"/>
      <c r="Z406" s="119"/>
      <c r="AA406" s="119"/>
    </row>
    <row r="407" spans="1:42" s="47" customFormat="1" ht="10.5" customHeight="1" x14ac:dyDescent="0.2">
      <c r="A407" s="1364" t="s">
        <v>234</v>
      </c>
      <c r="B407" s="1194"/>
      <c r="C407" s="1195"/>
      <c r="D407" s="1195"/>
      <c r="E407" s="1195"/>
      <c r="F407" s="1195"/>
      <c r="G407" s="1195"/>
      <c r="H407" s="1038"/>
      <c r="I407" s="1039"/>
      <c r="J407" s="998"/>
      <c r="K407" s="1222"/>
      <c r="L407" s="1223"/>
      <c r="M407" s="1203"/>
      <c r="N407" s="1052"/>
      <c r="O407" s="971"/>
      <c r="P407" s="1224"/>
      <c r="Q407" s="1224"/>
      <c r="R407" s="971"/>
      <c r="S407" s="986"/>
      <c r="T407" s="972"/>
      <c r="U407" s="976"/>
      <c r="V407" s="674"/>
      <c r="W407" s="674"/>
      <c r="X407" s="674"/>
      <c r="Y407" s="674"/>
      <c r="Z407" s="119"/>
      <c r="AA407" s="119"/>
    </row>
    <row r="408" spans="1:42" s="47" customFormat="1" ht="15" customHeight="1" x14ac:dyDescent="0.2">
      <c r="A408" s="1365"/>
      <c r="B408" s="435"/>
      <c r="C408" s="437"/>
      <c r="D408" s="437"/>
      <c r="E408" s="437"/>
      <c r="F408" s="437"/>
      <c r="G408" s="437"/>
      <c r="H408" s="437"/>
      <c r="I408" s="437"/>
      <c r="J408" s="1066"/>
      <c r="K408" s="1030"/>
      <c r="L408" s="1225"/>
      <c r="M408" s="1204">
        <f>+M400</f>
        <v>4.4370000000000003</v>
      </c>
      <c r="N408" s="1176">
        <f>+M408/AJ394</f>
        <v>1</v>
      </c>
      <c r="O408" s="973">
        <v>7</v>
      </c>
      <c r="P408" s="739"/>
      <c r="Q408" s="739"/>
      <c r="R408" s="973"/>
      <c r="S408" s="985"/>
      <c r="T408" s="974"/>
      <c r="U408" s="991"/>
      <c r="V408" s="674"/>
      <c r="W408" s="674"/>
      <c r="X408" s="674"/>
      <c r="Y408" s="674"/>
      <c r="Z408" s="119"/>
      <c r="AA408" s="119"/>
    </row>
    <row r="409" spans="1:42" s="47" customFormat="1" ht="10.5" customHeight="1" x14ac:dyDescent="0.2">
      <c r="A409" s="1364" t="s">
        <v>60</v>
      </c>
      <c r="B409" s="1055"/>
      <c r="C409" s="1046"/>
      <c r="D409" s="1046"/>
      <c r="E409" s="1046"/>
      <c r="F409" s="1046"/>
      <c r="G409" s="1046"/>
      <c r="H409" s="1038"/>
      <c r="I409" s="1039"/>
      <c r="J409" s="998"/>
      <c r="K409" s="1222"/>
      <c r="L409" s="1223"/>
      <c r="M409" s="1203"/>
      <c r="N409" s="1052"/>
      <c r="O409" s="971"/>
      <c r="P409" s="1224"/>
      <c r="Q409" s="1224"/>
      <c r="R409" s="971"/>
      <c r="S409" s="986"/>
      <c r="T409" s="972"/>
      <c r="U409" s="976"/>
      <c r="V409" s="674"/>
      <c r="W409" s="674"/>
      <c r="X409" s="674"/>
      <c r="Y409" s="674"/>
      <c r="Z409" s="119"/>
      <c r="AA409" s="119"/>
    </row>
    <row r="410" spans="1:42" s="47" customFormat="1" ht="15" customHeight="1" x14ac:dyDescent="0.2">
      <c r="A410" s="1365"/>
      <c r="B410" s="435"/>
      <c r="C410" s="437"/>
      <c r="D410" s="437"/>
      <c r="E410" s="437"/>
      <c r="F410" s="437"/>
      <c r="G410" s="437"/>
      <c r="H410" s="437"/>
      <c r="I410" s="437"/>
      <c r="J410" s="1066"/>
      <c r="K410" s="1030"/>
      <c r="L410" s="1225"/>
      <c r="M410" s="1042"/>
      <c r="N410" s="1176"/>
      <c r="O410" s="978">
        <v>19.07</v>
      </c>
      <c r="P410" s="739"/>
      <c r="Q410" s="739"/>
      <c r="R410" s="978">
        <f>+Z395</f>
        <v>4.4370000000000003</v>
      </c>
      <c r="S410" s="985">
        <f>+R410/Z395</f>
        <v>1</v>
      </c>
      <c r="T410" s="974"/>
      <c r="U410" s="992"/>
      <c r="V410" s="674"/>
      <c r="W410" s="674"/>
      <c r="X410" s="674"/>
      <c r="Y410" s="674"/>
      <c r="Z410" s="119"/>
      <c r="AA410" s="119"/>
    </row>
    <row r="411" spans="1:42" s="47" customFormat="1" ht="10.5" customHeight="1" x14ac:dyDescent="0.2">
      <c r="A411" s="1364" t="s">
        <v>61</v>
      </c>
      <c r="B411" s="1194"/>
      <c r="C411" s="1195"/>
      <c r="D411" s="1195"/>
      <c r="E411" s="1195"/>
      <c r="F411" s="1195"/>
      <c r="G411" s="1195"/>
      <c r="H411" s="1038"/>
      <c r="I411" s="1039"/>
      <c r="J411" s="998"/>
      <c r="K411" s="1222"/>
      <c r="L411" s="1223"/>
      <c r="M411" s="1203"/>
      <c r="N411" s="1052"/>
      <c r="O411" s="971"/>
      <c r="P411" s="1226"/>
      <c r="Q411" s="1226"/>
      <c r="R411" s="971"/>
      <c r="S411" s="987"/>
      <c r="T411" s="1053"/>
      <c r="U411" s="993"/>
      <c r="V411" s="674"/>
      <c r="W411" s="1328" t="s">
        <v>90</v>
      </c>
      <c r="X411" s="1329"/>
      <c r="Y411" s="1466" t="s">
        <v>540</v>
      </c>
      <c r="Z411" s="1467"/>
      <c r="AA411" s="119"/>
    </row>
    <row r="412" spans="1:42" s="47" customFormat="1" ht="15" customHeight="1" x14ac:dyDescent="0.2">
      <c r="A412" s="1365"/>
      <c r="B412" s="435"/>
      <c r="C412" s="437"/>
      <c r="D412" s="437"/>
      <c r="E412" s="437"/>
      <c r="F412" s="437"/>
      <c r="G412" s="437"/>
      <c r="H412" s="437"/>
      <c r="I412" s="437"/>
      <c r="J412" s="1066"/>
      <c r="K412" s="1030"/>
      <c r="L412" s="1225"/>
      <c r="M412" s="1204">
        <f>+M400</f>
        <v>4.4370000000000003</v>
      </c>
      <c r="N412" s="1176">
        <f>M412/AJ394</f>
        <v>1</v>
      </c>
      <c r="O412" s="978"/>
      <c r="P412" s="743"/>
      <c r="Q412" s="743"/>
      <c r="R412" s="978"/>
      <c r="S412" s="985"/>
      <c r="T412" s="979"/>
      <c r="U412" s="992"/>
      <c r="V412" s="674"/>
      <c r="W412" s="608" t="s">
        <v>376</v>
      </c>
      <c r="X412" s="506" t="s">
        <v>378</v>
      </c>
      <c r="Y412" s="1468"/>
      <c r="Z412" s="1469"/>
      <c r="AA412" s="119"/>
    </row>
    <row r="413" spans="1:42" s="47" customFormat="1" ht="10.5" customHeight="1" x14ac:dyDescent="0.2">
      <c r="A413" s="1364" t="s">
        <v>62</v>
      </c>
      <c r="B413" s="1194"/>
      <c r="C413" s="1195"/>
      <c r="D413" s="1057"/>
      <c r="E413" s="1197"/>
      <c r="F413" s="1195"/>
      <c r="G413" s="1195"/>
      <c r="H413" s="1038"/>
      <c r="I413" s="1039"/>
      <c r="J413" s="998"/>
      <c r="K413" s="1222"/>
      <c r="L413" s="1223"/>
      <c r="M413" s="1203"/>
      <c r="N413" s="984"/>
      <c r="O413" s="971"/>
      <c r="P413" s="1226"/>
      <c r="Q413" s="1226"/>
      <c r="R413" s="971"/>
      <c r="S413" s="987"/>
      <c r="T413" s="972"/>
      <c r="U413" s="976"/>
      <c r="V413" s="1106"/>
      <c r="W413" s="609" t="s">
        <v>103</v>
      </c>
      <c r="X413" s="415" t="s">
        <v>91</v>
      </c>
      <c r="Y413" s="1468"/>
      <c r="Z413" s="1469"/>
      <c r="AA413" s="119"/>
    </row>
    <row r="414" spans="1:42" s="47" customFormat="1" ht="15" customHeight="1" x14ac:dyDescent="0.2">
      <c r="A414" s="1365"/>
      <c r="B414" s="435"/>
      <c r="C414" s="437"/>
      <c r="D414" s="437"/>
      <c r="E414" s="437"/>
      <c r="F414" s="437"/>
      <c r="G414" s="437"/>
      <c r="H414" s="437"/>
      <c r="I414" s="437"/>
      <c r="J414" s="1066"/>
      <c r="K414" s="1030"/>
      <c r="L414" s="1225"/>
      <c r="M414" s="1042">
        <f>+Z395-T414</f>
        <v>3.4370000000000003</v>
      </c>
      <c r="N414" s="1176">
        <f>+M414/Z395</f>
        <v>0.77462249267523098</v>
      </c>
      <c r="O414" s="978"/>
      <c r="P414" s="745"/>
      <c r="Q414" s="745"/>
      <c r="R414" s="978"/>
      <c r="S414" s="985"/>
      <c r="T414" s="980">
        <v>1</v>
      </c>
      <c r="U414" s="994">
        <f>+T414/Z395</f>
        <v>0.22537750732476897</v>
      </c>
      <c r="V414" s="1062"/>
      <c r="W414" s="610" t="s">
        <v>104</v>
      </c>
      <c r="X414" s="415" t="s">
        <v>92</v>
      </c>
      <c r="Y414" s="1468"/>
      <c r="Z414" s="1469"/>
      <c r="AA414" s="119"/>
    </row>
    <row r="415" spans="1:42" s="47" customFormat="1" ht="10.5" customHeight="1" x14ac:dyDescent="0.2">
      <c r="A415" s="1364" t="s">
        <v>63</v>
      </c>
      <c r="B415" s="1194"/>
      <c r="C415" s="1195"/>
      <c r="D415" s="1195"/>
      <c r="E415" s="1195"/>
      <c r="F415" s="1195"/>
      <c r="G415" s="1195"/>
      <c r="H415" s="1038"/>
      <c r="I415" s="1039"/>
      <c r="J415" s="998"/>
      <c r="K415" s="1222"/>
      <c r="L415" s="1223"/>
      <c r="M415" s="1203"/>
      <c r="N415" s="984"/>
      <c r="O415" s="971"/>
      <c r="P415" s="1224"/>
      <c r="Q415" s="1224"/>
      <c r="R415" s="971"/>
      <c r="S415" s="986"/>
      <c r="T415" s="972"/>
      <c r="U415" s="995"/>
      <c r="V415" s="1062"/>
      <c r="W415" s="507" t="s">
        <v>105</v>
      </c>
      <c r="X415" s="415" t="s">
        <v>93</v>
      </c>
      <c r="Y415" s="1468"/>
      <c r="Z415" s="1469"/>
      <c r="AA415" s="119"/>
    </row>
    <row r="416" spans="1:42" s="119" customFormat="1" ht="15" customHeight="1" thickBot="1" x14ac:dyDescent="0.25">
      <c r="A416" s="1369"/>
      <c r="B416" s="1040"/>
      <c r="C416" s="1041"/>
      <c r="D416" s="1041"/>
      <c r="E416" s="1041"/>
      <c r="F416" s="1041"/>
      <c r="G416" s="1041"/>
      <c r="H416" s="1041"/>
      <c r="I416" s="1041"/>
      <c r="J416" s="1068"/>
      <c r="K416" s="1163"/>
      <c r="L416" s="775"/>
      <c r="M416" s="1205">
        <f>+M400</f>
        <v>4.4370000000000003</v>
      </c>
      <c r="N416" s="990">
        <f>+M416/AJ394</f>
        <v>1</v>
      </c>
      <c r="O416" s="983"/>
      <c r="P416" s="775"/>
      <c r="Q416" s="775"/>
      <c r="R416" s="983"/>
      <c r="S416" s="990"/>
      <c r="T416" s="983"/>
      <c r="U416" s="996"/>
      <c r="V416" s="1062"/>
      <c r="W416" s="417" t="s">
        <v>377</v>
      </c>
      <c r="X416" s="415" t="s">
        <v>379</v>
      </c>
      <c r="Y416" s="1470"/>
      <c r="Z416" s="1471"/>
      <c r="AM416" s="47"/>
      <c r="AN416" s="47"/>
      <c r="AO416" s="47"/>
    </row>
    <row r="417" spans="1:35" s="119" customFormat="1" ht="15" customHeight="1" x14ac:dyDescent="0.2">
      <c r="A417" s="1096"/>
      <c r="X417" s="1097"/>
      <c r="Y417" s="1098"/>
      <c r="Z417" s="957"/>
      <c r="AA417" s="1099"/>
      <c r="AD417" s="957"/>
      <c r="AE417" s="1099"/>
      <c r="AI417" s="1100"/>
    </row>
    <row r="418" spans="1:35" s="119" customFormat="1" ht="15" customHeight="1" x14ac:dyDescent="0.2">
      <c r="A418" s="1096"/>
      <c r="X418" s="1097"/>
      <c r="Y418" s="1098"/>
      <c r="Z418" s="957"/>
      <c r="AA418" s="1099"/>
      <c r="AD418" s="957"/>
      <c r="AE418" s="1099"/>
      <c r="AI418" s="1100"/>
    </row>
    <row r="419" spans="1:35" s="119" customFormat="1" ht="15" customHeight="1" x14ac:dyDescent="0.2">
      <c r="A419" s="1096"/>
      <c r="X419" s="1097"/>
      <c r="Y419" s="1098"/>
      <c r="Z419" s="957"/>
      <c r="AA419" s="1099"/>
      <c r="AD419" s="957"/>
      <c r="AE419" s="1099"/>
      <c r="AI419" s="1100"/>
    </row>
    <row r="420" spans="1:35" s="119" customFormat="1" ht="15" customHeight="1" x14ac:dyDescent="0.2">
      <c r="A420" s="1096"/>
      <c r="X420" s="1097"/>
      <c r="Y420" s="1098"/>
      <c r="Z420" s="957"/>
      <c r="AA420" s="1099"/>
      <c r="AD420" s="957"/>
      <c r="AE420" s="1099"/>
      <c r="AI420" s="1100"/>
    </row>
    <row r="421" spans="1:35" x14ac:dyDescent="0.2">
      <c r="A421" s="47"/>
      <c r="B421" s="47"/>
      <c r="C421" s="47"/>
      <c r="D421" s="47"/>
      <c r="E421" s="47"/>
      <c r="F421" s="47"/>
      <c r="G421" s="47"/>
      <c r="H421" s="47"/>
      <c r="I421" s="47"/>
      <c r="J421" s="47"/>
      <c r="K421" s="47"/>
      <c r="L421" s="47"/>
      <c r="M421" s="47"/>
      <c r="N421" s="47"/>
      <c r="O421" s="47"/>
      <c r="P421" s="47"/>
      <c r="Q421" s="47"/>
      <c r="R421" s="47"/>
      <c r="S421" s="47"/>
      <c r="T421" s="47"/>
      <c r="U421" s="47"/>
    </row>
    <row r="422" spans="1:35" ht="15" x14ac:dyDescent="0.25">
      <c r="A422" s="635" t="s">
        <v>567</v>
      </c>
      <c r="B422" s="47"/>
      <c r="C422" s="47"/>
      <c r="D422" s="47"/>
      <c r="E422" s="47"/>
      <c r="F422" s="47"/>
      <c r="G422" s="47"/>
      <c r="H422" s="47"/>
      <c r="I422" s="47"/>
      <c r="J422" s="47"/>
      <c r="K422" s="47"/>
      <c r="L422" s="47"/>
      <c r="M422" s="47"/>
      <c r="N422" s="47"/>
      <c r="O422" s="47"/>
      <c r="P422" s="47"/>
      <c r="Q422" s="47"/>
      <c r="R422" s="47"/>
      <c r="S422" s="47"/>
      <c r="T422" s="47"/>
      <c r="U422" s="47"/>
    </row>
    <row r="423" spans="1:35" ht="14.25" x14ac:dyDescent="0.2">
      <c r="A423" s="634" t="s">
        <v>521</v>
      </c>
      <c r="B423" s="47"/>
      <c r="C423" s="47"/>
      <c r="D423" s="47"/>
      <c r="E423" s="47"/>
      <c r="F423" s="47"/>
      <c r="G423" s="47"/>
      <c r="H423" s="47"/>
      <c r="I423" s="47"/>
      <c r="J423" s="47"/>
      <c r="K423" s="47"/>
      <c r="L423" s="47"/>
      <c r="M423" s="47"/>
      <c r="N423" s="47"/>
      <c r="O423" s="47"/>
      <c r="P423" s="47"/>
      <c r="Q423" s="47"/>
      <c r="R423" s="47"/>
      <c r="S423" s="47"/>
      <c r="T423" s="47"/>
      <c r="U423" s="47"/>
    </row>
    <row r="424" spans="1:35" x14ac:dyDescent="0.2">
      <c r="B424" s="47"/>
      <c r="C424" s="47"/>
      <c r="D424" s="47"/>
      <c r="E424" s="47"/>
      <c r="F424" s="47"/>
      <c r="G424" s="47"/>
      <c r="H424" s="47"/>
      <c r="I424" s="47"/>
      <c r="J424" s="47"/>
      <c r="K424" s="47"/>
      <c r="L424" s="47"/>
      <c r="M424" s="47"/>
    </row>
    <row r="425" spans="1:35" ht="12.75" customHeight="1" x14ac:dyDescent="0.2">
      <c r="A425" s="47"/>
      <c r="B425" s="47"/>
      <c r="C425" s="47"/>
      <c r="D425" s="47"/>
      <c r="E425" s="47"/>
      <c r="F425" s="47"/>
      <c r="G425" s="47"/>
      <c r="H425" s="47"/>
      <c r="I425" s="47"/>
      <c r="J425" s="47"/>
      <c r="K425" s="47"/>
      <c r="L425" s="47"/>
      <c r="M425" s="47"/>
      <c r="N425" s="47"/>
      <c r="O425" s="47"/>
      <c r="P425" s="47"/>
      <c r="Q425" s="47"/>
      <c r="R425" s="47"/>
      <c r="S425" s="47"/>
      <c r="T425" s="47"/>
      <c r="U425" s="47"/>
    </row>
    <row r="426" spans="1:35" x14ac:dyDescent="0.2">
      <c r="A426" s="47"/>
      <c r="B426" s="47"/>
      <c r="C426" s="47"/>
      <c r="D426" s="47"/>
      <c r="E426" s="47"/>
      <c r="F426" s="47"/>
      <c r="G426" s="47"/>
      <c r="H426" s="47"/>
      <c r="I426" s="47"/>
      <c r="J426" s="47"/>
      <c r="K426" s="47"/>
      <c r="L426" s="47"/>
      <c r="M426" s="47"/>
      <c r="N426" s="47"/>
      <c r="O426" s="47"/>
      <c r="P426" s="47"/>
      <c r="Q426" s="47"/>
      <c r="R426" s="47"/>
      <c r="S426" s="47"/>
      <c r="T426" s="47"/>
      <c r="U426" s="47"/>
    </row>
    <row r="427" spans="1:35" x14ac:dyDescent="0.2">
      <c r="A427" s="47"/>
      <c r="B427" s="47"/>
      <c r="C427" s="47"/>
      <c r="D427" s="47"/>
      <c r="E427" s="47"/>
      <c r="F427" s="47"/>
      <c r="G427" s="47"/>
      <c r="H427" s="47"/>
      <c r="I427" s="47"/>
      <c r="J427" s="47"/>
      <c r="K427" s="47"/>
      <c r="L427" s="47"/>
      <c r="M427" s="47"/>
      <c r="N427" s="47"/>
      <c r="O427" s="47"/>
      <c r="P427" s="47"/>
      <c r="Q427" s="47"/>
      <c r="R427" s="47"/>
      <c r="S427" s="47"/>
      <c r="T427" s="47"/>
      <c r="U427" s="47"/>
    </row>
    <row r="428" spans="1:35" x14ac:dyDescent="0.2">
      <c r="A428" s="47"/>
      <c r="B428" s="47"/>
      <c r="C428" s="47"/>
      <c r="D428" s="47"/>
      <c r="E428" s="47"/>
      <c r="F428" s="47"/>
      <c r="G428" s="47"/>
      <c r="H428" s="47"/>
      <c r="I428" s="47"/>
      <c r="J428" s="47"/>
      <c r="K428" s="47"/>
      <c r="L428" s="47"/>
      <c r="M428" s="47"/>
      <c r="N428" s="47"/>
      <c r="O428" s="47"/>
      <c r="P428" s="47"/>
      <c r="Q428" s="47"/>
      <c r="R428" s="47"/>
      <c r="S428" s="47"/>
      <c r="T428" s="47"/>
      <c r="U428" s="47"/>
    </row>
    <row r="429" spans="1:35" x14ac:dyDescent="0.2">
      <c r="A429" s="47"/>
      <c r="B429" s="47"/>
      <c r="C429" s="47"/>
      <c r="D429" s="47"/>
      <c r="E429" s="47"/>
      <c r="F429" s="47"/>
      <c r="G429" s="47"/>
      <c r="H429" s="47"/>
      <c r="I429" s="47"/>
      <c r="J429" s="47"/>
      <c r="K429" s="47"/>
      <c r="L429" s="47"/>
      <c r="M429" s="47"/>
      <c r="N429" s="47"/>
      <c r="O429" s="47"/>
      <c r="P429" s="47"/>
      <c r="Q429" s="47"/>
      <c r="R429" s="47"/>
      <c r="S429" s="47"/>
      <c r="T429" s="47"/>
      <c r="U429" s="47"/>
    </row>
    <row r="430" spans="1:35" x14ac:dyDescent="0.2">
      <c r="A430" s="47"/>
      <c r="B430" s="47"/>
      <c r="C430" s="47"/>
      <c r="D430" s="47"/>
      <c r="E430" s="47"/>
      <c r="F430" s="47"/>
      <c r="G430" s="47"/>
      <c r="H430" s="47"/>
      <c r="I430" s="47"/>
      <c r="J430" s="47"/>
      <c r="K430" s="47"/>
      <c r="L430" s="47"/>
      <c r="M430" s="47"/>
      <c r="N430" s="47"/>
      <c r="O430" s="47"/>
      <c r="P430" s="47"/>
      <c r="Q430" s="47"/>
      <c r="R430" s="47"/>
      <c r="S430" s="47"/>
      <c r="T430" s="47"/>
      <c r="U430" s="47"/>
    </row>
    <row r="431" spans="1:35" x14ac:dyDescent="0.2">
      <c r="A431" s="47"/>
      <c r="B431" s="47"/>
      <c r="C431" s="47"/>
      <c r="D431" s="47"/>
      <c r="E431" s="47"/>
      <c r="F431" s="47"/>
      <c r="G431" s="47"/>
      <c r="H431" s="47"/>
      <c r="I431" s="47"/>
      <c r="J431" s="47"/>
      <c r="K431" s="47"/>
      <c r="L431" s="47"/>
      <c r="M431" s="47"/>
      <c r="N431" s="1342" t="s">
        <v>443</v>
      </c>
      <c r="O431" s="1342"/>
      <c r="P431" s="1342"/>
      <c r="Q431" s="1342"/>
      <c r="R431" s="1342"/>
      <c r="S431" s="1342"/>
      <c r="T431" s="1342"/>
      <c r="U431" s="1342"/>
    </row>
    <row r="432" spans="1:35" x14ac:dyDescent="0.2">
      <c r="A432" s="47"/>
      <c r="B432" s="47"/>
      <c r="C432" s="47"/>
      <c r="D432" s="47"/>
      <c r="E432" s="47"/>
      <c r="F432" s="47"/>
      <c r="G432" s="47"/>
      <c r="H432" s="47"/>
      <c r="I432" s="47"/>
      <c r="J432" s="47"/>
      <c r="K432" s="47"/>
      <c r="L432" s="47"/>
      <c r="M432" s="47"/>
      <c r="N432" s="47"/>
      <c r="O432" s="47"/>
      <c r="P432" s="47"/>
      <c r="Q432" s="47"/>
      <c r="R432" s="47"/>
      <c r="S432" s="47"/>
      <c r="T432" s="47"/>
      <c r="U432" s="47"/>
    </row>
    <row r="433" spans="1:21" x14ac:dyDescent="0.2">
      <c r="A433" s="47"/>
      <c r="B433" s="47"/>
      <c r="C433" s="47"/>
      <c r="D433" s="47"/>
      <c r="E433" s="47"/>
      <c r="F433" s="47"/>
      <c r="G433" s="47"/>
      <c r="H433" s="47"/>
      <c r="I433" s="47"/>
      <c r="J433" s="47"/>
      <c r="K433" s="47"/>
      <c r="L433" s="47"/>
      <c r="M433" s="47"/>
      <c r="N433" s="47"/>
      <c r="O433" s="47"/>
      <c r="P433" s="47"/>
      <c r="Q433" s="47"/>
      <c r="R433" s="47"/>
      <c r="S433" s="47"/>
      <c r="T433" s="47"/>
      <c r="U433" s="47"/>
    </row>
    <row r="434" spans="1:21" x14ac:dyDescent="0.2">
      <c r="A434" s="47"/>
      <c r="B434" s="47"/>
      <c r="C434" s="47"/>
      <c r="D434" s="47"/>
      <c r="E434" s="47"/>
      <c r="F434" s="47"/>
      <c r="G434" s="47"/>
      <c r="H434" s="47"/>
      <c r="I434" s="47"/>
      <c r="J434" s="47"/>
      <c r="K434" s="47"/>
      <c r="L434" s="47"/>
      <c r="M434" s="47"/>
      <c r="N434" s="47"/>
      <c r="O434" s="47"/>
      <c r="P434" s="47"/>
      <c r="Q434" s="47"/>
      <c r="R434" s="47"/>
      <c r="S434" s="47"/>
      <c r="T434" s="47"/>
      <c r="U434" s="47"/>
    </row>
    <row r="435" spans="1:21" x14ac:dyDescent="0.2">
      <c r="A435" s="47"/>
      <c r="B435" s="47"/>
      <c r="C435" s="47"/>
      <c r="D435" s="47"/>
      <c r="E435" s="47"/>
      <c r="F435" s="47"/>
      <c r="G435" s="47"/>
      <c r="H435" s="47"/>
      <c r="I435" s="47"/>
      <c r="J435" s="47"/>
      <c r="K435" s="47"/>
      <c r="L435" s="47"/>
      <c r="M435" s="47"/>
      <c r="N435" s="47"/>
      <c r="O435" s="47"/>
      <c r="P435" s="47"/>
      <c r="Q435" s="47"/>
      <c r="R435" s="47"/>
      <c r="S435" s="47"/>
      <c r="T435" s="47"/>
      <c r="U435" s="47"/>
    </row>
    <row r="436" spans="1:21" x14ac:dyDescent="0.2">
      <c r="A436" s="47"/>
      <c r="B436" s="47"/>
      <c r="C436" s="47"/>
      <c r="D436" s="47"/>
      <c r="E436" s="47"/>
      <c r="F436" s="47"/>
      <c r="G436" s="47"/>
      <c r="H436" s="47"/>
      <c r="I436" s="47"/>
      <c r="J436" s="47"/>
      <c r="K436" s="47"/>
      <c r="L436" s="47"/>
      <c r="M436" s="47"/>
      <c r="N436" s="47"/>
      <c r="O436" s="47"/>
      <c r="P436" s="47"/>
      <c r="Q436" s="47"/>
      <c r="R436" s="47"/>
      <c r="S436" s="47"/>
      <c r="T436" s="47"/>
      <c r="U436" s="47"/>
    </row>
    <row r="437" spans="1:21" x14ac:dyDescent="0.2">
      <c r="A437" s="47"/>
      <c r="B437" s="47"/>
      <c r="C437" s="47"/>
      <c r="D437" s="47"/>
      <c r="E437" s="47"/>
      <c r="F437" s="47"/>
      <c r="G437" s="47"/>
      <c r="H437" s="47"/>
      <c r="I437" s="47"/>
      <c r="J437" s="47"/>
      <c r="K437" s="47"/>
      <c r="L437" s="47"/>
      <c r="M437" s="47"/>
      <c r="N437" s="47"/>
      <c r="O437" s="47"/>
      <c r="P437" s="47"/>
      <c r="Q437" s="47"/>
      <c r="R437" s="47"/>
      <c r="S437" s="47"/>
      <c r="T437" s="47"/>
      <c r="U437" s="47"/>
    </row>
    <row r="438" spans="1:21" x14ac:dyDescent="0.2">
      <c r="A438" s="47"/>
      <c r="B438" s="47"/>
      <c r="C438" s="47"/>
      <c r="D438" s="47"/>
      <c r="E438" s="47"/>
      <c r="F438" s="47"/>
      <c r="G438" s="47"/>
      <c r="H438" s="47"/>
      <c r="I438" s="47"/>
      <c r="J438" s="47"/>
      <c r="K438" s="47"/>
      <c r="L438" s="47"/>
      <c r="M438" s="47"/>
      <c r="N438" s="47"/>
      <c r="O438" s="47"/>
      <c r="P438" s="47"/>
      <c r="Q438" s="47"/>
      <c r="R438" s="47"/>
      <c r="S438" s="47"/>
      <c r="T438" s="47"/>
      <c r="U438" s="47"/>
    </row>
    <row r="439" spans="1:21" x14ac:dyDescent="0.2">
      <c r="A439" s="47"/>
      <c r="B439" s="47"/>
      <c r="C439" s="47"/>
      <c r="D439" s="47"/>
      <c r="E439" s="47"/>
      <c r="F439" s="47"/>
      <c r="G439" s="47"/>
      <c r="H439" s="47"/>
      <c r="I439" s="47"/>
      <c r="J439" s="47"/>
      <c r="K439" s="47"/>
      <c r="L439" s="47"/>
      <c r="M439" s="47"/>
      <c r="N439" s="47"/>
      <c r="O439" s="47"/>
      <c r="P439" s="47"/>
      <c r="Q439" s="47"/>
      <c r="R439" s="47"/>
      <c r="S439" s="47"/>
      <c r="T439" s="47"/>
      <c r="U439" s="47"/>
    </row>
    <row r="440" spans="1:21" x14ac:dyDescent="0.2">
      <c r="A440" s="47"/>
      <c r="B440" s="47"/>
      <c r="C440" s="47"/>
      <c r="D440" s="47"/>
      <c r="E440" s="47"/>
      <c r="F440" s="47"/>
      <c r="G440" s="47"/>
      <c r="H440" s="47"/>
      <c r="I440" s="47"/>
      <c r="J440" s="47"/>
      <c r="K440" s="47"/>
      <c r="L440" s="47"/>
      <c r="M440" s="47"/>
      <c r="N440" s="47"/>
      <c r="O440" s="47"/>
      <c r="P440" s="47"/>
      <c r="Q440" s="47"/>
      <c r="R440" s="47"/>
      <c r="S440" s="47"/>
      <c r="T440" s="47"/>
      <c r="U440" s="47"/>
    </row>
    <row r="441" spans="1:21" x14ac:dyDescent="0.2">
      <c r="A441" s="47"/>
      <c r="B441" s="47"/>
      <c r="C441" s="47"/>
      <c r="D441" s="47"/>
      <c r="E441" s="47"/>
      <c r="F441" s="47"/>
      <c r="G441" s="47"/>
      <c r="H441" s="47"/>
      <c r="I441" s="47"/>
      <c r="J441" s="47"/>
      <c r="K441" s="47"/>
      <c r="L441" s="47"/>
      <c r="M441" s="47"/>
      <c r="N441" s="47"/>
      <c r="O441" s="47"/>
      <c r="P441" s="47"/>
      <c r="Q441" s="47"/>
      <c r="R441" s="47"/>
      <c r="S441" s="47"/>
      <c r="T441" s="47"/>
      <c r="U441" s="47"/>
    </row>
    <row r="442" spans="1:21" x14ac:dyDescent="0.2">
      <c r="A442" s="47"/>
      <c r="B442" s="47"/>
      <c r="C442" s="47"/>
      <c r="D442" s="47"/>
      <c r="E442" s="47"/>
      <c r="F442" s="47"/>
      <c r="G442" s="47"/>
      <c r="H442" s="47"/>
      <c r="I442" s="47"/>
      <c r="J442" s="47"/>
      <c r="K442" s="47"/>
      <c r="L442" s="47"/>
      <c r="M442" s="47"/>
      <c r="N442" s="47"/>
      <c r="O442" s="47"/>
      <c r="P442" s="47"/>
      <c r="Q442" s="47"/>
      <c r="R442" s="47"/>
      <c r="S442" s="47"/>
      <c r="T442" s="47"/>
      <c r="U442" s="47"/>
    </row>
    <row r="443" spans="1:21" x14ac:dyDescent="0.2">
      <c r="A443" s="47"/>
      <c r="B443" s="47"/>
      <c r="C443" s="47"/>
      <c r="D443" s="47"/>
      <c r="E443" s="47"/>
      <c r="F443" s="47"/>
      <c r="G443" s="47"/>
      <c r="H443" s="47"/>
      <c r="I443" s="47"/>
      <c r="J443" s="47"/>
      <c r="K443" s="47"/>
      <c r="L443" s="47"/>
      <c r="M443" s="47"/>
      <c r="N443" s="47"/>
      <c r="O443" s="47"/>
      <c r="P443" s="47"/>
      <c r="Q443" s="47"/>
      <c r="R443" s="47"/>
      <c r="S443" s="47"/>
      <c r="T443" s="47"/>
      <c r="U443" s="47"/>
    </row>
    <row r="444" spans="1:21" x14ac:dyDescent="0.2">
      <c r="A444" s="47"/>
      <c r="B444" s="47"/>
      <c r="C444" s="47"/>
      <c r="D444" s="47"/>
      <c r="E444" s="47"/>
      <c r="F444" s="47"/>
      <c r="G444" s="47"/>
      <c r="H444" s="47"/>
      <c r="I444" s="47"/>
      <c r="J444" s="47"/>
      <c r="K444" s="47"/>
      <c r="L444" s="47"/>
      <c r="M444" s="47"/>
      <c r="N444" s="47"/>
      <c r="O444" s="47"/>
      <c r="P444" s="47"/>
      <c r="Q444" s="47"/>
      <c r="R444" s="47"/>
      <c r="S444" s="47"/>
      <c r="T444" s="47"/>
      <c r="U444" s="47"/>
    </row>
    <row r="445" spans="1:21" x14ac:dyDescent="0.2">
      <c r="A445" s="47"/>
      <c r="B445" s="47"/>
      <c r="C445" s="47"/>
      <c r="D445" s="47"/>
      <c r="E445" s="47"/>
      <c r="F445" s="47"/>
      <c r="G445" s="47"/>
      <c r="H445" s="47"/>
      <c r="I445" s="47"/>
      <c r="J445" s="47"/>
      <c r="K445" s="47"/>
      <c r="L445" s="47"/>
      <c r="M445" s="47"/>
      <c r="N445" s="47"/>
      <c r="O445" s="47"/>
      <c r="P445" s="47"/>
      <c r="Q445" s="47"/>
      <c r="R445" s="47"/>
      <c r="S445" s="47"/>
      <c r="T445" s="47"/>
      <c r="U445" s="47"/>
    </row>
    <row r="446" spans="1:21" x14ac:dyDescent="0.2">
      <c r="A446" s="47"/>
      <c r="B446" s="47"/>
      <c r="C446" s="47"/>
      <c r="D446" s="47"/>
      <c r="E446" s="47"/>
      <c r="F446" s="47"/>
      <c r="G446" s="47"/>
      <c r="H446" s="47"/>
      <c r="I446" s="47"/>
      <c r="J446" s="47"/>
      <c r="K446" s="47"/>
      <c r="L446" s="47"/>
      <c r="M446" s="47"/>
      <c r="N446" s="47"/>
      <c r="O446" s="47"/>
      <c r="P446" s="47"/>
      <c r="Q446" s="47"/>
      <c r="R446" s="47"/>
      <c r="S446" s="47"/>
      <c r="T446" s="47"/>
      <c r="U446" s="47"/>
    </row>
    <row r="447" spans="1:21" x14ac:dyDescent="0.2">
      <c r="A447" s="47"/>
      <c r="B447" s="47"/>
      <c r="C447" s="47"/>
      <c r="D447" s="47"/>
      <c r="E447" s="47"/>
      <c r="F447" s="47"/>
      <c r="G447" s="47"/>
      <c r="H447" s="47"/>
      <c r="I447" s="47"/>
      <c r="J447" s="47"/>
      <c r="K447" s="47"/>
      <c r="L447" s="47"/>
      <c r="M447" s="47"/>
      <c r="N447" s="47"/>
      <c r="O447" s="47"/>
      <c r="P447" s="47"/>
      <c r="Q447" s="47"/>
      <c r="R447" s="47"/>
      <c r="S447" s="47"/>
      <c r="T447" s="47"/>
      <c r="U447" s="47"/>
    </row>
    <row r="448" spans="1:21" x14ac:dyDescent="0.2">
      <c r="A448" s="47"/>
      <c r="B448" s="47"/>
      <c r="C448" s="47"/>
      <c r="D448" s="47"/>
      <c r="E448" s="47"/>
      <c r="F448" s="47"/>
      <c r="G448" s="47"/>
      <c r="H448" s="47"/>
      <c r="I448" s="47"/>
      <c r="J448" s="47"/>
      <c r="K448" s="47"/>
      <c r="L448" s="47"/>
      <c r="M448" s="47"/>
      <c r="N448" s="47"/>
      <c r="O448" s="47"/>
      <c r="P448" s="47"/>
      <c r="Q448" s="47"/>
      <c r="R448" s="47"/>
      <c r="S448" s="47"/>
      <c r="T448" s="47"/>
      <c r="U448" s="47"/>
    </row>
    <row r="449" spans="1:21" x14ac:dyDescent="0.2">
      <c r="A449" s="47"/>
      <c r="B449" s="47"/>
      <c r="C449" s="47"/>
      <c r="D449" s="47"/>
      <c r="E449" s="47"/>
      <c r="F449" s="47"/>
      <c r="G449" s="47"/>
      <c r="H449" s="47"/>
      <c r="I449" s="47"/>
      <c r="J449" s="47"/>
      <c r="K449" s="47"/>
      <c r="L449" s="47"/>
      <c r="M449" s="47"/>
      <c r="N449" s="47"/>
      <c r="O449" s="47"/>
      <c r="P449" s="47"/>
      <c r="Q449" s="47"/>
      <c r="R449" s="47"/>
      <c r="S449" s="47"/>
      <c r="T449" s="47"/>
      <c r="U449" s="47"/>
    </row>
    <row r="450" spans="1:21" x14ac:dyDescent="0.2">
      <c r="A450" s="47"/>
      <c r="B450" s="47"/>
      <c r="C450" s="47"/>
      <c r="D450" s="47"/>
      <c r="E450" s="47"/>
      <c r="F450" s="47"/>
      <c r="G450" s="47"/>
      <c r="H450" s="47"/>
      <c r="I450" s="47"/>
      <c r="J450" s="47"/>
      <c r="K450" s="47"/>
      <c r="L450" s="47"/>
      <c r="M450" s="47"/>
      <c r="N450" s="47"/>
      <c r="O450" s="47"/>
      <c r="P450" s="47"/>
      <c r="Q450" s="47"/>
      <c r="R450" s="47"/>
      <c r="S450" s="47"/>
      <c r="T450" s="47"/>
      <c r="U450" s="47"/>
    </row>
    <row r="451" spans="1:21" x14ac:dyDescent="0.2">
      <c r="A451" s="47"/>
      <c r="B451" s="47"/>
      <c r="C451" s="47"/>
      <c r="D451" s="47"/>
      <c r="E451" s="47"/>
      <c r="F451" s="47"/>
      <c r="G451" s="47"/>
      <c r="H451" s="47"/>
      <c r="I451" s="47"/>
      <c r="J451" s="47"/>
      <c r="K451" s="47"/>
      <c r="L451" s="47"/>
      <c r="M451" s="47"/>
      <c r="N451" s="47"/>
      <c r="O451" s="47"/>
      <c r="P451" s="47"/>
      <c r="Q451" s="47"/>
      <c r="R451" s="47"/>
      <c r="S451" s="47"/>
      <c r="T451" s="47"/>
      <c r="U451" s="47"/>
    </row>
    <row r="452" spans="1:21" x14ac:dyDescent="0.2">
      <c r="A452" s="47"/>
      <c r="B452" s="47"/>
      <c r="C452" s="47"/>
      <c r="D452" s="47"/>
      <c r="E452" s="47"/>
      <c r="F452" s="47"/>
      <c r="G452" s="47"/>
      <c r="H452" s="47"/>
      <c r="I452" s="47"/>
      <c r="J452" s="47"/>
      <c r="K452" s="47"/>
      <c r="L452" s="47"/>
      <c r="M452" s="47"/>
      <c r="N452" s="47"/>
      <c r="O452" s="47"/>
      <c r="P452" s="47"/>
      <c r="Q452" s="47"/>
      <c r="R452" s="47"/>
      <c r="S452" s="47"/>
      <c r="T452" s="47"/>
      <c r="U452" s="47"/>
    </row>
    <row r="453" spans="1:21" x14ac:dyDescent="0.2">
      <c r="A453" s="47"/>
      <c r="B453" s="47"/>
      <c r="C453" s="47"/>
      <c r="D453" s="47"/>
      <c r="E453" s="47"/>
      <c r="F453" s="47"/>
      <c r="G453" s="47"/>
      <c r="H453" s="47"/>
      <c r="I453" s="47"/>
      <c r="J453" s="47"/>
      <c r="K453" s="47"/>
      <c r="L453" s="47"/>
      <c r="M453" s="47"/>
      <c r="N453" s="47"/>
      <c r="O453" s="47"/>
      <c r="P453" s="47"/>
      <c r="Q453" s="47"/>
      <c r="R453" s="47"/>
      <c r="S453" s="47"/>
      <c r="T453" s="47"/>
      <c r="U453" s="47"/>
    </row>
    <row r="454" spans="1:21" x14ac:dyDescent="0.2">
      <c r="A454" s="47"/>
      <c r="B454" s="47"/>
      <c r="C454" s="47"/>
      <c r="D454" s="47"/>
      <c r="E454" s="47"/>
      <c r="F454" s="47"/>
      <c r="G454" s="47"/>
      <c r="H454" s="47"/>
      <c r="I454" s="47"/>
      <c r="J454" s="47"/>
      <c r="K454" s="47"/>
      <c r="L454" s="47"/>
      <c r="M454" s="47"/>
      <c r="N454" s="47"/>
      <c r="O454" s="47"/>
      <c r="P454" s="47"/>
      <c r="Q454" s="47"/>
      <c r="R454" s="47"/>
      <c r="S454" s="47"/>
      <c r="T454" s="47"/>
      <c r="U454" s="47"/>
    </row>
    <row r="455" spans="1:21" x14ac:dyDescent="0.2">
      <c r="A455" s="47"/>
      <c r="B455" s="47"/>
      <c r="C455" s="47"/>
      <c r="D455" s="47"/>
      <c r="E455" s="47"/>
      <c r="F455" s="47"/>
      <c r="G455" s="47"/>
      <c r="H455" s="47"/>
      <c r="I455" s="47"/>
      <c r="J455" s="47"/>
      <c r="K455" s="47"/>
      <c r="L455" s="47"/>
      <c r="M455" s="47"/>
      <c r="N455" s="47"/>
      <c r="O455" s="47"/>
      <c r="P455" s="47"/>
      <c r="Q455" s="47"/>
      <c r="R455" s="47"/>
      <c r="S455" s="47"/>
      <c r="T455" s="47"/>
      <c r="U455" s="47"/>
    </row>
    <row r="456" spans="1:21" x14ac:dyDescent="0.2">
      <c r="A456" s="47"/>
      <c r="B456" s="47"/>
      <c r="C456" s="47"/>
      <c r="D456" s="47"/>
      <c r="E456" s="47"/>
      <c r="F456" s="47"/>
      <c r="G456" s="47"/>
      <c r="H456" s="47"/>
      <c r="I456" s="47"/>
      <c r="J456" s="47"/>
      <c r="K456" s="47"/>
      <c r="L456" s="47"/>
      <c r="M456" s="47"/>
      <c r="N456" s="47"/>
      <c r="O456" s="47"/>
      <c r="P456" s="47"/>
      <c r="Q456" s="47"/>
      <c r="R456" s="47"/>
      <c r="S456" s="47"/>
      <c r="T456" s="47"/>
      <c r="U456" s="47"/>
    </row>
    <row r="457" spans="1:21" x14ac:dyDescent="0.2">
      <c r="A457" s="47"/>
      <c r="B457" s="47"/>
      <c r="C457" s="47"/>
      <c r="D457" s="47"/>
      <c r="E457" s="47"/>
      <c r="F457" s="47"/>
      <c r="G457" s="47"/>
      <c r="H457" s="47"/>
      <c r="I457" s="47"/>
      <c r="J457" s="47"/>
      <c r="K457" s="47"/>
      <c r="L457" s="47"/>
      <c r="M457" s="47"/>
      <c r="N457" s="47"/>
      <c r="O457" s="47"/>
      <c r="P457" s="47"/>
      <c r="Q457" s="47"/>
      <c r="R457" s="47"/>
      <c r="S457" s="47"/>
      <c r="T457" s="47"/>
      <c r="U457" s="47"/>
    </row>
    <row r="458" spans="1:21" x14ac:dyDescent="0.2">
      <c r="A458" s="47"/>
      <c r="B458" s="47"/>
      <c r="C458" s="47"/>
      <c r="D458" s="47"/>
      <c r="E458" s="47"/>
      <c r="F458" s="47"/>
      <c r="G458" s="47"/>
      <c r="H458" s="47"/>
      <c r="I458" s="47"/>
      <c r="J458" s="47"/>
      <c r="K458" s="47"/>
      <c r="L458" s="47"/>
      <c r="M458" s="47"/>
      <c r="N458" s="47"/>
      <c r="O458" s="47"/>
      <c r="P458" s="47"/>
      <c r="Q458" s="47"/>
      <c r="R458" s="47"/>
      <c r="S458" s="47"/>
      <c r="T458" s="47"/>
      <c r="U458" s="47"/>
    </row>
    <row r="459" spans="1:21" x14ac:dyDescent="0.2">
      <c r="A459" s="47"/>
      <c r="B459" s="47"/>
      <c r="C459" s="47"/>
      <c r="D459" s="47"/>
      <c r="E459" s="47"/>
      <c r="F459" s="47"/>
      <c r="G459" s="47"/>
      <c r="H459" s="47"/>
      <c r="I459" s="47"/>
      <c r="J459" s="47"/>
      <c r="K459" s="47"/>
      <c r="L459" s="47"/>
      <c r="M459" s="47"/>
      <c r="N459" s="47"/>
      <c r="O459" s="47"/>
      <c r="P459" s="47"/>
      <c r="Q459" s="47"/>
      <c r="R459" s="47"/>
      <c r="S459" s="47"/>
      <c r="T459" s="47"/>
      <c r="U459" s="47"/>
    </row>
    <row r="460" spans="1:21" x14ac:dyDescent="0.2">
      <c r="A460" s="47"/>
      <c r="B460" s="47"/>
      <c r="C460" s="47"/>
      <c r="D460" s="47"/>
      <c r="E460" s="47"/>
      <c r="F460" s="47"/>
      <c r="G460" s="47"/>
      <c r="H460" s="47"/>
      <c r="I460" s="47"/>
      <c r="J460" s="47"/>
      <c r="K460" s="47"/>
      <c r="L460" s="47"/>
      <c r="M460" s="47"/>
      <c r="N460" s="47"/>
      <c r="O460" s="47"/>
      <c r="P460" s="47"/>
      <c r="Q460" s="47"/>
      <c r="R460" s="47"/>
      <c r="S460" s="47"/>
      <c r="T460" s="47"/>
      <c r="U460" s="47"/>
    </row>
    <row r="461" spans="1:21" x14ac:dyDescent="0.2">
      <c r="A461" s="47"/>
      <c r="B461" s="47"/>
      <c r="C461" s="47"/>
      <c r="D461" s="47"/>
      <c r="E461" s="47"/>
      <c r="F461" s="47"/>
      <c r="G461" s="47"/>
      <c r="H461" s="47"/>
      <c r="I461" s="47"/>
      <c r="J461" s="47"/>
      <c r="K461" s="47"/>
      <c r="L461" s="47"/>
      <c r="M461" s="47"/>
      <c r="N461" s="47"/>
      <c r="O461" s="47"/>
      <c r="P461" s="47"/>
      <c r="Q461" s="47"/>
      <c r="R461" s="47"/>
      <c r="S461" s="47"/>
      <c r="T461" s="47"/>
      <c r="U461" s="47"/>
    </row>
    <row r="462" spans="1:21" x14ac:dyDescent="0.2">
      <c r="A462" s="47"/>
      <c r="B462" s="47"/>
      <c r="C462" s="47"/>
      <c r="D462" s="47"/>
      <c r="E462" s="47"/>
      <c r="F462" s="47"/>
      <c r="G462" s="47"/>
      <c r="H462" s="47"/>
      <c r="I462" s="47"/>
      <c r="J462" s="47"/>
      <c r="K462" s="47"/>
      <c r="L462" s="47"/>
      <c r="M462" s="47"/>
      <c r="N462" s="47"/>
      <c r="O462" s="47"/>
      <c r="P462" s="47"/>
      <c r="Q462" s="47"/>
      <c r="R462" s="47"/>
      <c r="S462" s="47"/>
      <c r="T462" s="47"/>
      <c r="U462" s="47"/>
    </row>
    <row r="463" spans="1:21" x14ac:dyDescent="0.2">
      <c r="A463" s="47"/>
      <c r="B463" s="47"/>
      <c r="C463" s="47"/>
      <c r="D463" s="47"/>
      <c r="E463" s="47"/>
      <c r="F463" s="47"/>
      <c r="G463" s="47"/>
      <c r="H463" s="47"/>
      <c r="I463" s="47"/>
      <c r="J463" s="47"/>
      <c r="K463" s="47"/>
      <c r="L463" s="47"/>
      <c r="M463" s="47"/>
      <c r="N463" s="47"/>
      <c r="O463" s="47"/>
      <c r="P463" s="47"/>
      <c r="Q463" s="47"/>
      <c r="R463" s="47"/>
      <c r="S463" s="47"/>
      <c r="T463" s="47"/>
      <c r="U463" s="47"/>
    </row>
    <row r="464" spans="1:21" x14ac:dyDescent="0.2">
      <c r="A464" s="47"/>
      <c r="B464" s="47"/>
      <c r="C464" s="47"/>
      <c r="D464" s="47"/>
      <c r="E464" s="47"/>
      <c r="F464" s="47"/>
      <c r="G464" s="47"/>
      <c r="H464" s="47"/>
      <c r="I464" s="47"/>
      <c r="J464" s="47"/>
      <c r="K464" s="47"/>
      <c r="L464" s="47"/>
      <c r="M464" s="47"/>
      <c r="N464" s="47"/>
      <c r="O464" s="47"/>
      <c r="P464" s="47"/>
      <c r="Q464" s="47"/>
      <c r="R464" s="47"/>
      <c r="S464" s="47"/>
      <c r="T464" s="47"/>
      <c r="U464" s="47"/>
    </row>
    <row r="465" spans="1:21" x14ac:dyDescent="0.2">
      <c r="A465" s="47"/>
      <c r="B465" s="47"/>
      <c r="C465" s="47"/>
      <c r="D465" s="47"/>
      <c r="E465" s="47"/>
      <c r="F465" s="47"/>
      <c r="G465" s="47"/>
      <c r="H465" s="47"/>
      <c r="I465" s="47"/>
      <c r="J465" s="47"/>
      <c r="K465" s="47"/>
      <c r="L465" s="47"/>
      <c r="M465" s="47"/>
      <c r="N465" s="47"/>
      <c r="O465" s="47"/>
      <c r="P465" s="47"/>
      <c r="Q465" s="47"/>
      <c r="R465" s="47"/>
      <c r="S465" s="47"/>
      <c r="T465" s="47"/>
      <c r="U465" s="47"/>
    </row>
    <row r="466" spans="1:21" x14ac:dyDescent="0.2">
      <c r="A466" s="47"/>
      <c r="B466" s="47"/>
      <c r="C466" s="47"/>
      <c r="D466" s="47"/>
      <c r="E466" s="47"/>
      <c r="F466" s="47"/>
      <c r="G466" s="47"/>
      <c r="H466" s="47"/>
      <c r="I466" s="47"/>
      <c r="J466" s="47"/>
      <c r="K466" s="47"/>
      <c r="L466" s="47"/>
      <c r="M466" s="47"/>
      <c r="N466" s="47"/>
      <c r="O466" s="47"/>
      <c r="P466" s="47"/>
      <c r="Q466" s="47"/>
      <c r="R466" s="47"/>
      <c r="S466" s="47"/>
      <c r="T466" s="47"/>
      <c r="U466" s="47"/>
    </row>
    <row r="467" spans="1:21" x14ac:dyDescent="0.2">
      <c r="A467" s="47"/>
      <c r="B467" s="47"/>
      <c r="C467" s="47"/>
      <c r="D467" s="47"/>
      <c r="E467" s="47"/>
      <c r="F467" s="47"/>
      <c r="G467" s="47"/>
      <c r="H467" s="47"/>
      <c r="I467" s="47"/>
      <c r="J467" s="47"/>
      <c r="K467" s="47"/>
      <c r="L467" s="47"/>
      <c r="M467" s="47"/>
      <c r="N467" s="47"/>
      <c r="O467" s="47"/>
      <c r="P467" s="47"/>
      <c r="Q467" s="47"/>
      <c r="R467" s="47"/>
      <c r="S467" s="47"/>
      <c r="T467" s="47"/>
      <c r="U467" s="47"/>
    </row>
    <row r="468" spans="1:21" x14ac:dyDescent="0.2">
      <c r="A468" s="47"/>
      <c r="B468" s="47"/>
      <c r="C468" s="47"/>
      <c r="D468" s="47"/>
      <c r="E468" s="47"/>
      <c r="F468" s="47"/>
      <c r="G468" s="47"/>
      <c r="H468" s="47"/>
      <c r="I468" s="47"/>
      <c r="J468" s="47"/>
      <c r="K468" s="47"/>
      <c r="L468" s="47"/>
      <c r="M468" s="47"/>
      <c r="N468" s="47"/>
      <c r="O468" s="47"/>
      <c r="P468" s="47"/>
      <c r="Q468" s="47"/>
      <c r="R468" s="47"/>
      <c r="S468" s="47"/>
      <c r="T468" s="47"/>
      <c r="U468" s="47"/>
    </row>
    <row r="469" spans="1:21" x14ac:dyDescent="0.2">
      <c r="A469" s="47"/>
      <c r="B469" s="47"/>
      <c r="C469" s="47"/>
      <c r="D469" s="47"/>
      <c r="E469" s="47"/>
      <c r="F469" s="47"/>
      <c r="G469" s="47"/>
      <c r="H469" s="47"/>
      <c r="I469" s="47"/>
      <c r="J469" s="47"/>
      <c r="K469" s="47"/>
      <c r="L469" s="47"/>
      <c r="M469" s="47"/>
      <c r="N469" s="47"/>
      <c r="O469" s="47"/>
      <c r="P469" s="47"/>
      <c r="Q469" s="47"/>
      <c r="R469" s="47"/>
      <c r="S469" s="47"/>
      <c r="T469" s="47"/>
      <c r="U469" s="47"/>
    </row>
    <row r="470" spans="1:21" x14ac:dyDescent="0.2">
      <c r="A470" s="47"/>
      <c r="B470" s="47"/>
      <c r="C470" s="47"/>
      <c r="D470" s="47"/>
      <c r="E470" s="47"/>
      <c r="F470" s="47"/>
      <c r="G470" s="47"/>
      <c r="H470" s="47"/>
      <c r="I470" s="47"/>
      <c r="J470" s="47"/>
      <c r="K470" s="47"/>
      <c r="L470" s="47"/>
      <c r="M470" s="47"/>
      <c r="N470" s="47"/>
      <c r="O470" s="47"/>
      <c r="P470" s="47"/>
      <c r="Q470" s="47"/>
      <c r="R470" s="47"/>
      <c r="S470" s="47"/>
      <c r="T470" s="47"/>
      <c r="U470" s="47"/>
    </row>
    <row r="471" spans="1:21" x14ac:dyDescent="0.2">
      <c r="A471" s="47"/>
      <c r="B471" s="47"/>
      <c r="C471" s="47"/>
      <c r="D471" s="47"/>
      <c r="E471" s="47"/>
      <c r="F471" s="47"/>
      <c r="G471" s="47"/>
      <c r="H471" s="47"/>
      <c r="I471" s="47"/>
      <c r="J471" s="47"/>
      <c r="K471" s="47"/>
      <c r="L471" s="47"/>
      <c r="M471" s="47"/>
      <c r="N471" s="47"/>
      <c r="O471" s="47"/>
      <c r="P471" s="47"/>
      <c r="Q471" s="47"/>
      <c r="R471" s="47"/>
      <c r="S471" s="47"/>
      <c r="T471" s="47"/>
      <c r="U471" s="47"/>
    </row>
    <row r="472" spans="1:21" x14ac:dyDescent="0.2">
      <c r="A472" s="47"/>
      <c r="B472" s="47"/>
      <c r="C472" s="47"/>
      <c r="D472" s="47"/>
      <c r="E472" s="47"/>
      <c r="F472" s="47"/>
      <c r="G472" s="47"/>
      <c r="H472" s="47"/>
      <c r="I472" s="47"/>
      <c r="J472" s="47"/>
      <c r="K472" s="47"/>
      <c r="L472" s="47"/>
      <c r="M472" s="47"/>
      <c r="N472" s="47"/>
      <c r="O472" s="47"/>
      <c r="P472" s="47"/>
      <c r="Q472" s="47"/>
      <c r="R472" s="47"/>
      <c r="S472" s="47"/>
      <c r="T472" s="47"/>
      <c r="U472" s="47"/>
    </row>
    <row r="473" spans="1:21" x14ac:dyDescent="0.2">
      <c r="A473" s="47"/>
      <c r="B473" s="47"/>
      <c r="C473" s="47"/>
      <c r="D473" s="47"/>
      <c r="E473" s="47"/>
      <c r="F473" s="47"/>
      <c r="G473" s="47"/>
      <c r="H473" s="47"/>
      <c r="I473" s="47"/>
      <c r="J473" s="47"/>
      <c r="K473" s="47"/>
      <c r="L473" s="47"/>
      <c r="M473" s="47"/>
      <c r="N473" s="47"/>
      <c r="O473" s="47"/>
      <c r="P473" s="47"/>
      <c r="Q473" s="47"/>
      <c r="R473" s="47"/>
      <c r="S473" s="47"/>
      <c r="T473" s="47"/>
      <c r="U473" s="47"/>
    </row>
    <row r="474" spans="1:21" x14ac:dyDescent="0.2">
      <c r="A474" s="47"/>
      <c r="B474" s="47"/>
      <c r="C474" s="47"/>
      <c r="D474" s="47"/>
      <c r="E474" s="47"/>
      <c r="F474" s="47"/>
      <c r="G474" s="47"/>
      <c r="H474" s="47"/>
      <c r="I474" s="47"/>
      <c r="J474" s="47"/>
      <c r="K474" s="47"/>
      <c r="L474" s="47"/>
      <c r="M474" s="47"/>
      <c r="N474" s="47"/>
      <c r="O474" s="47"/>
      <c r="P474" s="47"/>
      <c r="Q474" s="47"/>
      <c r="R474" s="47"/>
      <c r="S474" s="47"/>
      <c r="T474" s="47"/>
      <c r="U474" s="47"/>
    </row>
    <row r="475" spans="1:21" x14ac:dyDescent="0.2">
      <c r="A475" s="47"/>
      <c r="B475" s="47"/>
      <c r="C475" s="47"/>
      <c r="D475" s="47"/>
      <c r="E475" s="47"/>
      <c r="F475" s="47"/>
      <c r="G475" s="47"/>
      <c r="H475" s="47"/>
      <c r="I475" s="47"/>
      <c r="J475" s="47"/>
      <c r="K475" s="47"/>
      <c r="L475" s="47"/>
      <c r="M475" s="47"/>
      <c r="N475" s="47"/>
      <c r="O475" s="47"/>
      <c r="P475" s="47"/>
      <c r="Q475" s="47"/>
      <c r="R475" s="47"/>
      <c r="S475" s="47"/>
      <c r="T475" s="47"/>
      <c r="U475" s="47"/>
    </row>
    <row r="476" spans="1:21" x14ac:dyDescent="0.2">
      <c r="A476" s="47"/>
      <c r="B476" s="47"/>
      <c r="C476" s="47"/>
      <c r="D476" s="47"/>
      <c r="E476" s="47"/>
      <c r="F476" s="47"/>
      <c r="G476" s="47"/>
      <c r="H476" s="47"/>
      <c r="I476" s="47"/>
      <c r="J476" s="47"/>
      <c r="K476" s="47"/>
      <c r="L476" s="47"/>
      <c r="M476" s="47"/>
      <c r="N476" s="47"/>
      <c r="O476" s="47"/>
      <c r="P476" s="47"/>
      <c r="Q476" s="47"/>
      <c r="R476" s="47"/>
      <c r="S476" s="47"/>
      <c r="T476" s="47"/>
      <c r="U476" s="47"/>
    </row>
    <row r="477" spans="1:21" x14ac:dyDescent="0.2">
      <c r="A477" s="47"/>
      <c r="B477" s="47"/>
      <c r="C477" s="47"/>
      <c r="D477" s="47"/>
      <c r="E477" s="47"/>
      <c r="F477" s="47"/>
      <c r="G477" s="47"/>
      <c r="H477" s="47"/>
      <c r="I477" s="47"/>
      <c r="J477" s="47"/>
      <c r="K477" s="47"/>
      <c r="L477" s="47"/>
      <c r="M477" s="47"/>
      <c r="N477" s="47"/>
      <c r="O477" s="47"/>
      <c r="P477" s="47"/>
      <c r="Q477" s="47"/>
      <c r="R477" s="47"/>
      <c r="S477" s="47"/>
      <c r="T477" s="47"/>
      <c r="U477" s="47"/>
    </row>
    <row r="478" spans="1:21" x14ac:dyDescent="0.2">
      <c r="A478" s="47"/>
      <c r="B478" s="47"/>
      <c r="C478" s="47"/>
      <c r="D478" s="47"/>
      <c r="E478" s="47"/>
      <c r="F478" s="47"/>
      <c r="G478" s="47"/>
      <c r="H478" s="47"/>
      <c r="I478" s="47"/>
      <c r="J478" s="47"/>
      <c r="K478" s="47"/>
      <c r="L478" s="47"/>
      <c r="M478" s="47"/>
      <c r="N478" s="47"/>
      <c r="O478" s="47"/>
      <c r="P478" s="47"/>
      <c r="Q478" s="47"/>
      <c r="R478" s="47"/>
      <c r="S478" s="47"/>
      <c r="T478" s="47"/>
      <c r="U478" s="47"/>
    </row>
    <row r="479" spans="1:21" x14ac:dyDescent="0.2">
      <c r="A479" s="47"/>
      <c r="B479" s="47"/>
      <c r="C479" s="47"/>
      <c r="D479" s="47"/>
      <c r="E479" s="47"/>
      <c r="F479" s="47"/>
      <c r="G479" s="47"/>
      <c r="H479" s="47"/>
      <c r="I479" s="47"/>
      <c r="J479" s="47"/>
      <c r="K479" s="47"/>
      <c r="L479" s="47"/>
      <c r="M479" s="47"/>
      <c r="N479" s="47"/>
      <c r="O479" s="47"/>
      <c r="P479" s="47"/>
      <c r="Q479" s="47"/>
      <c r="R479" s="47"/>
      <c r="S479" s="47"/>
      <c r="T479" s="47"/>
      <c r="U479" s="47"/>
    </row>
    <row r="480" spans="1:21" x14ac:dyDescent="0.2">
      <c r="A480" s="47"/>
      <c r="B480" s="47"/>
      <c r="C480" s="47"/>
      <c r="D480" s="47"/>
      <c r="E480" s="47"/>
      <c r="F480" s="47"/>
      <c r="G480" s="47"/>
      <c r="H480" s="47"/>
      <c r="I480" s="47"/>
      <c r="J480" s="47"/>
      <c r="K480" s="47"/>
      <c r="L480" s="47"/>
      <c r="M480" s="47"/>
      <c r="N480" s="47"/>
      <c r="O480" s="47"/>
      <c r="P480" s="47"/>
      <c r="Q480" s="47"/>
      <c r="R480" s="47"/>
      <c r="S480" s="47"/>
      <c r="T480" s="47"/>
      <c r="U480" s="47"/>
    </row>
    <row r="481" spans="1:21" x14ac:dyDescent="0.2">
      <c r="A481" s="47"/>
      <c r="B481" s="47"/>
      <c r="C481" s="47"/>
      <c r="D481" s="47"/>
      <c r="E481" s="47"/>
      <c r="F481" s="47"/>
      <c r="G481" s="47"/>
      <c r="H481" s="47"/>
      <c r="I481" s="47"/>
      <c r="J481" s="47"/>
      <c r="K481" s="47"/>
      <c r="L481" s="47"/>
      <c r="M481" s="47"/>
      <c r="N481" s="47"/>
      <c r="O481" s="47"/>
      <c r="P481" s="47"/>
      <c r="Q481" s="47"/>
      <c r="R481" s="47"/>
      <c r="S481" s="47"/>
      <c r="T481" s="47"/>
      <c r="U481" s="47"/>
    </row>
    <row r="482" spans="1:21" x14ac:dyDescent="0.2">
      <c r="A482" s="47"/>
      <c r="B482" s="47"/>
      <c r="C482" s="47"/>
      <c r="D482" s="47"/>
      <c r="E482" s="47"/>
      <c r="F482" s="47"/>
      <c r="G482" s="47"/>
      <c r="H482" s="47"/>
      <c r="I482" s="47"/>
      <c r="J482" s="47"/>
      <c r="K482" s="47"/>
      <c r="L482" s="47"/>
      <c r="M482" s="47"/>
      <c r="N482" s="47"/>
      <c r="O482" s="47"/>
      <c r="P482" s="47"/>
      <c r="Q482" s="47"/>
      <c r="R482" s="47"/>
      <c r="S482" s="47"/>
      <c r="T482" s="47"/>
      <c r="U482" s="47"/>
    </row>
    <row r="483" spans="1:21" x14ac:dyDescent="0.2">
      <c r="A483" s="47"/>
      <c r="B483" s="47"/>
      <c r="C483" s="47"/>
      <c r="D483" s="47"/>
      <c r="E483" s="47"/>
      <c r="F483" s="47"/>
      <c r="G483" s="47"/>
      <c r="H483" s="47"/>
      <c r="I483" s="47"/>
      <c r="J483" s="47"/>
      <c r="K483" s="47"/>
      <c r="L483" s="47"/>
      <c r="M483" s="47"/>
      <c r="N483" s="47"/>
      <c r="O483" s="47"/>
      <c r="P483" s="47"/>
      <c r="Q483" s="47"/>
      <c r="R483" s="47"/>
      <c r="S483" s="47"/>
      <c r="T483" s="47"/>
      <c r="U483" s="47"/>
    </row>
    <row r="484" spans="1:21" x14ac:dyDescent="0.2">
      <c r="A484" s="47"/>
      <c r="B484" s="47"/>
      <c r="C484" s="47"/>
      <c r="D484" s="47"/>
      <c r="E484" s="47"/>
      <c r="F484" s="47"/>
      <c r="G484" s="47"/>
      <c r="H484" s="47"/>
      <c r="I484" s="47"/>
      <c r="J484" s="47"/>
      <c r="K484" s="47"/>
      <c r="L484" s="47"/>
      <c r="M484" s="47"/>
      <c r="N484" s="47"/>
      <c r="O484" s="47"/>
      <c r="P484" s="47"/>
      <c r="Q484" s="47"/>
      <c r="R484" s="47"/>
      <c r="S484" s="47"/>
      <c r="T484" s="47"/>
      <c r="U484" s="47"/>
    </row>
    <row r="485" spans="1:21" x14ac:dyDescent="0.2">
      <c r="A485" s="47"/>
      <c r="B485" s="47"/>
      <c r="C485" s="47"/>
      <c r="D485" s="47"/>
      <c r="E485" s="47"/>
      <c r="F485" s="47"/>
      <c r="G485" s="47"/>
      <c r="H485" s="47"/>
      <c r="I485" s="47"/>
      <c r="J485" s="47"/>
      <c r="K485" s="47"/>
      <c r="L485" s="47"/>
      <c r="M485" s="47"/>
      <c r="N485" s="47"/>
      <c r="O485" s="47"/>
      <c r="P485" s="47"/>
      <c r="Q485" s="47"/>
      <c r="R485" s="47"/>
      <c r="S485" s="47"/>
      <c r="T485" s="47"/>
      <c r="U485" s="47"/>
    </row>
    <row r="486" spans="1:21" x14ac:dyDescent="0.2">
      <c r="A486" s="47"/>
      <c r="B486" s="47"/>
      <c r="C486" s="47"/>
      <c r="D486" s="47"/>
      <c r="E486" s="47"/>
      <c r="F486" s="47"/>
      <c r="G486" s="47"/>
      <c r="H486" s="47"/>
      <c r="I486" s="47"/>
      <c r="J486" s="47"/>
      <c r="K486" s="47"/>
      <c r="L486" s="47"/>
      <c r="M486" s="47"/>
      <c r="N486" s="47"/>
      <c r="O486" s="47"/>
      <c r="P486" s="47"/>
      <c r="Q486" s="47"/>
      <c r="R486" s="47"/>
      <c r="S486" s="47"/>
      <c r="T486" s="47"/>
      <c r="U486" s="47"/>
    </row>
    <row r="487" spans="1:21" x14ac:dyDescent="0.2">
      <c r="A487" s="47"/>
      <c r="B487" s="47"/>
      <c r="C487" s="47"/>
      <c r="D487" s="47"/>
      <c r="E487" s="47"/>
      <c r="F487" s="47"/>
      <c r="G487" s="47"/>
      <c r="H487" s="47"/>
      <c r="I487" s="47"/>
      <c r="J487" s="47"/>
      <c r="K487" s="47"/>
      <c r="L487" s="47"/>
      <c r="M487" s="47"/>
      <c r="N487" s="47"/>
      <c r="O487" s="47"/>
      <c r="P487" s="47"/>
      <c r="Q487" s="47"/>
      <c r="R487" s="47"/>
      <c r="S487" s="47"/>
      <c r="T487" s="47"/>
      <c r="U487" s="47"/>
    </row>
    <row r="488" spans="1:21" x14ac:dyDescent="0.2">
      <c r="A488" s="47"/>
      <c r="B488" s="47"/>
      <c r="C488" s="47"/>
      <c r="D488" s="47"/>
      <c r="E488" s="47"/>
      <c r="F488" s="47"/>
      <c r="G488" s="47"/>
      <c r="H488" s="47"/>
      <c r="I488" s="47"/>
      <c r="J488" s="47"/>
      <c r="K488" s="47"/>
      <c r="L488" s="47"/>
      <c r="M488" s="47"/>
      <c r="N488" s="47"/>
      <c r="O488" s="47"/>
      <c r="P488" s="47"/>
      <c r="Q488" s="47"/>
      <c r="R488" s="47"/>
      <c r="S488" s="47"/>
      <c r="T488" s="47"/>
      <c r="U488" s="47"/>
    </row>
    <row r="489" spans="1:21" x14ac:dyDescent="0.2">
      <c r="A489" s="47"/>
      <c r="B489" s="47"/>
      <c r="C489" s="47"/>
      <c r="D489" s="47"/>
      <c r="E489" s="47"/>
      <c r="F489" s="47"/>
      <c r="G489" s="47"/>
      <c r="H489" s="47"/>
      <c r="I489" s="47"/>
      <c r="J489" s="47"/>
      <c r="K489" s="47"/>
      <c r="L489" s="47"/>
      <c r="M489" s="47"/>
      <c r="N489" s="47"/>
      <c r="O489" s="47"/>
      <c r="P489" s="47"/>
      <c r="Q489" s="47"/>
      <c r="R489" s="47"/>
      <c r="S489" s="47"/>
      <c r="T489" s="47"/>
      <c r="U489" s="47"/>
    </row>
    <row r="490" spans="1:21" x14ac:dyDescent="0.2">
      <c r="A490" s="47"/>
      <c r="B490" s="47"/>
      <c r="C490" s="47"/>
      <c r="D490" s="47"/>
      <c r="E490" s="47"/>
      <c r="F490" s="47"/>
      <c r="G490" s="47"/>
      <c r="H490" s="47"/>
      <c r="I490" s="47"/>
      <c r="J490" s="47"/>
      <c r="K490" s="47"/>
      <c r="L490" s="47"/>
      <c r="M490" s="47"/>
      <c r="N490" s="47"/>
      <c r="O490" s="47"/>
      <c r="P490" s="47"/>
      <c r="Q490" s="47"/>
      <c r="R490" s="47"/>
      <c r="S490" s="47"/>
      <c r="T490" s="47"/>
      <c r="U490" s="47"/>
    </row>
    <row r="491" spans="1:21" x14ac:dyDescent="0.2">
      <c r="A491" s="47"/>
      <c r="B491" s="47"/>
      <c r="C491" s="47"/>
      <c r="D491" s="47"/>
      <c r="E491" s="47"/>
      <c r="F491" s="47"/>
      <c r="G491" s="47"/>
      <c r="H491" s="47"/>
      <c r="I491" s="47"/>
      <c r="J491" s="47"/>
      <c r="K491" s="47"/>
      <c r="L491" s="47"/>
      <c r="M491" s="47"/>
      <c r="N491" s="47"/>
      <c r="O491" s="47"/>
      <c r="P491" s="47"/>
      <c r="Q491" s="47"/>
      <c r="R491" s="47"/>
      <c r="S491" s="47"/>
      <c r="T491" s="47"/>
      <c r="U491" s="47"/>
    </row>
    <row r="492" spans="1:21" x14ac:dyDescent="0.2">
      <c r="A492" s="47"/>
      <c r="B492" s="47"/>
      <c r="C492" s="47"/>
      <c r="D492" s="47"/>
      <c r="E492" s="47"/>
      <c r="F492" s="47"/>
      <c r="G492" s="47"/>
      <c r="H492" s="47"/>
      <c r="I492" s="47"/>
      <c r="J492" s="47"/>
      <c r="K492" s="47"/>
      <c r="L492" s="47"/>
      <c r="M492" s="47"/>
      <c r="N492" s="47"/>
      <c r="O492" s="47"/>
      <c r="P492" s="47"/>
      <c r="Q492" s="47"/>
      <c r="R492" s="47"/>
      <c r="S492" s="47"/>
      <c r="T492" s="47"/>
      <c r="U492" s="47"/>
    </row>
    <row r="493" spans="1:21" x14ac:dyDescent="0.2">
      <c r="A493" s="47"/>
      <c r="B493" s="47"/>
      <c r="C493" s="47"/>
      <c r="D493" s="47"/>
      <c r="E493" s="47"/>
      <c r="F493" s="47"/>
      <c r="G493" s="47"/>
      <c r="H493" s="47"/>
      <c r="I493" s="47"/>
      <c r="J493" s="47"/>
      <c r="K493" s="47"/>
      <c r="L493" s="47"/>
      <c r="M493" s="47"/>
      <c r="N493" s="47"/>
      <c r="O493" s="47"/>
      <c r="P493" s="47"/>
      <c r="Q493" s="47"/>
      <c r="R493" s="47"/>
      <c r="S493" s="47"/>
      <c r="T493" s="47"/>
      <c r="U493" s="47"/>
    </row>
    <row r="494" spans="1:21" x14ac:dyDescent="0.2">
      <c r="A494" s="47"/>
      <c r="B494" s="47"/>
      <c r="C494" s="47"/>
      <c r="D494" s="47"/>
      <c r="E494" s="47"/>
      <c r="F494" s="47"/>
      <c r="G494" s="47"/>
      <c r="H494" s="47"/>
      <c r="I494" s="47"/>
      <c r="J494" s="47"/>
      <c r="K494" s="47"/>
      <c r="L494" s="47"/>
      <c r="M494" s="47"/>
      <c r="N494" s="47"/>
      <c r="O494" s="47"/>
      <c r="P494" s="47"/>
      <c r="Q494" s="47"/>
      <c r="R494" s="47"/>
      <c r="S494" s="47"/>
      <c r="T494" s="47"/>
      <c r="U494" s="47"/>
    </row>
    <row r="495" spans="1:21" x14ac:dyDescent="0.2">
      <c r="A495" s="47"/>
      <c r="B495" s="47"/>
      <c r="C495" s="47"/>
      <c r="D495" s="47"/>
      <c r="E495" s="47"/>
      <c r="F495" s="47"/>
      <c r="G495" s="47"/>
      <c r="H495" s="47"/>
      <c r="I495" s="47"/>
      <c r="J495" s="47"/>
      <c r="K495" s="47"/>
      <c r="L495" s="47"/>
      <c r="M495" s="47"/>
      <c r="N495" s="47"/>
      <c r="O495" s="47"/>
      <c r="P495" s="47"/>
      <c r="Q495" s="47"/>
      <c r="R495" s="47"/>
      <c r="S495" s="47"/>
      <c r="T495" s="47"/>
      <c r="U495" s="47"/>
    </row>
    <row r="496" spans="1:21" x14ac:dyDescent="0.2">
      <c r="A496" s="47"/>
      <c r="B496" s="47"/>
      <c r="C496" s="47"/>
      <c r="D496" s="47"/>
      <c r="E496" s="47"/>
      <c r="F496" s="47"/>
      <c r="G496" s="47"/>
      <c r="H496" s="47"/>
      <c r="I496" s="47"/>
      <c r="J496" s="47"/>
      <c r="K496" s="47"/>
      <c r="L496" s="47"/>
      <c r="M496" s="47"/>
      <c r="N496" s="47"/>
      <c r="O496" s="47"/>
      <c r="P496" s="47"/>
      <c r="Q496" s="47"/>
      <c r="R496" s="47"/>
      <c r="S496" s="47"/>
      <c r="T496" s="47"/>
      <c r="U496" s="47"/>
    </row>
    <row r="497" spans="1:21" x14ac:dyDescent="0.2">
      <c r="A497" s="47"/>
      <c r="B497" s="47"/>
      <c r="C497" s="47"/>
      <c r="D497" s="47"/>
      <c r="E497" s="47"/>
      <c r="F497" s="47"/>
      <c r="G497" s="47"/>
      <c r="H497" s="47"/>
      <c r="I497" s="47"/>
      <c r="J497" s="47"/>
      <c r="K497" s="47"/>
      <c r="L497" s="47"/>
      <c r="M497" s="47"/>
      <c r="N497" s="47"/>
      <c r="O497" s="47"/>
      <c r="P497" s="47"/>
      <c r="Q497" s="47"/>
      <c r="R497" s="47"/>
      <c r="S497" s="47"/>
      <c r="T497" s="47"/>
      <c r="U497" s="47"/>
    </row>
    <row r="498" spans="1:21" x14ac:dyDescent="0.2">
      <c r="A498" s="47"/>
      <c r="B498" s="47"/>
      <c r="C498" s="47"/>
      <c r="D498" s="47"/>
      <c r="E498" s="47"/>
      <c r="F498" s="47"/>
      <c r="G498" s="47"/>
      <c r="H498" s="47"/>
      <c r="I498" s="47"/>
      <c r="J498" s="47"/>
      <c r="K498" s="47"/>
      <c r="L498" s="47"/>
      <c r="M498" s="47"/>
      <c r="N498" s="47"/>
      <c r="O498" s="47"/>
      <c r="P498" s="47"/>
      <c r="Q498" s="47"/>
      <c r="R498" s="47"/>
      <c r="S498" s="47"/>
      <c r="T498" s="47"/>
      <c r="U498" s="47"/>
    </row>
    <row r="499" spans="1:21" x14ac:dyDescent="0.2">
      <c r="A499" s="47"/>
      <c r="B499" s="47"/>
      <c r="C499" s="47"/>
      <c r="D499" s="47"/>
      <c r="E499" s="47"/>
      <c r="F499" s="47"/>
      <c r="G499" s="47"/>
      <c r="H499" s="47"/>
      <c r="I499" s="47"/>
      <c r="J499" s="47"/>
      <c r="K499" s="47"/>
      <c r="L499" s="47"/>
      <c r="M499" s="47"/>
      <c r="N499" s="47"/>
      <c r="O499" s="47"/>
      <c r="P499" s="47"/>
      <c r="Q499" s="47"/>
      <c r="R499" s="47"/>
      <c r="S499" s="47"/>
      <c r="T499" s="47"/>
      <c r="U499" s="47"/>
    </row>
    <row r="500" spans="1:21" x14ac:dyDescent="0.2">
      <c r="A500" s="47"/>
      <c r="B500" s="47"/>
      <c r="C500" s="47"/>
      <c r="D500" s="47"/>
      <c r="E500" s="47"/>
      <c r="F500" s="47"/>
      <c r="G500" s="47"/>
      <c r="H500" s="47"/>
      <c r="I500" s="47"/>
      <c r="J500" s="47"/>
      <c r="K500" s="47"/>
      <c r="L500" s="47"/>
      <c r="M500" s="47"/>
      <c r="N500" s="47"/>
      <c r="O500" s="47"/>
      <c r="P500" s="47"/>
      <c r="Q500" s="47"/>
      <c r="R500" s="47"/>
      <c r="S500" s="47"/>
      <c r="T500" s="47"/>
      <c r="U500" s="47"/>
    </row>
    <row r="501" spans="1:21" x14ac:dyDescent="0.2">
      <c r="A501" s="47"/>
      <c r="B501" s="47"/>
      <c r="C501" s="47"/>
      <c r="D501" s="47"/>
      <c r="E501" s="47"/>
      <c r="F501" s="47"/>
      <c r="G501" s="47"/>
      <c r="H501" s="47"/>
      <c r="I501" s="47"/>
      <c r="J501" s="47"/>
      <c r="K501" s="47"/>
      <c r="L501" s="47"/>
      <c r="M501" s="47"/>
      <c r="N501" s="47"/>
      <c r="O501" s="47"/>
      <c r="P501" s="47"/>
      <c r="Q501" s="47"/>
      <c r="R501" s="47"/>
      <c r="S501" s="47"/>
      <c r="T501" s="47"/>
      <c r="U501" s="47"/>
    </row>
    <row r="502" spans="1:21" x14ac:dyDescent="0.2">
      <c r="A502" s="47"/>
      <c r="B502" s="47"/>
      <c r="C502" s="47"/>
      <c r="D502" s="47"/>
      <c r="E502" s="47"/>
      <c r="F502" s="47"/>
      <c r="G502" s="47"/>
      <c r="H502" s="47"/>
      <c r="I502" s="47"/>
      <c r="J502" s="47"/>
      <c r="K502" s="47"/>
      <c r="L502" s="47"/>
      <c r="M502" s="47"/>
      <c r="N502" s="47"/>
      <c r="O502" s="47"/>
      <c r="P502" s="47"/>
      <c r="Q502" s="47"/>
      <c r="R502" s="47"/>
      <c r="S502" s="47"/>
      <c r="T502" s="47"/>
      <c r="U502" s="47"/>
    </row>
    <row r="503" spans="1:21" x14ac:dyDescent="0.2">
      <c r="A503" s="47"/>
      <c r="B503" s="47"/>
      <c r="C503" s="47"/>
      <c r="D503" s="47"/>
      <c r="E503" s="47"/>
      <c r="F503" s="47"/>
      <c r="G503" s="47"/>
      <c r="H503" s="47"/>
      <c r="I503" s="47"/>
      <c r="J503" s="47"/>
      <c r="K503" s="47"/>
      <c r="L503" s="47"/>
      <c r="M503" s="47"/>
      <c r="N503" s="47"/>
      <c r="O503" s="47"/>
      <c r="P503" s="47"/>
      <c r="Q503" s="47"/>
      <c r="R503" s="47"/>
      <c r="S503" s="47"/>
      <c r="T503" s="47"/>
      <c r="U503" s="47"/>
    </row>
    <row r="504" spans="1:21" x14ac:dyDescent="0.2">
      <c r="A504" s="47"/>
      <c r="B504" s="47"/>
      <c r="C504" s="47"/>
      <c r="D504" s="47"/>
      <c r="E504" s="47"/>
      <c r="F504" s="47"/>
      <c r="G504" s="47"/>
      <c r="H504" s="47"/>
      <c r="I504" s="47"/>
      <c r="J504" s="47"/>
      <c r="K504" s="47"/>
      <c r="L504" s="47"/>
      <c r="M504" s="47"/>
      <c r="N504" s="47"/>
      <c r="O504" s="47"/>
      <c r="P504" s="47"/>
      <c r="Q504" s="47"/>
      <c r="R504" s="47"/>
      <c r="S504" s="47"/>
      <c r="T504" s="47"/>
      <c r="U504" s="47"/>
    </row>
    <row r="505" spans="1:21" x14ac:dyDescent="0.2">
      <c r="A505" s="47"/>
      <c r="B505" s="47"/>
      <c r="C505" s="47"/>
      <c r="D505" s="47"/>
      <c r="E505" s="47"/>
      <c r="F505" s="47"/>
      <c r="G505" s="47"/>
      <c r="H505" s="47"/>
      <c r="I505" s="47"/>
      <c r="J505" s="47"/>
      <c r="K505" s="47"/>
      <c r="L505" s="47"/>
      <c r="M505" s="47"/>
      <c r="N505" s="47"/>
      <c r="O505" s="47"/>
      <c r="P505" s="47"/>
      <c r="Q505" s="47"/>
      <c r="R505" s="47"/>
      <c r="S505" s="47"/>
      <c r="T505" s="47"/>
      <c r="U505" s="47"/>
    </row>
    <row r="506" spans="1:21" x14ac:dyDescent="0.2">
      <c r="A506" s="47"/>
      <c r="B506" s="47"/>
      <c r="C506" s="47"/>
      <c r="D506" s="47"/>
      <c r="E506" s="47"/>
      <c r="F506" s="47"/>
      <c r="G506" s="47"/>
      <c r="H506" s="47"/>
      <c r="I506" s="47"/>
      <c r="J506" s="47"/>
      <c r="K506" s="47"/>
      <c r="L506" s="47"/>
      <c r="M506" s="47"/>
      <c r="N506" s="47"/>
      <c r="O506" s="47"/>
      <c r="P506" s="47"/>
      <c r="Q506" s="47"/>
      <c r="R506" s="47"/>
      <c r="S506" s="47"/>
      <c r="T506" s="47"/>
      <c r="U506" s="47"/>
    </row>
    <row r="507" spans="1:21" x14ac:dyDescent="0.2">
      <c r="A507" s="47"/>
      <c r="B507" s="47"/>
      <c r="C507" s="47"/>
      <c r="D507" s="47"/>
      <c r="E507" s="47"/>
      <c r="F507" s="47"/>
      <c r="G507" s="47"/>
      <c r="H507" s="47"/>
      <c r="I507" s="47"/>
      <c r="J507" s="47"/>
      <c r="K507" s="47"/>
      <c r="L507" s="47"/>
      <c r="M507" s="47"/>
      <c r="N507" s="47"/>
      <c r="O507" s="47"/>
      <c r="P507" s="47"/>
      <c r="Q507" s="47"/>
      <c r="R507" s="47"/>
      <c r="S507" s="47"/>
      <c r="T507" s="47"/>
      <c r="U507" s="47"/>
    </row>
    <row r="508" spans="1:21" x14ac:dyDescent="0.2">
      <c r="A508" s="47"/>
      <c r="B508" s="47"/>
      <c r="C508" s="47"/>
      <c r="D508" s="47"/>
      <c r="E508" s="47"/>
      <c r="F508" s="47"/>
      <c r="G508" s="47"/>
      <c r="H508" s="47"/>
      <c r="I508" s="47"/>
      <c r="J508" s="47"/>
      <c r="K508" s="47"/>
      <c r="L508" s="47"/>
      <c r="M508" s="47"/>
      <c r="N508" s="47"/>
      <c r="O508" s="47"/>
      <c r="P508" s="47"/>
      <c r="Q508" s="47"/>
      <c r="R508" s="47"/>
      <c r="S508" s="47"/>
      <c r="T508" s="47"/>
      <c r="U508" s="47"/>
    </row>
    <row r="509" spans="1:21" x14ac:dyDescent="0.2">
      <c r="A509" s="47"/>
      <c r="B509" s="47"/>
      <c r="C509" s="47"/>
      <c r="D509" s="47"/>
      <c r="E509" s="47"/>
      <c r="F509" s="47"/>
      <c r="G509" s="47"/>
      <c r="H509" s="47"/>
      <c r="I509" s="47"/>
      <c r="J509" s="47"/>
      <c r="K509" s="47"/>
      <c r="L509" s="47"/>
      <c r="M509" s="47"/>
      <c r="N509" s="47"/>
      <c r="O509" s="47"/>
      <c r="P509" s="47"/>
      <c r="Q509" s="47"/>
      <c r="R509" s="47"/>
      <c r="S509" s="47"/>
      <c r="T509" s="47"/>
      <c r="U509" s="47"/>
    </row>
    <row r="510" spans="1:21" x14ac:dyDescent="0.2">
      <c r="A510" s="47"/>
      <c r="B510" s="47"/>
      <c r="C510" s="47"/>
      <c r="D510" s="47"/>
      <c r="E510" s="47"/>
      <c r="F510" s="47"/>
      <c r="G510" s="47"/>
      <c r="H510" s="47"/>
      <c r="I510" s="47"/>
      <c r="J510" s="47"/>
      <c r="K510" s="47"/>
      <c r="L510" s="47"/>
      <c r="M510" s="47"/>
      <c r="N510" s="47"/>
      <c r="O510" s="47"/>
      <c r="P510" s="47"/>
      <c r="Q510" s="47"/>
      <c r="R510" s="47"/>
      <c r="S510" s="47"/>
      <c r="T510" s="47"/>
      <c r="U510" s="47"/>
    </row>
    <row r="511" spans="1:21" x14ac:dyDescent="0.2">
      <c r="A511" s="47"/>
      <c r="B511" s="47"/>
      <c r="C511" s="47"/>
      <c r="D511" s="47"/>
      <c r="E511" s="47"/>
      <c r="F511" s="47"/>
      <c r="G511" s="47"/>
      <c r="H511" s="47"/>
      <c r="I511" s="47"/>
      <c r="J511" s="47"/>
      <c r="K511" s="47"/>
      <c r="L511" s="47"/>
      <c r="M511" s="47"/>
      <c r="N511" s="47"/>
      <c r="O511" s="47"/>
      <c r="P511" s="47"/>
      <c r="Q511" s="47"/>
      <c r="R511" s="47"/>
      <c r="S511" s="47"/>
      <c r="T511" s="47"/>
      <c r="U511" s="47"/>
    </row>
    <row r="512" spans="1:21" x14ac:dyDescent="0.2">
      <c r="A512" s="47"/>
      <c r="B512" s="47"/>
      <c r="C512" s="47"/>
      <c r="D512" s="47"/>
      <c r="E512" s="47"/>
      <c r="F512" s="47"/>
      <c r="G512" s="47"/>
      <c r="H512" s="47"/>
      <c r="I512" s="47"/>
      <c r="J512" s="47"/>
      <c r="K512" s="47"/>
      <c r="L512" s="47"/>
      <c r="M512" s="47"/>
      <c r="N512" s="47"/>
      <c r="O512" s="47"/>
      <c r="P512" s="47"/>
      <c r="Q512" s="47"/>
      <c r="R512" s="47"/>
      <c r="S512" s="47"/>
      <c r="T512" s="47"/>
      <c r="U512" s="47"/>
    </row>
    <row r="513" spans="1:21" x14ac:dyDescent="0.2">
      <c r="A513" s="47"/>
      <c r="B513" s="47"/>
      <c r="C513" s="47"/>
      <c r="D513" s="47"/>
      <c r="E513" s="47"/>
      <c r="F513" s="47"/>
      <c r="G513" s="47"/>
      <c r="H513" s="47"/>
      <c r="I513" s="47"/>
      <c r="J513" s="47"/>
      <c r="K513" s="47"/>
      <c r="L513" s="47"/>
      <c r="M513" s="47"/>
      <c r="N513" s="47"/>
      <c r="O513" s="47"/>
      <c r="P513" s="47"/>
      <c r="Q513" s="47"/>
      <c r="R513" s="47"/>
      <c r="S513" s="47"/>
      <c r="T513" s="47"/>
      <c r="U513" s="47"/>
    </row>
    <row r="514" spans="1:21" x14ac:dyDescent="0.2">
      <c r="A514" s="47"/>
      <c r="B514" s="47"/>
      <c r="C514" s="47"/>
      <c r="D514" s="47"/>
      <c r="E514" s="47"/>
      <c r="F514" s="47"/>
      <c r="G514" s="47"/>
      <c r="H514" s="47"/>
      <c r="I514" s="47"/>
      <c r="J514" s="47"/>
      <c r="K514" s="47"/>
      <c r="L514" s="47"/>
      <c r="M514" s="47"/>
      <c r="N514" s="47"/>
      <c r="O514" s="47"/>
      <c r="P514" s="47"/>
      <c r="Q514" s="47"/>
      <c r="R514" s="47"/>
      <c r="S514" s="47"/>
      <c r="T514" s="47"/>
      <c r="U514" s="47"/>
    </row>
    <row r="515" spans="1:21" x14ac:dyDescent="0.2">
      <c r="A515" s="47"/>
      <c r="B515" s="47"/>
      <c r="C515" s="47"/>
      <c r="D515" s="47"/>
      <c r="E515" s="47"/>
      <c r="F515" s="47"/>
      <c r="G515" s="47"/>
      <c r="H515" s="47"/>
      <c r="I515" s="47"/>
      <c r="J515" s="47"/>
      <c r="K515" s="47"/>
      <c r="L515" s="47"/>
      <c r="M515" s="47"/>
      <c r="N515" s="47"/>
      <c r="O515" s="47"/>
      <c r="P515" s="47"/>
      <c r="Q515" s="47"/>
      <c r="R515" s="47"/>
      <c r="S515" s="47"/>
      <c r="T515" s="47"/>
      <c r="U515" s="47"/>
    </row>
    <row r="516" spans="1:21" x14ac:dyDescent="0.2">
      <c r="A516" s="47"/>
      <c r="B516" s="47"/>
      <c r="C516" s="47"/>
      <c r="D516" s="47"/>
      <c r="E516" s="47"/>
      <c r="F516" s="47"/>
      <c r="G516" s="47"/>
      <c r="H516" s="47"/>
      <c r="I516" s="47"/>
      <c r="J516" s="47"/>
      <c r="K516" s="47"/>
      <c r="L516" s="47"/>
      <c r="M516" s="47"/>
      <c r="N516" s="47"/>
      <c r="O516" s="47"/>
      <c r="P516" s="47"/>
      <c r="Q516" s="47"/>
      <c r="R516" s="47"/>
      <c r="S516" s="47"/>
      <c r="T516" s="47"/>
      <c r="U516" s="47"/>
    </row>
    <row r="517" spans="1:21" x14ac:dyDescent="0.2">
      <c r="A517" s="47"/>
      <c r="B517" s="47"/>
      <c r="C517" s="47"/>
      <c r="D517" s="47"/>
      <c r="E517" s="47"/>
      <c r="F517" s="47"/>
      <c r="G517" s="47"/>
      <c r="H517" s="47"/>
      <c r="I517" s="47"/>
      <c r="J517" s="47"/>
      <c r="K517" s="47"/>
      <c r="L517" s="47"/>
      <c r="M517" s="47"/>
      <c r="N517" s="47"/>
      <c r="O517" s="47"/>
      <c r="P517" s="47"/>
      <c r="Q517" s="47"/>
      <c r="R517" s="47"/>
      <c r="S517" s="47"/>
      <c r="T517" s="47"/>
      <c r="U517" s="47"/>
    </row>
    <row r="518" spans="1:21" x14ac:dyDescent="0.2">
      <c r="A518" s="47"/>
      <c r="B518" s="47"/>
      <c r="C518" s="47"/>
      <c r="D518" s="47"/>
      <c r="E518" s="47"/>
      <c r="F518" s="47"/>
      <c r="G518" s="47"/>
      <c r="H518" s="47"/>
      <c r="I518" s="47"/>
      <c r="J518" s="47"/>
      <c r="K518" s="47"/>
      <c r="L518" s="47"/>
      <c r="M518" s="47"/>
      <c r="N518" s="47"/>
      <c r="O518" s="47"/>
      <c r="P518" s="47"/>
      <c r="Q518" s="47"/>
      <c r="R518" s="47"/>
      <c r="S518" s="47"/>
      <c r="T518" s="47"/>
      <c r="U518" s="47"/>
    </row>
    <row r="519" spans="1:21" x14ac:dyDescent="0.2">
      <c r="A519" s="47"/>
      <c r="B519" s="47"/>
      <c r="C519" s="47"/>
      <c r="D519" s="47"/>
      <c r="E519" s="47"/>
      <c r="F519" s="47"/>
      <c r="G519" s="47"/>
      <c r="H519" s="47"/>
      <c r="I519" s="47"/>
      <c r="J519" s="47"/>
      <c r="K519" s="47"/>
      <c r="L519" s="47"/>
      <c r="M519" s="47"/>
      <c r="N519" s="47"/>
      <c r="O519" s="47"/>
      <c r="P519" s="47"/>
      <c r="Q519" s="47"/>
      <c r="R519" s="47"/>
      <c r="S519" s="47"/>
      <c r="T519" s="47"/>
      <c r="U519" s="47"/>
    </row>
    <row r="520" spans="1:21" x14ac:dyDescent="0.2">
      <c r="A520" s="47"/>
      <c r="B520" s="47"/>
      <c r="C520" s="47"/>
      <c r="D520" s="47"/>
      <c r="E520" s="47"/>
      <c r="F520" s="47"/>
      <c r="G520" s="47"/>
      <c r="H520" s="47"/>
      <c r="I520" s="47"/>
      <c r="J520" s="47"/>
      <c r="K520" s="47"/>
      <c r="L520" s="47"/>
      <c r="M520" s="47"/>
      <c r="N520" s="47"/>
      <c r="O520" s="47"/>
      <c r="P520" s="47"/>
      <c r="Q520" s="47"/>
      <c r="R520" s="47"/>
      <c r="S520" s="47"/>
      <c r="T520" s="47"/>
      <c r="U520" s="47"/>
    </row>
    <row r="521" spans="1:21" x14ac:dyDescent="0.2">
      <c r="A521" s="47"/>
      <c r="B521" s="47"/>
      <c r="C521" s="47"/>
      <c r="D521" s="47"/>
      <c r="E521" s="47"/>
      <c r="F521" s="47"/>
      <c r="G521" s="47"/>
      <c r="H521" s="47"/>
      <c r="I521" s="47"/>
      <c r="J521" s="47"/>
      <c r="K521" s="47"/>
      <c r="L521" s="47"/>
      <c r="M521" s="47"/>
      <c r="N521" s="47"/>
      <c r="O521" s="47"/>
      <c r="P521" s="47"/>
      <c r="Q521" s="47"/>
      <c r="R521" s="47"/>
      <c r="S521" s="47"/>
      <c r="T521" s="47"/>
      <c r="U521" s="47"/>
    </row>
    <row r="522" spans="1:21" x14ac:dyDescent="0.2">
      <c r="A522" s="47"/>
      <c r="B522" s="47"/>
      <c r="C522" s="47"/>
      <c r="D522" s="47"/>
      <c r="E522" s="47"/>
      <c r="F522" s="47"/>
      <c r="G522" s="47"/>
      <c r="H522" s="47"/>
      <c r="I522" s="47"/>
      <c r="J522" s="47"/>
      <c r="K522" s="47"/>
      <c r="L522" s="47"/>
      <c r="M522" s="47"/>
      <c r="N522" s="47"/>
      <c r="O522" s="47"/>
      <c r="P522" s="47"/>
      <c r="Q522" s="47"/>
      <c r="R522" s="47"/>
      <c r="S522" s="47"/>
      <c r="T522" s="47"/>
      <c r="U522" s="47"/>
    </row>
    <row r="523" spans="1:21" x14ac:dyDescent="0.2">
      <c r="A523" s="47"/>
      <c r="B523" s="47"/>
      <c r="C523" s="47"/>
      <c r="D523" s="47"/>
      <c r="E523" s="47"/>
      <c r="F523" s="47"/>
      <c r="G523" s="47"/>
      <c r="H523" s="47"/>
      <c r="I523" s="47"/>
      <c r="J523" s="47"/>
      <c r="K523" s="47"/>
      <c r="L523" s="47"/>
      <c r="M523" s="47"/>
      <c r="N523" s="47"/>
      <c r="O523" s="47"/>
      <c r="P523" s="47"/>
      <c r="Q523" s="47"/>
      <c r="R523" s="47"/>
      <c r="S523" s="47"/>
      <c r="T523" s="47"/>
      <c r="U523" s="47"/>
    </row>
    <row r="524" spans="1:21" x14ac:dyDescent="0.2">
      <c r="A524" s="47"/>
      <c r="B524" s="47"/>
      <c r="C524" s="47"/>
      <c r="D524" s="47"/>
      <c r="E524" s="47"/>
      <c r="F524" s="47"/>
      <c r="G524" s="47"/>
      <c r="H524" s="47"/>
      <c r="I524" s="47"/>
      <c r="J524" s="47"/>
      <c r="K524" s="47"/>
      <c r="L524" s="47"/>
      <c r="M524" s="47"/>
      <c r="N524" s="47"/>
      <c r="O524" s="47"/>
      <c r="P524" s="47"/>
      <c r="Q524" s="47"/>
      <c r="R524" s="47"/>
      <c r="S524" s="47"/>
      <c r="T524" s="47"/>
      <c r="U524" s="47"/>
    </row>
    <row r="525" spans="1:21" x14ac:dyDescent="0.2">
      <c r="A525" s="47"/>
      <c r="B525" s="47"/>
      <c r="C525" s="47"/>
      <c r="D525" s="47"/>
      <c r="E525" s="47"/>
      <c r="F525" s="47"/>
      <c r="G525" s="47"/>
      <c r="H525" s="47"/>
      <c r="I525" s="47"/>
      <c r="J525" s="47"/>
      <c r="K525" s="47"/>
      <c r="L525" s="47"/>
      <c r="M525" s="47"/>
      <c r="N525" s="47"/>
      <c r="O525" s="47"/>
      <c r="P525" s="47"/>
      <c r="Q525" s="47"/>
      <c r="R525" s="47"/>
      <c r="S525" s="47"/>
      <c r="T525" s="47"/>
      <c r="U525" s="47"/>
    </row>
    <row r="526" spans="1:21" x14ac:dyDescent="0.2">
      <c r="A526" s="47"/>
      <c r="B526" s="47"/>
      <c r="C526" s="47"/>
      <c r="D526" s="47"/>
      <c r="E526" s="47"/>
      <c r="F526" s="47"/>
      <c r="G526" s="47"/>
      <c r="H526" s="47"/>
      <c r="I526" s="47"/>
      <c r="J526" s="47"/>
      <c r="K526" s="47"/>
      <c r="L526" s="47"/>
      <c r="M526" s="47"/>
      <c r="N526" s="47"/>
      <c r="O526" s="47"/>
      <c r="P526" s="47"/>
      <c r="Q526" s="47"/>
      <c r="R526" s="47"/>
      <c r="S526" s="47"/>
      <c r="T526" s="47"/>
      <c r="U526" s="47"/>
    </row>
    <row r="527" spans="1:21" x14ac:dyDescent="0.2">
      <c r="A527" s="47"/>
      <c r="B527" s="47"/>
      <c r="C527" s="47"/>
      <c r="D527" s="47"/>
      <c r="E527" s="47"/>
      <c r="F527" s="47"/>
      <c r="G527" s="47"/>
      <c r="H527" s="47"/>
      <c r="I527" s="47"/>
      <c r="J527" s="47"/>
      <c r="K527" s="47"/>
      <c r="L527" s="47"/>
      <c r="M527" s="47"/>
      <c r="N527" s="47"/>
      <c r="O527" s="47"/>
      <c r="P527" s="47"/>
      <c r="Q527" s="47"/>
      <c r="R527" s="47"/>
      <c r="S527" s="47"/>
      <c r="T527" s="47"/>
      <c r="U527" s="47"/>
    </row>
    <row r="528" spans="1:21" x14ac:dyDescent="0.2">
      <c r="A528" s="47"/>
      <c r="B528" s="47"/>
      <c r="C528" s="47"/>
      <c r="D528" s="47"/>
      <c r="E528" s="47"/>
      <c r="F528" s="47"/>
      <c r="G528" s="47"/>
      <c r="H528" s="47"/>
      <c r="I528" s="47"/>
      <c r="J528" s="47"/>
      <c r="K528" s="47"/>
      <c r="L528" s="47"/>
      <c r="M528" s="47"/>
      <c r="N528" s="47"/>
      <c r="O528" s="47"/>
      <c r="P528" s="47"/>
      <c r="Q528" s="47"/>
      <c r="R528" s="47"/>
      <c r="S528" s="47"/>
      <c r="T528" s="47"/>
      <c r="U528" s="47"/>
    </row>
    <row r="529" spans="1:21" x14ac:dyDescent="0.2">
      <c r="A529" s="47"/>
      <c r="B529" s="47"/>
      <c r="C529" s="47"/>
      <c r="D529" s="47"/>
      <c r="E529" s="47"/>
      <c r="F529" s="47"/>
      <c r="G529" s="47"/>
      <c r="H529" s="47"/>
      <c r="I529" s="47"/>
      <c r="J529" s="47"/>
      <c r="K529" s="47"/>
      <c r="L529" s="47"/>
      <c r="M529" s="47"/>
      <c r="N529" s="47"/>
      <c r="O529" s="47"/>
      <c r="P529" s="47"/>
      <c r="Q529" s="47"/>
      <c r="R529" s="47"/>
      <c r="S529" s="47"/>
      <c r="T529" s="47"/>
      <c r="U529" s="47"/>
    </row>
    <row r="530" spans="1:21" x14ac:dyDescent="0.2">
      <c r="A530" s="47"/>
      <c r="B530" s="47"/>
      <c r="C530" s="47"/>
      <c r="D530" s="47"/>
      <c r="E530" s="47"/>
      <c r="F530" s="47"/>
      <c r="G530" s="47"/>
      <c r="H530" s="47"/>
      <c r="I530" s="47"/>
      <c r="J530" s="47"/>
      <c r="K530" s="47"/>
      <c r="L530" s="47"/>
      <c r="M530" s="47"/>
      <c r="N530" s="47"/>
      <c r="O530" s="47"/>
      <c r="P530" s="47"/>
      <c r="Q530" s="47"/>
      <c r="R530" s="47"/>
      <c r="S530" s="47"/>
      <c r="T530" s="47"/>
      <c r="U530" s="47"/>
    </row>
    <row r="531" spans="1:21" x14ac:dyDescent="0.2">
      <c r="A531" s="47"/>
      <c r="B531" s="47"/>
      <c r="C531" s="47"/>
      <c r="D531" s="47"/>
      <c r="E531" s="47"/>
      <c r="F531" s="47"/>
      <c r="G531" s="47"/>
      <c r="H531" s="47"/>
      <c r="I531" s="47"/>
      <c r="J531" s="47"/>
      <c r="K531" s="47"/>
      <c r="L531" s="47"/>
      <c r="M531" s="47"/>
      <c r="N531" s="47"/>
      <c r="O531" s="47"/>
      <c r="P531" s="47"/>
      <c r="Q531" s="47"/>
      <c r="R531" s="47"/>
      <c r="S531" s="47"/>
      <c r="T531" s="47"/>
      <c r="U531" s="47"/>
    </row>
    <row r="532" spans="1:21" x14ac:dyDescent="0.2">
      <c r="A532" s="47"/>
      <c r="B532" s="47"/>
      <c r="C532" s="47"/>
      <c r="D532" s="47"/>
      <c r="E532" s="47"/>
      <c r="F532" s="47"/>
      <c r="G532" s="47"/>
      <c r="H532" s="47"/>
      <c r="I532" s="47"/>
      <c r="J532" s="47"/>
      <c r="K532" s="47"/>
      <c r="L532" s="47"/>
      <c r="M532" s="47"/>
      <c r="N532" s="47"/>
      <c r="O532" s="47"/>
      <c r="P532" s="47"/>
      <c r="Q532" s="47"/>
      <c r="R532" s="47"/>
      <c r="S532" s="47"/>
      <c r="T532" s="47"/>
      <c r="U532" s="47"/>
    </row>
    <row r="533" spans="1:21" x14ac:dyDescent="0.2">
      <c r="A533" s="47"/>
      <c r="B533" s="47"/>
      <c r="C533" s="47"/>
      <c r="D533" s="47"/>
      <c r="E533" s="47"/>
      <c r="F533" s="47"/>
      <c r="G533" s="47"/>
      <c r="H533" s="47"/>
      <c r="I533" s="47"/>
      <c r="J533" s="47"/>
      <c r="K533" s="47"/>
      <c r="L533" s="47"/>
      <c r="M533" s="47"/>
      <c r="N533" s="47"/>
      <c r="O533" s="47"/>
      <c r="P533" s="47"/>
      <c r="Q533" s="47"/>
      <c r="R533" s="47"/>
      <c r="S533" s="47"/>
      <c r="T533" s="47"/>
      <c r="U533" s="47"/>
    </row>
    <row r="534" spans="1:21" x14ac:dyDescent="0.2">
      <c r="A534" s="47"/>
      <c r="B534" s="47"/>
      <c r="C534" s="47"/>
      <c r="D534" s="47"/>
      <c r="E534" s="47"/>
      <c r="F534" s="47"/>
      <c r="G534" s="47"/>
      <c r="H534" s="47"/>
      <c r="I534" s="47"/>
      <c r="J534" s="47"/>
      <c r="K534" s="47"/>
      <c r="L534" s="47"/>
      <c r="M534" s="47"/>
      <c r="N534" s="47"/>
      <c r="O534" s="47"/>
      <c r="P534" s="47"/>
      <c r="Q534" s="47"/>
      <c r="R534" s="47"/>
      <c r="S534" s="47"/>
      <c r="T534" s="47"/>
      <c r="U534" s="47"/>
    </row>
    <row r="535" spans="1:21" x14ac:dyDescent="0.2">
      <c r="A535" s="47"/>
      <c r="B535" s="47"/>
      <c r="C535" s="47"/>
      <c r="D535" s="47"/>
      <c r="E535" s="47"/>
      <c r="F535" s="47"/>
      <c r="G535" s="47"/>
      <c r="H535" s="47"/>
      <c r="I535" s="47"/>
      <c r="J535" s="47"/>
      <c r="K535" s="47"/>
      <c r="L535" s="47"/>
      <c r="M535" s="47"/>
      <c r="N535" s="47"/>
      <c r="O535" s="47"/>
      <c r="P535" s="47"/>
      <c r="Q535" s="47"/>
      <c r="R535" s="47"/>
      <c r="S535" s="47"/>
      <c r="T535" s="47"/>
      <c r="U535" s="47"/>
    </row>
    <row r="536" spans="1:21" x14ac:dyDescent="0.2">
      <c r="A536" s="47"/>
      <c r="B536" s="47"/>
      <c r="C536" s="47"/>
      <c r="D536" s="47"/>
      <c r="E536" s="47"/>
      <c r="F536" s="47"/>
      <c r="G536" s="47"/>
      <c r="H536" s="47"/>
      <c r="I536" s="47"/>
      <c r="J536" s="47"/>
      <c r="K536" s="47"/>
      <c r="L536" s="47"/>
      <c r="M536" s="47"/>
      <c r="N536" s="47"/>
      <c r="O536" s="47"/>
      <c r="P536" s="47"/>
      <c r="Q536" s="47"/>
      <c r="R536" s="47"/>
      <c r="S536" s="47"/>
      <c r="T536" s="47"/>
      <c r="U536" s="47"/>
    </row>
    <row r="537" spans="1:21" x14ac:dyDescent="0.2">
      <c r="A537" s="47"/>
      <c r="B537" s="47"/>
      <c r="C537" s="47"/>
      <c r="D537" s="47"/>
      <c r="E537" s="47"/>
      <c r="F537" s="47"/>
      <c r="G537" s="47"/>
      <c r="H537" s="47"/>
      <c r="I537" s="47"/>
      <c r="J537" s="47"/>
      <c r="K537" s="47"/>
      <c r="L537" s="47"/>
      <c r="M537" s="47"/>
      <c r="N537" s="47"/>
      <c r="O537" s="47"/>
      <c r="P537" s="47"/>
      <c r="Q537" s="47"/>
      <c r="R537" s="47"/>
      <c r="S537" s="47"/>
      <c r="T537" s="47"/>
      <c r="U537" s="47"/>
    </row>
    <row r="538" spans="1:21" x14ac:dyDescent="0.2">
      <c r="A538" s="47"/>
      <c r="B538" s="47"/>
      <c r="C538" s="47"/>
      <c r="D538" s="47"/>
      <c r="E538" s="47"/>
      <c r="F538" s="47"/>
      <c r="G538" s="47"/>
      <c r="H538" s="47"/>
      <c r="I538" s="47"/>
      <c r="J538" s="47"/>
      <c r="K538" s="47"/>
      <c r="L538" s="47"/>
      <c r="M538" s="47"/>
      <c r="N538" s="47"/>
      <c r="O538" s="47"/>
      <c r="P538" s="47"/>
      <c r="Q538" s="47"/>
      <c r="R538" s="47"/>
      <c r="S538" s="47"/>
      <c r="T538" s="47"/>
      <c r="U538" s="47"/>
    </row>
    <row r="539" spans="1:21" x14ac:dyDescent="0.2">
      <c r="A539" s="47"/>
      <c r="B539" s="47"/>
      <c r="C539" s="47"/>
      <c r="D539" s="47"/>
      <c r="E539" s="47"/>
      <c r="F539" s="47"/>
      <c r="G539" s="47"/>
      <c r="H539" s="47"/>
      <c r="I539" s="47"/>
      <c r="J539" s="47"/>
      <c r="K539" s="47"/>
      <c r="L539" s="47"/>
      <c r="M539" s="47"/>
      <c r="N539" s="47"/>
      <c r="O539" s="47"/>
      <c r="P539" s="47"/>
      <c r="Q539" s="47"/>
      <c r="R539" s="47"/>
      <c r="S539" s="47"/>
      <c r="T539" s="47"/>
      <c r="U539" s="47"/>
    </row>
    <row r="540" spans="1:21" x14ac:dyDescent="0.2">
      <c r="A540" s="47"/>
      <c r="B540" s="47"/>
      <c r="C540" s="47"/>
      <c r="D540" s="47"/>
      <c r="E540" s="47"/>
      <c r="F540" s="47"/>
      <c r="G540" s="47"/>
      <c r="H540" s="47"/>
      <c r="I540" s="47"/>
      <c r="J540" s="47"/>
      <c r="K540" s="47"/>
      <c r="L540" s="47"/>
      <c r="M540" s="47"/>
      <c r="N540" s="47"/>
      <c r="O540" s="47"/>
      <c r="P540" s="47"/>
      <c r="Q540" s="47"/>
      <c r="R540" s="47"/>
      <c r="S540" s="47"/>
      <c r="T540" s="47"/>
      <c r="U540" s="47"/>
    </row>
    <row r="541" spans="1:21" x14ac:dyDescent="0.2">
      <c r="A541" s="47"/>
      <c r="B541" s="47"/>
      <c r="C541" s="47"/>
      <c r="D541" s="47"/>
      <c r="E541" s="47"/>
      <c r="F541" s="47"/>
      <c r="G541" s="47"/>
      <c r="H541" s="47"/>
      <c r="I541" s="47"/>
      <c r="J541" s="47"/>
      <c r="K541" s="47"/>
      <c r="L541" s="47"/>
      <c r="M541" s="47"/>
      <c r="N541" s="47"/>
      <c r="O541" s="47"/>
      <c r="P541" s="47"/>
      <c r="Q541" s="47"/>
      <c r="R541" s="47"/>
      <c r="S541" s="47"/>
      <c r="T541" s="47"/>
      <c r="U541" s="47"/>
    </row>
    <row r="542" spans="1:21" x14ac:dyDescent="0.2">
      <c r="A542" s="47"/>
      <c r="B542" s="47"/>
      <c r="C542" s="47"/>
      <c r="D542" s="47"/>
      <c r="E542" s="47"/>
      <c r="F542" s="47"/>
      <c r="G542" s="47"/>
      <c r="H542" s="47"/>
      <c r="I542" s="47"/>
      <c r="J542" s="47"/>
      <c r="K542" s="47"/>
      <c r="L542" s="47"/>
      <c r="M542" s="47"/>
      <c r="N542" s="47"/>
      <c r="O542" s="47"/>
      <c r="P542" s="47"/>
      <c r="Q542" s="47"/>
      <c r="R542" s="47"/>
      <c r="S542" s="47"/>
      <c r="T542" s="47"/>
      <c r="U542" s="47"/>
    </row>
    <row r="543" spans="1:21" x14ac:dyDescent="0.2">
      <c r="A543" s="47"/>
      <c r="B543" s="47"/>
      <c r="C543" s="47"/>
      <c r="D543" s="47"/>
      <c r="E543" s="47"/>
      <c r="F543" s="47"/>
      <c r="G543" s="47"/>
      <c r="H543" s="47"/>
      <c r="I543" s="47"/>
      <c r="J543" s="47"/>
      <c r="K543" s="47"/>
      <c r="L543" s="47"/>
      <c r="M543" s="47"/>
      <c r="N543" s="47"/>
      <c r="O543" s="47"/>
      <c r="P543" s="47"/>
      <c r="Q543" s="47"/>
      <c r="R543" s="47"/>
      <c r="S543" s="47"/>
      <c r="T543" s="47"/>
      <c r="U543" s="47"/>
    </row>
    <row r="544" spans="1:21" x14ac:dyDescent="0.2">
      <c r="A544" s="47"/>
      <c r="B544" s="47"/>
      <c r="C544" s="47"/>
      <c r="D544" s="47"/>
      <c r="E544" s="47"/>
      <c r="F544" s="47"/>
      <c r="G544" s="47"/>
      <c r="H544" s="47"/>
      <c r="I544" s="47"/>
      <c r="J544" s="47"/>
      <c r="K544" s="47"/>
      <c r="L544" s="47"/>
      <c r="M544" s="47"/>
      <c r="N544" s="47"/>
      <c r="O544" s="47"/>
      <c r="P544" s="47"/>
      <c r="Q544" s="47"/>
      <c r="R544" s="47"/>
      <c r="S544" s="47"/>
      <c r="T544" s="47"/>
      <c r="U544" s="47"/>
    </row>
    <row r="545" spans="1:21" x14ac:dyDescent="0.2">
      <c r="A545" s="47"/>
      <c r="B545" s="47"/>
      <c r="C545" s="47"/>
      <c r="D545" s="47"/>
      <c r="E545" s="47"/>
      <c r="F545" s="47"/>
      <c r="G545" s="47"/>
      <c r="H545" s="47"/>
      <c r="I545" s="47"/>
      <c r="J545" s="47"/>
      <c r="K545" s="47"/>
      <c r="L545" s="47"/>
      <c r="M545" s="47"/>
      <c r="N545" s="47"/>
      <c r="O545" s="47"/>
      <c r="P545" s="47"/>
      <c r="Q545" s="47"/>
      <c r="R545" s="47"/>
      <c r="S545" s="47"/>
      <c r="T545" s="47"/>
      <c r="U545" s="47"/>
    </row>
    <row r="546" spans="1:21" x14ac:dyDescent="0.2">
      <c r="A546" s="47"/>
      <c r="B546" s="47"/>
      <c r="C546" s="47"/>
      <c r="D546" s="47"/>
      <c r="E546" s="47"/>
      <c r="F546" s="47"/>
      <c r="G546" s="47"/>
      <c r="H546" s="47"/>
      <c r="I546" s="47"/>
      <c r="J546" s="47"/>
      <c r="K546" s="47"/>
      <c r="L546" s="47"/>
      <c r="M546" s="47"/>
      <c r="N546" s="47"/>
      <c r="O546" s="47"/>
      <c r="P546" s="47"/>
      <c r="Q546" s="47"/>
      <c r="R546" s="47"/>
      <c r="S546" s="47"/>
      <c r="T546" s="47"/>
      <c r="U546" s="47"/>
    </row>
    <row r="547" spans="1:21" x14ac:dyDescent="0.2">
      <c r="A547" s="47"/>
      <c r="B547" s="47"/>
      <c r="C547" s="47"/>
      <c r="D547" s="47"/>
      <c r="E547" s="47"/>
      <c r="F547" s="47"/>
      <c r="G547" s="47"/>
      <c r="H547" s="47"/>
      <c r="I547" s="47"/>
      <c r="J547" s="47"/>
      <c r="K547" s="47"/>
      <c r="L547" s="47"/>
      <c r="M547" s="47"/>
      <c r="N547" s="47"/>
      <c r="O547" s="47"/>
      <c r="P547" s="47"/>
      <c r="Q547" s="47"/>
      <c r="R547" s="47"/>
      <c r="S547" s="47"/>
      <c r="T547" s="47"/>
      <c r="U547" s="47"/>
    </row>
    <row r="548" spans="1:21" x14ac:dyDescent="0.2">
      <c r="A548" s="47"/>
      <c r="B548" s="47"/>
      <c r="C548" s="47"/>
      <c r="D548" s="47"/>
      <c r="E548" s="47"/>
      <c r="F548" s="47"/>
      <c r="G548" s="47"/>
      <c r="H548" s="47"/>
      <c r="I548" s="47"/>
      <c r="J548" s="47"/>
      <c r="K548" s="47"/>
      <c r="L548" s="47"/>
      <c r="M548" s="47"/>
      <c r="N548" s="47"/>
      <c r="O548" s="47"/>
      <c r="P548" s="47"/>
      <c r="Q548" s="47"/>
      <c r="R548" s="47"/>
      <c r="S548" s="47"/>
      <c r="T548" s="47"/>
      <c r="U548" s="47"/>
    </row>
    <row r="549" spans="1:21" x14ac:dyDescent="0.2">
      <c r="A549" s="47"/>
      <c r="B549" s="47"/>
      <c r="C549" s="47"/>
      <c r="D549" s="47"/>
      <c r="E549" s="47"/>
      <c r="F549" s="47"/>
      <c r="G549" s="47"/>
      <c r="H549" s="47"/>
      <c r="I549" s="47"/>
      <c r="J549" s="47"/>
      <c r="K549" s="47"/>
      <c r="L549" s="47"/>
      <c r="M549" s="47"/>
      <c r="N549" s="47"/>
      <c r="O549" s="47"/>
      <c r="P549" s="47"/>
      <c r="Q549" s="47"/>
      <c r="R549" s="47"/>
      <c r="S549" s="47"/>
      <c r="T549" s="47"/>
      <c r="U549" s="47"/>
    </row>
    <row r="550" spans="1:21" x14ac:dyDescent="0.2">
      <c r="A550" s="47"/>
      <c r="B550" s="47"/>
      <c r="C550" s="47"/>
      <c r="D550" s="47"/>
      <c r="E550" s="47"/>
      <c r="F550" s="47"/>
      <c r="G550" s="47"/>
      <c r="H550" s="47"/>
      <c r="I550" s="47"/>
      <c r="J550" s="47"/>
      <c r="K550" s="47"/>
      <c r="L550" s="47"/>
      <c r="M550" s="47"/>
      <c r="N550" s="47"/>
      <c r="O550" s="47"/>
      <c r="P550" s="47"/>
      <c r="Q550" s="47"/>
      <c r="R550" s="47"/>
      <c r="S550" s="47"/>
      <c r="T550" s="47"/>
      <c r="U550" s="47"/>
    </row>
    <row r="551" spans="1:21" x14ac:dyDescent="0.2">
      <c r="A551" s="47"/>
      <c r="B551" s="47"/>
      <c r="C551" s="47"/>
      <c r="D551" s="47"/>
      <c r="E551" s="47"/>
      <c r="F551" s="47"/>
      <c r="G551" s="47"/>
      <c r="H551" s="47"/>
      <c r="I551" s="47"/>
      <c r="J551" s="47"/>
      <c r="K551" s="47"/>
      <c r="L551" s="47"/>
      <c r="M551" s="47"/>
      <c r="N551" s="47"/>
      <c r="O551" s="47"/>
      <c r="P551" s="47"/>
      <c r="Q551" s="47"/>
      <c r="R551" s="47"/>
      <c r="S551" s="47"/>
      <c r="T551" s="47"/>
      <c r="U551" s="47"/>
    </row>
    <row r="552" spans="1:21" x14ac:dyDescent="0.2">
      <c r="A552" s="47"/>
      <c r="B552" s="47"/>
      <c r="C552" s="47"/>
      <c r="D552" s="47"/>
      <c r="E552" s="47"/>
      <c r="F552" s="47"/>
      <c r="G552" s="47"/>
      <c r="H552" s="47"/>
      <c r="I552" s="47"/>
      <c r="J552" s="47"/>
      <c r="K552" s="47"/>
      <c r="L552" s="47"/>
      <c r="M552" s="47"/>
      <c r="N552" s="47"/>
      <c r="O552" s="47"/>
      <c r="P552" s="47"/>
      <c r="Q552" s="47"/>
      <c r="R552" s="47"/>
      <c r="S552" s="47"/>
      <c r="T552" s="47"/>
      <c r="U552" s="47"/>
    </row>
    <row r="553" spans="1:21" x14ac:dyDescent="0.2">
      <c r="A553" s="47"/>
      <c r="B553" s="47"/>
      <c r="C553" s="47"/>
      <c r="D553" s="47"/>
      <c r="E553" s="47"/>
      <c r="F553" s="47"/>
      <c r="G553" s="47"/>
      <c r="H553" s="47"/>
      <c r="I553" s="47"/>
      <c r="J553" s="47"/>
      <c r="K553" s="47"/>
      <c r="L553" s="47"/>
      <c r="M553" s="47"/>
      <c r="N553" s="47"/>
      <c r="O553" s="47"/>
      <c r="P553" s="47"/>
      <c r="Q553" s="47"/>
      <c r="R553" s="47"/>
      <c r="S553" s="47"/>
      <c r="T553" s="47"/>
      <c r="U553" s="47"/>
    </row>
    <row r="554" spans="1:21" x14ac:dyDescent="0.2">
      <c r="A554" s="47"/>
      <c r="B554" s="47"/>
      <c r="C554" s="47"/>
      <c r="D554" s="47"/>
      <c r="E554" s="47"/>
      <c r="F554" s="47"/>
      <c r="G554" s="47"/>
      <c r="H554" s="47"/>
      <c r="I554" s="47"/>
      <c r="J554" s="47"/>
      <c r="K554" s="47"/>
      <c r="L554" s="47"/>
      <c r="M554" s="47"/>
      <c r="N554" s="47"/>
      <c r="O554" s="47"/>
      <c r="P554" s="47"/>
      <c r="Q554" s="47"/>
      <c r="R554" s="47"/>
      <c r="S554" s="47"/>
      <c r="T554" s="47"/>
      <c r="U554" s="47"/>
    </row>
    <row r="555" spans="1:21" x14ac:dyDescent="0.2">
      <c r="A555" s="47"/>
      <c r="B555" s="47"/>
      <c r="C555" s="47"/>
      <c r="D555" s="47"/>
      <c r="E555" s="47"/>
      <c r="F555" s="47"/>
      <c r="G555" s="47"/>
      <c r="H555" s="47"/>
      <c r="I555" s="47"/>
      <c r="J555" s="47"/>
      <c r="K555" s="47"/>
      <c r="L555" s="47"/>
      <c r="M555" s="47"/>
      <c r="N555" s="47"/>
      <c r="O555" s="47"/>
      <c r="P555" s="47"/>
      <c r="Q555" s="47"/>
      <c r="R555" s="47"/>
      <c r="S555" s="47"/>
      <c r="T555" s="47"/>
      <c r="U555" s="47"/>
    </row>
    <row r="556" spans="1:21" x14ac:dyDescent="0.2">
      <c r="A556" s="47"/>
      <c r="B556" s="47"/>
      <c r="C556" s="47"/>
      <c r="D556" s="47"/>
      <c r="E556" s="47"/>
      <c r="F556" s="47"/>
      <c r="G556" s="47"/>
      <c r="H556" s="47"/>
      <c r="I556" s="47"/>
      <c r="J556" s="47"/>
      <c r="K556" s="47"/>
      <c r="L556" s="47"/>
      <c r="M556" s="47"/>
      <c r="N556" s="47"/>
      <c r="O556" s="47"/>
      <c r="P556" s="47"/>
      <c r="Q556" s="47"/>
      <c r="R556" s="47"/>
      <c r="S556" s="47"/>
      <c r="T556" s="47"/>
      <c r="U556" s="47"/>
    </row>
    <row r="557" spans="1:21" x14ac:dyDescent="0.2">
      <c r="A557" s="47"/>
      <c r="B557" s="47"/>
      <c r="C557" s="47"/>
      <c r="D557" s="47"/>
      <c r="E557" s="47"/>
      <c r="F557" s="47"/>
      <c r="G557" s="47"/>
      <c r="H557" s="47"/>
      <c r="I557" s="47"/>
      <c r="J557" s="47"/>
      <c r="K557" s="47"/>
      <c r="L557" s="47"/>
      <c r="M557" s="47"/>
      <c r="N557" s="47"/>
      <c r="O557" s="47"/>
      <c r="P557" s="47"/>
      <c r="Q557" s="47"/>
      <c r="R557" s="47"/>
      <c r="S557" s="47"/>
      <c r="T557" s="47"/>
      <c r="U557" s="47"/>
    </row>
    <row r="558" spans="1:21" x14ac:dyDescent="0.2">
      <c r="A558" s="47"/>
      <c r="B558" s="47"/>
      <c r="C558" s="47"/>
      <c r="D558" s="47"/>
      <c r="E558" s="47"/>
      <c r="F558" s="47"/>
      <c r="G558" s="47"/>
      <c r="H558" s="47"/>
      <c r="I558" s="47"/>
      <c r="J558" s="47"/>
      <c r="K558" s="47"/>
      <c r="L558" s="47"/>
      <c r="M558" s="47"/>
      <c r="N558" s="47"/>
      <c r="O558" s="47"/>
      <c r="P558" s="47"/>
      <c r="Q558" s="47"/>
      <c r="R558" s="47"/>
      <c r="S558" s="47"/>
      <c r="T558" s="47"/>
      <c r="U558" s="47"/>
    </row>
    <row r="559" spans="1:21" x14ac:dyDescent="0.2">
      <c r="A559" s="47"/>
      <c r="B559" s="47"/>
      <c r="C559" s="47"/>
      <c r="D559" s="47"/>
      <c r="E559" s="47"/>
      <c r="F559" s="47"/>
      <c r="G559" s="47"/>
      <c r="H559" s="47"/>
      <c r="I559" s="47"/>
      <c r="J559" s="47"/>
      <c r="K559" s="47"/>
      <c r="L559" s="47"/>
      <c r="M559" s="47"/>
      <c r="N559" s="47"/>
      <c r="O559" s="47"/>
      <c r="P559" s="47"/>
      <c r="Q559" s="47"/>
      <c r="R559" s="47"/>
      <c r="S559" s="47"/>
      <c r="T559" s="47"/>
      <c r="U559" s="47"/>
    </row>
    <row r="560" spans="1:21" x14ac:dyDescent="0.2">
      <c r="A560" s="47"/>
      <c r="B560" s="47"/>
      <c r="C560" s="47"/>
      <c r="D560" s="47"/>
      <c r="E560" s="47"/>
      <c r="F560" s="47"/>
      <c r="G560" s="47"/>
      <c r="H560" s="47"/>
      <c r="I560" s="47"/>
      <c r="J560" s="47"/>
      <c r="K560" s="47"/>
      <c r="L560" s="47"/>
      <c r="M560" s="47"/>
      <c r="N560" s="47"/>
      <c r="O560" s="47"/>
      <c r="P560" s="47"/>
      <c r="Q560" s="47"/>
      <c r="R560" s="47"/>
      <c r="S560" s="47"/>
      <c r="T560" s="47"/>
      <c r="U560" s="47"/>
    </row>
    <row r="561" spans="1:21" x14ac:dyDescent="0.2">
      <c r="A561" s="47"/>
      <c r="B561" s="47"/>
      <c r="C561" s="47"/>
      <c r="D561" s="47"/>
      <c r="E561" s="47"/>
      <c r="F561" s="47"/>
      <c r="G561" s="47"/>
      <c r="H561" s="47"/>
      <c r="I561" s="47"/>
      <c r="J561" s="47"/>
      <c r="K561" s="47"/>
      <c r="L561" s="47"/>
      <c r="M561" s="47"/>
      <c r="N561" s="47"/>
      <c r="O561" s="47"/>
      <c r="P561" s="47"/>
      <c r="Q561" s="47"/>
      <c r="R561" s="47"/>
      <c r="S561" s="47"/>
      <c r="T561" s="47"/>
      <c r="U561" s="47"/>
    </row>
    <row r="562" spans="1:21" x14ac:dyDescent="0.2">
      <c r="A562" s="47"/>
      <c r="B562" s="47"/>
      <c r="C562" s="47"/>
      <c r="D562" s="47"/>
      <c r="E562" s="47"/>
      <c r="F562" s="47"/>
      <c r="G562" s="47"/>
      <c r="H562" s="47"/>
      <c r="I562" s="47"/>
      <c r="J562" s="47"/>
      <c r="K562" s="47"/>
      <c r="L562" s="47"/>
      <c r="M562" s="47"/>
      <c r="N562" s="47"/>
      <c r="O562" s="47"/>
      <c r="P562" s="47"/>
      <c r="Q562" s="47"/>
      <c r="R562" s="47"/>
      <c r="S562" s="47"/>
      <c r="T562" s="47"/>
      <c r="U562" s="47"/>
    </row>
    <row r="563" spans="1:21" x14ac:dyDescent="0.2">
      <c r="A563" s="47"/>
      <c r="B563" s="47"/>
      <c r="C563" s="47"/>
      <c r="D563" s="47"/>
      <c r="E563" s="47"/>
      <c r="F563" s="47"/>
      <c r="G563" s="47"/>
      <c r="H563" s="47"/>
      <c r="I563" s="47"/>
      <c r="J563" s="47"/>
      <c r="K563" s="47"/>
      <c r="L563" s="47"/>
      <c r="M563" s="47"/>
      <c r="N563" s="47"/>
      <c r="O563" s="47"/>
      <c r="P563" s="47"/>
      <c r="Q563" s="47"/>
      <c r="R563" s="47"/>
      <c r="S563" s="47"/>
      <c r="T563" s="47"/>
      <c r="U563" s="47"/>
    </row>
    <row r="564" spans="1:21" x14ac:dyDescent="0.2">
      <c r="A564" s="47"/>
      <c r="B564" s="47"/>
      <c r="C564" s="47"/>
      <c r="D564" s="47"/>
      <c r="E564" s="47"/>
      <c r="F564" s="47"/>
      <c r="G564" s="47"/>
      <c r="H564" s="47"/>
      <c r="I564" s="47"/>
      <c r="J564" s="47"/>
      <c r="K564" s="47"/>
      <c r="L564" s="47"/>
      <c r="M564" s="47"/>
      <c r="N564" s="47"/>
      <c r="O564" s="47"/>
      <c r="P564" s="47"/>
      <c r="Q564" s="47"/>
      <c r="R564" s="47"/>
      <c r="S564" s="47"/>
      <c r="T564" s="47"/>
      <c r="U564" s="47"/>
    </row>
    <row r="565" spans="1:21" x14ac:dyDescent="0.2">
      <c r="A565" s="47"/>
      <c r="B565" s="47"/>
      <c r="C565" s="47"/>
      <c r="D565" s="47"/>
      <c r="E565" s="47"/>
      <c r="F565" s="47"/>
      <c r="G565" s="47"/>
      <c r="H565" s="47"/>
      <c r="I565" s="47"/>
      <c r="J565" s="47"/>
      <c r="K565" s="47"/>
      <c r="L565" s="47"/>
      <c r="M565" s="47"/>
      <c r="N565" s="47"/>
      <c r="O565" s="47"/>
      <c r="P565" s="47"/>
      <c r="Q565" s="47"/>
      <c r="R565" s="47"/>
      <c r="S565" s="47"/>
      <c r="T565" s="47"/>
      <c r="U565" s="47"/>
    </row>
    <row r="566" spans="1:21" x14ac:dyDescent="0.2">
      <c r="A566" s="47"/>
      <c r="B566" s="47"/>
      <c r="C566" s="47"/>
      <c r="D566" s="47"/>
      <c r="E566" s="47"/>
      <c r="F566" s="47"/>
      <c r="G566" s="47"/>
      <c r="H566" s="47"/>
      <c r="I566" s="47"/>
      <c r="J566" s="47"/>
      <c r="K566" s="47"/>
      <c r="L566" s="47"/>
      <c r="M566" s="47"/>
      <c r="N566" s="47"/>
      <c r="O566" s="47"/>
      <c r="P566" s="47"/>
      <c r="Q566" s="47"/>
      <c r="R566" s="47"/>
      <c r="S566" s="47"/>
      <c r="T566" s="47"/>
      <c r="U566" s="47"/>
    </row>
    <row r="567" spans="1:21" x14ac:dyDescent="0.2">
      <c r="A567" s="47"/>
      <c r="B567" s="47"/>
      <c r="C567" s="47"/>
      <c r="D567" s="47"/>
      <c r="E567" s="47"/>
      <c r="F567" s="47"/>
      <c r="G567" s="47"/>
      <c r="H567" s="47"/>
      <c r="I567" s="47"/>
      <c r="J567" s="47"/>
      <c r="K567" s="47"/>
      <c r="L567" s="47"/>
      <c r="M567" s="47"/>
      <c r="N567" s="47"/>
      <c r="O567" s="47"/>
      <c r="P567" s="47"/>
      <c r="Q567" s="47"/>
      <c r="R567" s="47"/>
      <c r="S567" s="47"/>
      <c r="T567" s="47"/>
      <c r="U567" s="47"/>
    </row>
    <row r="568" spans="1:21" x14ac:dyDescent="0.2">
      <c r="A568" s="47"/>
      <c r="B568" s="47"/>
      <c r="C568" s="47"/>
      <c r="D568" s="47"/>
      <c r="E568" s="47"/>
      <c r="F568" s="47"/>
      <c r="G568" s="47"/>
      <c r="H568" s="47"/>
      <c r="I568" s="47"/>
      <c r="J568" s="47"/>
      <c r="K568" s="47"/>
      <c r="L568" s="47"/>
      <c r="M568" s="47"/>
      <c r="N568" s="47"/>
      <c r="O568" s="47"/>
      <c r="P568" s="47"/>
      <c r="Q568" s="47"/>
      <c r="R568" s="47"/>
      <c r="S568" s="47"/>
      <c r="T568" s="47"/>
      <c r="U568" s="47"/>
    </row>
    <row r="569" spans="1:21" x14ac:dyDescent="0.2">
      <c r="A569" s="47"/>
      <c r="B569" s="47"/>
      <c r="C569" s="47"/>
      <c r="D569" s="47"/>
      <c r="E569" s="47"/>
      <c r="F569" s="47"/>
      <c r="G569" s="47"/>
      <c r="H569" s="47"/>
      <c r="I569" s="47"/>
      <c r="J569" s="47"/>
      <c r="K569" s="47"/>
      <c r="L569" s="47"/>
      <c r="M569" s="47"/>
      <c r="N569" s="47"/>
      <c r="O569" s="47"/>
      <c r="P569" s="47"/>
      <c r="Q569" s="47"/>
      <c r="R569" s="47"/>
      <c r="S569" s="47"/>
      <c r="T569" s="47"/>
      <c r="U569" s="47"/>
    </row>
    <row r="570" spans="1:21" x14ac:dyDescent="0.2">
      <c r="A570" s="47"/>
      <c r="B570" s="47"/>
      <c r="C570" s="47"/>
      <c r="D570" s="47"/>
      <c r="E570" s="47"/>
      <c r="F570" s="47"/>
      <c r="G570" s="47"/>
      <c r="H570" s="47"/>
      <c r="I570" s="47"/>
      <c r="J570" s="47"/>
      <c r="K570" s="47"/>
      <c r="L570" s="47"/>
      <c r="M570" s="47"/>
      <c r="N570" s="47"/>
      <c r="O570" s="47"/>
      <c r="P570" s="47"/>
      <c r="Q570" s="47"/>
      <c r="R570" s="47"/>
      <c r="S570" s="47"/>
      <c r="T570" s="47"/>
      <c r="U570" s="47"/>
    </row>
    <row r="571" spans="1:21" x14ac:dyDescent="0.2">
      <c r="A571" s="47"/>
      <c r="B571" s="47"/>
      <c r="C571" s="47"/>
      <c r="D571" s="47"/>
      <c r="E571" s="47"/>
      <c r="F571" s="47"/>
      <c r="G571" s="47"/>
      <c r="H571" s="47"/>
      <c r="I571" s="47"/>
      <c r="J571" s="47"/>
      <c r="K571" s="47"/>
      <c r="L571" s="47"/>
      <c r="M571" s="47"/>
      <c r="N571" s="47"/>
      <c r="O571" s="47"/>
      <c r="P571" s="47"/>
      <c r="Q571" s="47"/>
      <c r="R571" s="47"/>
      <c r="S571" s="47"/>
      <c r="T571" s="47"/>
      <c r="U571" s="47"/>
    </row>
    <row r="572" spans="1:21" x14ac:dyDescent="0.2">
      <c r="A572" s="47"/>
      <c r="B572" s="47"/>
      <c r="C572" s="47"/>
      <c r="D572" s="47"/>
      <c r="E572" s="47"/>
      <c r="F572" s="47"/>
      <c r="G572" s="47"/>
      <c r="H572" s="47"/>
      <c r="I572" s="47"/>
      <c r="J572" s="47"/>
      <c r="K572" s="47"/>
      <c r="L572" s="47"/>
      <c r="M572" s="47"/>
      <c r="N572" s="47"/>
      <c r="O572" s="47"/>
      <c r="P572" s="47"/>
      <c r="Q572" s="47"/>
      <c r="R572" s="47"/>
      <c r="S572" s="47"/>
      <c r="T572" s="47"/>
      <c r="U572" s="47"/>
    </row>
    <row r="573" spans="1:21" x14ac:dyDescent="0.2">
      <c r="A573" s="47"/>
      <c r="B573" s="47"/>
      <c r="C573" s="47"/>
      <c r="D573" s="47"/>
      <c r="E573" s="47"/>
      <c r="F573" s="47"/>
      <c r="G573" s="47"/>
      <c r="H573" s="47"/>
      <c r="I573" s="47"/>
      <c r="J573" s="47"/>
      <c r="K573" s="47"/>
      <c r="L573" s="47"/>
      <c r="M573" s="47"/>
      <c r="N573" s="47"/>
      <c r="O573" s="47"/>
      <c r="P573" s="47"/>
      <c r="Q573" s="47"/>
      <c r="R573" s="47"/>
      <c r="S573" s="47"/>
      <c r="T573" s="47"/>
      <c r="U573" s="47"/>
    </row>
    <row r="574" spans="1:21" x14ac:dyDescent="0.2">
      <c r="A574" s="47"/>
      <c r="B574" s="47"/>
      <c r="C574" s="47"/>
      <c r="D574" s="47"/>
      <c r="E574" s="47"/>
      <c r="F574" s="47"/>
      <c r="G574" s="47"/>
      <c r="H574" s="47"/>
      <c r="I574" s="47"/>
      <c r="J574" s="47"/>
      <c r="K574" s="47"/>
      <c r="L574" s="47"/>
      <c r="M574" s="47"/>
      <c r="N574" s="47"/>
      <c r="O574" s="47"/>
      <c r="P574" s="47"/>
      <c r="Q574" s="47"/>
      <c r="R574" s="47"/>
      <c r="S574" s="47"/>
      <c r="T574" s="47"/>
      <c r="U574" s="47"/>
    </row>
    <row r="575" spans="1:21" x14ac:dyDescent="0.2">
      <c r="A575" s="47"/>
      <c r="B575" s="47"/>
      <c r="C575" s="47"/>
      <c r="D575" s="47"/>
      <c r="E575" s="47"/>
      <c r="F575" s="47"/>
      <c r="G575" s="47"/>
      <c r="H575" s="47"/>
      <c r="I575" s="47"/>
      <c r="J575" s="47"/>
      <c r="K575" s="47"/>
      <c r="L575" s="47"/>
      <c r="M575" s="47"/>
      <c r="N575" s="47"/>
      <c r="O575" s="47"/>
      <c r="P575" s="47"/>
      <c r="Q575" s="47"/>
      <c r="R575" s="47"/>
      <c r="S575" s="47"/>
      <c r="T575" s="47"/>
      <c r="U575" s="47"/>
    </row>
    <row r="576" spans="1:21" x14ac:dyDescent="0.2">
      <c r="A576" s="47"/>
      <c r="B576" s="47"/>
      <c r="C576" s="47"/>
      <c r="D576" s="47"/>
      <c r="E576" s="47"/>
      <c r="F576" s="47"/>
      <c r="G576" s="47"/>
      <c r="H576" s="47"/>
      <c r="I576" s="47"/>
      <c r="J576" s="47"/>
      <c r="K576" s="47"/>
      <c r="L576" s="47"/>
      <c r="M576" s="47"/>
      <c r="N576" s="47"/>
      <c r="O576" s="47"/>
      <c r="P576" s="47"/>
      <c r="Q576" s="47"/>
      <c r="R576" s="47"/>
      <c r="S576" s="47"/>
      <c r="T576" s="47"/>
      <c r="U576" s="47"/>
    </row>
    <row r="577" spans="1:21" x14ac:dyDescent="0.2">
      <c r="A577" s="47"/>
      <c r="B577" s="47"/>
      <c r="C577" s="47"/>
      <c r="D577" s="47"/>
      <c r="E577" s="47"/>
      <c r="F577" s="47"/>
      <c r="G577" s="47"/>
      <c r="H577" s="47"/>
      <c r="I577" s="47"/>
      <c r="J577" s="47"/>
      <c r="K577" s="47"/>
      <c r="L577" s="47"/>
      <c r="M577" s="47"/>
      <c r="N577" s="47"/>
      <c r="O577" s="47"/>
      <c r="P577" s="47"/>
      <c r="Q577" s="47"/>
      <c r="R577" s="47"/>
      <c r="S577" s="47"/>
      <c r="T577" s="47"/>
      <c r="U577" s="47"/>
    </row>
    <row r="578" spans="1:21" x14ac:dyDescent="0.2">
      <c r="A578" s="47"/>
      <c r="B578" s="47"/>
      <c r="C578" s="47"/>
      <c r="D578" s="47"/>
      <c r="E578" s="47"/>
      <c r="F578" s="47"/>
      <c r="G578" s="47"/>
      <c r="H578" s="47"/>
      <c r="I578" s="47"/>
      <c r="J578" s="47"/>
      <c r="K578" s="47"/>
      <c r="L578" s="47"/>
      <c r="M578" s="47"/>
      <c r="N578" s="47"/>
      <c r="O578" s="47"/>
      <c r="P578" s="47"/>
      <c r="Q578" s="47"/>
      <c r="R578" s="47"/>
      <c r="S578" s="47"/>
      <c r="T578" s="47"/>
      <c r="U578" s="47"/>
    </row>
    <row r="579" spans="1:21" x14ac:dyDescent="0.2">
      <c r="A579" s="47"/>
      <c r="B579" s="47"/>
      <c r="C579" s="47"/>
      <c r="D579" s="47"/>
      <c r="E579" s="47"/>
      <c r="F579" s="47"/>
      <c r="G579" s="47"/>
      <c r="H579" s="47"/>
      <c r="I579" s="47"/>
      <c r="J579" s="47"/>
      <c r="K579" s="47"/>
      <c r="L579" s="47"/>
      <c r="M579" s="47"/>
      <c r="N579" s="47"/>
      <c r="O579" s="47"/>
      <c r="P579" s="47"/>
      <c r="Q579" s="47"/>
      <c r="R579" s="47"/>
      <c r="S579" s="47"/>
      <c r="T579" s="47"/>
      <c r="U579" s="47"/>
    </row>
    <row r="580" spans="1:21" x14ac:dyDescent="0.2">
      <c r="A580" s="47"/>
      <c r="B580" s="47"/>
      <c r="C580" s="47"/>
      <c r="D580" s="47"/>
      <c r="E580" s="47"/>
      <c r="F580" s="47"/>
      <c r="G580" s="47"/>
      <c r="H580" s="47"/>
      <c r="I580" s="47"/>
      <c r="J580" s="47"/>
      <c r="K580" s="47"/>
      <c r="L580" s="47"/>
      <c r="M580" s="47"/>
      <c r="N580" s="47"/>
      <c r="O580" s="47"/>
      <c r="P580" s="47"/>
      <c r="Q580" s="47"/>
      <c r="R580" s="47"/>
      <c r="S580" s="47"/>
      <c r="T580" s="47"/>
      <c r="U580" s="47"/>
    </row>
    <row r="581" spans="1:21" x14ac:dyDescent="0.2">
      <c r="A581" s="47"/>
      <c r="B581" s="47"/>
      <c r="C581" s="47"/>
      <c r="D581" s="47"/>
      <c r="E581" s="47"/>
      <c r="F581" s="47"/>
      <c r="G581" s="47"/>
      <c r="H581" s="47"/>
      <c r="I581" s="47"/>
      <c r="J581" s="47"/>
      <c r="K581" s="47"/>
      <c r="L581" s="47"/>
      <c r="M581" s="47"/>
      <c r="N581" s="47"/>
      <c r="O581" s="47"/>
      <c r="P581" s="47"/>
      <c r="Q581" s="47"/>
      <c r="R581" s="47"/>
      <c r="S581" s="47"/>
      <c r="T581" s="47"/>
      <c r="U581" s="47"/>
    </row>
    <row r="582" spans="1:21" x14ac:dyDescent="0.2">
      <c r="A582" s="47"/>
      <c r="B582" s="47"/>
      <c r="C582" s="47"/>
      <c r="D582" s="47"/>
      <c r="E582" s="47"/>
      <c r="F582" s="47"/>
      <c r="G582" s="47"/>
      <c r="H582" s="47"/>
      <c r="I582" s="47"/>
      <c r="J582" s="47"/>
      <c r="K582" s="47"/>
      <c r="L582" s="47"/>
      <c r="M582" s="47"/>
      <c r="N582" s="47"/>
      <c r="O582" s="47"/>
      <c r="P582" s="47"/>
      <c r="Q582" s="47"/>
      <c r="R582" s="47"/>
      <c r="S582" s="47"/>
      <c r="T582" s="47"/>
      <c r="U582" s="47"/>
    </row>
    <row r="583" spans="1:21" x14ac:dyDescent="0.2">
      <c r="A583" s="47"/>
      <c r="B583" s="47"/>
      <c r="C583" s="47"/>
      <c r="D583" s="47"/>
      <c r="E583" s="47"/>
      <c r="F583" s="47"/>
      <c r="G583" s="47"/>
      <c r="H583" s="47"/>
      <c r="I583" s="47"/>
      <c r="J583" s="47"/>
      <c r="K583" s="47"/>
      <c r="L583" s="47"/>
      <c r="M583" s="47"/>
      <c r="N583" s="47"/>
      <c r="O583" s="47"/>
      <c r="P583" s="47"/>
      <c r="Q583" s="47"/>
      <c r="R583" s="47"/>
      <c r="S583" s="47"/>
      <c r="T583" s="47"/>
      <c r="U583" s="47"/>
    </row>
    <row r="584" spans="1:21" x14ac:dyDescent="0.2">
      <c r="A584" s="47"/>
      <c r="B584" s="47"/>
      <c r="C584" s="47"/>
      <c r="D584" s="47"/>
      <c r="E584" s="47"/>
      <c r="F584" s="47"/>
      <c r="G584" s="47"/>
      <c r="H584" s="47"/>
      <c r="I584" s="47"/>
      <c r="J584" s="47"/>
      <c r="K584" s="47"/>
      <c r="L584" s="47"/>
      <c r="M584" s="47"/>
      <c r="N584" s="47"/>
      <c r="O584" s="47"/>
      <c r="P584" s="47"/>
      <c r="Q584" s="47"/>
      <c r="R584" s="47"/>
      <c r="S584" s="47"/>
      <c r="T584" s="47"/>
      <c r="U584" s="47"/>
    </row>
    <row r="585" spans="1:21" x14ac:dyDescent="0.2">
      <c r="A585" s="47"/>
      <c r="B585" s="47"/>
      <c r="C585" s="47"/>
      <c r="D585" s="47"/>
      <c r="E585" s="47"/>
      <c r="F585" s="47"/>
      <c r="G585" s="47"/>
      <c r="H585" s="47"/>
      <c r="I585" s="47"/>
      <c r="J585" s="47"/>
      <c r="K585" s="47"/>
      <c r="L585" s="47"/>
      <c r="M585" s="47"/>
      <c r="N585" s="47"/>
      <c r="O585" s="47"/>
      <c r="P585" s="47"/>
      <c r="Q585" s="47"/>
      <c r="R585" s="47"/>
      <c r="S585" s="47"/>
      <c r="T585" s="47"/>
      <c r="U585" s="47"/>
    </row>
    <row r="586" spans="1:21" x14ac:dyDescent="0.2">
      <c r="A586" s="47"/>
      <c r="B586" s="47"/>
      <c r="C586" s="47"/>
      <c r="D586" s="47"/>
      <c r="E586" s="47"/>
      <c r="F586" s="47"/>
      <c r="G586" s="47"/>
      <c r="H586" s="47"/>
      <c r="I586" s="47"/>
      <c r="J586" s="47"/>
      <c r="K586" s="47"/>
      <c r="L586" s="47"/>
      <c r="M586" s="47"/>
      <c r="N586" s="47"/>
      <c r="O586" s="47"/>
      <c r="P586" s="47"/>
      <c r="Q586" s="47"/>
      <c r="R586" s="47"/>
      <c r="S586" s="47"/>
      <c r="T586" s="47"/>
      <c r="U586" s="47"/>
    </row>
    <row r="587" spans="1:21" x14ac:dyDescent="0.2">
      <c r="A587" s="47"/>
      <c r="B587" s="47"/>
      <c r="C587" s="47"/>
      <c r="D587" s="47"/>
      <c r="E587" s="47"/>
      <c r="F587" s="47"/>
      <c r="G587" s="47"/>
      <c r="H587" s="47"/>
      <c r="I587" s="47"/>
      <c r="J587" s="47"/>
      <c r="K587" s="47"/>
      <c r="L587" s="47"/>
      <c r="M587" s="47"/>
      <c r="N587" s="47"/>
      <c r="O587" s="47"/>
      <c r="P587" s="47"/>
      <c r="Q587" s="47"/>
      <c r="R587" s="47"/>
      <c r="S587" s="47"/>
      <c r="T587" s="47"/>
      <c r="U587" s="47"/>
    </row>
    <row r="588" spans="1:21" x14ac:dyDescent="0.2">
      <c r="A588" s="47"/>
      <c r="B588" s="47"/>
      <c r="C588" s="47"/>
      <c r="D588" s="47"/>
      <c r="E588" s="47"/>
      <c r="F588" s="47"/>
      <c r="G588" s="47"/>
      <c r="H588" s="47"/>
      <c r="I588" s="47"/>
      <c r="J588" s="47"/>
      <c r="K588" s="47"/>
      <c r="L588" s="47"/>
      <c r="M588" s="47"/>
      <c r="N588" s="47"/>
      <c r="O588" s="47"/>
      <c r="P588" s="47"/>
      <c r="Q588" s="47"/>
      <c r="R588" s="47"/>
      <c r="S588" s="47"/>
      <c r="T588" s="47"/>
      <c r="U588" s="47"/>
    </row>
    <row r="589" spans="1:21" x14ac:dyDescent="0.2">
      <c r="A589" s="47"/>
      <c r="B589" s="47"/>
      <c r="C589" s="47"/>
      <c r="D589" s="47"/>
      <c r="E589" s="47"/>
      <c r="F589" s="47"/>
      <c r="G589" s="47"/>
      <c r="H589" s="47"/>
      <c r="I589" s="47"/>
      <c r="J589" s="47"/>
      <c r="K589" s="47"/>
      <c r="L589" s="47"/>
      <c r="M589" s="47"/>
      <c r="N589" s="47"/>
      <c r="O589" s="47"/>
      <c r="P589" s="47"/>
      <c r="Q589" s="47"/>
      <c r="R589" s="47"/>
      <c r="S589" s="47"/>
      <c r="T589" s="47"/>
      <c r="U589" s="47"/>
    </row>
    <row r="590" spans="1:21" x14ac:dyDescent="0.2">
      <c r="A590" s="47"/>
      <c r="B590" s="47"/>
      <c r="C590" s="47"/>
      <c r="D590" s="47"/>
      <c r="E590" s="47"/>
      <c r="F590" s="47"/>
      <c r="G590" s="47"/>
      <c r="H590" s="47"/>
      <c r="I590" s="47"/>
      <c r="J590" s="47"/>
      <c r="K590" s="47"/>
      <c r="L590" s="47"/>
      <c r="M590" s="47"/>
      <c r="N590" s="47"/>
      <c r="O590" s="47"/>
      <c r="P590" s="47"/>
      <c r="Q590" s="47"/>
      <c r="R590" s="47"/>
      <c r="S590" s="47"/>
      <c r="T590" s="47"/>
      <c r="U590" s="47"/>
    </row>
    <row r="591" spans="1:21" x14ac:dyDescent="0.2">
      <c r="A591" s="47"/>
      <c r="B591" s="47"/>
      <c r="C591" s="47"/>
      <c r="D591" s="47"/>
      <c r="E591" s="47"/>
      <c r="F591" s="47"/>
      <c r="G591" s="47"/>
      <c r="H591" s="47"/>
      <c r="I591" s="47"/>
      <c r="J591" s="47"/>
      <c r="K591" s="47"/>
      <c r="L591" s="47"/>
      <c r="M591" s="47"/>
      <c r="N591" s="47"/>
      <c r="O591" s="47"/>
      <c r="P591" s="47"/>
      <c r="Q591" s="47"/>
      <c r="R591" s="47"/>
      <c r="S591" s="47"/>
      <c r="T591" s="47"/>
      <c r="U591" s="47"/>
    </row>
    <row r="592" spans="1:21" x14ac:dyDescent="0.2">
      <c r="A592" s="47"/>
      <c r="B592" s="47"/>
      <c r="C592" s="47"/>
      <c r="D592" s="47"/>
      <c r="E592" s="47"/>
      <c r="F592" s="47"/>
      <c r="G592" s="47"/>
      <c r="H592" s="47"/>
      <c r="I592" s="47"/>
      <c r="J592" s="47"/>
      <c r="K592" s="47"/>
      <c r="L592" s="47"/>
      <c r="M592" s="47"/>
      <c r="N592" s="47"/>
      <c r="O592" s="47"/>
      <c r="P592" s="47"/>
      <c r="Q592" s="47"/>
      <c r="R592" s="47"/>
      <c r="S592" s="47"/>
      <c r="T592" s="47"/>
      <c r="U592" s="47"/>
    </row>
    <row r="593" spans="1:21" x14ac:dyDescent="0.2">
      <c r="A593" s="47"/>
      <c r="B593" s="47"/>
      <c r="C593" s="47"/>
      <c r="D593" s="47"/>
      <c r="E593" s="47"/>
      <c r="F593" s="47"/>
      <c r="G593" s="47"/>
      <c r="H593" s="47"/>
      <c r="I593" s="47"/>
      <c r="J593" s="47"/>
      <c r="K593" s="47"/>
      <c r="L593" s="47"/>
      <c r="M593" s="47"/>
      <c r="N593" s="47"/>
      <c r="O593" s="47"/>
      <c r="P593" s="47"/>
      <c r="Q593" s="47"/>
      <c r="R593" s="47"/>
      <c r="S593" s="47"/>
      <c r="T593" s="47"/>
      <c r="U593" s="47"/>
    </row>
    <row r="594" spans="1:21" x14ac:dyDescent="0.2">
      <c r="A594" s="47"/>
      <c r="B594" s="47"/>
      <c r="C594" s="47"/>
      <c r="D594" s="47"/>
      <c r="E594" s="47"/>
      <c r="F594" s="47"/>
      <c r="G594" s="47"/>
      <c r="H594" s="47"/>
      <c r="I594" s="47"/>
      <c r="J594" s="47"/>
      <c r="K594" s="47"/>
      <c r="L594" s="47"/>
      <c r="M594" s="47"/>
      <c r="N594" s="47"/>
      <c r="O594" s="47"/>
      <c r="P594" s="47"/>
      <c r="Q594" s="47"/>
      <c r="R594" s="47"/>
      <c r="S594" s="47"/>
      <c r="T594" s="47"/>
      <c r="U594" s="47"/>
    </row>
    <row r="595" spans="1:21" x14ac:dyDescent="0.2">
      <c r="A595" s="47"/>
      <c r="B595" s="47"/>
      <c r="C595" s="47"/>
      <c r="D595" s="47"/>
      <c r="E595" s="47"/>
      <c r="F595" s="47"/>
      <c r="G595" s="47"/>
      <c r="H595" s="47"/>
      <c r="I595" s="47"/>
      <c r="J595" s="47"/>
      <c r="K595" s="47"/>
      <c r="L595" s="47"/>
      <c r="M595" s="47"/>
      <c r="N595" s="47"/>
      <c r="O595" s="47"/>
      <c r="P595" s="47"/>
      <c r="Q595" s="47"/>
      <c r="R595" s="47"/>
      <c r="S595" s="47"/>
      <c r="T595" s="47"/>
      <c r="U595" s="47"/>
    </row>
    <row r="596" spans="1:21" x14ac:dyDescent="0.2">
      <c r="A596" s="47"/>
      <c r="B596" s="47"/>
      <c r="C596" s="47"/>
      <c r="D596" s="47"/>
      <c r="E596" s="47"/>
      <c r="F596" s="47"/>
      <c r="G596" s="47"/>
      <c r="H596" s="47"/>
      <c r="I596" s="47"/>
      <c r="J596" s="47"/>
      <c r="K596" s="47"/>
      <c r="L596" s="47"/>
      <c r="M596" s="47"/>
      <c r="N596" s="47"/>
      <c r="O596" s="47"/>
      <c r="P596" s="47"/>
      <c r="Q596" s="47"/>
      <c r="R596" s="47"/>
      <c r="S596" s="47"/>
      <c r="T596" s="47"/>
      <c r="U596" s="47"/>
    </row>
    <row r="597" spans="1:21" x14ac:dyDescent="0.2">
      <c r="A597" s="47"/>
      <c r="B597" s="47"/>
      <c r="C597" s="47"/>
      <c r="D597" s="47"/>
      <c r="E597" s="47"/>
      <c r="F597" s="47"/>
      <c r="G597" s="47"/>
      <c r="H597" s="47"/>
      <c r="I597" s="47"/>
      <c r="J597" s="47"/>
      <c r="K597" s="47"/>
      <c r="L597" s="47"/>
      <c r="M597" s="47"/>
      <c r="N597" s="47"/>
      <c r="O597" s="47"/>
      <c r="P597" s="47"/>
      <c r="Q597" s="47"/>
      <c r="R597" s="47"/>
      <c r="S597" s="47"/>
      <c r="T597" s="47"/>
      <c r="U597" s="47"/>
    </row>
    <row r="598" spans="1:21" x14ac:dyDescent="0.2">
      <c r="A598" s="47"/>
      <c r="B598" s="47"/>
      <c r="C598" s="47"/>
      <c r="D598" s="47"/>
      <c r="E598" s="47"/>
      <c r="F598" s="47"/>
      <c r="G598" s="47"/>
      <c r="H598" s="47"/>
      <c r="I598" s="47"/>
      <c r="J598" s="47"/>
      <c r="K598" s="47"/>
      <c r="L598" s="47"/>
      <c r="M598" s="47"/>
      <c r="N598" s="47"/>
      <c r="O598" s="47"/>
      <c r="P598" s="47"/>
      <c r="Q598" s="47"/>
      <c r="R598" s="47"/>
      <c r="S598" s="47"/>
      <c r="T598" s="47"/>
      <c r="U598" s="47"/>
    </row>
    <row r="599" spans="1:21" x14ac:dyDescent="0.2">
      <c r="A599" s="47"/>
      <c r="B599" s="47"/>
      <c r="C599" s="47"/>
      <c r="D599" s="47"/>
      <c r="E599" s="47"/>
      <c r="F599" s="47"/>
      <c r="G599" s="47"/>
      <c r="H599" s="47"/>
      <c r="I599" s="47"/>
      <c r="J599" s="47"/>
      <c r="K599" s="47"/>
      <c r="L599" s="47"/>
      <c r="M599" s="47"/>
      <c r="N599" s="47"/>
      <c r="O599" s="47"/>
      <c r="P599" s="47"/>
      <c r="Q599" s="47"/>
      <c r="R599" s="47"/>
      <c r="S599" s="47"/>
      <c r="T599" s="47"/>
      <c r="U599" s="47"/>
    </row>
    <row r="600" spans="1:21" x14ac:dyDescent="0.2">
      <c r="A600" s="47"/>
      <c r="B600" s="47"/>
      <c r="C600" s="47"/>
      <c r="D600" s="47"/>
      <c r="E600" s="47"/>
      <c r="F600" s="47"/>
      <c r="G600" s="47"/>
      <c r="H600" s="47"/>
      <c r="I600" s="47"/>
      <c r="J600" s="47"/>
      <c r="K600" s="47"/>
      <c r="L600" s="47"/>
      <c r="M600" s="47"/>
      <c r="N600" s="47"/>
      <c r="O600" s="47"/>
      <c r="P600" s="47"/>
      <c r="Q600" s="47"/>
      <c r="R600" s="47"/>
      <c r="S600" s="47"/>
      <c r="T600" s="47"/>
      <c r="U600" s="47"/>
    </row>
    <row r="601" spans="1:21" x14ac:dyDescent="0.2">
      <c r="A601" s="47"/>
      <c r="B601" s="47"/>
      <c r="C601" s="47"/>
      <c r="D601" s="47"/>
      <c r="E601" s="47"/>
      <c r="F601" s="47"/>
      <c r="G601" s="47"/>
      <c r="H601" s="47"/>
      <c r="I601" s="47"/>
      <c r="J601" s="47"/>
      <c r="K601" s="47"/>
      <c r="L601" s="47"/>
      <c r="M601" s="47"/>
      <c r="N601" s="47"/>
      <c r="O601" s="47"/>
      <c r="P601" s="47"/>
      <c r="Q601" s="47"/>
      <c r="R601" s="47"/>
      <c r="S601" s="47"/>
      <c r="T601" s="47"/>
      <c r="U601" s="47"/>
    </row>
    <row r="602" spans="1:21" x14ac:dyDescent="0.2">
      <c r="A602" s="47"/>
      <c r="B602" s="47"/>
      <c r="C602" s="47"/>
      <c r="D602" s="47"/>
      <c r="E602" s="47"/>
      <c r="F602" s="47"/>
      <c r="G602" s="47"/>
      <c r="H602" s="47"/>
      <c r="I602" s="47"/>
      <c r="J602" s="47"/>
      <c r="K602" s="47"/>
      <c r="L602" s="47"/>
      <c r="M602" s="47"/>
      <c r="N602" s="47"/>
      <c r="O602" s="47"/>
      <c r="P602" s="47"/>
      <c r="Q602" s="47"/>
      <c r="R602" s="47"/>
      <c r="S602" s="47"/>
      <c r="T602" s="47"/>
      <c r="U602" s="47"/>
    </row>
    <row r="603" spans="1:21" x14ac:dyDescent="0.2">
      <c r="A603" s="47"/>
      <c r="B603" s="47"/>
      <c r="C603" s="47"/>
      <c r="D603" s="47"/>
      <c r="E603" s="47"/>
      <c r="F603" s="47"/>
      <c r="G603" s="47"/>
      <c r="H603" s="47"/>
      <c r="I603" s="47"/>
      <c r="J603" s="47"/>
      <c r="K603" s="47"/>
      <c r="L603" s="47"/>
      <c r="M603" s="47"/>
      <c r="N603" s="47"/>
      <c r="O603" s="47"/>
      <c r="P603" s="47"/>
      <c r="Q603" s="47"/>
      <c r="R603" s="47"/>
      <c r="S603" s="47"/>
      <c r="T603" s="47"/>
      <c r="U603" s="47"/>
    </row>
    <row r="604" spans="1:21" x14ac:dyDescent="0.2">
      <c r="A604" s="47"/>
      <c r="B604" s="47"/>
      <c r="C604" s="47"/>
      <c r="D604" s="47"/>
      <c r="E604" s="47"/>
      <c r="F604" s="47"/>
      <c r="G604" s="47"/>
      <c r="H604" s="47"/>
      <c r="I604" s="47"/>
      <c r="J604" s="47"/>
      <c r="K604" s="47"/>
      <c r="L604" s="47"/>
      <c r="M604" s="47"/>
      <c r="N604" s="47"/>
      <c r="O604" s="47"/>
      <c r="P604" s="47"/>
      <c r="Q604" s="47"/>
      <c r="R604" s="47"/>
      <c r="S604" s="47"/>
      <c r="T604" s="47"/>
      <c r="U604" s="47"/>
    </row>
    <row r="605" spans="1:21" x14ac:dyDescent="0.2">
      <c r="A605" s="47"/>
      <c r="B605" s="47"/>
      <c r="C605" s="47"/>
      <c r="D605" s="47"/>
      <c r="E605" s="47"/>
      <c r="F605" s="47"/>
      <c r="G605" s="47"/>
      <c r="H605" s="47"/>
      <c r="I605" s="47"/>
      <c r="J605" s="47"/>
      <c r="K605" s="47"/>
      <c r="L605" s="47"/>
      <c r="M605" s="47"/>
      <c r="N605" s="47"/>
      <c r="O605" s="47"/>
      <c r="P605" s="47"/>
      <c r="Q605" s="47"/>
      <c r="R605" s="47"/>
      <c r="S605" s="47"/>
      <c r="T605" s="47"/>
      <c r="U605" s="47"/>
    </row>
    <row r="606" spans="1:21" x14ac:dyDescent="0.2">
      <c r="A606" s="47"/>
      <c r="B606" s="47"/>
      <c r="C606" s="47"/>
      <c r="D606" s="47"/>
      <c r="E606" s="47"/>
      <c r="F606" s="47"/>
      <c r="G606" s="47"/>
      <c r="H606" s="47"/>
      <c r="I606" s="47"/>
      <c r="J606" s="47"/>
      <c r="K606" s="47"/>
      <c r="L606" s="47"/>
      <c r="M606" s="47"/>
      <c r="N606" s="47"/>
      <c r="O606" s="47"/>
      <c r="P606" s="47"/>
      <c r="Q606" s="47"/>
      <c r="R606" s="47"/>
      <c r="S606" s="47"/>
      <c r="T606" s="47"/>
      <c r="U606" s="47"/>
    </row>
    <row r="607" spans="1:21" x14ac:dyDescent="0.2">
      <c r="A607" s="47"/>
      <c r="B607" s="47"/>
      <c r="C607" s="47"/>
      <c r="D607" s="47"/>
      <c r="E607" s="47"/>
      <c r="F607" s="47"/>
      <c r="G607" s="47"/>
      <c r="H607" s="47"/>
      <c r="I607" s="47"/>
      <c r="J607" s="47"/>
      <c r="K607" s="47"/>
      <c r="L607" s="47"/>
      <c r="M607" s="47"/>
      <c r="N607" s="47"/>
      <c r="O607" s="47"/>
      <c r="P607" s="47"/>
      <c r="Q607" s="47"/>
      <c r="R607" s="47"/>
      <c r="S607" s="47"/>
      <c r="T607" s="47"/>
      <c r="U607" s="47"/>
    </row>
    <row r="608" spans="1:21" x14ac:dyDescent="0.2">
      <c r="A608" s="47"/>
      <c r="B608" s="47"/>
      <c r="C608" s="47"/>
      <c r="D608" s="47"/>
      <c r="E608" s="47"/>
      <c r="F608" s="47"/>
      <c r="G608" s="47"/>
      <c r="H608" s="47"/>
      <c r="I608" s="47"/>
      <c r="J608" s="47"/>
      <c r="K608" s="47"/>
      <c r="L608" s="47"/>
      <c r="M608" s="47"/>
      <c r="N608" s="47"/>
      <c r="O608" s="47"/>
      <c r="P608" s="47"/>
      <c r="Q608" s="47"/>
      <c r="R608" s="47"/>
      <c r="S608" s="47"/>
      <c r="T608" s="47"/>
      <c r="U608" s="47"/>
    </row>
    <row r="609" spans="1:21" x14ac:dyDescent="0.2">
      <c r="A609" s="47"/>
      <c r="B609" s="47"/>
      <c r="C609" s="47"/>
      <c r="D609" s="47"/>
      <c r="E609" s="47"/>
      <c r="F609" s="47"/>
      <c r="G609" s="47"/>
      <c r="H609" s="47"/>
      <c r="I609" s="47"/>
      <c r="J609" s="47"/>
      <c r="K609" s="47"/>
      <c r="L609" s="47"/>
      <c r="M609" s="47"/>
      <c r="N609" s="47"/>
      <c r="O609" s="47"/>
      <c r="P609" s="47"/>
      <c r="Q609" s="47"/>
      <c r="R609" s="47"/>
      <c r="S609" s="47"/>
      <c r="T609" s="47"/>
      <c r="U609" s="47"/>
    </row>
    <row r="610" spans="1:21" x14ac:dyDescent="0.2">
      <c r="A610" s="47"/>
      <c r="B610" s="47"/>
      <c r="C610" s="47"/>
      <c r="D610" s="47"/>
      <c r="E610" s="47"/>
      <c r="F610" s="47"/>
      <c r="G610" s="47"/>
      <c r="H610" s="47"/>
      <c r="I610" s="47"/>
      <c r="J610" s="47"/>
      <c r="K610" s="47"/>
      <c r="L610" s="47"/>
      <c r="M610" s="47"/>
      <c r="N610" s="47"/>
      <c r="O610" s="47"/>
      <c r="P610" s="47"/>
      <c r="Q610" s="47"/>
      <c r="R610" s="47"/>
      <c r="S610" s="47"/>
      <c r="T610" s="47"/>
      <c r="U610" s="47"/>
    </row>
    <row r="611" spans="1:21" x14ac:dyDescent="0.2">
      <c r="A611" s="47"/>
      <c r="B611" s="47"/>
      <c r="C611" s="47"/>
      <c r="D611" s="47"/>
      <c r="E611" s="47"/>
      <c r="F611" s="47"/>
      <c r="G611" s="47"/>
      <c r="H611" s="47"/>
      <c r="I611" s="47"/>
      <c r="J611" s="47"/>
      <c r="K611" s="47"/>
      <c r="L611" s="47"/>
      <c r="M611" s="47"/>
      <c r="N611" s="47"/>
      <c r="O611" s="47"/>
      <c r="P611" s="47"/>
      <c r="Q611" s="47"/>
      <c r="R611" s="47"/>
      <c r="S611" s="47"/>
      <c r="T611" s="47"/>
      <c r="U611" s="47"/>
    </row>
    <row r="612" spans="1:21" x14ac:dyDescent="0.2">
      <c r="A612" s="47"/>
      <c r="B612" s="47"/>
      <c r="C612" s="47"/>
      <c r="D612" s="47"/>
      <c r="E612" s="47"/>
      <c r="F612" s="47"/>
      <c r="G612" s="47"/>
      <c r="H612" s="47"/>
      <c r="I612" s="47"/>
      <c r="J612" s="47"/>
      <c r="K612" s="47"/>
      <c r="L612" s="47"/>
      <c r="M612" s="47"/>
      <c r="N612" s="47"/>
      <c r="O612" s="47"/>
      <c r="P612" s="47"/>
      <c r="Q612" s="47"/>
      <c r="R612" s="47"/>
      <c r="S612" s="47"/>
      <c r="T612" s="47"/>
      <c r="U612" s="47"/>
    </row>
    <row r="613" spans="1:21" x14ac:dyDescent="0.2">
      <c r="A613" s="47"/>
      <c r="B613" s="47"/>
      <c r="C613" s="47"/>
      <c r="D613" s="47"/>
      <c r="E613" s="47"/>
      <c r="F613" s="47"/>
      <c r="G613" s="47"/>
      <c r="H613" s="47"/>
      <c r="I613" s="47"/>
      <c r="J613" s="47"/>
      <c r="K613" s="47"/>
      <c r="L613" s="47"/>
      <c r="M613" s="47"/>
      <c r="N613" s="47"/>
      <c r="O613" s="47"/>
      <c r="P613" s="47"/>
      <c r="Q613" s="47"/>
      <c r="R613" s="47"/>
      <c r="S613" s="47"/>
      <c r="T613" s="47"/>
      <c r="U613" s="47"/>
    </row>
    <row r="614" spans="1:21" x14ac:dyDescent="0.2">
      <c r="A614" s="47"/>
      <c r="B614" s="47"/>
      <c r="C614" s="47"/>
      <c r="D614" s="47"/>
      <c r="E614" s="47"/>
      <c r="F614" s="47"/>
      <c r="G614" s="47"/>
      <c r="H614" s="47"/>
      <c r="I614" s="47"/>
      <c r="J614" s="47"/>
      <c r="K614" s="47"/>
      <c r="L614" s="47"/>
      <c r="M614" s="47"/>
      <c r="N614" s="47"/>
      <c r="O614" s="47"/>
      <c r="P614" s="47"/>
      <c r="Q614" s="47"/>
      <c r="R614" s="47"/>
      <c r="S614" s="47"/>
      <c r="T614" s="47"/>
      <c r="U614" s="47"/>
    </row>
    <row r="615" spans="1:21" x14ac:dyDescent="0.2">
      <c r="A615" s="47"/>
      <c r="B615" s="47"/>
      <c r="C615" s="47"/>
      <c r="D615" s="47"/>
      <c r="E615" s="47"/>
      <c r="F615" s="47"/>
      <c r="G615" s="47"/>
      <c r="H615" s="47"/>
      <c r="I615" s="47"/>
      <c r="J615" s="47"/>
      <c r="K615" s="47"/>
      <c r="L615" s="47"/>
      <c r="M615" s="47"/>
      <c r="N615" s="47"/>
      <c r="O615" s="47"/>
      <c r="P615" s="47"/>
      <c r="Q615" s="47"/>
      <c r="R615" s="47"/>
      <c r="S615" s="47"/>
      <c r="T615" s="47"/>
      <c r="U615" s="47"/>
    </row>
    <row r="616" spans="1:21" x14ac:dyDescent="0.2">
      <c r="A616" s="47"/>
      <c r="B616" s="47"/>
      <c r="C616" s="47"/>
      <c r="D616" s="47"/>
      <c r="E616" s="47"/>
      <c r="F616" s="47"/>
      <c r="G616" s="47"/>
      <c r="H616" s="47"/>
      <c r="I616" s="47"/>
      <c r="J616" s="47"/>
      <c r="K616" s="47"/>
      <c r="L616" s="47"/>
      <c r="M616" s="47"/>
      <c r="N616" s="47"/>
      <c r="O616" s="47"/>
      <c r="P616" s="47"/>
      <c r="Q616" s="47"/>
      <c r="R616" s="47"/>
      <c r="S616" s="47"/>
      <c r="T616" s="47"/>
      <c r="U616" s="47"/>
    </row>
    <row r="617" spans="1:21" x14ac:dyDescent="0.2">
      <c r="A617" s="47"/>
      <c r="B617" s="47"/>
      <c r="C617" s="47"/>
      <c r="D617" s="47"/>
      <c r="E617" s="47"/>
      <c r="F617" s="47"/>
      <c r="G617" s="47"/>
      <c r="H617" s="47"/>
      <c r="I617" s="47"/>
      <c r="J617" s="47"/>
      <c r="K617" s="47"/>
      <c r="L617" s="47"/>
      <c r="M617" s="47"/>
      <c r="N617" s="47"/>
      <c r="O617" s="47"/>
      <c r="P617" s="47"/>
      <c r="Q617" s="47"/>
      <c r="R617" s="47"/>
      <c r="S617" s="47"/>
      <c r="T617" s="47"/>
      <c r="U617" s="47"/>
    </row>
    <row r="618" spans="1:21" x14ac:dyDescent="0.2">
      <c r="A618" s="47"/>
      <c r="B618" s="47"/>
      <c r="C618" s="47"/>
      <c r="D618" s="47"/>
      <c r="E618" s="47"/>
      <c r="F618" s="47"/>
      <c r="G618" s="47"/>
      <c r="H618" s="47"/>
      <c r="I618" s="47"/>
      <c r="J618" s="47"/>
      <c r="K618" s="47"/>
      <c r="L618" s="47"/>
      <c r="M618" s="47"/>
      <c r="N618" s="47"/>
      <c r="O618" s="47"/>
      <c r="P618" s="47"/>
      <c r="Q618" s="47"/>
      <c r="R618" s="47"/>
      <c r="S618" s="47"/>
      <c r="T618" s="47"/>
      <c r="U618" s="47"/>
    </row>
    <row r="619" spans="1:21" x14ac:dyDescent="0.2">
      <c r="A619" s="47"/>
      <c r="B619" s="47"/>
      <c r="C619" s="47"/>
      <c r="D619" s="47"/>
      <c r="E619" s="47"/>
      <c r="F619" s="47"/>
      <c r="G619" s="47"/>
      <c r="H619" s="47"/>
      <c r="I619" s="47"/>
      <c r="J619" s="47"/>
      <c r="K619" s="47"/>
      <c r="L619" s="47"/>
      <c r="M619" s="47"/>
      <c r="N619" s="47"/>
      <c r="O619" s="47"/>
      <c r="P619" s="47"/>
      <c r="Q619" s="47"/>
      <c r="R619" s="47"/>
      <c r="S619" s="47"/>
      <c r="T619" s="47"/>
      <c r="U619" s="47"/>
    </row>
    <row r="620" spans="1:21" x14ac:dyDescent="0.2">
      <c r="A620" s="47"/>
      <c r="B620" s="47"/>
      <c r="C620" s="47"/>
      <c r="D620" s="47"/>
      <c r="E620" s="47"/>
      <c r="F620" s="47"/>
      <c r="G620" s="47"/>
      <c r="H620" s="47"/>
      <c r="I620" s="47"/>
      <c r="J620" s="47"/>
      <c r="K620" s="47"/>
      <c r="L620" s="47"/>
      <c r="M620" s="47"/>
      <c r="N620" s="47"/>
      <c r="O620" s="47"/>
      <c r="P620" s="47"/>
      <c r="Q620" s="47"/>
      <c r="R620" s="47"/>
      <c r="S620" s="47"/>
      <c r="T620" s="47"/>
      <c r="U620" s="47"/>
    </row>
    <row r="621" spans="1:21" x14ac:dyDescent="0.2">
      <c r="A621" s="47"/>
      <c r="B621" s="47"/>
      <c r="C621" s="47"/>
      <c r="D621" s="47"/>
      <c r="E621" s="47"/>
      <c r="F621" s="47"/>
      <c r="G621" s="47"/>
      <c r="H621" s="47"/>
      <c r="I621" s="47"/>
      <c r="J621" s="47"/>
      <c r="K621" s="47"/>
      <c r="L621" s="47"/>
      <c r="M621" s="47"/>
      <c r="N621" s="47"/>
      <c r="O621" s="47"/>
      <c r="P621" s="47"/>
      <c r="Q621" s="47"/>
      <c r="R621" s="47"/>
      <c r="S621" s="47"/>
      <c r="T621" s="47"/>
      <c r="U621" s="47"/>
    </row>
    <row r="622" spans="1:21" x14ac:dyDescent="0.2">
      <c r="A622" s="47"/>
      <c r="B622" s="47"/>
      <c r="C622" s="47"/>
      <c r="D622" s="47"/>
      <c r="E622" s="47"/>
      <c r="F622" s="47"/>
      <c r="G622" s="47"/>
      <c r="H622" s="47"/>
      <c r="I622" s="47"/>
      <c r="J622" s="47"/>
      <c r="K622" s="47"/>
      <c r="L622" s="47"/>
      <c r="M622" s="47"/>
      <c r="N622" s="47"/>
      <c r="O622" s="47"/>
      <c r="P622" s="47"/>
      <c r="Q622" s="47"/>
      <c r="R622" s="47"/>
      <c r="S622" s="47"/>
      <c r="T622" s="47"/>
      <c r="U622" s="47"/>
    </row>
    <row r="623" spans="1:21" x14ac:dyDescent="0.2">
      <c r="A623" s="47"/>
      <c r="B623" s="47"/>
      <c r="C623" s="47"/>
      <c r="D623" s="47"/>
      <c r="E623" s="47"/>
      <c r="F623" s="47"/>
      <c r="G623" s="47"/>
      <c r="H623" s="47"/>
      <c r="I623" s="47"/>
      <c r="J623" s="47"/>
      <c r="K623" s="47"/>
      <c r="L623" s="47"/>
      <c r="M623" s="47"/>
      <c r="N623" s="47"/>
      <c r="O623" s="47"/>
      <c r="P623" s="47"/>
      <c r="Q623" s="47"/>
      <c r="R623" s="47"/>
      <c r="S623" s="47"/>
      <c r="T623" s="47"/>
      <c r="U623" s="47"/>
    </row>
    <row r="624" spans="1:21" x14ac:dyDescent="0.2">
      <c r="A624" s="47"/>
      <c r="B624" s="47"/>
      <c r="C624" s="47"/>
      <c r="D624" s="47"/>
      <c r="E624" s="47"/>
      <c r="F624" s="47"/>
      <c r="G624" s="47"/>
      <c r="H624" s="47"/>
      <c r="I624" s="47"/>
      <c r="J624" s="47"/>
      <c r="K624" s="47"/>
      <c r="L624" s="47"/>
      <c r="M624" s="47"/>
      <c r="N624" s="47"/>
      <c r="O624" s="47"/>
      <c r="P624" s="47"/>
      <c r="Q624" s="47"/>
      <c r="R624" s="47"/>
      <c r="S624" s="47"/>
      <c r="T624" s="47"/>
      <c r="U624" s="47"/>
    </row>
    <row r="625" spans="1:21" x14ac:dyDescent="0.2">
      <c r="A625" s="47"/>
      <c r="B625" s="47"/>
      <c r="C625" s="47"/>
      <c r="D625" s="47"/>
      <c r="E625" s="47"/>
      <c r="F625" s="47"/>
      <c r="G625" s="47"/>
      <c r="H625" s="47"/>
      <c r="I625" s="47"/>
      <c r="J625" s="47"/>
      <c r="K625" s="47"/>
      <c r="L625" s="47"/>
      <c r="M625" s="47"/>
      <c r="N625" s="47"/>
      <c r="O625" s="47"/>
      <c r="P625" s="47"/>
      <c r="Q625" s="47"/>
      <c r="R625" s="47"/>
      <c r="S625" s="47"/>
      <c r="T625" s="47"/>
      <c r="U625" s="47"/>
    </row>
    <row r="626" spans="1:21" x14ac:dyDescent="0.2">
      <c r="A626" s="47"/>
      <c r="B626" s="47"/>
      <c r="C626" s="47"/>
      <c r="D626" s="47"/>
      <c r="E626" s="47"/>
      <c r="F626" s="47"/>
      <c r="G626" s="47"/>
      <c r="H626" s="47"/>
      <c r="I626" s="47"/>
      <c r="J626" s="47"/>
      <c r="K626" s="47"/>
      <c r="L626" s="47"/>
      <c r="M626" s="47"/>
      <c r="N626" s="47"/>
      <c r="O626" s="47"/>
      <c r="P626" s="47"/>
      <c r="Q626" s="47"/>
      <c r="R626" s="47"/>
      <c r="S626" s="47"/>
      <c r="T626" s="47"/>
      <c r="U626" s="47"/>
    </row>
    <row r="627" spans="1:21" x14ac:dyDescent="0.2">
      <c r="A627" s="47"/>
      <c r="B627" s="47"/>
      <c r="C627" s="47"/>
      <c r="D627" s="47"/>
      <c r="E627" s="47"/>
      <c r="F627" s="47"/>
      <c r="G627" s="47"/>
      <c r="H627" s="47"/>
      <c r="I627" s="47"/>
      <c r="J627" s="47"/>
      <c r="K627" s="47"/>
      <c r="L627" s="47"/>
      <c r="M627" s="47"/>
      <c r="N627" s="47"/>
      <c r="O627" s="47"/>
      <c r="P627" s="47"/>
      <c r="Q627" s="47"/>
      <c r="R627" s="47"/>
      <c r="S627" s="47"/>
      <c r="T627" s="47"/>
      <c r="U627" s="47"/>
    </row>
    <row r="628" spans="1:21" x14ac:dyDescent="0.2">
      <c r="A628" s="47"/>
      <c r="B628" s="47"/>
      <c r="C628" s="47"/>
      <c r="D628" s="47"/>
      <c r="E628" s="47"/>
      <c r="F628" s="47"/>
      <c r="G628" s="47"/>
      <c r="H628" s="47"/>
      <c r="I628" s="47"/>
      <c r="J628" s="47"/>
      <c r="K628" s="47"/>
      <c r="L628" s="47"/>
      <c r="M628" s="47"/>
      <c r="N628" s="47"/>
      <c r="O628" s="47"/>
      <c r="P628" s="47"/>
      <c r="Q628" s="47"/>
      <c r="R628" s="47"/>
      <c r="S628" s="47"/>
      <c r="T628" s="47"/>
      <c r="U628" s="47"/>
    </row>
    <row r="629" spans="1:21" x14ac:dyDescent="0.2">
      <c r="A629" s="47"/>
      <c r="B629" s="47"/>
      <c r="C629" s="47"/>
      <c r="D629" s="47"/>
      <c r="E629" s="47"/>
      <c r="F629" s="47"/>
      <c r="G629" s="47"/>
      <c r="H629" s="47"/>
      <c r="I629" s="47"/>
      <c r="J629" s="47"/>
      <c r="K629" s="47"/>
      <c r="L629" s="47"/>
      <c r="M629" s="47"/>
      <c r="N629" s="47"/>
      <c r="O629" s="47"/>
      <c r="P629" s="47"/>
      <c r="Q629" s="47"/>
      <c r="R629" s="47"/>
      <c r="S629" s="47"/>
      <c r="T629" s="47"/>
      <c r="U629" s="47"/>
    </row>
    <row r="630" spans="1:21" x14ac:dyDescent="0.2">
      <c r="A630" s="47"/>
      <c r="B630" s="47"/>
      <c r="C630" s="47"/>
      <c r="D630" s="47"/>
      <c r="E630" s="47"/>
      <c r="F630" s="47"/>
      <c r="G630" s="47"/>
      <c r="H630" s="47"/>
      <c r="I630" s="47"/>
      <c r="J630" s="47"/>
      <c r="K630" s="47"/>
      <c r="L630" s="47"/>
      <c r="M630" s="47"/>
      <c r="N630" s="47"/>
      <c r="O630" s="47"/>
      <c r="P630" s="47"/>
      <c r="Q630" s="47"/>
      <c r="R630" s="47"/>
      <c r="S630" s="47"/>
      <c r="T630" s="47"/>
      <c r="U630" s="47"/>
    </row>
    <row r="631" spans="1:21" x14ac:dyDescent="0.2">
      <c r="A631" s="47"/>
      <c r="B631" s="47"/>
      <c r="C631" s="47"/>
      <c r="D631" s="47"/>
      <c r="E631" s="47"/>
      <c r="F631" s="47"/>
      <c r="G631" s="47"/>
      <c r="H631" s="47"/>
      <c r="I631" s="47"/>
      <c r="J631" s="47"/>
      <c r="K631" s="47"/>
      <c r="L631" s="47"/>
      <c r="M631" s="47"/>
      <c r="N631" s="47"/>
      <c r="O631" s="47"/>
      <c r="P631" s="47"/>
      <c r="Q631" s="47"/>
      <c r="R631" s="47"/>
      <c r="S631" s="47"/>
      <c r="T631" s="47"/>
      <c r="U631" s="47"/>
    </row>
    <row r="632" spans="1:21" x14ac:dyDescent="0.2">
      <c r="A632" s="47"/>
      <c r="B632" s="47"/>
      <c r="C632" s="47"/>
      <c r="D632" s="47"/>
      <c r="E632" s="47"/>
      <c r="F632" s="47"/>
      <c r="G632" s="47"/>
      <c r="H632" s="47"/>
      <c r="I632" s="47"/>
      <c r="J632" s="47"/>
      <c r="K632" s="47"/>
      <c r="L632" s="47"/>
      <c r="M632" s="47"/>
      <c r="N632" s="47"/>
      <c r="O632" s="47"/>
      <c r="P632" s="47"/>
      <c r="Q632" s="47"/>
      <c r="R632" s="47"/>
      <c r="S632" s="47"/>
      <c r="T632" s="47"/>
      <c r="U632" s="47"/>
    </row>
    <row r="633" spans="1:21" x14ac:dyDescent="0.2">
      <c r="A633" s="47"/>
      <c r="B633" s="47"/>
      <c r="C633" s="47"/>
      <c r="D633" s="47"/>
      <c r="E633" s="47"/>
      <c r="F633" s="47"/>
      <c r="G633" s="47"/>
      <c r="H633" s="47"/>
      <c r="I633" s="47"/>
      <c r="J633" s="47"/>
      <c r="K633" s="47"/>
      <c r="L633" s="47"/>
      <c r="M633" s="47"/>
      <c r="N633" s="47"/>
      <c r="O633" s="47"/>
      <c r="P633" s="47"/>
      <c r="Q633" s="47"/>
      <c r="R633" s="47"/>
      <c r="S633" s="47"/>
      <c r="T633" s="47"/>
      <c r="U633" s="47"/>
    </row>
    <row r="634" spans="1:21" x14ac:dyDescent="0.2">
      <c r="A634" s="47"/>
      <c r="B634" s="47"/>
      <c r="C634" s="47"/>
      <c r="D634" s="47"/>
      <c r="E634" s="47"/>
      <c r="F634" s="47"/>
      <c r="G634" s="47"/>
      <c r="H634" s="47"/>
      <c r="I634" s="47"/>
      <c r="J634" s="47"/>
      <c r="K634" s="47"/>
      <c r="L634" s="47"/>
      <c r="M634" s="47"/>
      <c r="N634" s="47"/>
      <c r="O634" s="47"/>
      <c r="P634" s="47"/>
      <c r="Q634" s="47"/>
      <c r="R634" s="47"/>
      <c r="S634" s="47"/>
      <c r="T634" s="47"/>
      <c r="U634" s="47"/>
    </row>
    <row r="635" spans="1:21" x14ac:dyDescent="0.2">
      <c r="A635" s="47"/>
      <c r="B635" s="47"/>
      <c r="C635" s="47"/>
      <c r="D635" s="47"/>
      <c r="E635" s="47"/>
      <c r="F635" s="47"/>
      <c r="G635" s="47"/>
      <c r="H635" s="47"/>
      <c r="I635" s="47"/>
      <c r="J635" s="47"/>
      <c r="K635" s="47"/>
      <c r="L635" s="47"/>
      <c r="M635" s="47"/>
      <c r="N635" s="47"/>
      <c r="O635" s="47"/>
      <c r="P635" s="47"/>
      <c r="Q635" s="47"/>
      <c r="R635" s="47"/>
      <c r="S635" s="47"/>
      <c r="T635" s="47"/>
      <c r="U635" s="47"/>
    </row>
    <row r="636" spans="1:21" x14ac:dyDescent="0.2">
      <c r="A636" s="47"/>
      <c r="B636" s="47"/>
      <c r="C636" s="47"/>
      <c r="D636" s="47"/>
      <c r="E636" s="47"/>
      <c r="F636" s="47"/>
      <c r="G636" s="47"/>
      <c r="H636" s="47"/>
      <c r="I636" s="47"/>
      <c r="J636" s="47"/>
      <c r="K636" s="47"/>
      <c r="L636" s="47"/>
      <c r="M636" s="47"/>
      <c r="N636" s="47"/>
      <c r="O636" s="47"/>
      <c r="P636" s="47"/>
      <c r="Q636" s="47"/>
      <c r="R636" s="47"/>
      <c r="S636" s="47"/>
      <c r="T636" s="47"/>
      <c r="U636" s="47"/>
    </row>
    <row r="637" spans="1:21" x14ac:dyDescent="0.2">
      <c r="A637" s="47"/>
      <c r="B637" s="47"/>
      <c r="C637" s="47"/>
      <c r="D637" s="47"/>
      <c r="E637" s="47"/>
      <c r="F637" s="47"/>
      <c r="G637" s="47"/>
      <c r="H637" s="47"/>
      <c r="I637" s="47"/>
      <c r="J637" s="47"/>
      <c r="K637" s="47"/>
      <c r="L637" s="47"/>
      <c r="M637" s="47"/>
      <c r="N637" s="47"/>
      <c r="O637" s="47"/>
      <c r="P637" s="47"/>
      <c r="Q637" s="47"/>
      <c r="R637" s="47"/>
      <c r="S637" s="47"/>
      <c r="T637" s="47"/>
      <c r="U637" s="47"/>
    </row>
    <row r="638" spans="1:21" x14ac:dyDescent="0.2">
      <c r="A638" s="47"/>
      <c r="B638" s="47"/>
      <c r="C638" s="47"/>
      <c r="D638" s="47"/>
      <c r="E638" s="47"/>
      <c r="F638" s="47"/>
      <c r="G638" s="47"/>
      <c r="H638" s="47"/>
      <c r="I638" s="47"/>
      <c r="J638" s="47"/>
      <c r="K638" s="47"/>
      <c r="L638" s="47"/>
      <c r="M638" s="47"/>
      <c r="N638" s="47"/>
      <c r="O638" s="47"/>
      <c r="P638" s="47"/>
      <c r="Q638" s="47"/>
      <c r="R638" s="47"/>
      <c r="S638" s="47"/>
      <c r="T638" s="47"/>
      <c r="U638" s="47"/>
    </row>
    <row r="639" spans="1:21" x14ac:dyDescent="0.2">
      <c r="A639" s="47"/>
      <c r="B639" s="47"/>
      <c r="C639" s="47"/>
      <c r="D639" s="47"/>
      <c r="E639" s="47"/>
      <c r="F639" s="47"/>
      <c r="G639" s="47"/>
      <c r="H639" s="47"/>
      <c r="I639" s="47"/>
      <c r="J639" s="47"/>
      <c r="K639" s="47"/>
      <c r="L639" s="47"/>
      <c r="M639" s="47"/>
      <c r="N639" s="47"/>
      <c r="O639" s="47"/>
      <c r="P639" s="47"/>
      <c r="Q639" s="47"/>
      <c r="R639" s="47"/>
      <c r="S639" s="47"/>
      <c r="T639" s="47"/>
      <c r="U639" s="47"/>
    </row>
    <row r="640" spans="1:21" x14ac:dyDescent="0.2">
      <c r="A640" s="47"/>
      <c r="B640" s="47"/>
      <c r="C640" s="47"/>
      <c r="D640" s="47"/>
      <c r="E640" s="47"/>
      <c r="F640" s="47"/>
      <c r="G640" s="47"/>
      <c r="H640" s="47"/>
      <c r="I640" s="47"/>
      <c r="J640" s="47"/>
      <c r="K640" s="47"/>
      <c r="L640" s="47"/>
      <c r="M640" s="47"/>
      <c r="N640" s="47"/>
      <c r="O640" s="47"/>
      <c r="P640" s="47"/>
      <c r="Q640" s="47"/>
      <c r="R640" s="47"/>
      <c r="S640" s="47"/>
      <c r="T640" s="47"/>
      <c r="U640" s="47"/>
    </row>
    <row r="641" spans="1:21" x14ac:dyDescent="0.2">
      <c r="A641" s="47"/>
      <c r="B641" s="47"/>
      <c r="C641" s="47"/>
      <c r="D641" s="47"/>
      <c r="E641" s="47"/>
      <c r="F641" s="47"/>
      <c r="G641" s="47"/>
      <c r="H641" s="47"/>
      <c r="I641" s="47"/>
      <c r="J641" s="47"/>
      <c r="K641" s="47"/>
      <c r="L641" s="47"/>
      <c r="M641" s="47"/>
      <c r="N641" s="47"/>
      <c r="O641" s="47"/>
      <c r="P641" s="47"/>
      <c r="Q641" s="47"/>
      <c r="R641" s="47"/>
      <c r="S641" s="47"/>
      <c r="T641" s="47"/>
      <c r="U641" s="47"/>
    </row>
    <row r="642" spans="1:21" x14ac:dyDescent="0.2">
      <c r="A642" s="47"/>
      <c r="B642" s="47"/>
      <c r="C642" s="47"/>
      <c r="D642" s="47"/>
      <c r="E642" s="47"/>
      <c r="F642" s="47"/>
      <c r="G642" s="47"/>
      <c r="H642" s="47"/>
      <c r="I642" s="47"/>
      <c r="J642" s="47"/>
      <c r="K642" s="47"/>
      <c r="L642" s="47"/>
      <c r="M642" s="47"/>
      <c r="N642" s="47"/>
      <c r="O642" s="47"/>
      <c r="P642" s="47"/>
      <c r="Q642" s="47"/>
      <c r="R642" s="47"/>
      <c r="S642" s="47"/>
      <c r="T642" s="47"/>
      <c r="U642" s="47"/>
    </row>
    <row r="643" spans="1:21" x14ac:dyDescent="0.2">
      <c r="A643" s="47"/>
      <c r="B643" s="47"/>
      <c r="C643" s="47"/>
      <c r="D643" s="47"/>
      <c r="E643" s="47"/>
      <c r="F643" s="47"/>
      <c r="G643" s="47"/>
      <c r="H643" s="47"/>
      <c r="I643" s="47"/>
      <c r="J643" s="47"/>
      <c r="K643" s="47"/>
      <c r="L643" s="47"/>
      <c r="M643" s="47"/>
      <c r="N643" s="47"/>
      <c r="O643" s="47"/>
      <c r="P643" s="47"/>
      <c r="Q643" s="47"/>
      <c r="R643" s="47"/>
      <c r="S643" s="47"/>
      <c r="T643" s="47"/>
      <c r="U643" s="47"/>
    </row>
    <row r="644" spans="1:21" x14ac:dyDescent="0.2">
      <c r="A644" s="47"/>
      <c r="B644" s="47"/>
      <c r="C644" s="47"/>
      <c r="D644" s="47"/>
      <c r="E644" s="47"/>
      <c r="F644" s="47"/>
      <c r="G644" s="47"/>
      <c r="H644" s="47"/>
      <c r="I644" s="47"/>
      <c r="J644" s="47"/>
      <c r="K644" s="47"/>
      <c r="L644" s="47"/>
      <c r="M644" s="47"/>
      <c r="N644" s="47"/>
      <c r="O644" s="47"/>
      <c r="P644" s="47"/>
      <c r="Q644" s="47"/>
      <c r="R644" s="47"/>
      <c r="S644" s="47"/>
      <c r="T644" s="47"/>
      <c r="U644" s="47"/>
    </row>
    <row r="645" spans="1:21" x14ac:dyDescent="0.2">
      <c r="A645" s="47"/>
      <c r="B645" s="47"/>
      <c r="C645" s="47"/>
      <c r="D645" s="47"/>
      <c r="E645" s="47"/>
      <c r="F645" s="47"/>
      <c r="G645" s="47"/>
      <c r="H645" s="47"/>
      <c r="I645" s="47"/>
      <c r="J645" s="47"/>
      <c r="K645" s="47"/>
      <c r="L645" s="47"/>
      <c r="M645" s="47"/>
      <c r="N645" s="47"/>
      <c r="O645" s="47"/>
      <c r="P645" s="47"/>
      <c r="Q645" s="47"/>
      <c r="R645" s="47"/>
      <c r="S645" s="47"/>
      <c r="T645" s="47"/>
      <c r="U645" s="47"/>
    </row>
    <row r="646" spans="1:21" x14ac:dyDescent="0.2">
      <c r="A646" s="47"/>
      <c r="B646" s="47"/>
      <c r="C646" s="47"/>
      <c r="D646" s="47"/>
      <c r="E646" s="47"/>
      <c r="F646" s="47"/>
      <c r="G646" s="47"/>
      <c r="H646" s="47"/>
      <c r="I646" s="47"/>
      <c r="J646" s="47"/>
      <c r="K646" s="47"/>
      <c r="L646" s="47"/>
      <c r="M646" s="47"/>
      <c r="N646" s="47"/>
      <c r="O646" s="47"/>
      <c r="P646" s="47"/>
      <c r="Q646" s="47"/>
      <c r="R646" s="47"/>
      <c r="S646" s="47"/>
      <c r="T646" s="47"/>
      <c r="U646" s="47"/>
    </row>
    <row r="647" spans="1:21" x14ac:dyDescent="0.2">
      <c r="A647" s="47"/>
      <c r="B647" s="47"/>
      <c r="C647" s="47"/>
      <c r="D647" s="47"/>
      <c r="E647" s="47"/>
      <c r="F647" s="47"/>
      <c r="G647" s="47"/>
      <c r="H647" s="47"/>
      <c r="I647" s="47"/>
      <c r="J647" s="47"/>
      <c r="K647" s="47"/>
      <c r="L647" s="47"/>
      <c r="M647" s="47"/>
      <c r="N647" s="47"/>
      <c r="O647" s="47"/>
      <c r="P647" s="47"/>
      <c r="Q647" s="47"/>
      <c r="R647" s="47"/>
      <c r="S647" s="47"/>
      <c r="T647" s="47"/>
      <c r="U647" s="47"/>
    </row>
    <row r="648" spans="1:21" x14ac:dyDescent="0.2">
      <c r="A648" s="47"/>
      <c r="B648" s="47"/>
      <c r="C648" s="47"/>
      <c r="D648" s="47"/>
      <c r="E648" s="47"/>
      <c r="F648" s="47"/>
      <c r="G648" s="47"/>
      <c r="H648" s="47"/>
      <c r="I648" s="47"/>
      <c r="J648" s="47"/>
      <c r="K648" s="47"/>
      <c r="L648" s="47"/>
      <c r="M648" s="47"/>
      <c r="N648" s="47"/>
      <c r="O648" s="47"/>
      <c r="P648" s="47"/>
      <c r="Q648" s="47"/>
      <c r="R648" s="47"/>
      <c r="S648" s="47"/>
      <c r="T648" s="47"/>
      <c r="U648" s="47"/>
    </row>
    <row r="649" spans="1:21" x14ac:dyDescent="0.2">
      <c r="A649" s="47"/>
      <c r="B649" s="47"/>
      <c r="C649" s="47"/>
      <c r="D649" s="47"/>
      <c r="E649" s="47"/>
      <c r="F649" s="47"/>
      <c r="G649" s="47"/>
      <c r="H649" s="47"/>
      <c r="I649" s="47"/>
      <c r="J649" s="47"/>
      <c r="K649" s="47"/>
      <c r="L649" s="47"/>
      <c r="M649" s="47"/>
      <c r="N649" s="47"/>
      <c r="O649" s="47"/>
      <c r="P649" s="47"/>
      <c r="Q649" s="47"/>
      <c r="R649" s="47"/>
      <c r="S649" s="47"/>
      <c r="T649" s="47"/>
      <c r="U649" s="47"/>
    </row>
    <row r="650" spans="1:21" x14ac:dyDescent="0.2">
      <c r="A650" s="47"/>
      <c r="B650" s="47"/>
      <c r="C650" s="47"/>
      <c r="D650" s="47"/>
      <c r="E650" s="47"/>
      <c r="F650" s="47"/>
      <c r="G650" s="47"/>
      <c r="H650" s="47"/>
      <c r="I650" s="47"/>
      <c r="J650" s="47"/>
      <c r="K650" s="47"/>
      <c r="L650" s="47"/>
      <c r="M650" s="47"/>
      <c r="N650" s="47"/>
      <c r="O650" s="47"/>
      <c r="P650" s="47"/>
      <c r="Q650" s="47"/>
      <c r="R650" s="47"/>
      <c r="S650" s="47"/>
      <c r="T650" s="47"/>
      <c r="U650" s="47"/>
    </row>
    <row r="651" spans="1:21" x14ac:dyDescent="0.2">
      <c r="A651" s="47"/>
      <c r="B651" s="47"/>
      <c r="C651" s="47"/>
      <c r="D651" s="47"/>
      <c r="E651" s="47"/>
      <c r="F651" s="47"/>
      <c r="G651" s="47"/>
      <c r="H651" s="47"/>
      <c r="I651" s="47"/>
      <c r="J651" s="47"/>
      <c r="K651" s="47"/>
      <c r="L651" s="47"/>
      <c r="M651" s="47"/>
      <c r="N651" s="47"/>
      <c r="O651" s="47"/>
      <c r="P651" s="47"/>
      <c r="Q651" s="47"/>
      <c r="R651" s="47"/>
      <c r="S651" s="47"/>
      <c r="T651" s="47"/>
      <c r="U651" s="47"/>
    </row>
    <row r="652" spans="1:21" x14ac:dyDescent="0.2">
      <c r="A652" s="47"/>
      <c r="B652" s="47"/>
      <c r="C652" s="47"/>
      <c r="D652" s="47"/>
      <c r="E652" s="47"/>
      <c r="F652" s="47"/>
      <c r="G652" s="47"/>
      <c r="H652" s="47"/>
      <c r="I652" s="47"/>
      <c r="J652" s="47"/>
      <c r="K652" s="47"/>
      <c r="L652" s="47"/>
      <c r="M652" s="47"/>
      <c r="N652" s="47"/>
      <c r="O652" s="47"/>
      <c r="P652" s="47"/>
      <c r="Q652" s="47"/>
      <c r="R652" s="47"/>
      <c r="S652" s="47"/>
      <c r="T652" s="47"/>
      <c r="U652" s="47"/>
    </row>
    <row r="653" spans="1:21" x14ac:dyDescent="0.2">
      <c r="A653" s="47"/>
      <c r="B653" s="47"/>
      <c r="C653" s="47"/>
      <c r="D653" s="47"/>
      <c r="E653" s="47"/>
      <c r="F653" s="47"/>
      <c r="G653" s="47"/>
      <c r="H653" s="47"/>
      <c r="I653" s="47"/>
      <c r="J653" s="47"/>
      <c r="K653" s="47"/>
      <c r="L653" s="47"/>
      <c r="M653" s="47"/>
      <c r="N653" s="47"/>
      <c r="O653" s="47"/>
      <c r="P653" s="47"/>
      <c r="Q653" s="47"/>
      <c r="R653" s="47"/>
      <c r="S653" s="47"/>
      <c r="T653" s="47"/>
      <c r="U653" s="47"/>
    </row>
    <row r="654" spans="1:21" x14ac:dyDescent="0.2">
      <c r="A654" s="47"/>
      <c r="B654" s="47"/>
      <c r="C654" s="47"/>
      <c r="D654" s="47"/>
      <c r="E654" s="47"/>
      <c r="F654" s="47"/>
      <c r="G654" s="47"/>
      <c r="H654" s="47"/>
      <c r="I654" s="47"/>
      <c r="J654" s="47"/>
      <c r="K654" s="47"/>
      <c r="L654" s="47"/>
      <c r="M654" s="47"/>
      <c r="N654" s="47"/>
      <c r="O654" s="47"/>
      <c r="P654" s="47"/>
      <c r="Q654" s="47"/>
      <c r="R654" s="47"/>
      <c r="S654" s="47"/>
      <c r="T654" s="47"/>
      <c r="U654" s="47"/>
    </row>
    <row r="655" spans="1:21" x14ac:dyDescent="0.2">
      <c r="A655" s="47"/>
      <c r="B655" s="47"/>
      <c r="C655" s="47"/>
      <c r="D655" s="47"/>
      <c r="E655" s="47"/>
      <c r="F655" s="47"/>
      <c r="G655" s="47"/>
      <c r="H655" s="47"/>
      <c r="I655" s="47"/>
      <c r="J655" s="47"/>
      <c r="K655" s="47"/>
      <c r="L655" s="47"/>
      <c r="M655" s="47"/>
      <c r="N655" s="47"/>
      <c r="O655" s="47"/>
      <c r="P655" s="47"/>
      <c r="Q655" s="47"/>
      <c r="R655" s="47"/>
      <c r="S655" s="47"/>
      <c r="T655" s="47"/>
      <c r="U655" s="47"/>
    </row>
    <row r="656" spans="1:21" x14ac:dyDescent="0.2">
      <c r="A656" s="47"/>
      <c r="B656" s="47"/>
      <c r="C656" s="47"/>
      <c r="D656" s="47"/>
      <c r="E656" s="47"/>
      <c r="F656" s="47"/>
      <c r="G656" s="47"/>
      <c r="H656" s="47"/>
      <c r="I656" s="47"/>
      <c r="J656" s="47"/>
      <c r="K656" s="47"/>
      <c r="L656" s="47"/>
      <c r="M656" s="47"/>
      <c r="N656" s="47"/>
      <c r="O656" s="47"/>
      <c r="P656" s="47"/>
      <c r="Q656" s="47"/>
      <c r="R656" s="47"/>
      <c r="S656" s="47"/>
      <c r="T656" s="47"/>
      <c r="U656" s="47"/>
    </row>
    <row r="657" spans="1:21" x14ac:dyDescent="0.2">
      <c r="A657" s="47"/>
      <c r="B657" s="47"/>
      <c r="C657" s="47"/>
      <c r="D657" s="47"/>
      <c r="E657" s="47"/>
      <c r="F657" s="47"/>
      <c r="G657" s="47"/>
      <c r="H657" s="47"/>
      <c r="I657" s="47"/>
      <c r="J657" s="47"/>
      <c r="K657" s="47"/>
      <c r="L657" s="47"/>
      <c r="M657" s="47"/>
      <c r="N657" s="47"/>
      <c r="O657" s="47"/>
      <c r="P657" s="47"/>
      <c r="Q657" s="47"/>
      <c r="R657" s="47"/>
      <c r="S657" s="47"/>
      <c r="T657" s="47"/>
      <c r="U657" s="47"/>
    </row>
    <row r="658" spans="1:21" x14ac:dyDescent="0.2">
      <c r="A658" s="47"/>
      <c r="B658" s="47"/>
      <c r="C658" s="47"/>
      <c r="D658" s="47"/>
      <c r="E658" s="47"/>
      <c r="F658" s="47"/>
      <c r="G658" s="47"/>
      <c r="H658" s="47"/>
      <c r="I658" s="47"/>
      <c r="J658" s="47"/>
      <c r="K658" s="47"/>
      <c r="L658" s="47"/>
      <c r="M658" s="47"/>
      <c r="N658" s="47"/>
      <c r="O658" s="47"/>
      <c r="P658" s="47"/>
      <c r="Q658" s="47"/>
      <c r="R658" s="47"/>
      <c r="S658" s="47"/>
      <c r="T658" s="47"/>
      <c r="U658" s="47"/>
    </row>
    <row r="659" spans="1:21" x14ac:dyDescent="0.2">
      <c r="A659" s="47"/>
      <c r="B659" s="47"/>
      <c r="C659" s="47"/>
      <c r="D659" s="47"/>
      <c r="E659" s="47"/>
      <c r="F659" s="47"/>
      <c r="G659" s="47"/>
      <c r="H659" s="47"/>
      <c r="I659" s="47"/>
      <c r="J659" s="47"/>
      <c r="K659" s="47"/>
      <c r="L659" s="47"/>
      <c r="M659" s="47"/>
      <c r="N659" s="47"/>
      <c r="O659" s="47"/>
      <c r="P659" s="47"/>
      <c r="Q659" s="47"/>
      <c r="R659" s="47"/>
      <c r="S659" s="47"/>
      <c r="T659" s="47"/>
      <c r="U659" s="47"/>
    </row>
    <row r="660" spans="1:21" x14ac:dyDescent="0.2">
      <c r="A660" s="47"/>
      <c r="B660" s="47"/>
      <c r="C660" s="47"/>
      <c r="D660" s="47"/>
      <c r="E660" s="47"/>
      <c r="F660" s="47"/>
      <c r="G660" s="47"/>
      <c r="H660" s="47"/>
      <c r="I660" s="47"/>
      <c r="J660" s="47"/>
      <c r="K660" s="47"/>
      <c r="L660" s="47"/>
      <c r="M660" s="47"/>
      <c r="N660" s="47"/>
      <c r="O660" s="47"/>
      <c r="P660" s="47"/>
      <c r="Q660" s="47"/>
      <c r="R660" s="47"/>
      <c r="S660" s="47"/>
      <c r="T660" s="47"/>
      <c r="U660" s="47"/>
    </row>
    <row r="661" spans="1:21" x14ac:dyDescent="0.2">
      <c r="A661" s="47"/>
      <c r="B661" s="47"/>
      <c r="C661" s="47"/>
      <c r="D661" s="47"/>
      <c r="E661" s="47"/>
      <c r="F661" s="47"/>
      <c r="G661" s="47"/>
      <c r="H661" s="47"/>
      <c r="I661" s="47"/>
      <c r="J661" s="47"/>
      <c r="K661" s="47"/>
      <c r="L661" s="47"/>
      <c r="M661" s="47"/>
      <c r="N661" s="47"/>
      <c r="O661" s="47"/>
      <c r="P661" s="47"/>
      <c r="Q661" s="47"/>
      <c r="R661" s="47"/>
      <c r="S661" s="47"/>
      <c r="T661" s="47"/>
      <c r="U661" s="47"/>
    </row>
    <row r="662" spans="1:21" x14ac:dyDescent="0.2">
      <c r="A662" s="47"/>
      <c r="B662" s="47"/>
      <c r="C662" s="47"/>
      <c r="D662" s="47"/>
      <c r="E662" s="47"/>
      <c r="F662" s="47"/>
      <c r="G662" s="47"/>
      <c r="H662" s="47"/>
      <c r="I662" s="47"/>
      <c r="J662" s="47"/>
      <c r="K662" s="47"/>
      <c r="L662" s="47"/>
      <c r="M662" s="47"/>
      <c r="N662" s="47"/>
      <c r="O662" s="47"/>
      <c r="P662" s="47"/>
      <c r="Q662" s="47"/>
      <c r="R662" s="47"/>
      <c r="S662" s="47"/>
      <c r="T662" s="47"/>
      <c r="U662" s="47"/>
    </row>
    <row r="663" spans="1:21" x14ac:dyDescent="0.2">
      <c r="A663" s="47"/>
      <c r="B663" s="47"/>
      <c r="C663" s="47"/>
      <c r="D663" s="47"/>
      <c r="E663" s="47"/>
      <c r="F663" s="47"/>
      <c r="G663" s="47"/>
      <c r="H663" s="47"/>
      <c r="I663" s="47"/>
      <c r="J663" s="47"/>
      <c r="K663" s="47"/>
      <c r="L663" s="47"/>
      <c r="M663" s="47"/>
      <c r="N663" s="47"/>
      <c r="O663" s="47"/>
      <c r="P663" s="47"/>
      <c r="Q663" s="47"/>
      <c r="R663" s="47"/>
      <c r="S663" s="47"/>
      <c r="T663" s="47"/>
      <c r="U663" s="47"/>
    </row>
    <row r="664" spans="1:21" x14ac:dyDescent="0.2">
      <c r="A664" s="47"/>
      <c r="B664" s="47"/>
      <c r="C664" s="47"/>
      <c r="D664" s="47"/>
      <c r="E664" s="47"/>
      <c r="F664" s="47"/>
      <c r="G664" s="47"/>
      <c r="H664" s="47"/>
      <c r="I664" s="47"/>
      <c r="J664" s="47"/>
      <c r="K664" s="47"/>
      <c r="L664" s="47"/>
      <c r="M664" s="47"/>
      <c r="N664" s="47"/>
      <c r="O664" s="47"/>
      <c r="P664" s="47"/>
      <c r="Q664" s="47"/>
      <c r="R664" s="47"/>
      <c r="S664" s="47"/>
      <c r="T664" s="47"/>
      <c r="U664" s="47"/>
    </row>
    <row r="665" spans="1:21" x14ac:dyDescent="0.2">
      <c r="A665" s="47"/>
      <c r="B665" s="47"/>
      <c r="C665" s="47"/>
      <c r="D665" s="47"/>
      <c r="E665" s="47"/>
      <c r="F665" s="47"/>
      <c r="G665" s="47"/>
      <c r="H665" s="47"/>
      <c r="I665" s="47"/>
      <c r="J665" s="47"/>
      <c r="K665" s="47"/>
      <c r="L665" s="47"/>
      <c r="M665" s="47"/>
      <c r="N665" s="47"/>
      <c r="O665" s="47"/>
      <c r="P665" s="47"/>
      <c r="Q665" s="47"/>
      <c r="R665" s="47"/>
      <c r="S665" s="47"/>
      <c r="T665" s="47"/>
      <c r="U665" s="47"/>
    </row>
    <row r="666" spans="1:21" x14ac:dyDescent="0.2">
      <c r="A666" s="47"/>
      <c r="B666" s="47"/>
      <c r="C666" s="47"/>
      <c r="D666" s="47"/>
      <c r="E666" s="47"/>
      <c r="F666" s="47"/>
      <c r="G666" s="47"/>
      <c r="H666" s="47"/>
      <c r="I666" s="47"/>
      <c r="J666" s="47"/>
      <c r="K666" s="47"/>
      <c r="L666" s="47"/>
      <c r="M666" s="47"/>
      <c r="N666" s="47"/>
      <c r="O666" s="47"/>
      <c r="P666" s="47"/>
      <c r="Q666" s="47"/>
      <c r="R666" s="47"/>
      <c r="S666" s="47"/>
      <c r="T666" s="47"/>
      <c r="U666" s="47"/>
    </row>
    <row r="667" spans="1:21" x14ac:dyDescent="0.2">
      <c r="A667" s="47"/>
      <c r="B667" s="47"/>
      <c r="C667" s="47"/>
      <c r="D667" s="47"/>
      <c r="E667" s="47"/>
      <c r="F667" s="47"/>
      <c r="G667" s="47"/>
      <c r="H667" s="47"/>
      <c r="I667" s="47"/>
      <c r="J667" s="47"/>
      <c r="K667" s="47"/>
      <c r="L667" s="47"/>
      <c r="M667" s="47"/>
      <c r="N667" s="47"/>
      <c r="O667" s="47"/>
      <c r="P667" s="47"/>
      <c r="Q667" s="47"/>
      <c r="R667" s="47"/>
      <c r="S667" s="47"/>
      <c r="T667" s="47"/>
      <c r="U667" s="47"/>
    </row>
    <row r="668" spans="1:21" x14ac:dyDescent="0.2">
      <c r="A668" s="47"/>
      <c r="B668" s="47"/>
      <c r="C668" s="47"/>
      <c r="D668" s="47"/>
      <c r="E668" s="47"/>
      <c r="F668" s="47"/>
      <c r="G668" s="47"/>
      <c r="H668" s="47"/>
      <c r="I668" s="47"/>
      <c r="J668" s="47"/>
      <c r="K668" s="47"/>
      <c r="L668" s="47"/>
      <c r="M668" s="47"/>
      <c r="N668" s="47"/>
      <c r="O668" s="47"/>
      <c r="P668" s="47"/>
      <c r="Q668" s="47"/>
      <c r="R668" s="47"/>
      <c r="S668" s="47"/>
      <c r="T668" s="47"/>
      <c r="U668" s="47"/>
    </row>
    <row r="669" spans="1:21" x14ac:dyDescent="0.2">
      <c r="A669" s="47"/>
      <c r="B669" s="47"/>
      <c r="C669" s="47"/>
      <c r="D669" s="47"/>
      <c r="E669" s="47"/>
      <c r="F669" s="47"/>
      <c r="G669" s="47"/>
      <c r="H669" s="47"/>
      <c r="I669" s="47"/>
      <c r="J669" s="47"/>
      <c r="K669" s="47"/>
      <c r="L669" s="47"/>
      <c r="M669" s="47"/>
      <c r="N669" s="47"/>
      <c r="O669" s="47"/>
      <c r="P669" s="47"/>
      <c r="Q669" s="47"/>
      <c r="R669" s="47"/>
      <c r="S669" s="47"/>
      <c r="T669" s="47"/>
      <c r="U669" s="47"/>
    </row>
    <row r="670" spans="1:21" x14ac:dyDescent="0.2">
      <c r="A670" s="47"/>
      <c r="B670" s="47"/>
      <c r="C670" s="47"/>
      <c r="D670" s="47"/>
      <c r="E670" s="47"/>
      <c r="F670" s="47"/>
      <c r="G670" s="47"/>
      <c r="H670" s="47"/>
      <c r="I670" s="47"/>
      <c r="J670" s="47"/>
      <c r="K670" s="47"/>
      <c r="L670" s="47"/>
      <c r="M670" s="47"/>
      <c r="N670" s="47"/>
      <c r="O670" s="47"/>
      <c r="P670" s="47"/>
      <c r="Q670" s="47"/>
      <c r="R670" s="47"/>
      <c r="S670" s="47"/>
      <c r="T670" s="47"/>
      <c r="U670" s="47"/>
    </row>
    <row r="671" spans="1:21" x14ac:dyDescent="0.2">
      <c r="A671" s="47"/>
      <c r="B671" s="47"/>
      <c r="C671" s="47"/>
      <c r="D671" s="47"/>
      <c r="E671" s="47"/>
      <c r="F671" s="47"/>
      <c r="G671" s="47"/>
      <c r="H671" s="47"/>
      <c r="I671" s="47"/>
      <c r="J671" s="47"/>
      <c r="K671" s="47"/>
      <c r="L671" s="47"/>
      <c r="M671" s="47"/>
      <c r="N671" s="47"/>
      <c r="O671" s="47"/>
      <c r="P671" s="47"/>
      <c r="Q671" s="47"/>
      <c r="R671" s="47"/>
      <c r="S671" s="47"/>
      <c r="T671" s="47"/>
      <c r="U671" s="47"/>
    </row>
    <row r="672" spans="1:21" x14ac:dyDescent="0.2">
      <c r="A672" s="47"/>
      <c r="B672" s="47"/>
      <c r="C672" s="47"/>
      <c r="D672" s="47"/>
      <c r="E672" s="47"/>
      <c r="F672" s="47"/>
      <c r="G672" s="47"/>
      <c r="H672" s="47"/>
      <c r="I672" s="47"/>
      <c r="J672" s="47"/>
      <c r="K672" s="47"/>
      <c r="L672" s="47"/>
      <c r="M672" s="47"/>
      <c r="N672" s="47"/>
      <c r="O672" s="47"/>
      <c r="P672" s="47"/>
      <c r="Q672" s="47"/>
      <c r="R672" s="47"/>
      <c r="S672" s="47"/>
      <c r="T672" s="47"/>
      <c r="U672" s="47"/>
    </row>
    <row r="673" spans="1:21" x14ac:dyDescent="0.2">
      <c r="A673" s="47"/>
      <c r="B673" s="47"/>
      <c r="C673" s="47"/>
      <c r="D673" s="47"/>
      <c r="E673" s="47"/>
      <c r="F673" s="47"/>
      <c r="G673" s="47"/>
      <c r="H673" s="47"/>
      <c r="I673" s="47"/>
      <c r="J673" s="47"/>
      <c r="K673" s="47"/>
      <c r="L673" s="47"/>
      <c r="M673" s="47"/>
      <c r="N673" s="47"/>
      <c r="O673" s="47"/>
      <c r="P673" s="47"/>
      <c r="Q673" s="47"/>
      <c r="R673" s="47"/>
      <c r="S673" s="47"/>
      <c r="T673" s="47"/>
      <c r="U673" s="47"/>
    </row>
    <row r="674" spans="1:21" x14ac:dyDescent="0.2">
      <c r="A674" s="47"/>
      <c r="B674" s="47"/>
      <c r="C674" s="47"/>
      <c r="D674" s="47"/>
      <c r="E674" s="47"/>
      <c r="F674" s="47"/>
      <c r="G674" s="47"/>
      <c r="H674" s="47"/>
      <c r="I674" s="47"/>
      <c r="J674" s="47"/>
      <c r="K674" s="47"/>
      <c r="L674" s="47"/>
      <c r="M674" s="47"/>
      <c r="N674" s="47"/>
      <c r="O674" s="47"/>
      <c r="P674" s="47"/>
      <c r="Q674" s="47"/>
      <c r="R674" s="47"/>
      <c r="S674" s="47"/>
      <c r="T674" s="47"/>
      <c r="U674" s="47"/>
    </row>
    <row r="675" spans="1:21" x14ac:dyDescent="0.2">
      <c r="A675" s="47"/>
      <c r="B675" s="47"/>
      <c r="C675" s="47"/>
      <c r="D675" s="47"/>
      <c r="E675" s="47"/>
      <c r="F675" s="47"/>
      <c r="G675" s="47"/>
      <c r="H675" s="47"/>
      <c r="I675" s="47"/>
      <c r="J675" s="47"/>
      <c r="K675" s="47"/>
      <c r="L675" s="47"/>
      <c r="M675" s="47"/>
      <c r="N675" s="47"/>
      <c r="O675" s="47"/>
      <c r="P675" s="47"/>
      <c r="Q675" s="47"/>
      <c r="R675" s="47"/>
      <c r="S675" s="47"/>
      <c r="T675" s="47"/>
      <c r="U675" s="47"/>
    </row>
    <row r="676" spans="1:21" x14ac:dyDescent="0.2">
      <c r="A676" s="47"/>
      <c r="B676" s="47"/>
      <c r="C676" s="47"/>
      <c r="D676" s="47"/>
      <c r="E676" s="47"/>
      <c r="F676" s="47"/>
      <c r="G676" s="47"/>
      <c r="H676" s="47"/>
      <c r="I676" s="47"/>
      <c r="J676" s="47"/>
      <c r="K676" s="47"/>
      <c r="L676" s="47"/>
      <c r="M676" s="47"/>
      <c r="N676" s="47"/>
      <c r="O676" s="47"/>
      <c r="P676" s="47"/>
      <c r="Q676" s="47"/>
      <c r="R676" s="47"/>
      <c r="S676" s="47"/>
      <c r="T676" s="47"/>
      <c r="U676" s="47"/>
    </row>
    <row r="677" spans="1:21" x14ac:dyDescent="0.2">
      <c r="A677" s="47"/>
      <c r="B677" s="47"/>
      <c r="C677" s="47"/>
      <c r="D677" s="47"/>
      <c r="E677" s="47"/>
      <c r="F677" s="47"/>
      <c r="G677" s="47"/>
      <c r="H677" s="47"/>
      <c r="I677" s="47"/>
      <c r="J677" s="47"/>
      <c r="K677" s="47"/>
      <c r="L677" s="47"/>
      <c r="M677" s="47"/>
      <c r="N677" s="47"/>
      <c r="O677" s="47"/>
      <c r="P677" s="47"/>
      <c r="Q677" s="47"/>
      <c r="R677" s="47"/>
      <c r="S677" s="47"/>
      <c r="T677" s="47"/>
      <c r="U677" s="47"/>
    </row>
    <row r="678" spans="1:21" x14ac:dyDescent="0.2">
      <c r="A678" s="47"/>
      <c r="B678" s="47"/>
      <c r="C678" s="47"/>
      <c r="D678" s="47"/>
      <c r="E678" s="47"/>
      <c r="F678" s="47"/>
      <c r="G678" s="47"/>
      <c r="H678" s="47"/>
      <c r="I678" s="47"/>
      <c r="J678" s="47"/>
      <c r="K678" s="47"/>
      <c r="L678" s="47"/>
      <c r="M678" s="47"/>
      <c r="N678" s="47"/>
      <c r="O678" s="47"/>
      <c r="P678" s="47"/>
      <c r="Q678" s="47"/>
      <c r="R678" s="47"/>
      <c r="S678" s="47"/>
      <c r="T678" s="47"/>
      <c r="U678" s="47"/>
    </row>
    <row r="679" spans="1:21" x14ac:dyDescent="0.2">
      <c r="A679" s="47"/>
      <c r="B679" s="47"/>
      <c r="C679" s="47"/>
      <c r="D679" s="47"/>
      <c r="E679" s="47"/>
      <c r="F679" s="47"/>
      <c r="G679" s="47"/>
      <c r="H679" s="47"/>
      <c r="I679" s="47"/>
      <c r="J679" s="47"/>
      <c r="K679" s="47"/>
      <c r="L679" s="47"/>
      <c r="M679" s="47"/>
      <c r="N679" s="47"/>
      <c r="O679" s="47"/>
      <c r="P679" s="47"/>
      <c r="Q679" s="47"/>
      <c r="R679" s="47"/>
      <c r="S679" s="47"/>
      <c r="T679" s="47"/>
      <c r="U679" s="47"/>
    </row>
    <row r="680" spans="1:21" x14ac:dyDescent="0.2">
      <c r="A680" s="47"/>
      <c r="B680" s="47"/>
      <c r="C680" s="47"/>
      <c r="D680" s="47"/>
      <c r="E680" s="47"/>
      <c r="F680" s="47"/>
      <c r="G680" s="47"/>
      <c r="H680" s="47"/>
      <c r="I680" s="47"/>
      <c r="J680" s="47"/>
      <c r="K680" s="47"/>
      <c r="L680" s="47"/>
      <c r="M680" s="47"/>
      <c r="N680" s="47"/>
      <c r="O680" s="47"/>
      <c r="P680" s="47"/>
      <c r="Q680" s="47"/>
      <c r="R680" s="47"/>
      <c r="S680" s="47"/>
      <c r="T680" s="47"/>
      <c r="U680" s="47"/>
    </row>
    <row r="681" spans="1:21" x14ac:dyDescent="0.2">
      <c r="A681" s="47"/>
      <c r="B681" s="47"/>
      <c r="C681" s="47"/>
      <c r="D681" s="47"/>
      <c r="E681" s="47"/>
      <c r="F681" s="47"/>
      <c r="G681" s="47"/>
      <c r="H681" s="47"/>
      <c r="I681" s="47"/>
      <c r="J681" s="47"/>
      <c r="K681" s="47"/>
      <c r="L681" s="47"/>
      <c r="M681" s="47"/>
      <c r="N681" s="47"/>
      <c r="O681" s="47"/>
      <c r="P681" s="47"/>
      <c r="Q681" s="47"/>
      <c r="R681" s="47"/>
      <c r="S681" s="47"/>
      <c r="T681" s="47"/>
      <c r="U681" s="47"/>
    </row>
    <row r="682" spans="1:21" x14ac:dyDescent="0.2">
      <c r="A682" s="47"/>
      <c r="B682" s="47"/>
      <c r="C682" s="47"/>
      <c r="D682" s="47"/>
      <c r="E682" s="47"/>
      <c r="F682" s="47"/>
      <c r="G682" s="47"/>
      <c r="H682" s="47"/>
      <c r="I682" s="47"/>
      <c r="J682" s="47"/>
      <c r="K682" s="47"/>
      <c r="L682" s="47"/>
      <c r="M682" s="47"/>
      <c r="N682" s="47"/>
      <c r="O682" s="47"/>
      <c r="P682" s="47"/>
      <c r="Q682" s="47"/>
      <c r="R682" s="47"/>
      <c r="S682" s="47"/>
      <c r="T682" s="47"/>
      <c r="U682" s="47"/>
    </row>
    <row r="683" spans="1:21" x14ac:dyDescent="0.2">
      <c r="A683" s="47"/>
      <c r="B683" s="47"/>
      <c r="C683" s="47"/>
      <c r="D683" s="47"/>
      <c r="E683" s="47"/>
      <c r="F683" s="47"/>
      <c r="G683" s="47"/>
      <c r="H683" s="47"/>
      <c r="I683" s="47"/>
      <c r="J683" s="47"/>
      <c r="K683" s="47"/>
      <c r="L683" s="47"/>
      <c r="M683" s="47"/>
      <c r="N683" s="47"/>
      <c r="O683" s="47"/>
      <c r="P683" s="47"/>
      <c r="Q683" s="47"/>
      <c r="R683" s="47"/>
      <c r="S683" s="47"/>
      <c r="T683" s="47"/>
      <c r="U683" s="47"/>
    </row>
    <row r="684" spans="1:21" x14ac:dyDescent="0.2">
      <c r="A684" s="47"/>
      <c r="B684" s="47"/>
      <c r="C684" s="47"/>
      <c r="D684" s="47"/>
      <c r="E684" s="47"/>
      <c r="F684" s="47"/>
      <c r="G684" s="47"/>
      <c r="H684" s="47"/>
      <c r="I684" s="47"/>
      <c r="J684" s="47"/>
      <c r="K684" s="47"/>
      <c r="L684" s="47"/>
      <c r="M684" s="47"/>
      <c r="N684" s="47"/>
      <c r="O684" s="47"/>
      <c r="P684" s="47"/>
      <c r="Q684" s="47"/>
      <c r="R684" s="47"/>
      <c r="S684" s="47"/>
      <c r="T684" s="47"/>
      <c r="U684" s="47"/>
    </row>
    <row r="685" spans="1:21" x14ac:dyDescent="0.2">
      <c r="A685" s="47"/>
      <c r="B685" s="47"/>
      <c r="C685" s="47"/>
      <c r="D685" s="47"/>
      <c r="E685" s="47"/>
      <c r="F685" s="47"/>
      <c r="G685" s="47"/>
      <c r="H685" s="47"/>
      <c r="I685" s="47"/>
      <c r="J685" s="47"/>
      <c r="K685" s="47"/>
      <c r="L685" s="47"/>
      <c r="M685" s="47"/>
      <c r="N685" s="47"/>
      <c r="O685" s="47"/>
      <c r="P685" s="47"/>
      <c r="Q685" s="47"/>
      <c r="R685" s="47"/>
      <c r="S685" s="47"/>
      <c r="T685" s="47"/>
      <c r="U685" s="47"/>
    </row>
    <row r="686" spans="1:21" x14ac:dyDescent="0.2">
      <c r="A686" s="47"/>
      <c r="B686" s="47"/>
      <c r="C686" s="47"/>
      <c r="D686" s="47"/>
      <c r="E686" s="47"/>
      <c r="F686" s="47"/>
      <c r="G686" s="47"/>
      <c r="H686" s="47"/>
      <c r="I686" s="47"/>
      <c r="J686" s="47"/>
      <c r="K686" s="47"/>
      <c r="L686" s="47"/>
      <c r="M686" s="47"/>
      <c r="N686" s="47"/>
      <c r="O686" s="47"/>
      <c r="P686" s="47"/>
      <c r="Q686" s="47"/>
      <c r="R686" s="47"/>
      <c r="S686" s="47"/>
      <c r="T686" s="47"/>
      <c r="U686" s="47"/>
    </row>
    <row r="687" spans="1:21" x14ac:dyDescent="0.2">
      <c r="A687" s="47"/>
      <c r="B687" s="47"/>
      <c r="C687" s="47"/>
      <c r="D687" s="47"/>
      <c r="E687" s="47"/>
      <c r="F687" s="47"/>
      <c r="G687" s="47"/>
      <c r="H687" s="47"/>
      <c r="I687" s="47"/>
      <c r="J687" s="47"/>
      <c r="K687" s="47"/>
      <c r="L687" s="47"/>
      <c r="M687" s="47"/>
      <c r="N687" s="47"/>
      <c r="O687" s="47"/>
      <c r="P687" s="47"/>
      <c r="Q687" s="47"/>
      <c r="R687" s="47"/>
      <c r="S687" s="47"/>
      <c r="T687" s="47"/>
      <c r="U687" s="47"/>
    </row>
    <row r="688" spans="1:21" x14ac:dyDescent="0.2">
      <c r="A688" s="47"/>
      <c r="B688" s="47"/>
      <c r="C688" s="47"/>
      <c r="D688" s="47"/>
      <c r="E688" s="47"/>
      <c r="F688" s="47"/>
      <c r="G688" s="47"/>
      <c r="H688" s="47"/>
      <c r="I688" s="47"/>
      <c r="J688" s="47"/>
      <c r="K688" s="47"/>
      <c r="L688" s="47"/>
      <c r="M688" s="47"/>
      <c r="N688" s="47"/>
      <c r="O688" s="47"/>
      <c r="P688" s="47"/>
      <c r="Q688" s="47"/>
      <c r="R688" s="47"/>
      <c r="S688" s="47"/>
      <c r="T688" s="47"/>
      <c r="U688" s="47"/>
    </row>
    <row r="689" spans="1:21" x14ac:dyDescent="0.2">
      <c r="A689" s="47"/>
      <c r="B689" s="47"/>
      <c r="C689" s="47"/>
      <c r="D689" s="47"/>
      <c r="E689" s="47"/>
      <c r="F689" s="47"/>
      <c r="G689" s="47"/>
      <c r="H689" s="47"/>
      <c r="I689" s="47"/>
      <c r="J689" s="47"/>
      <c r="K689" s="47"/>
      <c r="L689" s="47"/>
      <c r="M689" s="47"/>
      <c r="N689" s="47"/>
      <c r="O689" s="47"/>
      <c r="P689" s="47"/>
      <c r="Q689" s="47"/>
      <c r="R689" s="47"/>
      <c r="S689" s="47"/>
      <c r="T689" s="47"/>
      <c r="U689" s="47"/>
    </row>
    <row r="690" spans="1:21" x14ac:dyDescent="0.2">
      <c r="A690" s="47"/>
      <c r="B690" s="47"/>
      <c r="C690" s="47"/>
      <c r="D690" s="47"/>
      <c r="E690" s="47"/>
      <c r="F690" s="47"/>
      <c r="G690" s="47"/>
      <c r="H690" s="47"/>
      <c r="I690" s="47"/>
      <c r="J690" s="47"/>
      <c r="K690" s="47"/>
      <c r="L690" s="47"/>
      <c r="M690" s="47"/>
      <c r="N690" s="47"/>
      <c r="O690" s="47"/>
      <c r="P690" s="47"/>
      <c r="Q690" s="47"/>
      <c r="R690" s="47"/>
      <c r="S690" s="47"/>
      <c r="T690" s="47"/>
      <c r="U690" s="47"/>
    </row>
    <row r="691" spans="1:21" x14ac:dyDescent="0.2">
      <c r="A691" s="47"/>
      <c r="B691" s="47"/>
      <c r="C691" s="47"/>
      <c r="D691" s="47"/>
      <c r="E691" s="47"/>
      <c r="F691" s="47"/>
      <c r="G691" s="47"/>
      <c r="H691" s="47"/>
      <c r="I691" s="47"/>
      <c r="J691" s="47"/>
      <c r="K691" s="47"/>
      <c r="L691" s="47"/>
      <c r="M691" s="47"/>
      <c r="N691" s="47"/>
      <c r="O691" s="47"/>
      <c r="P691" s="47"/>
      <c r="Q691" s="47"/>
      <c r="R691" s="47"/>
      <c r="S691" s="47"/>
      <c r="T691" s="47"/>
      <c r="U691" s="47"/>
    </row>
    <row r="692" spans="1:21" x14ac:dyDescent="0.2">
      <c r="A692" s="47"/>
      <c r="B692" s="47"/>
      <c r="C692" s="47"/>
      <c r="D692" s="47"/>
      <c r="E692" s="47"/>
      <c r="F692" s="47"/>
      <c r="G692" s="47"/>
      <c r="H692" s="47"/>
      <c r="I692" s="47"/>
      <c r="J692" s="47"/>
      <c r="K692" s="47"/>
      <c r="L692" s="47"/>
      <c r="M692" s="47"/>
      <c r="N692" s="47"/>
      <c r="O692" s="47"/>
      <c r="P692" s="47"/>
      <c r="Q692" s="47"/>
      <c r="R692" s="47"/>
      <c r="S692" s="47"/>
      <c r="T692" s="47"/>
      <c r="U692" s="47"/>
    </row>
    <row r="693" spans="1:21" x14ac:dyDescent="0.2">
      <c r="A693" s="47"/>
      <c r="B693" s="47"/>
      <c r="C693" s="47"/>
      <c r="D693" s="47"/>
      <c r="E693" s="47"/>
      <c r="F693" s="47"/>
      <c r="G693" s="47"/>
      <c r="H693" s="47"/>
      <c r="I693" s="47"/>
      <c r="J693" s="47"/>
      <c r="K693" s="47"/>
      <c r="L693" s="47"/>
      <c r="M693" s="47"/>
      <c r="N693" s="47"/>
      <c r="O693" s="47"/>
      <c r="P693" s="47"/>
      <c r="Q693" s="47"/>
      <c r="R693" s="47"/>
      <c r="S693" s="47"/>
      <c r="T693" s="47"/>
      <c r="U693" s="47"/>
    </row>
    <row r="694" spans="1:21" x14ac:dyDescent="0.2">
      <c r="A694" s="47"/>
      <c r="B694" s="47"/>
      <c r="C694" s="47"/>
      <c r="D694" s="47"/>
      <c r="E694" s="47"/>
      <c r="F694" s="47"/>
      <c r="G694" s="47"/>
      <c r="H694" s="47"/>
      <c r="I694" s="47"/>
      <c r="J694" s="47"/>
      <c r="K694" s="47"/>
      <c r="L694" s="47"/>
      <c r="M694" s="47"/>
      <c r="N694" s="47"/>
      <c r="O694" s="47"/>
      <c r="P694" s="47"/>
      <c r="Q694" s="47"/>
      <c r="R694" s="47"/>
      <c r="S694" s="47"/>
      <c r="T694" s="47"/>
      <c r="U694" s="47"/>
    </row>
    <row r="695" spans="1:21" x14ac:dyDescent="0.2">
      <c r="A695" s="47"/>
      <c r="B695" s="47"/>
      <c r="C695" s="47"/>
      <c r="D695" s="47"/>
      <c r="E695" s="47"/>
      <c r="F695" s="47"/>
      <c r="G695" s="47"/>
      <c r="H695" s="47"/>
      <c r="I695" s="47"/>
      <c r="J695" s="47"/>
      <c r="K695" s="47"/>
      <c r="L695" s="47"/>
      <c r="M695" s="47"/>
      <c r="N695" s="47"/>
      <c r="O695" s="47"/>
      <c r="P695" s="47"/>
      <c r="Q695" s="47"/>
      <c r="R695" s="47"/>
      <c r="S695" s="47"/>
      <c r="T695" s="47"/>
      <c r="U695" s="47"/>
    </row>
    <row r="696" spans="1:21" x14ac:dyDescent="0.2">
      <c r="A696" s="47"/>
      <c r="B696" s="47"/>
      <c r="C696" s="47"/>
      <c r="D696" s="47"/>
      <c r="E696" s="47"/>
      <c r="F696" s="47"/>
      <c r="G696" s="47"/>
      <c r="H696" s="47"/>
      <c r="I696" s="47"/>
      <c r="J696" s="47"/>
      <c r="K696" s="47"/>
      <c r="L696" s="47"/>
      <c r="M696" s="47"/>
      <c r="N696" s="47"/>
      <c r="O696" s="47"/>
      <c r="P696" s="47"/>
      <c r="Q696" s="47"/>
      <c r="R696" s="47"/>
      <c r="S696" s="47"/>
      <c r="T696" s="47"/>
      <c r="U696" s="47"/>
    </row>
    <row r="697" spans="1:21" x14ac:dyDescent="0.2">
      <c r="A697" s="47"/>
      <c r="B697" s="47"/>
      <c r="C697" s="47"/>
      <c r="D697" s="47"/>
      <c r="E697" s="47"/>
      <c r="F697" s="47"/>
      <c r="G697" s="47"/>
      <c r="H697" s="47"/>
      <c r="I697" s="47"/>
      <c r="J697" s="47"/>
      <c r="K697" s="47"/>
      <c r="L697" s="47"/>
      <c r="M697" s="47"/>
      <c r="N697" s="47"/>
      <c r="O697" s="47"/>
      <c r="P697" s="47"/>
      <c r="Q697" s="47"/>
      <c r="R697" s="47"/>
      <c r="S697" s="47"/>
      <c r="T697" s="47"/>
      <c r="U697" s="47"/>
    </row>
    <row r="698" spans="1:21" x14ac:dyDescent="0.2">
      <c r="A698" s="47"/>
      <c r="B698" s="47"/>
      <c r="C698" s="47"/>
      <c r="D698" s="47"/>
      <c r="E698" s="47"/>
      <c r="F698" s="47"/>
      <c r="G698" s="47"/>
      <c r="H698" s="47"/>
      <c r="I698" s="47"/>
      <c r="J698" s="47"/>
      <c r="K698" s="47"/>
      <c r="L698" s="47"/>
      <c r="M698" s="47"/>
      <c r="N698" s="47"/>
      <c r="O698" s="47"/>
      <c r="P698" s="47"/>
      <c r="Q698" s="47"/>
      <c r="R698" s="47"/>
      <c r="S698" s="47"/>
      <c r="T698" s="47"/>
      <c r="U698" s="47"/>
    </row>
    <row r="699" spans="1:21" x14ac:dyDescent="0.2">
      <c r="A699" s="47"/>
      <c r="B699" s="47"/>
      <c r="C699" s="47"/>
      <c r="D699" s="47"/>
      <c r="E699" s="47"/>
      <c r="F699" s="47"/>
      <c r="G699" s="47"/>
      <c r="H699" s="47"/>
      <c r="I699" s="47"/>
      <c r="J699" s="47"/>
      <c r="K699" s="47"/>
      <c r="L699" s="47"/>
      <c r="M699" s="47"/>
      <c r="N699" s="47"/>
      <c r="O699" s="47"/>
      <c r="P699" s="47"/>
      <c r="Q699" s="47"/>
      <c r="R699" s="47"/>
      <c r="S699" s="47"/>
      <c r="T699" s="47"/>
      <c r="U699" s="47"/>
    </row>
    <row r="700" spans="1:21" x14ac:dyDescent="0.2">
      <c r="A700" s="47"/>
      <c r="B700" s="47"/>
      <c r="C700" s="47"/>
      <c r="D700" s="47"/>
      <c r="E700" s="47"/>
      <c r="F700" s="47"/>
      <c r="G700" s="47"/>
      <c r="H700" s="47"/>
      <c r="I700" s="47"/>
      <c r="J700" s="47"/>
      <c r="K700" s="47"/>
      <c r="L700" s="47"/>
      <c r="M700" s="47"/>
      <c r="N700" s="47"/>
      <c r="O700" s="47"/>
      <c r="P700" s="47"/>
      <c r="Q700" s="47"/>
      <c r="R700" s="47"/>
      <c r="S700" s="47"/>
      <c r="T700" s="47"/>
      <c r="U700" s="47"/>
    </row>
    <row r="701" spans="1:21" x14ac:dyDescent="0.2">
      <c r="A701" s="47"/>
      <c r="B701" s="47"/>
      <c r="C701" s="47"/>
      <c r="D701" s="47"/>
      <c r="E701" s="47"/>
      <c r="F701" s="47"/>
      <c r="G701" s="47"/>
      <c r="H701" s="47"/>
      <c r="I701" s="47"/>
      <c r="J701" s="47"/>
      <c r="K701" s="47"/>
      <c r="L701" s="47"/>
      <c r="M701" s="47"/>
      <c r="N701" s="47"/>
      <c r="O701" s="47"/>
      <c r="P701" s="47"/>
      <c r="Q701" s="47"/>
      <c r="R701" s="47"/>
      <c r="S701" s="47"/>
      <c r="T701" s="47"/>
      <c r="U701" s="47"/>
    </row>
    <row r="702" spans="1:21" x14ac:dyDescent="0.2">
      <c r="A702" s="47"/>
      <c r="B702" s="47"/>
      <c r="C702" s="47"/>
      <c r="D702" s="47"/>
      <c r="E702" s="47"/>
      <c r="F702" s="47"/>
      <c r="G702" s="47"/>
      <c r="H702" s="47"/>
      <c r="I702" s="47"/>
      <c r="J702" s="47"/>
      <c r="K702" s="47"/>
      <c r="L702" s="47"/>
      <c r="M702" s="47"/>
      <c r="N702" s="47"/>
      <c r="O702" s="47"/>
      <c r="P702" s="47"/>
      <c r="Q702" s="47"/>
      <c r="R702" s="47"/>
      <c r="S702" s="47"/>
      <c r="T702" s="47"/>
      <c r="U702" s="47"/>
    </row>
    <row r="703" spans="1:21" x14ac:dyDescent="0.2">
      <c r="A703" s="47"/>
      <c r="B703" s="47"/>
      <c r="C703" s="47"/>
      <c r="D703" s="47"/>
      <c r="E703" s="47"/>
      <c r="F703" s="47"/>
      <c r="G703" s="47"/>
      <c r="H703" s="47"/>
      <c r="I703" s="47"/>
      <c r="J703" s="47"/>
      <c r="K703" s="47"/>
      <c r="L703" s="47"/>
      <c r="M703" s="47"/>
      <c r="N703" s="47"/>
      <c r="O703" s="47"/>
      <c r="P703" s="47"/>
      <c r="Q703" s="47"/>
      <c r="R703" s="47"/>
      <c r="S703" s="47"/>
      <c r="T703" s="47"/>
      <c r="U703" s="47"/>
    </row>
    <row r="704" spans="1:21" x14ac:dyDescent="0.2">
      <c r="A704" s="47"/>
      <c r="B704" s="47"/>
      <c r="C704" s="47"/>
      <c r="D704" s="47"/>
      <c r="E704" s="47"/>
      <c r="F704" s="47"/>
      <c r="G704" s="47"/>
      <c r="H704" s="47"/>
      <c r="I704" s="47"/>
      <c r="J704" s="47"/>
      <c r="K704" s="47"/>
      <c r="L704" s="47"/>
      <c r="M704" s="47"/>
      <c r="N704" s="47"/>
      <c r="O704" s="47"/>
      <c r="P704" s="47"/>
      <c r="Q704" s="47"/>
      <c r="R704" s="47"/>
      <c r="S704" s="47"/>
      <c r="T704" s="47"/>
      <c r="U704" s="47"/>
    </row>
    <row r="705" spans="1:21" x14ac:dyDescent="0.2">
      <c r="A705" s="47"/>
      <c r="B705" s="47"/>
      <c r="C705" s="47"/>
      <c r="D705" s="47"/>
      <c r="E705" s="47"/>
      <c r="F705" s="47"/>
      <c r="G705" s="47"/>
      <c r="H705" s="47"/>
      <c r="I705" s="47"/>
      <c r="J705" s="47"/>
      <c r="K705" s="47"/>
      <c r="L705" s="47"/>
      <c r="M705" s="47"/>
      <c r="N705" s="47"/>
      <c r="O705" s="47"/>
      <c r="P705" s="47"/>
      <c r="Q705" s="47"/>
      <c r="R705" s="47"/>
      <c r="S705" s="47"/>
      <c r="T705" s="47"/>
      <c r="U705" s="47"/>
    </row>
    <row r="706" spans="1:21" x14ac:dyDescent="0.2">
      <c r="A706" s="47"/>
      <c r="B706" s="47"/>
      <c r="C706" s="47"/>
      <c r="D706" s="47"/>
      <c r="E706" s="47"/>
      <c r="F706" s="47"/>
      <c r="G706" s="47"/>
      <c r="H706" s="47"/>
      <c r="I706" s="47"/>
      <c r="J706" s="47"/>
      <c r="K706" s="47"/>
      <c r="L706" s="47"/>
      <c r="M706" s="47"/>
      <c r="N706" s="47"/>
      <c r="O706" s="47"/>
      <c r="P706" s="47"/>
      <c r="Q706" s="47"/>
      <c r="R706" s="47"/>
      <c r="S706" s="47"/>
      <c r="T706" s="47"/>
      <c r="U706" s="47"/>
    </row>
    <row r="707" spans="1:21" x14ac:dyDescent="0.2">
      <c r="A707" s="47"/>
      <c r="B707" s="47"/>
      <c r="C707" s="47"/>
      <c r="D707" s="47"/>
      <c r="E707" s="47"/>
      <c r="F707" s="47"/>
      <c r="G707" s="47"/>
      <c r="H707" s="47"/>
      <c r="I707" s="47"/>
      <c r="J707" s="47"/>
      <c r="K707" s="47"/>
      <c r="L707" s="47"/>
      <c r="M707" s="47"/>
      <c r="N707" s="47"/>
      <c r="O707" s="47"/>
      <c r="P707" s="47"/>
      <c r="Q707" s="47"/>
      <c r="R707" s="47"/>
      <c r="S707" s="47"/>
      <c r="T707" s="47"/>
      <c r="U707" s="47"/>
    </row>
    <row r="708" spans="1:21" x14ac:dyDescent="0.2">
      <c r="A708" s="47"/>
      <c r="B708" s="47"/>
      <c r="C708" s="47"/>
      <c r="D708" s="47"/>
      <c r="E708" s="47"/>
      <c r="F708" s="47"/>
      <c r="G708" s="47"/>
      <c r="H708" s="47"/>
      <c r="I708" s="47"/>
      <c r="J708" s="47"/>
      <c r="K708" s="47"/>
      <c r="L708" s="47"/>
      <c r="M708" s="47"/>
      <c r="N708" s="47"/>
      <c r="O708" s="47"/>
      <c r="P708" s="47"/>
      <c r="Q708" s="47"/>
      <c r="R708" s="47"/>
      <c r="S708" s="47"/>
      <c r="T708" s="47"/>
      <c r="U708" s="47"/>
    </row>
    <row r="709" spans="1:21" x14ac:dyDescent="0.2">
      <c r="A709" s="47"/>
      <c r="B709" s="47"/>
      <c r="C709" s="47"/>
      <c r="D709" s="47"/>
      <c r="E709" s="47"/>
      <c r="F709" s="47"/>
      <c r="G709" s="47"/>
      <c r="H709" s="47"/>
      <c r="I709" s="47"/>
      <c r="J709" s="47"/>
      <c r="K709" s="47"/>
      <c r="L709" s="47"/>
      <c r="M709" s="47"/>
      <c r="N709" s="47"/>
      <c r="O709" s="47"/>
      <c r="P709" s="47"/>
      <c r="Q709" s="47"/>
      <c r="R709" s="47"/>
      <c r="S709" s="47"/>
      <c r="T709" s="47"/>
      <c r="U709" s="47"/>
    </row>
    <row r="710" spans="1:21" x14ac:dyDescent="0.2">
      <c r="A710" s="47"/>
      <c r="B710" s="47"/>
      <c r="C710" s="47"/>
      <c r="D710" s="47"/>
      <c r="E710" s="47"/>
      <c r="F710" s="47"/>
      <c r="G710" s="47"/>
      <c r="H710" s="47"/>
      <c r="I710" s="47"/>
      <c r="J710" s="47"/>
      <c r="K710" s="47"/>
      <c r="L710" s="47"/>
      <c r="M710" s="47"/>
      <c r="N710" s="47"/>
      <c r="O710" s="47"/>
      <c r="P710" s="47"/>
      <c r="Q710" s="47"/>
      <c r="R710" s="47"/>
      <c r="S710" s="47"/>
      <c r="T710" s="47"/>
      <c r="U710" s="47"/>
    </row>
    <row r="711" spans="1:21" x14ac:dyDescent="0.2">
      <c r="A711" s="47"/>
      <c r="B711" s="47"/>
      <c r="C711" s="47"/>
      <c r="D711" s="47"/>
      <c r="E711" s="47"/>
      <c r="F711" s="47"/>
      <c r="G711" s="47"/>
      <c r="H711" s="47"/>
      <c r="I711" s="47"/>
      <c r="J711" s="47"/>
      <c r="K711" s="47"/>
      <c r="L711" s="47"/>
      <c r="M711" s="47"/>
      <c r="N711" s="47"/>
      <c r="O711" s="47"/>
      <c r="P711" s="47"/>
      <c r="Q711" s="47"/>
      <c r="R711" s="47"/>
      <c r="S711" s="47"/>
      <c r="T711" s="47"/>
      <c r="U711" s="47"/>
    </row>
    <row r="712" spans="1:21" x14ac:dyDescent="0.2">
      <c r="A712" s="47"/>
      <c r="B712" s="47"/>
      <c r="C712" s="47"/>
      <c r="D712" s="47"/>
      <c r="E712" s="47"/>
      <c r="F712" s="47"/>
      <c r="G712" s="47"/>
      <c r="H712" s="47"/>
      <c r="I712" s="47"/>
      <c r="J712" s="47"/>
      <c r="K712" s="47"/>
      <c r="L712" s="47"/>
      <c r="M712" s="47"/>
      <c r="N712" s="47"/>
      <c r="O712" s="47"/>
      <c r="P712" s="47"/>
      <c r="Q712" s="47"/>
      <c r="R712" s="47"/>
      <c r="S712" s="47"/>
      <c r="T712" s="47"/>
      <c r="U712" s="47"/>
    </row>
    <row r="713" spans="1:21" x14ac:dyDescent="0.2">
      <c r="A713" s="47"/>
      <c r="B713" s="47"/>
      <c r="C713" s="47"/>
      <c r="D713" s="47"/>
      <c r="E713" s="47"/>
      <c r="F713" s="47"/>
      <c r="G713" s="47"/>
      <c r="H713" s="47"/>
      <c r="I713" s="47"/>
      <c r="J713" s="47"/>
      <c r="K713" s="47"/>
      <c r="L713" s="47"/>
      <c r="M713" s="47"/>
      <c r="N713" s="47"/>
      <c r="O713" s="47"/>
      <c r="P713" s="47"/>
      <c r="Q713" s="47"/>
      <c r="R713" s="47"/>
      <c r="S713" s="47"/>
      <c r="T713" s="47"/>
      <c r="U713" s="47"/>
    </row>
    <row r="714" spans="1:21" x14ac:dyDescent="0.2">
      <c r="A714" s="47"/>
      <c r="B714" s="47"/>
      <c r="C714" s="47"/>
      <c r="D714" s="47"/>
      <c r="E714" s="47"/>
      <c r="F714" s="47"/>
      <c r="G714" s="47"/>
      <c r="H714" s="47"/>
      <c r="I714" s="47"/>
      <c r="J714" s="47"/>
      <c r="K714" s="47"/>
      <c r="L714" s="47"/>
      <c r="M714" s="47"/>
      <c r="N714" s="47"/>
      <c r="O714" s="47"/>
      <c r="P714" s="47"/>
      <c r="Q714" s="47"/>
      <c r="R714" s="47"/>
      <c r="S714" s="47"/>
      <c r="T714" s="47"/>
      <c r="U714" s="47"/>
    </row>
    <row r="715" spans="1:21" x14ac:dyDescent="0.2">
      <c r="A715" s="47"/>
      <c r="B715" s="47"/>
      <c r="C715" s="47"/>
      <c r="D715" s="47"/>
      <c r="E715" s="47"/>
      <c r="F715" s="47"/>
      <c r="G715" s="47"/>
      <c r="H715" s="47"/>
      <c r="I715" s="47"/>
      <c r="J715" s="47"/>
      <c r="K715" s="47"/>
      <c r="L715" s="47"/>
      <c r="M715" s="47"/>
      <c r="N715" s="47"/>
      <c r="O715" s="47"/>
      <c r="P715" s="47"/>
      <c r="Q715" s="47"/>
      <c r="R715" s="47"/>
      <c r="S715" s="47"/>
      <c r="T715" s="47"/>
      <c r="U715" s="47"/>
    </row>
    <row r="716" spans="1:21" x14ac:dyDescent="0.2">
      <c r="A716" s="47"/>
      <c r="B716" s="47"/>
      <c r="C716" s="47"/>
      <c r="D716" s="47"/>
      <c r="E716" s="47"/>
      <c r="F716" s="47"/>
      <c r="G716" s="47"/>
      <c r="H716" s="47"/>
      <c r="I716" s="47"/>
      <c r="J716" s="47"/>
      <c r="K716" s="47"/>
      <c r="L716" s="47"/>
      <c r="M716" s="47"/>
      <c r="N716" s="47"/>
      <c r="O716" s="47"/>
      <c r="P716" s="47"/>
      <c r="Q716" s="47"/>
      <c r="R716" s="47"/>
      <c r="S716" s="47"/>
      <c r="T716" s="47"/>
      <c r="U716" s="47"/>
    </row>
    <row r="717" spans="1:21" x14ac:dyDescent="0.2">
      <c r="A717" s="47"/>
      <c r="B717" s="47"/>
      <c r="C717" s="47"/>
      <c r="D717" s="47"/>
      <c r="E717" s="47"/>
      <c r="F717" s="47"/>
      <c r="G717" s="47"/>
      <c r="H717" s="47"/>
      <c r="I717" s="47"/>
      <c r="J717" s="47"/>
      <c r="K717" s="47"/>
      <c r="L717" s="47"/>
      <c r="M717" s="47"/>
      <c r="N717" s="47"/>
      <c r="O717" s="47"/>
      <c r="P717" s="47"/>
      <c r="Q717" s="47"/>
      <c r="R717" s="47"/>
      <c r="S717" s="47"/>
      <c r="T717" s="47"/>
      <c r="U717" s="47"/>
    </row>
    <row r="718" spans="1:21" x14ac:dyDescent="0.2">
      <c r="A718" s="47"/>
      <c r="B718" s="47"/>
      <c r="C718" s="47"/>
      <c r="D718" s="47"/>
      <c r="E718" s="47"/>
      <c r="F718" s="47"/>
      <c r="G718" s="47"/>
      <c r="H718" s="47"/>
      <c r="I718" s="47"/>
      <c r="J718" s="47"/>
      <c r="K718" s="47"/>
      <c r="L718" s="47"/>
      <c r="M718" s="47"/>
      <c r="N718" s="47"/>
      <c r="O718" s="47"/>
      <c r="P718" s="47"/>
      <c r="Q718" s="47"/>
      <c r="R718" s="47"/>
      <c r="S718" s="47"/>
      <c r="T718" s="47"/>
      <c r="U718" s="47"/>
    </row>
    <row r="719" spans="1:21" x14ac:dyDescent="0.2">
      <c r="A719" s="47"/>
      <c r="B719" s="47"/>
      <c r="C719" s="47"/>
      <c r="D719" s="47"/>
      <c r="E719" s="47"/>
      <c r="F719" s="47"/>
      <c r="G719" s="47"/>
      <c r="H719" s="47"/>
      <c r="I719" s="47"/>
      <c r="J719" s="47"/>
      <c r="K719" s="47"/>
      <c r="L719" s="47"/>
      <c r="M719" s="47"/>
      <c r="N719" s="47"/>
      <c r="O719" s="47"/>
      <c r="P719" s="47"/>
      <c r="Q719" s="47"/>
      <c r="R719" s="47"/>
      <c r="S719" s="47"/>
      <c r="T719" s="47"/>
      <c r="U719" s="47"/>
    </row>
    <row r="720" spans="1:21" x14ac:dyDescent="0.2">
      <c r="A720" s="47"/>
      <c r="B720" s="47"/>
      <c r="C720" s="47"/>
      <c r="D720" s="47"/>
      <c r="E720" s="47"/>
      <c r="F720" s="47"/>
      <c r="G720" s="47"/>
      <c r="H720" s="47"/>
      <c r="I720" s="47"/>
      <c r="J720" s="47"/>
      <c r="K720" s="47"/>
      <c r="L720" s="47"/>
      <c r="M720" s="47"/>
      <c r="N720" s="47"/>
      <c r="O720" s="47"/>
      <c r="P720" s="47"/>
      <c r="Q720" s="47"/>
      <c r="R720" s="47"/>
      <c r="S720" s="47"/>
      <c r="T720" s="47"/>
      <c r="U720" s="47"/>
    </row>
    <row r="721" spans="1:21" x14ac:dyDescent="0.2">
      <c r="A721" s="47"/>
      <c r="B721" s="47"/>
      <c r="C721" s="47"/>
      <c r="D721" s="47"/>
      <c r="E721" s="47"/>
      <c r="F721" s="47"/>
      <c r="G721" s="47"/>
      <c r="H721" s="47"/>
      <c r="I721" s="47"/>
      <c r="J721" s="47"/>
      <c r="K721" s="47"/>
      <c r="L721" s="47"/>
      <c r="M721" s="47"/>
      <c r="N721" s="47"/>
      <c r="O721" s="47"/>
      <c r="P721" s="47"/>
      <c r="Q721" s="47"/>
      <c r="R721" s="47"/>
      <c r="S721" s="47"/>
      <c r="T721" s="47"/>
      <c r="U721" s="47"/>
    </row>
    <row r="722" spans="1:21" x14ac:dyDescent="0.2">
      <c r="A722" s="47"/>
      <c r="B722" s="47"/>
      <c r="C722" s="47"/>
      <c r="D722" s="47"/>
      <c r="E722" s="47"/>
      <c r="F722" s="47"/>
      <c r="G722" s="47"/>
      <c r="H722" s="47"/>
      <c r="I722" s="47"/>
      <c r="J722" s="47"/>
      <c r="K722" s="47"/>
      <c r="L722" s="47"/>
      <c r="M722" s="47"/>
      <c r="N722" s="47"/>
      <c r="O722" s="47"/>
      <c r="P722" s="47"/>
      <c r="Q722" s="47"/>
      <c r="R722" s="47"/>
      <c r="S722" s="47"/>
      <c r="T722" s="47"/>
      <c r="U722" s="47"/>
    </row>
    <row r="723" spans="1:21" x14ac:dyDescent="0.2">
      <c r="A723" s="47"/>
      <c r="B723" s="47"/>
      <c r="C723" s="47"/>
      <c r="D723" s="47"/>
      <c r="E723" s="47"/>
      <c r="F723" s="47"/>
      <c r="G723" s="47"/>
      <c r="H723" s="47"/>
      <c r="I723" s="47"/>
      <c r="J723" s="47"/>
      <c r="K723" s="47"/>
      <c r="L723" s="47"/>
      <c r="M723" s="47"/>
      <c r="N723" s="47"/>
      <c r="O723" s="47"/>
      <c r="P723" s="47"/>
      <c r="Q723" s="47"/>
      <c r="R723" s="47"/>
      <c r="S723" s="47"/>
      <c r="T723" s="47"/>
      <c r="U723" s="47"/>
    </row>
    <row r="724" spans="1:21" x14ac:dyDescent="0.2">
      <c r="A724" s="47"/>
      <c r="B724" s="47"/>
      <c r="C724" s="47"/>
      <c r="D724" s="47"/>
      <c r="E724" s="47"/>
      <c r="F724" s="47"/>
      <c r="G724" s="47"/>
      <c r="H724" s="47"/>
      <c r="I724" s="47"/>
      <c r="J724" s="47"/>
      <c r="K724" s="47"/>
      <c r="L724" s="47"/>
      <c r="M724" s="47"/>
      <c r="N724" s="47"/>
      <c r="O724" s="47"/>
      <c r="P724" s="47"/>
      <c r="Q724" s="47"/>
      <c r="R724" s="47"/>
      <c r="S724" s="47"/>
      <c r="T724" s="47"/>
      <c r="U724" s="47"/>
    </row>
    <row r="725" spans="1:21" x14ac:dyDescent="0.2">
      <c r="A725" s="47"/>
      <c r="B725" s="47"/>
      <c r="C725" s="47"/>
      <c r="D725" s="47"/>
      <c r="E725" s="47"/>
      <c r="F725" s="47"/>
      <c r="G725" s="47"/>
      <c r="H725" s="47"/>
      <c r="I725" s="47"/>
      <c r="J725" s="47"/>
      <c r="K725" s="47"/>
      <c r="L725" s="47"/>
      <c r="M725" s="47"/>
      <c r="N725" s="47"/>
      <c r="O725" s="47"/>
      <c r="P725" s="47"/>
      <c r="Q725" s="47"/>
      <c r="R725" s="47"/>
      <c r="S725" s="47"/>
      <c r="T725" s="47"/>
      <c r="U725" s="47"/>
    </row>
    <row r="726" spans="1:21" x14ac:dyDescent="0.2">
      <c r="A726" s="47"/>
      <c r="B726" s="47"/>
      <c r="C726" s="47"/>
      <c r="D726" s="47"/>
      <c r="E726" s="47"/>
      <c r="F726" s="47"/>
      <c r="G726" s="47"/>
      <c r="H726" s="47"/>
      <c r="I726" s="47"/>
      <c r="J726" s="47"/>
      <c r="K726" s="47"/>
      <c r="L726" s="47"/>
      <c r="M726" s="47"/>
      <c r="N726" s="47"/>
      <c r="O726" s="47"/>
      <c r="P726" s="47"/>
      <c r="Q726" s="47"/>
      <c r="R726" s="47"/>
      <c r="S726" s="47"/>
      <c r="T726" s="47"/>
      <c r="U726" s="47"/>
    </row>
    <row r="727" spans="1:21" x14ac:dyDescent="0.2">
      <c r="A727" s="47"/>
      <c r="B727" s="47"/>
      <c r="C727" s="47"/>
      <c r="D727" s="47"/>
      <c r="E727" s="47"/>
      <c r="F727" s="47"/>
      <c r="G727" s="47"/>
      <c r="H727" s="47"/>
      <c r="I727" s="47"/>
      <c r="J727" s="47"/>
      <c r="K727" s="47"/>
      <c r="L727" s="47"/>
      <c r="M727" s="47"/>
      <c r="N727" s="47"/>
      <c r="O727" s="47"/>
      <c r="P727" s="47"/>
      <c r="Q727" s="47"/>
      <c r="R727" s="47"/>
      <c r="S727" s="47"/>
      <c r="T727" s="47"/>
      <c r="U727" s="47"/>
    </row>
    <row r="728" spans="1:21" x14ac:dyDescent="0.2">
      <c r="A728" s="47"/>
      <c r="B728" s="47"/>
      <c r="C728" s="47"/>
      <c r="D728" s="47"/>
      <c r="E728" s="47"/>
      <c r="F728" s="47"/>
      <c r="G728" s="47"/>
      <c r="H728" s="47"/>
      <c r="I728" s="47"/>
      <c r="J728" s="47"/>
      <c r="K728" s="47"/>
      <c r="L728" s="47"/>
      <c r="M728" s="47"/>
      <c r="N728" s="47"/>
      <c r="O728" s="47"/>
      <c r="P728" s="47"/>
      <c r="Q728" s="47"/>
      <c r="R728" s="47"/>
      <c r="S728" s="47"/>
      <c r="T728" s="47"/>
      <c r="U728" s="47"/>
    </row>
    <row r="729" spans="1:21" x14ac:dyDescent="0.2">
      <c r="A729" s="47"/>
      <c r="B729" s="47"/>
      <c r="C729" s="47"/>
      <c r="D729" s="47"/>
      <c r="E729" s="47"/>
      <c r="F729" s="47"/>
      <c r="G729" s="47"/>
      <c r="H729" s="47"/>
      <c r="I729" s="47"/>
      <c r="J729" s="47"/>
      <c r="K729" s="47"/>
      <c r="L729" s="47"/>
      <c r="M729" s="47"/>
      <c r="N729" s="47"/>
      <c r="O729" s="47"/>
      <c r="P729" s="47"/>
      <c r="Q729" s="47"/>
      <c r="R729" s="47"/>
      <c r="S729" s="47"/>
      <c r="T729" s="47"/>
      <c r="U729" s="47"/>
    </row>
    <row r="730" spans="1:21" x14ac:dyDescent="0.2">
      <c r="A730" s="47"/>
      <c r="B730" s="47"/>
      <c r="C730" s="47"/>
      <c r="D730" s="47"/>
      <c r="E730" s="47"/>
      <c r="F730" s="47"/>
      <c r="G730" s="47"/>
      <c r="H730" s="47"/>
      <c r="I730" s="47"/>
      <c r="J730" s="47"/>
      <c r="K730" s="47"/>
      <c r="L730" s="47"/>
      <c r="M730" s="47"/>
      <c r="N730" s="47"/>
      <c r="O730" s="47"/>
      <c r="P730" s="47"/>
      <c r="Q730" s="47"/>
      <c r="R730" s="47"/>
      <c r="S730" s="47"/>
      <c r="T730" s="47"/>
      <c r="U730" s="47"/>
    </row>
    <row r="731" spans="1:21" x14ac:dyDescent="0.2">
      <c r="A731" s="47"/>
      <c r="B731" s="47"/>
      <c r="C731" s="47"/>
      <c r="D731" s="47"/>
      <c r="E731" s="47"/>
      <c r="F731" s="47"/>
      <c r="G731" s="47"/>
      <c r="H731" s="47"/>
      <c r="I731" s="47"/>
      <c r="J731" s="47"/>
      <c r="K731" s="47"/>
      <c r="L731" s="47"/>
      <c r="M731" s="47"/>
      <c r="N731" s="47"/>
      <c r="O731" s="47"/>
      <c r="P731" s="47"/>
      <c r="Q731" s="47"/>
      <c r="R731" s="47"/>
      <c r="S731" s="47"/>
      <c r="T731" s="47"/>
      <c r="U731" s="47"/>
    </row>
    <row r="732" spans="1:21" x14ac:dyDescent="0.2">
      <c r="A732" s="47"/>
      <c r="B732" s="47"/>
      <c r="C732" s="47"/>
      <c r="D732" s="47"/>
      <c r="E732" s="47"/>
      <c r="F732" s="47"/>
      <c r="G732" s="47"/>
      <c r="H732" s="47"/>
      <c r="I732" s="47"/>
      <c r="J732" s="47"/>
      <c r="K732" s="47"/>
      <c r="L732" s="47"/>
      <c r="M732" s="47"/>
      <c r="N732" s="47"/>
      <c r="O732" s="47"/>
      <c r="P732" s="47"/>
      <c r="Q732" s="47"/>
      <c r="R732" s="47"/>
      <c r="S732" s="47"/>
      <c r="T732" s="47"/>
      <c r="U732" s="47"/>
    </row>
    <row r="733" spans="1:21" x14ac:dyDescent="0.2">
      <c r="A733" s="47"/>
      <c r="B733" s="47"/>
      <c r="C733" s="47"/>
      <c r="D733" s="47"/>
      <c r="E733" s="47"/>
      <c r="F733" s="47"/>
      <c r="G733" s="47"/>
      <c r="H733" s="47"/>
      <c r="I733" s="47"/>
      <c r="J733" s="47"/>
      <c r="K733" s="47"/>
      <c r="L733" s="47"/>
      <c r="M733" s="47"/>
      <c r="N733" s="47"/>
      <c r="O733" s="47"/>
      <c r="P733" s="47"/>
      <c r="Q733" s="47"/>
      <c r="R733" s="47"/>
      <c r="S733" s="47"/>
      <c r="T733" s="47"/>
      <c r="U733" s="47"/>
    </row>
    <row r="734" spans="1:21" x14ac:dyDescent="0.2">
      <c r="A734" s="47"/>
      <c r="B734" s="47"/>
      <c r="C734" s="47"/>
      <c r="D734" s="47"/>
      <c r="E734" s="47"/>
      <c r="F734" s="47"/>
      <c r="G734" s="47"/>
      <c r="H734" s="47"/>
      <c r="I734" s="47"/>
      <c r="J734" s="47"/>
      <c r="K734" s="47"/>
      <c r="L734" s="47"/>
      <c r="M734" s="47"/>
      <c r="N734" s="47"/>
      <c r="O734" s="47"/>
      <c r="P734" s="47"/>
      <c r="Q734" s="47"/>
      <c r="R734" s="47"/>
      <c r="S734" s="47"/>
      <c r="T734" s="47"/>
      <c r="U734" s="47"/>
    </row>
    <row r="735" spans="1:21" x14ac:dyDescent="0.2">
      <c r="A735" s="47"/>
      <c r="B735" s="47"/>
      <c r="C735" s="47"/>
      <c r="D735" s="47"/>
      <c r="E735" s="47"/>
      <c r="F735" s="47"/>
      <c r="G735" s="47"/>
      <c r="H735" s="47"/>
      <c r="I735" s="47"/>
      <c r="J735" s="47"/>
      <c r="K735" s="47"/>
      <c r="L735" s="47"/>
      <c r="M735" s="47"/>
      <c r="N735" s="47"/>
      <c r="O735" s="47"/>
      <c r="P735" s="47"/>
      <c r="Q735" s="47"/>
      <c r="R735" s="47"/>
      <c r="S735" s="47"/>
      <c r="T735" s="47"/>
      <c r="U735" s="47"/>
    </row>
    <row r="736" spans="1:21" x14ac:dyDescent="0.2">
      <c r="A736" s="47"/>
      <c r="B736" s="47"/>
      <c r="C736" s="47"/>
      <c r="D736" s="47"/>
      <c r="E736" s="47"/>
      <c r="F736" s="47"/>
      <c r="G736" s="47"/>
      <c r="H736" s="47"/>
      <c r="I736" s="47"/>
      <c r="J736" s="47"/>
      <c r="K736" s="47"/>
      <c r="L736" s="47"/>
      <c r="M736" s="47"/>
      <c r="N736" s="47"/>
      <c r="O736" s="47"/>
      <c r="P736" s="47"/>
      <c r="Q736" s="47"/>
      <c r="R736" s="47"/>
      <c r="S736" s="47"/>
      <c r="T736" s="47"/>
      <c r="U736" s="47"/>
    </row>
    <row r="737" spans="1:21" x14ac:dyDescent="0.2">
      <c r="A737" s="47"/>
      <c r="B737" s="47"/>
      <c r="C737" s="47"/>
      <c r="D737" s="47"/>
      <c r="E737" s="47"/>
      <c r="F737" s="47"/>
      <c r="G737" s="47"/>
      <c r="H737" s="47"/>
      <c r="I737" s="47"/>
      <c r="J737" s="47"/>
      <c r="K737" s="47"/>
      <c r="L737" s="47"/>
      <c r="M737" s="47"/>
      <c r="N737" s="47"/>
      <c r="O737" s="47"/>
      <c r="P737" s="47"/>
      <c r="Q737" s="47"/>
      <c r="R737" s="47"/>
      <c r="S737" s="47"/>
      <c r="T737" s="47"/>
      <c r="U737" s="47"/>
    </row>
    <row r="738" spans="1:21" x14ac:dyDescent="0.2">
      <c r="A738" s="47"/>
      <c r="B738" s="47"/>
      <c r="C738" s="47"/>
      <c r="D738" s="47"/>
      <c r="E738" s="47"/>
      <c r="F738" s="47"/>
      <c r="G738" s="47"/>
      <c r="H738" s="47"/>
      <c r="I738" s="47"/>
      <c r="J738" s="47"/>
      <c r="K738" s="47"/>
      <c r="L738" s="47"/>
      <c r="M738" s="47"/>
      <c r="N738" s="47"/>
      <c r="O738" s="47"/>
      <c r="P738" s="47"/>
      <c r="Q738" s="47"/>
      <c r="R738" s="47"/>
      <c r="S738" s="47"/>
      <c r="T738" s="47"/>
      <c r="U738" s="47"/>
    </row>
    <row r="739" spans="1:21" x14ac:dyDescent="0.2">
      <c r="A739" s="47"/>
      <c r="B739" s="47"/>
      <c r="C739" s="47"/>
      <c r="D739" s="47"/>
      <c r="E739" s="47"/>
      <c r="F739" s="47"/>
      <c r="G739" s="47"/>
      <c r="H739" s="47"/>
      <c r="I739" s="47"/>
      <c r="J739" s="47"/>
      <c r="K739" s="47"/>
      <c r="L739" s="47"/>
      <c r="M739" s="47"/>
      <c r="N739" s="47"/>
      <c r="O739" s="47"/>
      <c r="P739" s="47"/>
      <c r="Q739" s="47"/>
      <c r="R739" s="47"/>
      <c r="S739" s="47"/>
      <c r="T739" s="47"/>
      <c r="U739" s="47"/>
    </row>
    <row r="740" spans="1:21" x14ac:dyDescent="0.2">
      <c r="A740" s="47"/>
      <c r="B740" s="47"/>
      <c r="C740" s="47"/>
      <c r="D740" s="47"/>
      <c r="E740" s="47"/>
      <c r="F740" s="47"/>
      <c r="G740" s="47"/>
      <c r="H740" s="47"/>
      <c r="I740" s="47"/>
      <c r="J740" s="47"/>
      <c r="K740" s="47"/>
      <c r="L740" s="47"/>
      <c r="M740" s="47"/>
      <c r="N740" s="47"/>
      <c r="O740" s="47"/>
      <c r="P740" s="47"/>
      <c r="Q740" s="47"/>
      <c r="R740" s="47"/>
      <c r="S740" s="47"/>
      <c r="T740" s="47"/>
      <c r="U740" s="47"/>
    </row>
    <row r="741" spans="1:21" x14ac:dyDescent="0.2">
      <c r="A741" s="47"/>
      <c r="B741" s="47"/>
      <c r="C741" s="47"/>
      <c r="D741" s="47"/>
      <c r="E741" s="47"/>
      <c r="F741" s="47"/>
      <c r="G741" s="47"/>
      <c r="H741" s="47"/>
      <c r="I741" s="47"/>
      <c r="J741" s="47"/>
      <c r="K741" s="47"/>
      <c r="L741" s="47"/>
      <c r="M741" s="47"/>
      <c r="N741" s="47"/>
      <c r="O741" s="47"/>
      <c r="P741" s="47"/>
      <c r="Q741" s="47"/>
      <c r="R741" s="47"/>
      <c r="S741" s="47"/>
      <c r="T741" s="47"/>
      <c r="U741" s="47"/>
    </row>
    <row r="742" spans="1:21" x14ac:dyDescent="0.2">
      <c r="A742" s="47"/>
      <c r="B742" s="47"/>
      <c r="C742" s="47"/>
      <c r="D742" s="47"/>
      <c r="E742" s="47"/>
      <c r="F742" s="47"/>
      <c r="G742" s="47"/>
      <c r="H742" s="47"/>
      <c r="I742" s="47"/>
      <c r="J742" s="47"/>
      <c r="K742" s="47"/>
      <c r="L742" s="47"/>
      <c r="M742" s="47"/>
      <c r="N742" s="47"/>
      <c r="O742" s="47"/>
      <c r="P742" s="47"/>
      <c r="Q742" s="47"/>
      <c r="R742" s="47"/>
      <c r="S742" s="47"/>
      <c r="T742" s="47"/>
      <c r="U742" s="47"/>
    </row>
    <row r="743" spans="1:21" x14ac:dyDescent="0.2">
      <c r="A743" s="47"/>
      <c r="B743" s="47"/>
      <c r="C743" s="47"/>
      <c r="D743" s="47"/>
      <c r="E743" s="47"/>
      <c r="F743" s="47"/>
      <c r="G743" s="47"/>
      <c r="H743" s="47"/>
      <c r="I743" s="47"/>
      <c r="J743" s="47"/>
      <c r="K743" s="47"/>
      <c r="L743" s="47"/>
      <c r="M743" s="47"/>
      <c r="N743" s="47"/>
      <c r="O743" s="47"/>
      <c r="P743" s="47"/>
      <c r="Q743" s="47"/>
      <c r="R743" s="47"/>
      <c r="S743" s="47"/>
      <c r="T743" s="47"/>
      <c r="U743" s="47"/>
    </row>
    <row r="744" spans="1:21" x14ac:dyDescent="0.2">
      <c r="A744" s="47"/>
      <c r="B744" s="47"/>
      <c r="C744" s="47"/>
      <c r="D744" s="47"/>
      <c r="E744" s="47"/>
      <c r="F744" s="47"/>
      <c r="G744" s="47"/>
      <c r="H744" s="47"/>
      <c r="I744" s="47"/>
      <c r="J744" s="47"/>
      <c r="K744" s="47"/>
      <c r="L744" s="47"/>
      <c r="M744" s="47"/>
      <c r="N744" s="47"/>
      <c r="O744" s="47"/>
      <c r="P744" s="47"/>
      <c r="Q744" s="47"/>
      <c r="R744" s="47"/>
      <c r="S744" s="47"/>
      <c r="T744" s="47"/>
      <c r="U744" s="47"/>
    </row>
    <row r="745" spans="1:21" x14ac:dyDescent="0.2">
      <c r="A745" s="47"/>
      <c r="B745" s="47"/>
      <c r="C745" s="47"/>
      <c r="D745" s="47"/>
      <c r="E745" s="47"/>
      <c r="F745" s="47"/>
      <c r="G745" s="47"/>
      <c r="H745" s="47"/>
      <c r="I745" s="47"/>
      <c r="J745" s="47"/>
      <c r="K745" s="47"/>
      <c r="L745" s="47"/>
      <c r="M745" s="47"/>
      <c r="N745" s="47"/>
      <c r="O745" s="47"/>
      <c r="P745" s="47"/>
      <c r="Q745" s="47"/>
      <c r="R745" s="47"/>
      <c r="S745" s="47"/>
      <c r="T745" s="47"/>
      <c r="U745" s="47"/>
    </row>
    <row r="746" spans="1:21" x14ac:dyDescent="0.2">
      <c r="A746" s="47"/>
      <c r="B746" s="47"/>
      <c r="C746" s="47"/>
      <c r="D746" s="47"/>
      <c r="E746" s="47"/>
      <c r="F746" s="47"/>
      <c r="G746" s="47"/>
      <c r="H746" s="47"/>
      <c r="I746" s="47"/>
      <c r="J746" s="47"/>
      <c r="K746" s="47"/>
      <c r="L746" s="47"/>
      <c r="M746" s="47"/>
      <c r="N746" s="47"/>
      <c r="O746" s="47"/>
      <c r="P746" s="47"/>
      <c r="Q746" s="47"/>
      <c r="R746" s="47"/>
      <c r="S746" s="47"/>
      <c r="T746" s="47"/>
      <c r="U746" s="47"/>
    </row>
    <row r="747" spans="1:21" x14ac:dyDescent="0.2">
      <c r="A747" s="47"/>
      <c r="B747" s="47"/>
      <c r="C747" s="47"/>
      <c r="D747" s="47"/>
      <c r="E747" s="47"/>
      <c r="F747" s="47"/>
      <c r="G747" s="47"/>
      <c r="H747" s="47"/>
      <c r="I747" s="47"/>
      <c r="J747" s="47"/>
      <c r="K747" s="47"/>
      <c r="L747" s="47"/>
      <c r="M747" s="47"/>
      <c r="N747" s="47"/>
      <c r="O747" s="47"/>
      <c r="P747" s="47"/>
      <c r="Q747" s="47"/>
      <c r="R747" s="47"/>
      <c r="S747" s="47"/>
      <c r="T747" s="47"/>
      <c r="U747" s="47"/>
    </row>
    <row r="748" spans="1:21" x14ac:dyDescent="0.2">
      <c r="A748" s="47"/>
      <c r="B748" s="47"/>
      <c r="C748" s="47"/>
      <c r="D748" s="47"/>
      <c r="E748" s="47"/>
      <c r="F748" s="47"/>
      <c r="G748" s="47"/>
      <c r="H748" s="47"/>
      <c r="I748" s="47"/>
      <c r="J748" s="47"/>
      <c r="K748" s="47"/>
      <c r="L748" s="47"/>
      <c r="M748" s="47"/>
      <c r="N748" s="47"/>
      <c r="O748" s="47"/>
      <c r="P748" s="47"/>
      <c r="Q748" s="47"/>
      <c r="R748" s="47"/>
      <c r="S748" s="47"/>
      <c r="T748" s="47"/>
      <c r="U748" s="47"/>
    </row>
    <row r="749" spans="1:21" x14ac:dyDescent="0.2">
      <c r="A749" s="47"/>
      <c r="B749" s="47"/>
      <c r="C749" s="47"/>
      <c r="D749" s="47"/>
      <c r="E749" s="47"/>
      <c r="F749" s="47"/>
      <c r="G749" s="47"/>
      <c r="H749" s="47"/>
      <c r="I749" s="47"/>
      <c r="J749" s="47"/>
      <c r="K749" s="47"/>
      <c r="L749" s="47"/>
      <c r="M749" s="47"/>
      <c r="N749" s="47"/>
      <c r="O749" s="47"/>
      <c r="P749" s="47"/>
      <c r="Q749" s="47"/>
      <c r="R749" s="47"/>
      <c r="S749" s="47"/>
      <c r="T749" s="47"/>
      <c r="U749" s="47"/>
    </row>
    <row r="750" spans="1:21" x14ac:dyDescent="0.2">
      <c r="A750" s="47"/>
      <c r="B750" s="47"/>
      <c r="C750" s="47"/>
      <c r="D750" s="47"/>
      <c r="E750" s="47"/>
      <c r="F750" s="47"/>
      <c r="G750" s="47"/>
      <c r="H750" s="47"/>
      <c r="I750" s="47"/>
      <c r="J750" s="47"/>
      <c r="K750" s="47"/>
      <c r="L750" s="47"/>
      <c r="M750" s="47"/>
      <c r="N750" s="47"/>
      <c r="O750" s="47"/>
      <c r="P750" s="47"/>
      <c r="Q750" s="47"/>
      <c r="R750" s="47"/>
      <c r="S750" s="47"/>
      <c r="T750" s="47"/>
      <c r="U750" s="47"/>
    </row>
    <row r="751" spans="1:21" x14ac:dyDescent="0.2">
      <c r="A751" s="47"/>
      <c r="B751" s="47"/>
      <c r="C751" s="47"/>
      <c r="D751" s="47"/>
      <c r="E751" s="47"/>
      <c r="F751" s="47"/>
      <c r="G751" s="47"/>
      <c r="H751" s="47"/>
      <c r="I751" s="47"/>
      <c r="J751" s="47"/>
      <c r="K751" s="47"/>
      <c r="L751" s="47"/>
      <c r="M751" s="47"/>
      <c r="N751" s="47"/>
      <c r="O751" s="47"/>
      <c r="P751" s="47"/>
      <c r="Q751" s="47"/>
      <c r="R751" s="47"/>
      <c r="S751" s="47"/>
      <c r="T751" s="47"/>
      <c r="U751" s="47"/>
    </row>
    <row r="752" spans="1:21" x14ac:dyDescent="0.2">
      <c r="A752" s="47"/>
      <c r="B752" s="47"/>
      <c r="C752" s="47"/>
      <c r="D752" s="47"/>
      <c r="E752" s="47"/>
      <c r="F752" s="47"/>
      <c r="G752" s="47"/>
      <c r="H752" s="47"/>
      <c r="I752" s="47"/>
      <c r="J752" s="47"/>
      <c r="K752" s="47"/>
      <c r="L752" s="47"/>
      <c r="M752" s="47"/>
      <c r="N752" s="47"/>
      <c r="O752" s="47"/>
      <c r="P752" s="47"/>
      <c r="Q752" s="47"/>
      <c r="R752" s="47"/>
      <c r="S752" s="47"/>
      <c r="T752" s="47"/>
      <c r="U752" s="47"/>
    </row>
    <row r="753" spans="1:21" x14ac:dyDescent="0.2">
      <c r="A753" s="47"/>
      <c r="B753" s="47"/>
      <c r="C753" s="47"/>
      <c r="D753" s="47"/>
      <c r="E753" s="47"/>
      <c r="F753" s="47"/>
      <c r="G753" s="47"/>
      <c r="H753" s="47"/>
      <c r="I753" s="47"/>
      <c r="J753" s="47"/>
      <c r="K753" s="47"/>
      <c r="L753" s="47"/>
      <c r="M753" s="47"/>
      <c r="N753" s="47"/>
      <c r="O753" s="47"/>
      <c r="P753" s="47"/>
      <c r="Q753" s="47"/>
      <c r="R753" s="47"/>
      <c r="S753" s="47"/>
      <c r="T753" s="47"/>
      <c r="U753" s="47"/>
    </row>
    <row r="754" spans="1:21" x14ac:dyDescent="0.2">
      <c r="A754" s="47"/>
      <c r="B754" s="47"/>
      <c r="C754" s="47"/>
      <c r="D754" s="47"/>
      <c r="E754" s="47"/>
      <c r="F754" s="47"/>
      <c r="G754" s="47"/>
      <c r="H754" s="47"/>
      <c r="I754" s="47"/>
      <c r="J754" s="47"/>
      <c r="K754" s="47"/>
      <c r="L754" s="47"/>
      <c r="M754" s="47"/>
      <c r="N754" s="47"/>
      <c r="O754" s="47"/>
      <c r="P754" s="47"/>
      <c r="Q754" s="47"/>
      <c r="R754" s="47"/>
      <c r="S754" s="47"/>
      <c r="T754" s="47"/>
      <c r="U754" s="47"/>
    </row>
    <row r="755" spans="1:21" x14ac:dyDescent="0.2">
      <c r="A755" s="47"/>
      <c r="B755" s="47"/>
      <c r="C755" s="47"/>
      <c r="D755" s="47"/>
      <c r="E755" s="47"/>
      <c r="F755" s="47"/>
      <c r="G755" s="47"/>
      <c r="H755" s="47"/>
      <c r="I755" s="47"/>
      <c r="J755" s="47"/>
      <c r="K755" s="47"/>
      <c r="L755" s="47"/>
      <c r="M755" s="47"/>
      <c r="N755" s="47"/>
      <c r="O755" s="47"/>
      <c r="P755" s="47"/>
      <c r="Q755" s="47"/>
      <c r="R755" s="47"/>
      <c r="S755" s="47"/>
      <c r="T755" s="47"/>
      <c r="U755" s="47"/>
    </row>
    <row r="756" spans="1:21" x14ac:dyDescent="0.2">
      <c r="A756" s="47"/>
      <c r="B756" s="47"/>
      <c r="C756" s="47"/>
      <c r="D756" s="47"/>
      <c r="E756" s="47"/>
      <c r="F756" s="47"/>
      <c r="G756" s="47"/>
      <c r="H756" s="47"/>
      <c r="I756" s="47"/>
      <c r="J756" s="47"/>
      <c r="K756" s="47"/>
      <c r="L756" s="47"/>
      <c r="M756" s="47"/>
      <c r="N756" s="47"/>
      <c r="O756" s="47"/>
      <c r="P756" s="47"/>
      <c r="Q756" s="47"/>
      <c r="R756" s="47"/>
      <c r="S756" s="47"/>
      <c r="T756" s="47"/>
      <c r="U756" s="47"/>
    </row>
    <row r="757" spans="1:21" x14ac:dyDescent="0.2">
      <c r="A757" s="47"/>
      <c r="B757" s="47"/>
      <c r="C757" s="47"/>
      <c r="D757" s="47"/>
      <c r="E757" s="47"/>
      <c r="F757" s="47"/>
      <c r="G757" s="47"/>
      <c r="H757" s="47"/>
      <c r="I757" s="47"/>
      <c r="J757" s="47"/>
      <c r="K757" s="47"/>
      <c r="L757" s="47"/>
      <c r="M757" s="47"/>
      <c r="N757" s="47"/>
      <c r="O757" s="47"/>
      <c r="P757" s="47"/>
      <c r="Q757" s="47"/>
      <c r="R757" s="47"/>
      <c r="S757" s="47"/>
      <c r="T757" s="47"/>
      <c r="U757" s="47"/>
    </row>
    <row r="758" spans="1:21" x14ac:dyDescent="0.2">
      <c r="A758" s="47"/>
      <c r="B758" s="47"/>
      <c r="C758" s="47"/>
      <c r="D758" s="47"/>
      <c r="E758" s="47"/>
      <c r="F758" s="47"/>
      <c r="G758" s="47"/>
      <c r="H758" s="47"/>
      <c r="I758" s="47"/>
      <c r="J758" s="47"/>
      <c r="K758" s="47"/>
      <c r="L758" s="47"/>
      <c r="M758" s="47"/>
      <c r="N758" s="47"/>
      <c r="O758" s="47"/>
      <c r="P758" s="47"/>
      <c r="Q758" s="47"/>
      <c r="R758" s="47"/>
      <c r="S758" s="47"/>
      <c r="T758" s="47"/>
      <c r="U758" s="47"/>
    </row>
    <row r="759" spans="1:21" x14ac:dyDescent="0.2">
      <c r="A759" s="47"/>
      <c r="B759" s="47"/>
      <c r="C759" s="47"/>
      <c r="D759" s="47"/>
      <c r="E759" s="47"/>
      <c r="F759" s="47"/>
      <c r="G759" s="47"/>
      <c r="H759" s="47"/>
      <c r="I759" s="47"/>
      <c r="J759" s="47"/>
      <c r="K759" s="47"/>
      <c r="L759" s="47"/>
      <c r="M759" s="47"/>
      <c r="N759" s="47"/>
      <c r="O759" s="47"/>
      <c r="P759" s="47"/>
      <c r="Q759" s="47"/>
      <c r="R759" s="47"/>
      <c r="S759" s="47"/>
      <c r="T759" s="47"/>
      <c r="U759" s="47"/>
    </row>
    <row r="760" spans="1:21" x14ac:dyDescent="0.2">
      <c r="A760" s="47"/>
      <c r="B760" s="47"/>
      <c r="C760" s="47"/>
      <c r="D760" s="47"/>
      <c r="E760" s="47"/>
      <c r="F760" s="47"/>
      <c r="G760" s="47"/>
      <c r="H760" s="47"/>
      <c r="I760" s="47"/>
      <c r="J760" s="47"/>
      <c r="K760" s="47"/>
      <c r="L760" s="47"/>
      <c r="M760" s="47"/>
      <c r="N760" s="47"/>
      <c r="O760" s="47"/>
      <c r="P760" s="47"/>
      <c r="Q760" s="47"/>
      <c r="R760" s="47"/>
      <c r="S760" s="47"/>
      <c r="T760" s="47"/>
      <c r="U760" s="47"/>
    </row>
    <row r="761" spans="1:21" x14ac:dyDescent="0.2">
      <c r="A761" s="47"/>
      <c r="B761" s="47"/>
      <c r="C761" s="47"/>
      <c r="D761" s="47"/>
      <c r="E761" s="47"/>
      <c r="F761" s="47"/>
      <c r="G761" s="47"/>
      <c r="H761" s="47"/>
      <c r="I761" s="47"/>
      <c r="J761" s="47"/>
      <c r="K761" s="47"/>
      <c r="L761" s="47"/>
      <c r="M761" s="47"/>
      <c r="N761" s="47"/>
      <c r="O761" s="47"/>
      <c r="P761" s="47"/>
      <c r="Q761" s="47"/>
      <c r="R761" s="47"/>
      <c r="S761" s="47"/>
      <c r="T761" s="47"/>
      <c r="U761" s="47"/>
    </row>
    <row r="762" spans="1:21" x14ac:dyDescent="0.2">
      <c r="A762" s="47"/>
      <c r="B762" s="47"/>
      <c r="C762" s="47"/>
      <c r="D762" s="47"/>
      <c r="E762" s="47"/>
      <c r="F762" s="47"/>
      <c r="G762" s="47"/>
      <c r="H762" s="47"/>
      <c r="I762" s="47"/>
      <c r="J762" s="47"/>
      <c r="K762" s="47"/>
      <c r="L762" s="47"/>
      <c r="M762" s="47"/>
      <c r="N762" s="47"/>
      <c r="O762" s="47"/>
      <c r="P762" s="47"/>
      <c r="Q762" s="47"/>
      <c r="R762" s="47"/>
      <c r="S762" s="47"/>
      <c r="T762" s="47"/>
      <c r="U762" s="47"/>
    </row>
    <row r="763" spans="1:21" x14ac:dyDescent="0.2">
      <c r="A763" s="47"/>
      <c r="B763" s="47"/>
      <c r="C763" s="47"/>
      <c r="D763" s="47"/>
      <c r="E763" s="47"/>
      <c r="F763" s="47"/>
      <c r="G763" s="47"/>
      <c r="H763" s="47"/>
      <c r="I763" s="47"/>
      <c r="J763" s="47"/>
      <c r="K763" s="47"/>
      <c r="L763" s="47"/>
      <c r="M763" s="47"/>
      <c r="N763" s="47"/>
      <c r="O763" s="47"/>
      <c r="P763" s="47"/>
      <c r="Q763" s="47"/>
      <c r="R763" s="47"/>
      <c r="S763" s="47"/>
      <c r="T763" s="47"/>
      <c r="U763" s="47"/>
    </row>
    <row r="764" spans="1:21" x14ac:dyDescent="0.2">
      <c r="A764" s="47"/>
      <c r="B764" s="47"/>
      <c r="C764" s="47"/>
      <c r="D764" s="47"/>
      <c r="E764" s="47"/>
      <c r="F764" s="47"/>
      <c r="G764" s="47"/>
      <c r="H764" s="47"/>
      <c r="I764" s="47"/>
      <c r="J764" s="47"/>
      <c r="K764" s="47"/>
      <c r="L764" s="47"/>
      <c r="M764" s="47"/>
      <c r="N764" s="47"/>
      <c r="O764" s="47"/>
      <c r="P764" s="47"/>
      <c r="Q764" s="47"/>
      <c r="R764" s="47"/>
      <c r="S764" s="47"/>
      <c r="T764" s="47"/>
      <c r="U764" s="47"/>
    </row>
    <row r="765" spans="1:21" x14ac:dyDescent="0.2">
      <c r="A765" s="47"/>
      <c r="B765" s="47"/>
      <c r="C765" s="47"/>
      <c r="D765" s="47"/>
      <c r="E765" s="47"/>
      <c r="F765" s="47"/>
      <c r="G765" s="47"/>
      <c r="H765" s="47"/>
      <c r="I765" s="47"/>
      <c r="J765" s="47"/>
      <c r="K765" s="47"/>
      <c r="L765" s="47"/>
      <c r="M765" s="47"/>
      <c r="N765" s="47"/>
      <c r="O765" s="47"/>
      <c r="P765" s="47"/>
      <c r="Q765" s="47"/>
      <c r="R765" s="47"/>
      <c r="S765" s="47"/>
      <c r="T765" s="47"/>
      <c r="U765" s="47"/>
    </row>
    <row r="766" spans="1:21" x14ac:dyDescent="0.2">
      <c r="A766" s="47"/>
      <c r="B766" s="47"/>
      <c r="C766" s="47"/>
      <c r="D766" s="47"/>
      <c r="E766" s="47"/>
      <c r="F766" s="47"/>
      <c r="G766" s="47"/>
      <c r="H766" s="47"/>
      <c r="I766" s="47"/>
      <c r="J766" s="47"/>
      <c r="K766" s="47"/>
      <c r="L766" s="47"/>
      <c r="M766" s="47"/>
      <c r="N766" s="47"/>
      <c r="O766" s="47"/>
      <c r="P766" s="47"/>
      <c r="Q766" s="47"/>
      <c r="R766" s="47"/>
      <c r="S766" s="47"/>
      <c r="T766" s="47"/>
      <c r="U766" s="47"/>
    </row>
    <row r="767" spans="1:21" x14ac:dyDescent="0.2">
      <c r="A767" s="47"/>
      <c r="B767" s="47"/>
      <c r="C767" s="47"/>
      <c r="D767" s="47"/>
      <c r="E767" s="47"/>
      <c r="F767" s="47"/>
      <c r="G767" s="47"/>
      <c r="H767" s="47"/>
      <c r="I767" s="47"/>
      <c r="J767" s="47"/>
      <c r="K767" s="47"/>
      <c r="L767" s="47"/>
      <c r="M767" s="47"/>
      <c r="N767" s="47"/>
      <c r="O767" s="47"/>
      <c r="P767" s="47"/>
      <c r="Q767" s="47"/>
      <c r="R767" s="47"/>
      <c r="S767" s="47"/>
      <c r="T767" s="47"/>
      <c r="U767" s="47"/>
    </row>
    <row r="768" spans="1:21" x14ac:dyDescent="0.2">
      <c r="A768" s="47"/>
      <c r="B768" s="47"/>
      <c r="C768" s="47"/>
      <c r="D768" s="47"/>
      <c r="E768" s="47"/>
      <c r="F768" s="47"/>
      <c r="G768" s="47"/>
      <c r="H768" s="47"/>
      <c r="I768" s="47"/>
      <c r="J768" s="47"/>
      <c r="K768" s="47"/>
      <c r="L768" s="47"/>
      <c r="M768" s="47"/>
      <c r="N768" s="47"/>
      <c r="O768" s="47"/>
      <c r="P768" s="47"/>
      <c r="Q768" s="47"/>
      <c r="R768" s="47"/>
      <c r="S768" s="47"/>
      <c r="T768" s="47"/>
      <c r="U768" s="47"/>
    </row>
    <row r="769" spans="1:21" x14ac:dyDescent="0.2">
      <c r="A769" s="47"/>
      <c r="B769" s="47"/>
      <c r="C769" s="47"/>
      <c r="D769" s="47"/>
      <c r="E769" s="47"/>
      <c r="F769" s="47"/>
      <c r="G769" s="47"/>
      <c r="H769" s="47"/>
      <c r="I769" s="47"/>
      <c r="J769" s="47"/>
      <c r="K769" s="47"/>
      <c r="L769" s="47"/>
      <c r="M769" s="47"/>
      <c r="N769" s="47"/>
      <c r="O769" s="47"/>
      <c r="P769" s="47"/>
      <c r="Q769" s="47"/>
      <c r="R769" s="47"/>
      <c r="S769" s="47"/>
      <c r="T769" s="47"/>
      <c r="U769" s="47"/>
    </row>
    <row r="770" spans="1:21" x14ac:dyDescent="0.2">
      <c r="A770" s="47"/>
      <c r="B770" s="47"/>
      <c r="C770" s="47"/>
      <c r="D770" s="47"/>
      <c r="E770" s="47"/>
      <c r="F770" s="47"/>
      <c r="G770" s="47"/>
      <c r="H770" s="47"/>
      <c r="I770" s="47"/>
      <c r="J770" s="47"/>
      <c r="K770" s="47"/>
      <c r="L770" s="47"/>
      <c r="M770" s="47"/>
      <c r="N770" s="47"/>
      <c r="O770" s="47"/>
      <c r="P770" s="47"/>
      <c r="Q770" s="47"/>
      <c r="R770" s="47"/>
      <c r="S770" s="47"/>
      <c r="T770" s="47"/>
      <c r="U770" s="47"/>
    </row>
    <row r="771" spans="1:21" x14ac:dyDescent="0.2">
      <c r="A771" s="47"/>
      <c r="B771" s="47"/>
      <c r="C771" s="47"/>
      <c r="D771" s="47"/>
      <c r="E771" s="47"/>
      <c r="F771" s="47"/>
      <c r="G771" s="47"/>
      <c r="H771" s="47"/>
      <c r="I771" s="47"/>
      <c r="J771" s="47"/>
      <c r="K771" s="47"/>
      <c r="L771" s="47"/>
      <c r="M771" s="47"/>
      <c r="N771" s="47"/>
      <c r="O771" s="47"/>
      <c r="P771" s="47"/>
      <c r="Q771" s="47"/>
      <c r="R771" s="47"/>
      <c r="S771" s="47"/>
      <c r="T771" s="47"/>
      <c r="U771" s="47"/>
    </row>
    <row r="772" spans="1:21" x14ac:dyDescent="0.2">
      <c r="A772" s="47"/>
      <c r="B772" s="47"/>
      <c r="C772" s="47"/>
      <c r="D772" s="47"/>
      <c r="E772" s="47"/>
      <c r="F772" s="47"/>
      <c r="G772" s="47"/>
      <c r="H772" s="47"/>
      <c r="I772" s="47"/>
      <c r="J772" s="47"/>
      <c r="K772" s="47"/>
      <c r="L772" s="47"/>
      <c r="M772" s="47"/>
      <c r="N772" s="47"/>
      <c r="O772" s="47"/>
      <c r="P772" s="47"/>
      <c r="Q772" s="47"/>
      <c r="R772" s="47"/>
      <c r="S772" s="47"/>
      <c r="T772" s="47"/>
      <c r="U772" s="47"/>
    </row>
    <row r="773" spans="1:21" x14ac:dyDescent="0.2">
      <c r="A773" s="47"/>
      <c r="B773" s="47"/>
      <c r="C773" s="47"/>
      <c r="D773" s="47"/>
      <c r="E773" s="47"/>
      <c r="F773" s="47"/>
      <c r="G773" s="47"/>
      <c r="H773" s="47"/>
      <c r="I773" s="47"/>
      <c r="J773" s="47"/>
      <c r="K773" s="47"/>
      <c r="L773" s="47"/>
      <c r="M773" s="47"/>
      <c r="N773" s="47"/>
      <c r="O773" s="47"/>
      <c r="P773" s="47"/>
      <c r="Q773" s="47"/>
      <c r="R773" s="47"/>
      <c r="S773" s="47"/>
      <c r="T773" s="47"/>
      <c r="U773" s="47"/>
    </row>
    <row r="774" spans="1:21" x14ac:dyDescent="0.2">
      <c r="A774" s="47"/>
      <c r="B774" s="47"/>
      <c r="C774" s="47"/>
      <c r="D774" s="47"/>
      <c r="E774" s="47"/>
      <c r="F774" s="47"/>
      <c r="G774" s="47"/>
      <c r="H774" s="47"/>
      <c r="I774" s="47"/>
      <c r="J774" s="47"/>
      <c r="K774" s="47"/>
      <c r="L774" s="47"/>
      <c r="M774" s="47"/>
      <c r="N774" s="47"/>
      <c r="O774" s="47"/>
      <c r="P774" s="47"/>
      <c r="Q774" s="47"/>
      <c r="R774" s="47"/>
      <c r="S774" s="47"/>
      <c r="T774" s="47"/>
      <c r="U774" s="47"/>
    </row>
    <row r="775" spans="1:21" x14ac:dyDescent="0.2">
      <c r="A775" s="47"/>
      <c r="B775" s="47"/>
      <c r="C775" s="47"/>
      <c r="D775" s="47"/>
      <c r="E775" s="47"/>
      <c r="F775" s="47"/>
      <c r="G775" s="47"/>
      <c r="H775" s="47"/>
      <c r="I775" s="47"/>
      <c r="J775" s="47"/>
      <c r="K775" s="47"/>
      <c r="L775" s="47"/>
      <c r="M775" s="47"/>
      <c r="N775" s="47"/>
      <c r="O775" s="47"/>
      <c r="P775" s="47"/>
      <c r="Q775" s="47"/>
      <c r="R775" s="47"/>
      <c r="S775" s="47"/>
      <c r="T775" s="47"/>
      <c r="U775" s="47"/>
    </row>
    <row r="776" spans="1:21" x14ac:dyDescent="0.2">
      <c r="A776" s="47"/>
      <c r="B776" s="47"/>
      <c r="C776" s="47"/>
      <c r="D776" s="47"/>
      <c r="E776" s="47"/>
      <c r="F776" s="47"/>
      <c r="G776" s="47"/>
      <c r="H776" s="47"/>
      <c r="I776" s="47"/>
      <c r="J776" s="47"/>
      <c r="K776" s="47"/>
      <c r="L776" s="47"/>
      <c r="M776" s="47"/>
      <c r="N776" s="47"/>
      <c r="O776" s="47"/>
      <c r="P776" s="47"/>
      <c r="Q776" s="47"/>
      <c r="R776" s="47"/>
      <c r="S776" s="47"/>
      <c r="T776" s="47"/>
      <c r="U776" s="47"/>
    </row>
    <row r="777" spans="1:21" x14ac:dyDescent="0.2">
      <c r="A777" s="47"/>
      <c r="B777" s="47"/>
      <c r="C777" s="47"/>
      <c r="D777" s="47"/>
      <c r="E777" s="47"/>
      <c r="F777" s="47"/>
      <c r="G777" s="47"/>
      <c r="H777" s="47"/>
      <c r="I777" s="47"/>
      <c r="J777" s="47"/>
      <c r="K777" s="47"/>
      <c r="L777" s="47"/>
      <c r="M777" s="47"/>
      <c r="N777" s="47"/>
      <c r="O777" s="47"/>
      <c r="P777" s="47"/>
      <c r="Q777" s="47"/>
      <c r="R777" s="47"/>
      <c r="S777" s="47"/>
      <c r="T777" s="47"/>
      <c r="U777" s="47"/>
    </row>
    <row r="778" spans="1:21" x14ac:dyDescent="0.2">
      <c r="A778" s="47"/>
      <c r="B778" s="47"/>
      <c r="C778" s="47"/>
      <c r="D778" s="47"/>
      <c r="E778" s="47"/>
      <c r="F778" s="47"/>
      <c r="G778" s="47"/>
      <c r="H778" s="47"/>
      <c r="I778" s="47"/>
      <c r="J778" s="47"/>
      <c r="K778" s="47"/>
      <c r="L778" s="47"/>
      <c r="M778" s="47"/>
      <c r="N778" s="47"/>
      <c r="O778" s="47"/>
      <c r="P778" s="47"/>
      <c r="Q778" s="47"/>
      <c r="R778" s="47"/>
      <c r="S778" s="47"/>
      <c r="T778" s="47"/>
      <c r="U778" s="47"/>
    </row>
    <row r="779" spans="1:21" x14ac:dyDescent="0.2">
      <c r="A779" s="47"/>
      <c r="B779" s="47"/>
      <c r="C779" s="47"/>
      <c r="D779" s="47"/>
      <c r="E779" s="47"/>
      <c r="F779" s="47"/>
      <c r="G779" s="47"/>
      <c r="H779" s="47"/>
      <c r="I779" s="47"/>
      <c r="J779" s="47"/>
      <c r="K779" s="47"/>
      <c r="L779" s="47"/>
      <c r="M779" s="47"/>
      <c r="N779" s="47"/>
      <c r="O779" s="47"/>
      <c r="P779" s="47"/>
      <c r="Q779" s="47"/>
      <c r="R779" s="47"/>
      <c r="S779" s="47"/>
      <c r="T779" s="47"/>
      <c r="U779" s="47"/>
    </row>
    <row r="780" spans="1:21" x14ac:dyDescent="0.2">
      <c r="A780" s="47"/>
      <c r="B780" s="47"/>
      <c r="C780" s="47"/>
      <c r="D780" s="47"/>
      <c r="E780" s="47"/>
      <c r="F780" s="47"/>
      <c r="G780" s="47"/>
      <c r="H780" s="47"/>
      <c r="I780" s="47"/>
      <c r="J780" s="47"/>
      <c r="K780" s="47"/>
      <c r="L780" s="47"/>
      <c r="M780" s="47"/>
      <c r="N780" s="47"/>
      <c r="O780" s="47"/>
      <c r="P780" s="47"/>
      <c r="Q780" s="47"/>
      <c r="R780" s="47"/>
      <c r="S780" s="47"/>
      <c r="T780" s="47"/>
      <c r="U780" s="47"/>
    </row>
    <row r="781" spans="1:21" x14ac:dyDescent="0.2">
      <c r="A781" s="47"/>
      <c r="B781" s="47"/>
      <c r="C781" s="47"/>
      <c r="D781" s="47"/>
      <c r="E781" s="47"/>
      <c r="F781" s="47"/>
      <c r="G781" s="47"/>
      <c r="H781" s="47"/>
      <c r="I781" s="47"/>
      <c r="J781" s="47"/>
      <c r="K781" s="47"/>
      <c r="L781" s="47"/>
      <c r="M781" s="47"/>
      <c r="N781" s="47"/>
      <c r="O781" s="47"/>
      <c r="P781" s="47"/>
      <c r="Q781" s="47"/>
      <c r="R781" s="47"/>
      <c r="S781" s="47"/>
      <c r="T781" s="47"/>
      <c r="U781" s="47"/>
    </row>
    <row r="782" spans="1:21" x14ac:dyDescent="0.2">
      <c r="A782" s="47"/>
      <c r="B782" s="47"/>
      <c r="C782" s="47"/>
      <c r="D782" s="47"/>
      <c r="E782" s="47"/>
      <c r="F782" s="47"/>
      <c r="G782" s="47"/>
      <c r="H782" s="47"/>
      <c r="I782" s="47"/>
      <c r="J782" s="47"/>
      <c r="K782" s="47"/>
      <c r="L782" s="47"/>
      <c r="M782" s="47"/>
      <c r="N782" s="47"/>
      <c r="O782" s="47"/>
      <c r="P782" s="47"/>
      <c r="Q782" s="47"/>
      <c r="R782" s="47"/>
      <c r="S782" s="47"/>
      <c r="T782" s="47"/>
      <c r="U782" s="47"/>
    </row>
    <row r="783" spans="1:21" x14ac:dyDescent="0.2">
      <c r="A783" s="47"/>
      <c r="B783" s="47"/>
      <c r="C783" s="47"/>
      <c r="D783" s="47"/>
      <c r="E783" s="47"/>
      <c r="F783" s="47"/>
      <c r="G783" s="47"/>
      <c r="H783" s="47"/>
      <c r="I783" s="47"/>
      <c r="J783" s="47"/>
      <c r="K783" s="47"/>
      <c r="L783" s="47"/>
      <c r="M783" s="47"/>
      <c r="N783" s="47"/>
      <c r="O783" s="47"/>
      <c r="P783" s="47"/>
      <c r="Q783" s="47"/>
      <c r="R783" s="47"/>
      <c r="S783" s="47"/>
      <c r="T783" s="47"/>
      <c r="U783" s="47"/>
    </row>
    <row r="784" spans="1:21" x14ac:dyDescent="0.2">
      <c r="A784" s="47"/>
      <c r="B784" s="47"/>
      <c r="C784" s="47"/>
      <c r="D784" s="47"/>
      <c r="E784" s="47"/>
      <c r="F784" s="47"/>
      <c r="G784" s="47"/>
      <c r="H784" s="47"/>
      <c r="I784" s="47"/>
      <c r="J784" s="47"/>
      <c r="K784" s="47"/>
      <c r="L784" s="47"/>
      <c r="M784" s="47"/>
      <c r="N784" s="47"/>
      <c r="O784" s="47"/>
      <c r="P784" s="47"/>
      <c r="Q784" s="47"/>
      <c r="R784" s="47"/>
      <c r="S784" s="47"/>
      <c r="T784" s="47"/>
      <c r="U784" s="47"/>
    </row>
    <row r="785" spans="1:21" x14ac:dyDescent="0.2">
      <c r="A785" s="47"/>
      <c r="B785" s="47"/>
      <c r="C785" s="47"/>
      <c r="D785" s="47"/>
      <c r="E785" s="47"/>
      <c r="F785" s="47"/>
      <c r="G785" s="47"/>
      <c r="H785" s="47"/>
      <c r="I785" s="47"/>
      <c r="J785" s="47"/>
      <c r="K785" s="47"/>
      <c r="L785" s="47"/>
      <c r="M785" s="47"/>
      <c r="N785" s="47"/>
      <c r="O785" s="47"/>
      <c r="P785" s="47"/>
      <c r="Q785" s="47"/>
      <c r="R785" s="47"/>
      <c r="S785" s="47"/>
      <c r="T785" s="47"/>
      <c r="U785" s="47"/>
    </row>
    <row r="786" spans="1:21" x14ac:dyDescent="0.2">
      <c r="A786" s="47"/>
      <c r="B786" s="47"/>
      <c r="C786" s="47"/>
      <c r="D786" s="47"/>
      <c r="E786" s="47"/>
      <c r="F786" s="47"/>
      <c r="G786" s="47"/>
      <c r="H786" s="47"/>
      <c r="I786" s="47"/>
      <c r="J786" s="47"/>
      <c r="K786" s="47"/>
      <c r="L786" s="47"/>
      <c r="M786" s="47"/>
      <c r="N786" s="47"/>
      <c r="O786" s="47"/>
      <c r="P786" s="47"/>
      <c r="Q786" s="47"/>
      <c r="R786" s="47"/>
      <c r="S786" s="47"/>
      <c r="T786" s="47"/>
      <c r="U786" s="47"/>
    </row>
    <row r="787" spans="1:21" x14ac:dyDescent="0.2">
      <c r="A787" s="47"/>
      <c r="B787" s="47"/>
      <c r="C787" s="47"/>
      <c r="D787" s="47"/>
      <c r="E787" s="47"/>
      <c r="F787" s="47"/>
      <c r="G787" s="47"/>
      <c r="H787" s="47"/>
      <c r="I787" s="47"/>
      <c r="J787" s="47"/>
      <c r="K787" s="47"/>
      <c r="L787" s="47"/>
      <c r="M787" s="47"/>
      <c r="N787" s="47"/>
      <c r="O787" s="47"/>
      <c r="P787" s="47"/>
      <c r="Q787" s="47"/>
      <c r="R787" s="47"/>
      <c r="S787" s="47"/>
      <c r="T787" s="47"/>
      <c r="U787" s="47"/>
    </row>
    <row r="788" spans="1:21" x14ac:dyDescent="0.2">
      <c r="A788" s="47"/>
      <c r="B788" s="47"/>
      <c r="C788" s="47"/>
      <c r="D788" s="47"/>
      <c r="E788" s="47"/>
      <c r="F788" s="47"/>
      <c r="G788" s="47"/>
      <c r="H788" s="47"/>
      <c r="I788" s="47"/>
      <c r="J788" s="47"/>
      <c r="K788" s="47"/>
      <c r="L788" s="47"/>
      <c r="M788" s="47"/>
      <c r="N788" s="47"/>
      <c r="O788" s="47"/>
      <c r="P788" s="47"/>
      <c r="Q788" s="47"/>
      <c r="R788" s="47"/>
      <c r="S788" s="47"/>
      <c r="T788" s="47"/>
      <c r="U788" s="47"/>
    </row>
    <row r="789" spans="1:21" x14ac:dyDescent="0.2">
      <c r="A789" s="47"/>
      <c r="B789" s="47"/>
      <c r="C789" s="47"/>
      <c r="D789" s="47"/>
      <c r="E789" s="47"/>
      <c r="F789" s="47"/>
      <c r="G789" s="47"/>
      <c r="H789" s="47"/>
      <c r="I789" s="47"/>
      <c r="J789" s="47"/>
      <c r="K789" s="47"/>
      <c r="L789" s="47"/>
      <c r="M789" s="47"/>
      <c r="N789" s="47"/>
      <c r="O789" s="47"/>
      <c r="P789" s="47"/>
      <c r="Q789" s="47"/>
      <c r="R789" s="47"/>
      <c r="S789" s="47"/>
      <c r="T789" s="47"/>
      <c r="U789" s="47"/>
    </row>
    <row r="790" spans="1:21" x14ac:dyDescent="0.2">
      <c r="A790" s="47"/>
      <c r="B790" s="47"/>
      <c r="C790" s="47"/>
      <c r="D790" s="47"/>
      <c r="E790" s="47"/>
      <c r="F790" s="47"/>
      <c r="G790" s="47"/>
      <c r="H790" s="47"/>
      <c r="I790" s="47"/>
      <c r="J790" s="47"/>
      <c r="K790" s="47"/>
      <c r="L790" s="47"/>
      <c r="M790" s="47"/>
      <c r="N790" s="47"/>
      <c r="O790" s="47"/>
      <c r="P790" s="47"/>
      <c r="Q790" s="47"/>
      <c r="R790" s="47"/>
      <c r="S790" s="47"/>
      <c r="T790" s="47"/>
      <c r="U790" s="47"/>
    </row>
    <row r="791" spans="1:21" x14ac:dyDescent="0.2">
      <c r="A791" s="47"/>
      <c r="B791" s="47"/>
      <c r="C791" s="47"/>
      <c r="D791" s="47"/>
      <c r="E791" s="47"/>
      <c r="F791" s="47"/>
      <c r="G791" s="47"/>
      <c r="H791" s="47"/>
      <c r="I791" s="47"/>
      <c r="J791" s="47"/>
      <c r="K791" s="47"/>
      <c r="L791" s="47"/>
      <c r="M791" s="47"/>
      <c r="N791" s="47"/>
      <c r="O791" s="47"/>
      <c r="P791" s="47"/>
      <c r="Q791" s="47"/>
      <c r="R791" s="47"/>
      <c r="S791" s="47"/>
      <c r="T791" s="47"/>
      <c r="U791" s="47"/>
    </row>
    <row r="792" spans="1:21" x14ac:dyDescent="0.2">
      <c r="A792" s="47"/>
      <c r="B792" s="47"/>
      <c r="C792" s="47"/>
      <c r="D792" s="47"/>
      <c r="E792" s="47"/>
      <c r="F792" s="47"/>
      <c r="G792" s="47"/>
      <c r="H792" s="47"/>
      <c r="I792" s="47"/>
      <c r="J792" s="47"/>
      <c r="K792" s="47"/>
      <c r="L792" s="47"/>
      <c r="M792" s="47"/>
      <c r="N792" s="47"/>
      <c r="O792" s="47"/>
      <c r="P792" s="47"/>
      <c r="Q792" s="47"/>
      <c r="R792" s="47"/>
      <c r="S792" s="47"/>
      <c r="T792" s="47"/>
      <c r="U792" s="47"/>
    </row>
    <row r="793" spans="1:21" x14ac:dyDescent="0.2">
      <c r="A793" s="47"/>
      <c r="B793" s="47"/>
      <c r="C793" s="47"/>
      <c r="D793" s="47"/>
      <c r="E793" s="47"/>
      <c r="F793" s="47"/>
      <c r="G793" s="47"/>
      <c r="H793" s="47"/>
      <c r="I793" s="47"/>
      <c r="J793" s="47"/>
      <c r="K793" s="47"/>
      <c r="L793" s="47"/>
      <c r="M793" s="47"/>
      <c r="N793" s="47"/>
      <c r="O793" s="47"/>
      <c r="P793" s="47"/>
      <c r="Q793" s="47"/>
      <c r="R793" s="47"/>
      <c r="S793" s="47"/>
      <c r="T793" s="47"/>
      <c r="U793" s="47"/>
    </row>
    <row r="794" spans="1:21" x14ac:dyDescent="0.2">
      <c r="A794" s="47"/>
      <c r="B794" s="47"/>
      <c r="C794" s="47"/>
      <c r="D794" s="47"/>
      <c r="E794" s="47"/>
      <c r="F794" s="47"/>
      <c r="G794" s="47"/>
      <c r="H794" s="47"/>
      <c r="I794" s="47"/>
      <c r="J794" s="47"/>
      <c r="K794" s="47"/>
      <c r="L794" s="47"/>
      <c r="M794" s="47"/>
      <c r="N794" s="47"/>
      <c r="O794" s="47"/>
      <c r="P794" s="47"/>
      <c r="Q794" s="47"/>
      <c r="R794" s="47"/>
      <c r="S794" s="47"/>
      <c r="T794" s="47"/>
      <c r="U794" s="47"/>
    </row>
    <row r="795" spans="1:21" x14ac:dyDescent="0.2">
      <c r="A795" s="47"/>
      <c r="B795" s="47"/>
      <c r="C795" s="47"/>
      <c r="D795" s="47"/>
      <c r="E795" s="47"/>
      <c r="F795" s="47"/>
      <c r="G795" s="47"/>
      <c r="H795" s="47"/>
      <c r="I795" s="47"/>
      <c r="J795" s="47"/>
      <c r="K795" s="47"/>
      <c r="L795" s="47"/>
      <c r="M795" s="47"/>
      <c r="N795" s="47"/>
      <c r="O795" s="47"/>
      <c r="P795" s="47"/>
      <c r="Q795" s="47"/>
      <c r="R795" s="47"/>
      <c r="S795" s="47"/>
      <c r="T795" s="47"/>
      <c r="U795" s="47"/>
    </row>
    <row r="796" spans="1:21" x14ac:dyDescent="0.2">
      <c r="A796" s="47"/>
      <c r="B796" s="47"/>
      <c r="C796" s="47"/>
      <c r="D796" s="47"/>
      <c r="E796" s="47"/>
      <c r="F796" s="47"/>
      <c r="G796" s="47"/>
      <c r="H796" s="47"/>
      <c r="I796" s="47"/>
      <c r="J796" s="47"/>
      <c r="K796" s="47"/>
      <c r="L796" s="47"/>
      <c r="M796" s="47"/>
      <c r="N796" s="47"/>
      <c r="O796" s="47"/>
      <c r="P796" s="47"/>
      <c r="Q796" s="47"/>
      <c r="R796" s="47"/>
      <c r="S796" s="47"/>
      <c r="T796" s="47"/>
      <c r="U796" s="47"/>
    </row>
    <row r="797" spans="1:21" x14ac:dyDescent="0.2">
      <c r="A797" s="47"/>
      <c r="B797" s="47"/>
      <c r="C797" s="47"/>
      <c r="D797" s="47"/>
      <c r="E797" s="47"/>
      <c r="F797" s="47"/>
      <c r="G797" s="47"/>
      <c r="H797" s="47"/>
      <c r="I797" s="47"/>
      <c r="J797" s="47"/>
      <c r="K797" s="47"/>
      <c r="L797" s="47"/>
      <c r="M797" s="47"/>
      <c r="N797" s="47"/>
      <c r="O797" s="47"/>
      <c r="P797" s="47"/>
      <c r="Q797" s="47"/>
      <c r="R797" s="47"/>
      <c r="S797" s="47"/>
      <c r="T797" s="47"/>
      <c r="U797" s="47"/>
    </row>
    <row r="798" spans="1:21" x14ac:dyDescent="0.2">
      <c r="A798" s="47"/>
      <c r="B798" s="47"/>
      <c r="C798" s="47"/>
      <c r="D798" s="47"/>
      <c r="E798" s="47"/>
      <c r="F798" s="47"/>
      <c r="G798" s="47"/>
      <c r="H798" s="47"/>
      <c r="I798" s="47"/>
      <c r="J798" s="47"/>
      <c r="K798" s="47"/>
      <c r="L798" s="47"/>
      <c r="M798" s="47"/>
      <c r="N798" s="47"/>
      <c r="O798" s="47"/>
      <c r="P798" s="47"/>
      <c r="Q798" s="47"/>
      <c r="R798" s="47"/>
      <c r="S798" s="47"/>
      <c r="T798" s="47"/>
      <c r="U798" s="47"/>
    </row>
    <row r="799" spans="1:21" x14ac:dyDescent="0.2">
      <c r="A799" s="47"/>
      <c r="B799" s="47"/>
      <c r="C799" s="47"/>
      <c r="D799" s="47"/>
      <c r="E799" s="47"/>
      <c r="F799" s="47"/>
      <c r="G799" s="47"/>
      <c r="H799" s="47"/>
      <c r="I799" s="47"/>
      <c r="J799" s="47"/>
      <c r="K799" s="47"/>
      <c r="L799" s="47"/>
      <c r="M799" s="47"/>
      <c r="N799" s="47"/>
      <c r="O799" s="47"/>
      <c r="P799" s="47"/>
      <c r="Q799" s="47"/>
      <c r="R799" s="47"/>
      <c r="S799" s="47"/>
      <c r="T799" s="47"/>
      <c r="U799" s="47"/>
    </row>
    <row r="800" spans="1:21" x14ac:dyDescent="0.2">
      <c r="A800" s="47"/>
      <c r="B800" s="47"/>
      <c r="C800" s="47"/>
      <c r="D800" s="47"/>
      <c r="E800" s="47"/>
      <c r="F800" s="47"/>
      <c r="G800" s="47"/>
      <c r="H800" s="47"/>
      <c r="I800" s="47"/>
      <c r="J800" s="47"/>
      <c r="K800" s="47"/>
      <c r="L800" s="47"/>
      <c r="M800" s="47"/>
      <c r="N800" s="47"/>
      <c r="O800" s="47"/>
      <c r="P800" s="47"/>
      <c r="Q800" s="47"/>
      <c r="R800" s="47"/>
      <c r="S800" s="47"/>
      <c r="T800" s="47"/>
      <c r="U800" s="47"/>
    </row>
    <row r="801" spans="1:21" x14ac:dyDescent="0.2">
      <c r="A801" s="47"/>
      <c r="B801" s="47"/>
      <c r="C801" s="47"/>
      <c r="D801" s="47"/>
      <c r="E801" s="47"/>
      <c r="F801" s="47"/>
      <c r="G801" s="47"/>
      <c r="H801" s="47"/>
      <c r="I801" s="47"/>
      <c r="J801" s="47"/>
      <c r="K801" s="47"/>
      <c r="L801" s="47"/>
      <c r="M801" s="47"/>
      <c r="N801" s="47"/>
      <c r="O801" s="47"/>
      <c r="P801" s="47"/>
      <c r="Q801" s="47"/>
      <c r="R801" s="47"/>
      <c r="S801" s="47"/>
      <c r="T801" s="47"/>
      <c r="U801" s="47"/>
    </row>
    <row r="802" spans="1:21" x14ac:dyDescent="0.2">
      <c r="A802" s="47"/>
      <c r="B802" s="47"/>
      <c r="C802" s="47"/>
      <c r="D802" s="47"/>
      <c r="E802" s="47"/>
      <c r="F802" s="47"/>
      <c r="G802" s="47"/>
      <c r="H802" s="47"/>
      <c r="I802" s="47"/>
      <c r="J802" s="47"/>
      <c r="K802" s="47"/>
      <c r="L802" s="47"/>
      <c r="M802" s="47"/>
      <c r="N802" s="47"/>
      <c r="O802" s="47"/>
      <c r="P802" s="47"/>
      <c r="Q802" s="47"/>
      <c r="R802" s="47"/>
      <c r="S802" s="47"/>
      <c r="T802" s="47"/>
      <c r="U802" s="47"/>
    </row>
    <row r="803" spans="1:21" x14ac:dyDescent="0.2">
      <c r="A803" s="47"/>
      <c r="B803" s="47"/>
      <c r="C803" s="47"/>
      <c r="D803" s="47"/>
      <c r="E803" s="47"/>
      <c r="F803" s="47"/>
      <c r="G803" s="47"/>
      <c r="H803" s="47"/>
      <c r="I803" s="47"/>
      <c r="J803" s="47"/>
      <c r="K803" s="47"/>
      <c r="L803" s="47"/>
      <c r="M803" s="47"/>
      <c r="N803" s="47"/>
      <c r="O803" s="47"/>
      <c r="P803" s="47"/>
      <c r="Q803" s="47"/>
      <c r="R803" s="47"/>
      <c r="S803" s="47"/>
      <c r="T803" s="47"/>
      <c r="U803" s="47"/>
    </row>
    <row r="804" spans="1:21" x14ac:dyDescent="0.2">
      <c r="A804" s="47"/>
      <c r="B804" s="47"/>
      <c r="C804" s="47"/>
      <c r="D804" s="47"/>
      <c r="E804" s="47"/>
      <c r="F804" s="47"/>
      <c r="G804" s="47"/>
      <c r="H804" s="47"/>
      <c r="I804" s="47"/>
      <c r="J804" s="47"/>
      <c r="K804" s="47"/>
      <c r="L804" s="47"/>
      <c r="M804" s="47"/>
      <c r="N804" s="47"/>
      <c r="O804" s="47"/>
      <c r="P804" s="47"/>
      <c r="Q804" s="47"/>
      <c r="R804" s="47"/>
      <c r="S804" s="47"/>
      <c r="T804" s="47"/>
      <c r="U804" s="47"/>
    </row>
    <row r="805" spans="1:21" x14ac:dyDescent="0.2">
      <c r="A805" s="47"/>
      <c r="B805" s="47"/>
      <c r="C805" s="47"/>
      <c r="D805" s="47"/>
      <c r="E805" s="47"/>
      <c r="F805" s="47"/>
      <c r="G805" s="47"/>
      <c r="H805" s="47"/>
      <c r="I805" s="47"/>
      <c r="J805" s="47"/>
      <c r="K805" s="47"/>
      <c r="L805" s="47"/>
      <c r="M805" s="47"/>
      <c r="N805" s="47"/>
      <c r="O805" s="47"/>
      <c r="P805" s="47"/>
      <c r="Q805" s="47"/>
      <c r="R805" s="47"/>
      <c r="S805" s="47"/>
      <c r="T805" s="47"/>
      <c r="U805" s="47"/>
    </row>
    <row r="806" spans="1:21" x14ac:dyDescent="0.2">
      <c r="A806" s="47"/>
      <c r="B806" s="47"/>
      <c r="C806" s="47"/>
      <c r="D806" s="47"/>
      <c r="E806" s="47"/>
      <c r="F806" s="47"/>
      <c r="G806" s="47"/>
      <c r="H806" s="47"/>
      <c r="I806" s="47"/>
      <c r="J806" s="47"/>
      <c r="K806" s="47"/>
      <c r="L806" s="47"/>
      <c r="M806" s="47"/>
      <c r="N806" s="47"/>
      <c r="O806" s="47"/>
      <c r="P806" s="47"/>
      <c r="Q806" s="47"/>
      <c r="R806" s="47"/>
      <c r="S806" s="47"/>
      <c r="T806" s="47"/>
      <c r="U806" s="47"/>
    </row>
    <row r="807" spans="1:21" x14ac:dyDescent="0.2">
      <c r="A807" s="47"/>
      <c r="B807" s="47"/>
      <c r="C807" s="47"/>
      <c r="D807" s="47"/>
      <c r="E807" s="47"/>
      <c r="F807" s="47"/>
      <c r="G807" s="47"/>
      <c r="H807" s="47"/>
      <c r="I807" s="47"/>
      <c r="J807" s="47"/>
      <c r="K807" s="47"/>
      <c r="L807" s="47"/>
      <c r="M807" s="47"/>
      <c r="N807" s="47"/>
      <c r="O807" s="47"/>
      <c r="P807" s="47"/>
      <c r="Q807" s="47"/>
      <c r="R807" s="47"/>
      <c r="S807" s="47"/>
      <c r="T807" s="47"/>
      <c r="U807" s="47"/>
    </row>
    <row r="808" spans="1:21" x14ac:dyDescent="0.2">
      <c r="A808" s="47"/>
      <c r="B808" s="47"/>
      <c r="C808" s="47"/>
      <c r="D808" s="47"/>
      <c r="E808" s="47"/>
      <c r="F808" s="47"/>
      <c r="G808" s="47"/>
      <c r="H808" s="47"/>
      <c r="I808" s="47"/>
      <c r="J808" s="47"/>
      <c r="K808" s="47"/>
      <c r="L808" s="47"/>
      <c r="M808" s="47"/>
      <c r="N808" s="47"/>
      <c r="O808" s="47"/>
      <c r="P808" s="47"/>
      <c r="Q808" s="47"/>
      <c r="R808" s="47"/>
      <c r="S808" s="47"/>
      <c r="T808" s="47"/>
      <c r="U808" s="47"/>
    </row>
    <row r="809" spans="1:21" x14ac:dyDescent="0.2">
      <c r="A809" s="47"/>
      <c r="B809" s="47"/>
      <c r="C809" s="47"/>
      <c r="D809" s="47"/>
      <c r="E809" s="47"/>
      <c r="F809" s="47"/>
      <c r="G809" s="47"/>
      <c r="H809" s="47"/>
      <c r="I809" s="47"/>
      <c r="J809" s="47"/>
      <c r="K809" s="47"/>
      <c r="L809" s="47"/>
      <c r="M809" s="47"/>
      <c r="N809" s="47"/>
      <c r="O809" s="47"/>
      <c r="P809" s="47"/>
      <c r="Q809" s="47"/>
      <c r="R809" s="47"/>
      <c r="S809" s="47"/>
      <c r="T809" s="47"/>
      <c r="U809" s="47"/>
    </row>
    <row r="810" spans="1:21" x14ac:dyDescent="0.2">
      <c r="A810" s="47"/>
      <c r="B810" s="47"/>
      <c r="C810" s="47"/>
      <c r="D810" s="47"/>
      <c r="E810" s="47"/>
      <c r="F810" s="47"/>
      <c r="G810" s="47"/>
      <c r="H810" s="47"/>
      <c r="I810" s="47"/>
      <c r="J810" s="47"/>
      <c r="K810" s="47"/>
      <c r="L810" s="47"/>
      <c r="M810" s="47"/>
      <c r="N810" s="47"/>
      <c r="O810" s="47"/>
      <c r="P810" s="47"/>
      <c r="Q810" s="47"/>
      <c r="R810" s="47"/>
      <c r="S810" s="47"/>
      <c r="T810" s="47"/>
      <c r="U810" s="47"/>
    </row>
    <row r="811" spans="1:21" x14ac:dyDescent="0.2">
      <c r="A811" s="47"/>
      <c r="B811" s="47"/>
      <c r="C811" s="47"/>
      <c r="D811" s="47"/>
      <c r="E811" s="47"/>
      <c r="F811" s="47"/>
      <c r="G811" s="47"/>
      <c r="H811" s="47"/>
      <c r="I811" s="47"/>
      <c r="J811" s="47"/>
      <c r="K811" s="47"/>
      <c r="L811" s="47"/>
      <c r="M811" s="47"/>
      <c r="N811" s="47"/>
      <c r="O811" s="47"/>
      <c r="P811" s="47"/>
      <c r="Q811" s="47"/>
      <c r="R811" s="47"/>
      <c r="S811" s="47"/>
      <c r="T811" s="47"/>
      <c r="U811" s="47"/>
    </row>
    <row r="812" spans="1:21" x14ac:dyDescent="0.2">
      <c r="A812" s="47"/>
      <c r="B812" s="47"/>
      <c r="C812" s="47"/>
      <c r="D812" s="47"/>
      <c r="E812" s="47"/>
      <c r="F812" s="47"/>
      <c r="G812" s="47"/>
      <c r="H812" s="47"/>
      <c r="I812" s="47"/>
      <c r="J812" s="47"/>
      <c r="K812" s="47"/>
      <c r="L812" s="47"/>
      <c r="M812" s="47"/>
      <c r="N812" s="47"/>
      <c r="O812" s="47"/>
      <c r="P812" s="47"/>
      <c r="Q812" s="47"/>
      <c r="R812" s="47"/>
      <c r="S812" s="47"/>
      <c r="T812" s="47"/>
      <c r="U812" s="47"/>
    </row>
    <row r="813" spans="1:21" x14ac:dyDescent="0.2">
      <c r="A813" s="47"/>
      <c r="B813" s="47"/>
      <c r="C813" s="47"/>
      <c r="D813" s="47"/>
      <c r="E813" s="47"/>
      <c r="F813" s="47"/>
      <c r="G813" s="47"/>
      <c r="H813" s="47"/>
      <c r="I813" s="47"/>
      <c r="J813" s="47"/>
      <c r="K813" s="47"/>
      <c r="L813" s="47"/>
      <c r="M813" s="47"/>
      <c r="N813" s="47"/>
      <c r="O813" s="47"/>
      <c r="P813" s="47"/>
      <c r="Q813" s="47"/>
      <c r="R813" s="47"/>
      <c r="S813" s="47"/>
      <c r="T813" s="47"/>
      <c r="U813" s="47"/>
    </row>
    <row r="814" spans="1:21" x14ac:dyDescent="0.2">
      <c r="A814" s="47"/>
      <c r="B814" s="47"/>
      <c r="C814" s="47"/>
      <c r="D814" s="47"/>
      <c r="E814" s="47"/>
      <c r="F814" s="47"/>
      <c r="G814" s="47"/>
      <c r="H814" s="47"/>
      <c r="I814" s="47"/>
      <c r="J814" s="47"/>
      <c r="K814" s="47"/>
      <c r="L814" s="47"/>
      <c r="M814" s="47"/>
      <c r="N814" s="47"/>
      <c r="O814" s="47"/>
      <c r="P814" s="47"/>
      <c r="Q814" s="47"/>
      <c r="R814" s="47"/>
      <c r="S814" s="47"/>
      <c r="T814" s="47"/>
      <c r="U814" s="47"/>
    </row>
    <row r="815" spans="1:21" x14ac:dyDescent="0.2">
      <c r="A815" s="47"/>
      <c r="B815" s="47"/>
      <c r="C815" s="47"/>
      <c r="D815" s="47"/>
      <c r="E815" s="47"/>
      <c r="F815" s="47"/>
      <c r="G815" s="47"/>
      <c r="H815" s="47"/>
      <c r="I815" s="47"/>
      <c r="J815" s="47"/>
      <c r="K815" s="47"/>
      <c r="L815" s="47"/>
      <c r="M815" s="47"/>
      <c r="N815" s="47"/>
      <c r="O815" s="47"/>
      <c r="P815" s="47"/>
      <c r="Q815" s="47"/>
      <c r="R815" s="47"/>
      <c r="S815" s="47"/>
      <c r="T815" s="47"/>
      <c r="U815" s="47"/>
    </row>
    <row r="816" spans="1:21" x14ac:dyDescent="0.2">
      <c r="A816" s="47"/>
      <c r="B816" s="47"/>
      <c r="C816" s="47"/>
      <c r="D816" s="47"/>
      <c r="E816" s="47"/>
      <c r="F816" s="47"/>
      <c r="G816" s="47"/>
      <c r="H816" s="47"/>
      <c r="I816" s="47"/>
      <c r="J816" s="47"/>
      <c r="K816" s="47"/>
      <c r="L816" s="47"/>
      <c r="M816" s="47"/>
      <c r="N816" s="47"/>
      <c r="O816" s="47"/>
      <c r="P816" s="47"/>
      <c r="Q816" s="47"/>
      <c r="R816" s="47"/>
      <c r="S816" s="47"/>
      <c r="T816" s="47"/>
      <c r="U816" s="47"/>
    </row>
    <row r="817" spans="1:21" x14ac:dyDescent="0.2">
      <c r="A817" s="47"/>
      <c r="B817" s="47"/>
      <c r="C817" s="47"/>
      <c r="D817" s="47"/>
      <c r="E817" s="47"/>
      <c r="F817" s="47"/>
      <c r="G817" s="47"/>
      <c r="H817" s="47"/>
      <c r="I817" s="47"/>
      <c r="J817" s="47"/>
      <c r="K817" s="47"/>
      <c r="L817" s="47"/>
      <c r="M817" s="47"/>
      <c r="N817" s="47"/>
      <c r="O817" s="47"/>
      <c r="P817" s="47"/>
      <c r="Q817" s="47"/>
      <c r="R817" s="47"/>
      <c r="S817" s="47"/>
      <c r="T817" s="47"/>
      <c r="U817" s="47"/>
    </row>
    <row r="818" spans="1:21" x14ac:dyDescent="0.2">
      <c r="A818" s="47"/>
      <c r="B818" s="47"/>
      <c r="C818" s="47"/>
      <c r="D818" s="47"/>
      <c r="E818" s="47"/>
      <c r="F818" s="47"/>
      <c r="G818" s="47"/>
      <c r="H818" s="47"/>
      <c r="I818" s="47"/>
      <c r="J818" s="47"/>
      <c r="K818" s="47"/>
      <c r="L818" s="47"/>
      <c r="M818" s="47"/>
      <c r="N818" s="47"/>
      <c r="O818" s="47"/>
      <c r="P818" s="47"/>
      <c r="Q818" s="47"/>
      <c r="R818" s="47"/>
      <c r="S818" s="47"/>
      <c r="T818" s="47"/>
      <c r="U818" s="47"/>
    </row>
    <row r="819" spans="1:21" x14ac:dyDescent="0.2">
      <c r="A819" s="47"/>
      <c r="B819" s="47"/>
      <c r="C819" s="47"/>
      <c r="D819" s="47"/>
      <c r="E819" s="47"/>
      <c r="F819" s="47"/>
      <c r="G819" s="47"/>
      <c r="H819" s="47"/>
      <c r="I819" s="47"/>
      <c r="J819" s="47"/>
      <c r="K819" s="47"/>
      <c r="L819" s="47"/>
      <c r="M819" s="47"/>
      <c r="N819" s="47"/>
      <c r="O819" s="47"/>
      <c r="P819" s="47"/>
      <c r="Q819" s="47"/>
      <c r="R819" s="47"/>
      <c r="S819" s="47"/>
      <c r="T819" s="47"/>
      <c r="U819" s="47"/>
    </row>
    <row r="820" spans="1:21" x14ac:dyDescent="0.2">
      <c r="A820" s="47"/>
      <c r="B820" s="47"/>
      <c r="C820" s="47"/>
      <c r="D820" s="47"/>
      <c r="E820" s="47"/>
      <c r="F820" s="47"/>
      <c r="G820" s="47"/>
      <c r="H820" s="47"/>
      <c r="I820" s="47"/>
      <c r="J820" s="47"/>
      <c r="K820" s="47"/>
      <c r="L820" s="47"/>
      <c r="M820" s="47"/>
      <c r="N820" s="47"/>
      <c r="O820" s="47"/>
      <c r="P820" s="47"/>
      <c r="Q820" s="47"/>
      <c r="R820" s="47"/>
      <c r="S820" s="47"/>
      <c r="T820" s="47"/>
      <c r="U820" s="47"/>
    </row>
    <row r="821" spans="1:21" x14ac:dyDescent="0.2">
      <c r="A821" s="47"/>
      <c r="B821" s="47"/>
      <c r="C821" s="47"/>
      <c r="D821" s="47"/>
      <c r="E821" s="47"/>
      <c r="F821" s="47"/>
      <c r="G821" s="47"/>
      <c r="H821" s="47"/>
      <c r="I821" s="47"/>
      <c r="J821" s="47"/>
      <c r="K821" s="47"/>
      <c r="L821" s="47"/>
      <c r="M821" s="47"/>
      <c r="N821" s="47"/>
      <c r="O821" s="47"/>
      <c r="P821" s="47"/>
      <c r="Q821" s="47"/>
      <c r="R821" s="47"/>
      <c r="S821" s="47"/>
      <c r="T821" s="47"/>
      <c r="U821" s="47"/>
    </row>
    <row r="822" spans="1:21" x14ac:dyDescent="0.2">
      <c r="A822" s="47"/>
      <c r="B822" s="47"/>
      <c r="C822" s="47"/>
      <c r="D822" s="47"/>
      <c r="E822" s="47"/>
      <c r="F822" s="47"/>
      <c r="G822" s="47"/>
      <c r="H822" s="47"/>
      <c r="I822" s="47"/>
      <c r="J822" s="47"/>
      <c r="K822" s="47"/>
      <c r="L822" s="47"/>
      <c r="M822" s="47"/>
      <c r="N822" s="47"/>
      <c r="O822" s="47"/>
      <c r="P822" s="47"/>
      <c r="Q822" s="47"/>
      <c r="R822" s="47"/>
      <c r="S822" s="47"/>
      <c r="T822" s="47"/>
      <c r="U822" s="47"/>
    </row>
    <row r="823" spans="1:21" x14ac:dyDescent="0.2">
      <c r="A823" s="47"/>
      <c r="B823" s="47"/>
      <c r="C823" s="47"/>
      <c r="D823" s="47"/>
      <c r="E823" s="47"/>
      <c r="F823" s="47"/>
      <c r="G823" s="47"/>
      <c r="H823" s="47"/>
      <c r="I823" s="47"/>
      <c r="J823" s="47"/>
      <c r="K823" s="47"/>
      <c r="L823" s="47"/>
      <c r="M823" s="47"/>
      <c r="N823" s="47"/>
      <c r="O823" s="47"/>
      <c r="P823" s="47"/>
      <c r="Q823" s="47"/>
      <c r="R823" s="47"/>
      <c r="S823" s="47"/>
      <c r="T823" s="47"/>
      <c r="U823" s="47"/>
    </row>
    <row r="824" spans="1:21" x14ac:dyDescent="0.2">
      <c r="A824" s="47"/>
      <c r="B824" s="47"/>
      <c r="C824" s="47"/>
      <c r="D824" s="47"/>
      <c r="E824" s="47"/>
      <c r="F824" s="47"/>
      <c r="G824" s="47"/>
      <c r="H824" s="47"/>
      <c r="I824" s="47"/>
      <c r="J824" s="47"/>
      <c r="K824" s="47"/>
      <c r="L824" s="47"/>
      <c r="M824" s="47"/>
      <c r="N824" s="47"/>
      <c r="O824" s="47"/>
      <c r="P824" s="47"/>
      <c r="Q824" s="47"/>
      <c r="R824" s="47"/>
      <c r="S824" s="47"/>
      <c r="T824" s="47"/>
      <c r="U824" s="47"/>
    </row>
    <row r="825" spans="1:21" x14ac:dyDescent="0.2">
      <c r="A825" s="47"/>
      <c r="B825" s="47"/>
      <c r="C825" s="47"/>
      <c r="D825" s="47"/>
      <c r="E825" s="47"/>
      <c r="F825" s="47"/>
      <c r="G825" s="47"/>
      <c r="H825" s="47"/>
      <c r="I825" s="47"/>
      <c r="J825" s="47"/>
      <c r="K825" s="47"/>
      <c r="L825" s="47"/>
      <c r="M825" s="47"/>
      <c r="N825" s="47"/>
      <c r="O825" s="47"/>
      <c r="P825" s="47"/>
      <c r="Q825" s="47"/>
      <c r="R825" s="47"/>
      <c r="S825" s="47"/>
      <c r="T825" s="47"/>
      <c r="U825" s="47"/>
    </row>
    <row r="826" spans="1:21" x14ac:dyDescent="0.2">
      <c r="A826" s="47"/>
      <c r="B826" s="47"/>
      <c r="C826" s="47"/>
      <c r="D826" s="47"/>
      <c r="E826" s="47"/>
      <c r="F826" s="47"/>
      <c r="G826" s="47"/>
      <c r="H826" s="47"/>
      <c r="I826" s="47"/>
      <c r="J826" s="47"/>
      <c r="K826" s="47"/>
      <c r="L826" s="47"/>
      <c r="M826" s="47"/>
      <c r="N826" s="47"/>
      <c r="O826" s="47"/>
      <c r="P826" s="47"/>
      <c r="Q826" s="47"/>
      <c r="R826" s="47"/>
      <c r="S826" s="47"/>
      <c r="T826" s="47"/>
      <c r="U826" s="47"/>
    </row>
    <row r="827" spans="1:21" x14ac:dyDescent="0.2">
      <c r="A827" s="47"/>
      <c r="B827" s="47"/>
      <c r="C827" s="47"/>
      <c r="D827" s="47"/>
      <c r="E827" s="47"/>
      <c r="F827" s="47"/>
      <c r="G827" s="47"/>
      <c r="H827" s="47"/>
      <c r="I827" s="47"/>
      <c r="J827" s="47"/>
      <c r="K827" s="47"/>
      <c r="L827" s="47"/>
      <c r="M827" s="47"/>
      <c r="N827" s="47"/>
      <c r="O827" s="47"/>
      <c r="P827" s="47"/>
      <c r="Q827" s="47"/>
      <c r="R827" s="47"/>
      <c r="S827" s="47"/>
      <c r="T827" s="47"/>
      <c r="U827" s="47"/>
    </row>
    <row r="828" spans="1:21" x14ac:dyDescent="0.2">
      <c r="A828" s="47"/>
      <c r="B828" s="47"/>
      <c r="C828" s="47"/>
      <c r="D828" s="47"/>
      <c r="E828" s="47"/>
      <c r="F828" s="47"/>
      <c r="G828" s="47"/>
      <c r="H828" s="47"/>
      <c r="I828" s="47"/>
      <c r="J828" s="47"/>
      <c r="K828" s="47"/>
      <c r="L828" s="47"/>
      <c r="M828" s="47"/>
      <c r="N828" s="47"/>
      <c r="O828" s="47"/>
      <c r="P828" s="47"/>
      <c r="Q828" s="47"/>
      <c r="R828" s="47"/>
      <c r="S828" s="47"/>
      <c r="T828" s="47"/>
      <c r="U828" s="47"/>
    </row>
    <row r="829" spans="1:21" x14ac:dyDescent="0.2">
      <c r="A829" s="47"/>
      <c r="B829" s="47"/>
      <c r="C829" s="47"/>
      <c r="D829" s="47"/>
      <c r="E829" s="47"/>
      <c r="F829" s="47"/>
      <c r="G829" s="47"/>
      <c r="H829" s="47"/>
      <c r="I829" s="47"/>
      <c r="J829" s="47"/>
      <c r="K829" s="47"/>
      <c r="L829" s="47"/>
      <c r="M829" s="47"/>
      <c r="N829" s="47"/>
      <c r="O829" s="47"/>
      <c r="P829" s="47"/>
      <c r="Q829" s="47"/>
      <c r="R829" s="47"/>
      <c r="S829" s="47"/>
      <c r="T829" s="47"/>
      <c r="U829" s="47"/>
    </row>
    <row r="830" spans="1:21" x14ac:dyDescent="0.2">
      <c r="A830" s="47"/>
      <c r="B830" s="47"/>
      <c r="C830" s="47"/>
      <c r="D830" s="47"/>
      <c r="E830" s="47"/>
      <c r="F830" s="47"/>
      <c r="G830" s="47"/>
      <c r="H830" s="47"/>
      <c r="I830" s="47"/>
      <c r="J830" s="47"/>
      <c r="K830" s="47"/>
      <c r="L830" s="47"/>
      <c r="M830" s="47"/>
      <c r="N830" s="47"/>
      <c r="O830" s="47"/>
      <c r="P830" s="47"/>
      <c r="Q830" s="47"/>
      <c r="R830" s="47"/>
      <c r="S830" s="47"/>
      <c r="T830" s="47"/>
      <c r="U830" s="47"/>
    </row>
    <row r="831" spans="1:21" x14ac:dyDescent="0.2">
      <c r="A831" s="47"/>
      <c r="B831" s="47"/>
      <c r="C831" s="47"/>
      <c r="D831" s="47"/>
      <c r="E831" s="47"/>
      <c r="F831" s="47"/>
      <c r="G831" s="47"/>
      <c r="H831" s="47"/>
      <c r="I831" s="47"/>
      <c r="J831" s="47"/>
      <c r="K831" s="47"/>
      <c r="L831" s="47"/>
      <c r="M831" s="47"/>
      <c r="N831" s="47"/>
      <c r="O831" s="47"/>
      <c r="P831" s="47"/>
      <c r="Q831" s="47"/>
      <c r="R831" s="47"/>
      <c r="S831" s="47"/>
      <c r="T831" s="47"/>
      <c r="U831" s="47"/>
    </row>
    <row r="832" spans="1:21" x14ac:dyDescent="0.2">
      <c r="A832" s="47"/>
      <c r="B832" s="47"/>
      <c r="C832" s="47"/>
      <c r="D832" s="47"/>
      <c r="E832" s="47"/>
      <c r="F832" s="47"/>
      <c r="G832" s="47"/>
      <c r="H832" s="47"/>
      <c r="I832" s="47"/>
      <c r="J832" s="47"/>
      <c r="K832" s="47"/>
      <c r="L832" s="47"/>
      <c r="M832" s="47"/>
      <c r="N832" s="47"/>
      <c r="O832" s="47"/>
      <c r="P832" s="47"/>
      <c r="Q832" s="47"/>
      <c r="R832" s="47"/>
      <c r="S832" s="47"/>
      <c r="T832" s="47"/>
      <c r="U832" s="47"/>
    </row>
    <row r="833" spans="1:21" x14ac:dyDescent="0.2">
      <c r="A833" s="47"/>
      <c r="B833" s="47"/>
      <c r="C833" s="47"/>
      <c r="D833" s="47"/>
      <c r="E833" s="47"/>
      <c r="F833" s="47"/>
      <c r="G833" s="47"/>
      <c r="H833" s="47"/>
      <c r="I833" s="47"/>
      <c r="J833" s="47"/>
      <c r="K833" s="47"/>
      <c r="L833" s="47"/>
      <c r="M833" s="47"/>
      <c r="N833" s="47"/>
      <c r="O833" s="47"/>
      <c r="P833" s="47"/>
      <c r="Q833" s="47"/>
      <c r="R833" s="47"/>
      <c r="S833" s="47"/>
      <c r="T833" s="47"/>
      <c r="U833" s="47"/>
    </row>
    <row r="834" spans="1:21" x14ac:dyDescent="0.2">
      <c r="A834" s="47"/>
      <c r="B834" s="47"/>
      <c r="C834" s="47"/>
      <c r="D834" s="47"/>
      <c r="E834" s="47"/>
      <c r="F834" s="47"/>
      <c r="G834" s="47"/>
      <c r="H834" s="47"/>
      <c r="I834" s="47"/>
      <c r="J834" s="47"/>
      <c r="K834" s="47"/>
      <c r="L834" s="47"/>
      <c r="M834" s="47"/>
      <c r="N834" s="47"/>
      <c r="O834" s="47"/>
      <c r="P834" s="47"/>
      <c r="Q834" s="47"/>
      <c r="R834" s="47"/>
      <c r="S834" s="47"/>
      <c r="T834" s="47"/>
      <c r="U834" s="47"/>
    </row>
    <row r="835" spans="1:21" x14ac:dyDescent="0.2">
      <c r="A835" s="47"/>
      <c r="B835" s="47"/>
      <c r="C835" s="47"/>
      <c r="D835" s="47"/>
      <c r="E835" s="47"/>
      <c r="F835" s="47"/>
      <c r="G835" s="47"/>
      <c r="H835" s="47"/>
      <c r="I835" s="47"/>
      <c r="J835" s="47"/>
      <c r="K835" s="47"/>
      <c r="L835" s="47"/>
      <c r="M835" s="47"/>
      <c r="N835" s="47"/>
      <c r="O835" s="47"/>
      <c r="P835" s="47"/>
      <c r="Q835" s="47"/>
      <c r="R835" s="47"/>
      <c r="S835" s="47"/>
      <c r="T835" s="47"/>
      <c r="U835" s="47"/>
    </row>
    <row r="836" spans="1:21" x14ac:dyDescent="0.2">
      <c r="A836" s="47"/>
      <c r="B836" s="47"/>
      <c r="C836" s="47"/>
      <c r="D836" s="47"/>
      <c r="E836" s="47"/>
      <c r="F836" s="47"/>
      <c r="G836" s="47"/>
      <c r="H836" s="47"/>
      <c r="I836" s="47"/>
      <c r="J836" s="47"/>
      <c r="K836" s="47"/>
      <c r="L836" s="47"/>
      <c r="M836" s="47"/>
      <c r="N836" s="47"/>
      <c r="O836" s="47"/>
      <c r="P836" s="47"/>
      <c r="Q836" s="47"/>
      <c r="R836" s="47"/>
      <c r="S836" s="47"/>
      <c r="T836" s="47"/>
      <c r="U836" s="47"/>
    </row>
    <row r="837" spans="1:21" x14ac:dyDescent="0.2">
      <c r="A837" s="47"/>
      <c r="B837" s="47"/>
      <c r="C837" s="47"/>
      <c r="D837" s="47"/>
      <c r="E837" s="47"/>
      <c r="F837" s="47"/>
      <c r="G837" s="47"/>
      <c r="H837" s="47"/>
      <c r="I837" s="47"/>
      <c r="J837" s="47"/>
      <c r="K837" s="47"/>
      <c r="L837" s="47"/>
      <c r="M837" s="47"/>
      <c r="N837" s="47"/>
      <c r="O837" s="47"/>
      <c r="P837" s="47"/>
      <c r="Q837" s="47"/>
      <c r="R837" s="47"/>
      <c r="S837" s="47"/>
      <c r="T837" s="47"/>
      <c r="U837" s="47"/>
    </row>
    <row r="838" spans="1:21" x14ac:dyDescent="0.2">
      <c r="A838" s="47"/>
      <c r="B838" s="47"/>
      <c r="C838" s="47"/>
      <c r="D838" s="47"/>
      <c r="E838" s="47"/>
      <c r="F838" s="47"/>
      <c r="G838" s="47"/>
      <c r="H838" s="47"/>
      <c r="I838" s="47"/>
      <c r="J838" s="47"/>
      <c r="K838" s="47"/>
      <c r="L838" s="47"/>
      <c r="M838" s="47"/>
      <c r="N838" s="47"/>
      <c r="O838" s="47"/>
      <c r="P838" s="47"/>
      <c r="Q838" s="47"/>
      <c r="R838" s="47"/>
      <c r="S838" s="47"/>
      <c r="T838" s="47"/>
      <c r="U838" s="47"/>
    </row>
    <row r="839" spans="1:21" x14ac:dyDescent="0.2">
      <c r="A839" s="47"/>
      <c r="B839" s="47"/>
      <c r="C839" s="47"/>
      <c r="D839" s="47"/>
      <c r="E839" s="47"/>
      <c r="F839" s="47"/>
      <c r="G839" s="47"/>
      <c r="H839" s="47"/>
      <c r="I839" s="47"/>
      <c r="J839" s="47"/>
      <c r="K839" s="47"/>
      <c r="L839" s="47"/>
      <c r="M839" s="47"/>
      <c r="N839" s="47"/>
      <c r="O839" s="47"/>
      <c r="P839" s="47"/>
      <c r="Q839" s="47"/>
      <c r="R839" s="47"/>
      <c r="S839" s="47"/>
      <c r="T839" s="47"/>
      <c r="U839" s="47"/>
    </row>
    <row r="840" spans="1:21" x14ac:dyDescent="0.2">
      <c r="A840" s="47"/>
      <c r="B840" s="47"/>
      <c r="C840" s="47"/>
      <c r="D840" s="47"/>
      <c r="E840" s="47"/>
      <c r="F840" s="47"/>
      <c r="G840" s="47"/>
      <c r="H840" s="47"/>
      <c r="I840" s="47"/>
      <c r="J840" s="47"/>
      <c r="K840" s="47"/>
      <c r="L840" s="47"/>
      <c r="M840" s="47"/>
      <c r="N840" s="47"/>
      <c r="O840" s="47"/>
      <c r="P840" s="47"/>
      <c r="Q840" s="47"/>
      <c r="R840" s="47"/>
      <c r="S840" s="47"/>
      <c r="T840" s="47"/>
      <c r="U840" s="47"/>
    </row>
    <row r="841" spans="1:21" x14ac:dyDescent="0.2">
      <c r="A841" s="47"/>
      <c r="B841" s="47"/>
      <c r="C841" s="47"/>
      <c r="D841" s="47"/>
      <c r="E841" s="47"/>
      <c r="F841" s="47"/>
      <c r="G841" s="47"/>
      <c r="H841" s="47"/>
      <c r="I841" s="47"/>
      <c r="J841" s="47"/>
      <c r="K841" s="47"/>
      <c r="L841" s="47"/>
      <c r="M841" s="47"/>
      <c r="N841" s="47"/>
      <c r="O841" s="47"/>
      <c r="P841" s="47"/>
      <c r="Q841" s="47"/>
      <c r="R841" s="47"/>
      <c r="S841" s="47"/>
      <c r="T841" s="47"/>
      <c r="U841" s="47"/>
    </row>
    <row r="842" spans="1:21" x14ac:dyDescent="0.2">
      <c r="A842" s="47"/>
      <c r="B842" s="47"/>
      <c r="C842" s="47"/>
      <c r="D842" s="47"/>
      <c r="E842" s="47"/>
      <c r="F842" s="47"/>
      <c r="G842" s="47"/>
      <c r="H842" s="47"/>
      <c r="I842" s="47"/>
      <c r="J842" s="47"/>
      <c r="K842" s="47"/>
      <c r="L842" s="47"/>
      <c r="M842" s="47"/>
      <c r="N842" s="47"/>
      <c r="O842" s="47"/>
      <c r="P842" s="47"/>
      <c r="Q842" s="47"/>
      <c r="R842" s="47"/>
      <c r="S842" s="47"/>
      <c r="T842" s="47"/>
      <c r="U842" s="47"/>
    </row>
    <row r="843" spans="1:21" x14ac:dyDescent="0.2">
      <c r="A843" s="47"/>
      <c r="B843" s="47"/>
      <c r="C843" s="47"/>
      <c r="D843" s="47"/>
      <c r="E843" s="47"/>
      <c r="F843" s="47"/>
      <c r="G843" s="47"/>
      <c r="H843" s="47"/>
      <c r="I843" s="47"/>
      <c r="J843" s="47"/>
      <c r="K843" s="47"/>
      <c r="L843" s="47"/>
      <c r="M843" s="47"/>
      <c r="N843" s="47"/>
      <c r="O843" s="47"/>
      <c r="P843" s="47"/>
      <c r="Q843" s="47"/>
      <c r="R843" s="47"/>
      <c r="S843" s="47"/>
      <c r="T843" s="47"/>
      <c r="U843" s="47"/>
    </row>
    <row r="844" spans="1:21" x14ac:dyDescent="0.2">
      <c r="A844" s="47"/>
      <c r="B844" s="47"/>
      <c r="C844" s="47"/>
      <c r="D844" s="47"/>
      <c r="E844" s="47"/>
      <c r="F844" s="47"/>
      <c r="G844" s="47"/>
      <c r="H844" s="47"/>
      <c r="I844" s="47"/>
      <c r="J844" s="47"/>
      <c r="K844" s="47"/>
      <c r="L844" s="47"/>
      <c r="M844" s="47"/>
      <c r="N844" s="47"/>
      <c r="O844" s="47"/>
      <c r="P844" s="47"/>
      <c r="Q844" s="47"/>
      <c r="R844" s="47"/>
      <c r="S844" s="47"/>
      <c r="T844" s="47"/>
      <c r="U844" s="47"/>
    </row>
    <row r="845" spans="1:21" x14ac:dyDescent="0.2">
      <c r="A845" s="47"/>
      <c r="B845" s="47"/>
      <c r="C845" s="47"/>
      <c r="D845" s="47"/>
      <c r="E845" s="47"/>
      <c r="F845" s="47"/>
      <c r="G845" s="47"/>
      <c r="H845" s="47"/>
      <c r="I845" s="47"/>
      <c r="J845" s="47"/>
      <c r="K845" s="47"/>
      <c r="L845" s="47"/>
      <c r="M845" s="47"/>
      <c r="N845" s="47"/>
      <c r="O845" s="47"/>
      <c r="P845" s="47"/>
      <c r="Q845" s="47"/>
      <c r="R845" s="47"/>
      <c r="S845" s="47"/>
      <c r="T845" s="47"/>
      <c r="U845" s="47"/>
    </row>
    <row r="846" spans="1:21" x14ac:dyDescent="0.2">
      <c r="A846" s="47"/>
      <c r="B846" s="47"/>
      <c r="C846" s="47"/>
      <c r="D846" s="47"/>
      <c r="E846" s="47"/>
      <c r="F846" s="47"/>
      <c r="G846" s="47"/>
      <c r="H846" s="47"/>
      <c r="I846" s="47"/>
      <c r="J846" s="47"/>
      <c r="K846" s="47"/>
      <c r="L846" s="47"/>
      <c r="M846" s="47"/>
      <c r="N846" s="47"/>
      <c r="O846" s="47"/>
      <c r="P846" s="47"/>
      <c r="Q846" s="47"/>
      <c r="R846" s="47"/>
      <c r="S846" s="47"/>
      <c r="T846" s="47"/>
      <c r="U846" s="47"/>
    </row>
    <row r="847" spans="1:21" x14ac:dyDescent="0.2">
      <c r="A847" s="47"/>
      <c r="B847" s="47"/>
      <c r="C847" s="47"/>
      <c r="D847" s="47"/>
      <c r="E847" s="47"/>
      <c r="F847" s="47"/>
      <c r="G847" s="47"/>
      <c r="H847" s="47"/>
      <c r="I847" s="47"/>
      <c r="J847" s="47"/>
      <c r="K847" s="47"/>
      <c r="L847" s="47"/>
      <c r="M847" s="47"/>
      <c r="N847" s="47"/>
      <c r="O847" s="47"/>
      <c r="P847" s="47"/>
      <c r="Q847" s="47"/>
      <c r="R847" s="47"/>
      <c r="S847" s="47"/>
      <c r="T847" s="47"/>
      <c r="U847" s="47"/>
    </row>
    <row r="848" spans="1:21" x14ac:dyDescent="0.2">
      <c r="A848" s="47"/>
      <c r="B848" s="47"/>
      <c r="C848" s="47"/>
      <c r="D848" s="47"/>
      <c r="E848" s="47"/>
      <c r="F848" s="47"/>
      <c r="G848" s="47"/>
      <c r="H848" s="47"/>
      <c r="I848" s="47"/>
      <c r="J848" s="47"/>
      <c r="K848" s="47"/>
      <c r="L848" s="47"/>
      <c r="M848" s="47"/>
      <c r="N848" s="47"/>
      <c r="O848" s="47"/>
      <c r="P848" s="47"/>
      <c r="Q848" s="47"/>
      <c r="R848" s="47"/>
      <c r="S848" s="47"/>
      <c r="T848" s="47"/>
      <c r="U848" s="47"/>
    </row>
    <row r="849" spans="1:21" x14ac:dyDescent="0.2">
      <c r="A849" s="47"/>
      <c r="B849" s="47"/>
      <c r="C849" s="47"/>
      <c r="D849" s="47"/>
      <c r="E849" s="47"/>
      <c r="F849" s="47"/>
      <c r="G849" s="47"/>
      <c r="H849" s="47"/>
      <c r="I849" s="47"/>
      <c r="J849" s="47"/>
      <c r="K849" s="47"/>
      <c r="L849" s="47"/>
      <c r="M849" s="47"/>
      <c r="N849" s="47"/>
      <c r="O849" s="47"/>
      <c r="P849" s="47"/>
      <c r="Q849" s="47"/>
      <c r="R849" s="47"/>
      <c r="S849" s="47"/>
      <c r="T849" s="47"/>
      <c r="U849" s="47"/>
    </row>
    <row r="850" spans="1:21" x14ac:dyDescent="0.2">
      <c r="A850" s="47"/>
      <c r="B850" s="47"/>
      <c r="C850" s="47"/>
      <c r="D850" s="47"/>
      <c r="E850" s="47"/>
      <c r="F850" s="47"/>
      <c r="G850" s="47"/>
      <c r="H850" s="47"/>
      <c r="I850" s="47"/>
      <c r="J850" s="47"/>
      <c r="K850" s="47"/>
      <c r="L850" s="47"/>
      <c r="M850" s="47"/>
      <c r="N850" s="47"/>
      <c r="O850" s="47"/>
      <c r="P850" s="47"/>
      <c r="Q850" s="47"/>
      <c r="R850" s="47"/>
      <c r="S850" s="47"/>
      <c r="T850" s="47"/>
      <c r="U850" s="47"/>
    </row>
    <row r="851" spans="1:21" x14ac:dyDescent="0.2">
      <c r="A851" s="47"/>
      <c r="B851" s="47"/>
      <c r="C851" s="47"/>
      <c r="D851" s="47"/>
      <c r="E851" s="47"/>
      <c r="F851" s="47"/>
      <c r="G851" s="47"/>
      <c r="H851" s="47"/>
      <c r="I851" s="47"/>
      <c r="J851" s="47"/>
      <c r="K851" s="47"/>
      <c r="L851" s="47"/>
      <c r="M851" s="47"/>
      <c r="N851" s="47"/>
      <c r="O851" s="47"/>
      <c r="P851" s="47"/>
      <c r="Q851" s="47"/>
      <c r="R851" s="47"/>
      <c r="S851" s="47"/>
      <c r="T851" s="47"/>
      <c r="U851" s="47"/>
    </row>
    <row r="852" spans="1:21" x14ac:dyDescent="0.2">
      <c r="A852" s="47"/>
      <c r="B852" s="47"/>
      <c r="C852" s="47"/>
      <c r="D852" s="47"/>
      <c r="E852" s="47"/>
      <c r="F852" s="47"/>
      <c r="G852" s="47"/>
      <c r="H852" s="47"/>
      <c r="I852" s="47"/>
      <c r="J852" s="47"/>
      <c r="K852" s="47"/>
      <c r="L852" s="47"/>
      <c r="M852" s="47"/>
      <c r="N852" s="47"/>
      <c r="O852" s="47"/>
      <c r="P852" s="47"/>
      <c r="Q852" s="47"/>
      <c r="R852" s="47"/>
      <c r="S852" s="47"/>
      <c r="T852" s="47"/>
      <c r="U852" s="47"/>
    </row>
    <row r="853" spans="1:21" x14ac:dyDescent="0.2">
      <c r="A853" s="47"/>
      <c r="B853" s="47"/>
      <c r="C853" s="47"/>
      <c r="D853" s="47"/>
      <c r="E853" s="47"/>
      <c r="F853" s="47"/>
      <c r="G853" s="47"/>
      <c r="H853" s="47"/>
      <c r="I853" s="47"/>
      <c r="J853" s="47"/>
      <c r="K853" s="47"/>
      <c r="L853" s="47"/>
      <c r="M853" s="47"/>
      <c r="N853" s="47"/>
      <c r="O853" s="47"/>
      <c r="P853" s="47"/>
      <c r="Q853" s="47"/>
      <c r="R853" s="47"/>
      <c r="S853" s="47"/>
      <c r="T853" s="47"/>
      <c r="U853" s="47"/>
    </row>
    <row r="854" spans="1:21" x14ac:dyDescent="0.2">
      <c r="A854" s="47"/>
      <c r="B854" s="47"/>
      <c r="C854" s="47"/>
      <c r="D854" s="47"/>
      <c r="E854" s="47"/>
      <c r="F854" s="47"/>
      <c r="G854" s="47"/>
      <c r="H854" s="47"/>
      <c r="I854" s="47"/>
      <c r="J854" s="47"/>
      <c r="K854" s="47"/>
      <c r="L854" s="47"/>
      <c r="M854" s="47"/>
      <c r="N854" s="47"/>
      <c r="O854" s="47"/>
      <c r="P854" s="47"/>
      <c r="Q854" s="47"/>
      <c r="R854" s="47"/>
      <c r="S854" s="47"/>
      <c r="T854" s="47"/>
      <c r="U854" s="47"/>
    </row>
    <row r="855" spans="1:21" x14ac:dyDescent="0.2">
      <c r="A855" s="47"/>
      <c r="B855" s="47"/>
      <c r="C855" s="47"/>
      <c r="D855" s="47"/>
      <c r="E855" s="47"/>
      <c r="F855" s="47"/>
      <c r="G855" s="47"/>
      <c r="H855" s="47"/>
      <c r="I855" s="47"/>
      <c r="J855" s="47"/>
      <c r="K855" s="47"/>
      <c r="L855" s="47"/>
      <c r="M855" s="47"/>
      <c r="N855" s="47"/>
      <c r="O855" s="47"/>
      <c r="P855" s="47"/>
      <c r="Q855" s="47"/>
      <c r="R855" s="47"/>
      <c r="S855" s="47"/>
      <c r="T855" s="47"/>
      <c r="U855" s="47"/>
    </row>
    <row r="856" spans="1:21" x14ac:dyDescent="0.2">
      <c r="A856" s="47"/>
      <c r="B856" s="47"/>
      <c r="C856" s="47"/>
      <c r="D856" s="47"/>
      <c r="E856" s="47"/>
      <c r="F856" s="47"/>
      <c r="G856" s="47"/>
      <c r="H856" s="47"/>
      <c r="I856" s="47"/>
      <c r="J856" s="47"/>
      <c r="K856" s="47"/>
      <c r="L856" s="47"/>
      <c r="M856" s="47"/>
      <c r="N856" s="47"/>
      <c r="O856" s="47"/>
      <c r="P856" s="47"/>
      <c r="Q856" s="47"/>
      <c r="R856" s="47"/>
      <c r="S856" s="47"/>
      <c r="T856" s="47"/>
      <c r="U856" s="47"/>
    </row>
    <row r="857" spans="1:21" x14ac:dyDescent="0.2">
      <c r="A857" s="47"/>
      <c r="B857" s="47"/>
      <c r="C857" s="47"/>
      <c r="D857" s="47"/>
      <c r="E857" s="47"/>
      <c r="F857" s="47"/>
      <c r="G857" s="47"/>
      <c r="H857" s="47"/>
      <c r="I857" s="47"/>
      <c r="J857" s="47"/>
      <c r="K857" s="47"/>
      <c r="L857" s="47"/>
      <c r="M857" s="47"/>
      <c r="N857" s="47"/>
      <c r="O857" s="47"/>
      <c r="P857" s="47"/>
      <c r="Q857" s="47"/>
      <c r="R857" s="47"/>
      <c r="S857" s="47"/>
      <c r="T857" s="47"/>
      <c r="U857" s="47"/>
    </row>
    <row r="858" spans="1:21" x14ac:dyDescent="0.2">
      <c r="A858" s="47"/>
      <c r="B858" s="47"/>
      <c r="C858" s="47"/>
      <c r="D858" s="47"/>
      <c r="E858" s="47"/>
      <c r="F858" s="47"/>
      <c r="G858" s="47"/>
      <c r="H858" s="47"/>
      <c r="I858" s="47"/>
      <c r="J858" s="47"/>
      <c r="K858" s="47"/>
      <c r="L858" s="47"/>
      <c r="M858" s="47"/>
      <c r="N858" s="47"/>
      <c r="O858" s="47"/>
      <c r="P858" s="47"/>
      <c r="Q858" s="47"/>
      <c r="R858" s="47"/>
      <c r="S858" s="47"/>
      <c r="T858" s="47"/>
      <c r="U858" s="47"/>
    </row>
    <row r="859" spans="1:21" x14ac:dyDescent="0.2">
      <c r="A859" s="47"/>
      <c r="B859" s="47"/>
      <c r="C859" s="47"/>
      <c r="D859" s="47"/>
      <c r="E859" s="47"/>
      <c r="F859" s="47"/>
      <c r="G859" s="47"/>
      <c r="H859" s="47"/>
      <c r="I859" s="47"/>
      <c r="J859" s="47"/>
      <c r="K859" s="47"/>
      <c r="L859" s="47"/>
      <c r="M859" s="47"/>
      <c r="N859" s="47"/>
      <c r="O859" s="47"/>
      <c r="P859" s="47"/>
      <c r="Q859" s="47"/>
      <c r="R859" s="47"/>
      <c r="S859" s="47"/>
      <c r="T859" s="47"/>
      <c r="U859" s="47"/>
    </row>
    <row r="860" spans="1:21" x14ac:dyDescent="0.2">
      <c r="A860" s="47"/>
      <c r="B860" s="47"/>
      <c r="C860" s="47"/>
      <c r="D860" s="47"/>
      <c r="E860" s="47"/>
      <c r="F860" s="47"/>
      <c r="G860" s="47"/>
      <c r="H860" s="47"/>
      <c r="I860" s="47"/>
      <c r="J860" s="47"/>
      <c r="K860" s="47"/>
      <c r="L860" s="47"/>
      <c r="M860" s="47"/>
      <c r="N860" s="47"/>
      <c r="O860" s="47"/>
      <c r="P860" s="47"/>
      <c r="Q860" s="47"/>
      <c r="R860" s="47"/>
      <c r="S860" s="47"/>
      <c r="T860" s="47"/>
      <c r="U860" s="47"/>
    </row>
    <row r="861" spans="1:21" x14ac:dyDescent="0.2">
      <c r="A861" s="47"/>
      <c r="B861" s="47"/>
      <c r="C861" s="47"/>
      <c r="D861" s="47"/>
      <c r="E861" s="47"/>
      <c r="F861" s="47"/>
      <c r="G861" s="47"/>
      <c r="H861" s="47"/>
      <c r="I861" s="47"/>
      <c r="J861" s="47"/>
      <c r="K861" s="47"/>
      <c r="L861" s="47"/>
      <c r="M861" s="47"/>
      <c r="N861" s="47"/>
      <c r="O861" s="47"/>
      <c r="P861" s="47"/>
      <c r="Q861" s="47"/>
      <c r="R861" s="47"/>
      <c r="S861" s="47"/>
      <c r="T861" s="47"/>
      <c r="U861" s="47"/>
    </row>
    <row r="862" spans="1:21" x14ac:dyDescent="0.2">
      <c r="A862" s="47"/>
      <c r="B862" s="47"/>
      <c r="C862" s="47"/>
      <c r="D862" s="47"/>
      <c r="E862" s="47"/>
      <c r="F862" s="47"/>
      <c r="G862" s="47"/>
      <c r="H862" s="47"/>
      <c r="I862" s="47"/>
      <c r="J862" s="47"/>
      <c r="K862" s="47"/>
      <c r="L862" s="47"/>
      <c r="M862" s="47"/>
      <c r="N862" s="47"/>
      <c r="O862" s="47"/>
      <c r="P862" s="47"/>
      <c r="Q862" s="47"/>
      <c r="R862" s="47"/>
      <c r="S862" s="47"/>
      <c r="T862" s="47"/>
      <c r="U862" s="47"/>
    </row>
    <row r="863" spans="1:21" x14ac:dyDescent="0.2">
      <c r="A863" s="47"/>
      <c r="B863" s="47"/>
      <c r="C863" s="47"/>
      <c r="D863" s="47"/>
      <c r="E863" s="47"/>
      <c r="F863" s="47"/>
      <c r="G863" s="47"/>
      <c r="H863" s="47"/>
      <c r="I863" s="47"/>
      <c r="J863" s="47"/>
      <c r="K863" s="47"/>
      <c r="L863" s="47"/>
      <c r="M863" s="47"/>
      <c r="N863" s="47"/>
      <c r="O863" s="47"/>
      <c r="P863" s="47"/>
      <c r="Q863" s="47"/>
      <c r="R863" s="47"/>
      <c r="S863" s="47"/>
      <c r="T863" s="47"/>
      <c r="U863" s="47"/>
    </row>
    <row r="864" spans="1:21" x14ac:dyDescent="0.2">
      <c r="A864" s="47"/>
      <c r="B864" s="47"/>
      <c r="C864" s="47"/>
      <c r="D864" s="47"/>
      <c r="E864" s="47"/>
      <c r="F864" s="47"/>
      <c r="G864" s="47"/>
      <c r="H864" s="47"/>
      <c r="I864" s="47"/>
      <c r="J864" s="47"/>
      <c r="K864" s="47"/>
      <c r="L864" s="47"/>
      <c r="M864" s="47"/>
      <c r="N864" s="47"/>
      <c r="O864" s="47"/>
      <c r="P864" s="47"/>
      <c r="Q864" s="47"/>
      <c r="R864" s="47"/>
      <c r="S864" s="47"/>
      <c r="T864" s="47"/>
      <c r="U864" s="47"/>
    </row>
    <row r="865" spans="1:21" x14ac:dyDescent="0.2">
      <c r="A865" s="47"/>
      <c r="B865" s="47"/>
      <c r="C865" s="47"/>
      <c r="D865" s="47"/>
      <c r="E865" s="47"/>
      <c r="F865" s="47"/>
      <c r="G865" s="47"/>
      <c r="H865" s="47"/>
      <c r="I865" s="47"/>
      <c r="J865" s="47"/>
      <c r="K865" s="47"/>
      <c r="L865" s="47"/>
      <c r="M865" s="47"/>
      <c r="N865" s="47"/>
      <c r="O865" s="47"/>
      <c r="P865" s="47"/>
      <c r="Q865" s="47"/>
      <c r="R865" s="47"/>
      <c r="S865" s="47"/>
      <c r="T865" s="47"/>
      <c r="U865" s="47"/>
    </row>
    <row r="866" spans="1:21" x14ac:dyDescent="0.2">
      <c r="A866" s="47"/>
      <c r="B866" s="47"/>
      <c r="C866" s="47"/>
      <c r="D866" s="47"/>
      <c r="E866" s="47"/>
      <c r="F866" s="47"/>
      <c r="G866" s="47"/>
      <c r="H866" s="47"/>
      <c r="I866" s="47"/>
      <c r="J866" s="47"/>
      <c r="K866" s="47"/>
      <c r="L866" s="47"/>
      <c r="M866" s="47"/>
      <c r="N866" s="47"/>
      <c r="O866" s="47"/>
      <c r="P866" s="47"/>
      <c r="Q866" s="47"/>
      <c r="R866" s="47"/>
      <c r="S866" s="47"/>
      <c r="T866" s="47"/>
      <c r="U866" s="47"/>
    </row>
    <row r="867" spans="1:21" x14ac:dyDescent="0.2">
      <c r="A867" s="47"/>
      <c r="B867" s="47"/>
      <c r="C867" s="47"/>
      <c r="D867" s="47"/>
      <c r="E867" s="47"/>
      <c r="F867" s="47"/>
      <c r="G867" s="47"/>
      <c r="H867" s="47"/>
      <c r="I867" s="47"/>
      <c r="J867" s="47"/>
      <c r="K867" s="47"/>
      <c r="L867" s="47"/>
      <c r="M867" s="47"/>
      <c r="N867" s="47"/>
      <c r="O867" s="47"/>
      <c r="P867" s="47"/>
      <c r="Q867" s="47"/>
      <c r="R867" s="47"/>
      <c r="S867" s="47"/>
      <c r="T867" s="47"/>
      <c r="U867" s="47"/>
    </row>
    <row r="868" spans="1:21" x14ac:dyDescent="0.2">
      <c r="A868" s="47"/>
      <c r="B868" s="47"/>
      <c r="C868" s="47"/>
      <c r="D868" s="47"/>
      <c r="E868" s="47"/>
      <c r="F868" s="47"/>
      <c r="G868" s="47"/>
      <c r="H868" s="47"/>
      <c r="I868" s="47"/>
      <c r="J868" s="47"/>
      <c r="K868" s="47"/>
      <c r="L868" s="47"/>
      <c r="M868" s="47"/>
      <c r="N868" s="47"/>
      <c r="O868" s="47"/>
      <c r="P868" s="47"/>
      <c r="Q868" s="47"/>
      <c r="R868" s="47"/>
      <c r="S868" s="47"/>
      <c r="T868" s="47"/>
      <c r="U868" s="47"/>
    </row>
    <row r="869" spans="1:21" x14ac:dyDescent="0.2">
      <c r="A869" s="47"/>
      <c r="B869" s="47"/>
      <c r="C869" s="47"/>
      <c r="D869" s="47"/>
      <c r="E869" s="47"/>
      <c r="F869" s="47"/>
      <c r="G869" s="47"/>
      <c r="H869" s="47"/>
      <c r="I869" s="47"/>
      <c r="J869" s="47"/>
      <c r="K869" s="47"/>
      <c r="L869" s="47"/>
      <c r="M869" s="47"/>
      <c r="N869" s="47"/>
      <c r="O869" s="47"/>
      <c r="P869" s="47"/>
      <c r="Q869" s="47"/>
      <c r="R869" s="47"/>
      <c r="S869" s="47"/>
      <c r="T869" s="47"/>
      <c r="U869" s="47"/>
    </row>
    <row r="870" spans="1:21" x14ac:dyDescent="0.2">
      <c r="A870" s="47"/>
      <c r="B870" s="47"/>
      <c r="C870" s="47"/>
      <c r="D870" s="47"/>
      <c r="E870" s="47"/>
      <c r="F870" s="47"/>
      <c r="G870" s="47"/>
      <c r="H870" s="47"/>
      <c r="I870" s="47"/>
      <c r="J870" s="47"/>
      <c r="K870" s="47"/>
      <c r="L870" s="47"/>
      <c r="M870" s="47"/>
      <c r="N870" s="47"/>
      <c r="O870" s="47"/>
      <c r="P870" s="47"/>
      <c r="Q870" s="47"/>
      <c r="R870" s="47"/>
      <c r="S870" s="47"/>
      <c r="T870" s="47"/>
      <c r="U870" s="47"/>
    </row>
    <row r="871" spans="1:21" x14ac:dyDescent="0.2">
      <c r="A871" s="47"/>
      <c r="B871" s="47"/>
      <c r="C871" s="47"/>
      <c r="D871" s="47"/>
      <c r="E871" s="47"/>
      <c r="F871" s="47"/>
      <c r="G871" s="47"/>
      <c r="H871" s="47"/>
      <c r="I871" s="47"/>
      <c r="J871" s="47"/>
      <c r="K871" s="47"/>
      <c r="L871" s="47"/>
      <c r="M871" s="47"/>
      <c r="N871" s="47"/>
      <c r="O871" s="47"/>
      <c r="P871" s="47"/>
      <c r="Q871" s="47"/>
      <c r="R871" s="47"/>
      <c r="S871" s="47"/>
      <c r="T871" s="47"/>
      <c r="U871" s="47"/>
    </row>
    <row r="872" spans="1:21" x14ac:dyDescent="0.2">
      <c r="A872" s="47"/>
      <c r="B872" s="47"/>
      <c r="C872" s="47"/>
      <c r="D872" s="47"/>
      <c r="E872" s="47"/>
      <c r="F872" s="47"/>
      <c r="G872" s="47"/>
      <c r="H872" s="47"/>
      <c r="I872" s="47"/>
      <c r="J872" s="47"/>
      <c r="K872" s="47"/>
      <c r="L872" s="47"/>
      <c r="M872" s="47"/>
      <c r="N872" s="47"/>
      <c r="O872" s="47"/>
      <c r="P872" s="47"/>
      <c r="Q872" s="47"/>
      <c r="R872" s="47"/>
      <c r="S872" s="47"/>
      <c r="T872" s="47"/>
      <c r="U872" s="47"/>
    </row>
    <row r="873" spans="1:21" x14ac:dyDescent="0.2">
      <c r="A873" s="47"/>
      <c r="B873" s="47"/>
      <c r="C873" s="47"/>
      <c r="D873" s="47"/>
      <c r="E873" s="47"/>
      <c r="F873" s="47"/>
      <c r="G873" s="47"/>
      <c r="H873" s="47"/>
      <c r="I873" s="47"/>
      <c r="J873" s="47"/>
      <c r="K873" s="47"/>
      <c r="L873" s="47"/>
      <c r="M873" s="47"/>
      <c r="N873" s="47"/>
      <c r="O873" s="47"/>
      <c r="P873" s="47"/>
      <c r="Q873" s="47"/>
      <c r="R873" s="47"/>
      <c r="S873" s="47"/>
      <c r="T873" s="47"/>
      <c r="U873" s="47"/>
    </row>
    <row r="874" spans="1:21" x14ac:dyDescent="0.2">
      <c r="A874" s="47"/>
      <c r="B874" s="47"/>
      <c r="C874" s="47"/>
      <c r="D874" s="47"/>
      <c r="E874" s="47"/>
      <c r="F874" s="47"/>
      <c r="G874" s="47"/>
      <c r="H874" s="47"/>
      <c r="I874" s="47"/>
      <c r="J874" s="47"/>
      <c r="K874" s="47"/>
      <c r="L874" s="47"/>
      <c r="M874" s="47"/>
      <c r="N874" s="47"/>
      <c r="O874" s="47"/>
      <c r="P874" s="47"/>
      <c r="Q874" s="47"/>
      <c r="R874" s="47"/>
      <c r="S874" s="47"/>
      <c r="T874" s="47"/>
      <c r="U874" s="47"/>
    </row>
    <row r="875" spans="1:21" x14ac:dyDescent="0.2">
      <c r="A875" s="47"/>
      <c r="B875" s="47"/>
      <c r="C875" s="47"/>
      <c r="D875" s="47"/>
      <c r="E875" s="47"/>
      <c r="F875" s="47"/>
      <c r="G875" s="47"/>
      <c r="H875" s="47"/>
      <c r="I875" s="47"/>
      <c r="J875" s="47"/>
      <c r="K875" s="47"/>
      <c r="L875" s="47"/>
      <c r="M875" s="47"/>
      <c r="N875" s="47"/>
      <c r="O875" s="47"/>
      <c r="P875" s="47"/>
      <c r="Q875" s="47"/>
      <c r="R875" s="47"/>
      <c r="S875" s="47"/>
      <c r="T875" s="47"/>
      <c r="U875" s="47"/>
    </row>
    <row r="876" spans="1:21" x14ac:dyDescent="0.2">
      <c r="A876" s="47"/>
      <c r="B876" s="47"/>
      <c r="C876" s="47"/>
      <c r="D876" s="47"/>
      <c r="E876" s="47"/>
      <c r="F876" s="47"/>
      <c r="G876" s="47"/>
      <c r="H876" s="47"/>
      <c r="I876" s="47"/>
      <c r="J876" s="47"/>
      <c r="K876" s="47"/>
      <c r="L876" s="47"/>
      <c r="M876" s="47"/>
      <c r="N876" s="47"/>
      <c r="O876" s="47"/>
      <c r="P876" s="47"/>
      <c r="Q876" s="47"/>
      <c r="R876" s="47"/>
      <c r="S876" s="47"/>
      <c r="T876" s="47"/>
      <c r="U876" s="47"/>
    </row>
    <row r="877" spans="1:21" x14ac:dyDescent="0.2">
      <c r="A877" s="47"/>
      <c r="B877" s="47"/>
      <c r="C877" s="47"/>
      <c r="D877" s="47"/>
      <c r="E877" s="47"/>
      <c r="F877" s="47"/>
      <c r="G877" s="47"/>
      <c r="H877" s="47"/>
      <c r="I877" s="47"/>
      <c r="J877" s="47"/>
      <c r="K877" s="47"/>
      <c r="L877" s="47"/>
      <c r="M877" s="47"/>
      <c r="N877" s="47"/>
      <c r="O877" s="47"/>
      <c r="P877" s="47"/>
      <c r="Q877" s="47"/>
      <c r="R877" s="47"/>
      <c r="S877" s="47"/>
      <c r="T877" s="47"/>
      <c r="U877" s="47"/>
    </row>
    <row r="878" spans="1:21" x14ac:dyDescent="0.2">
      <c r="A878" s="47"/>
      <c r="B878" s="47"/>
      <c r="C878" s="47"/>
      <c r="D878" s="47"/>
      <c r="E878" s="47"/>
      <c r="F878" s="47"/>
      <c r="G878" s="47"/>
      <c r="H878" s="47"/>
      <c r="I878" s="47"/>
      <c r="J878" s="47"/>
      <c r="K878" s="47"/>
      <c r="L878" s="47"/>
      <c r="M878" s="47"/>
      <c r="N878" s="47"/>
      <c r="O878" s="47"/>
      <c r="P878" s="47"/>
      <c r="Q878" s="47"/>
      <c r="R878" s="47"/>
      <c r="S878" s="47"/>
      <c r="T878" s="47"/>
      <c r="U878" s="47"/>
    </row>
    <row r="879" spans="1:21" x14ac:dyDescent="0.2">
      <c r="A879" s="47"/>
      <c r="B879" s="47"/>
      <c r="C879" s="47"/>
      <c r="D879" s="47"/>
      <c r="E879" s="47"/>
      <c r="F879" s="47"/>
      <c r="G879" s="47"/>
      <c r="H879" s="47"/>
      <c r="I879" s="47"/>
      <c r="J879" s="47"/>
      <c r="K879" s="47"/>
      <c r="L879" s="47"/>
      <c r="M879" s="47"/>
      <c r="N879" s="47"/>
      <c r="O879" s="47"/>
      <c r="P879" s="47"/>
      <c r="Q879" s="47"/>
      <c r="R879" s="47"/>
      <c r="S879" s="47"/>
      <c r="T879" s="47"/>
      <c r="U879" s="47"/>
    </row>
    <row r="880" spans="1:21" x14ac:dyDescent="0.2">
      <c r="A880" s="47"/>
      <c r="B880" s="47"/>
      <c r="C880" s="47"/>
      <c r="D880" s="47"/>
      <c r="E880" s="47"/>
      <c r="F880" s="47"/>
      <c r="G880" s="47"/>
      <c r="H880" s="47"/>
      <c r="I880" s="47"/>
      <c r="J880" s="47"/>
      <c r="K880" s="47"/>
      <c r="L880" s="47"/>
      <c r="M880" s="47"/>
      <c r="N880" s="47"/>
      <c r="O880" s="47"/>
      <c r="P880" s="47"/>
      <c r="Q880" s="47"/>
      <c r="R880" s="47"/>
      <c r="S880" s="47"/>
      <c r="T880" s="47"/>
      <c r="U880" s="47"/>
    </row>
    <row r="881" spans="1:21" x14ac:dyDescent="0.2">
      <c r="A881" s="47"/>
      <c r="B881" s="47"/>
      <c r="C881" s="47"/>
      <c r="D881" s="47"/>
      <c r="E881" s="47"/>
      <c r="F881" s="47"/>
      <c r="G881" s="47"/>
      <c r="H881" s="47"/>
      <c r="I881" s="47"/>
      <c r="J881" s="47"/>
      <c r="K881" s="47"/>
      <c r="L881" s="47"/>
      <c r="M881" s="47"/>
      <c r="N881" s="47"/>
      <c r="O881" s="47"/>
      <c r="P881" s="47"/>
      <c r="Q881" s="47"/>
      <c r="R881" s="47"/>
      <c r="S881" s="47"/>
      <c r="T881" s="47"/>
      <c r="U881" s="47"/>
    </row>
    <row r="882" spans="1:21" x14ac:dyDescent="0.2">
      <c r="A882" s="47"/>
      <c r="B882" s="47"/>
      <c r="C882" s="47"/>
      <c r="D882" s="47"/>
      <c r="E882" s="47"/>
      <c r="F882" s="47"/>
      <c r="G882" s="47"/>
      <c r="H882" s="47"/>
      <c r="I882" s="47"/>
      <c r="J882" s="47"/>
      <c r="K882" s="47"/>
      <c r="L882" s="47"/>
      <c r="M882" s="47"/>
      <c r="N882" s="47"/>
      <c r="O882" s="47"/>
      <c r="P882" s="47"/>
      <c r="Q882" s="47"/>
      <c r="R882" s="47"/>
      <c r="S882" s="47"/>
      <c r="T882" s="47"/>
      <c r="U882" s="47"/>
    </row>
    <row r="883" spans="1:21" x14ac:dyDescent="0.2">
      <c r="A883" s="47"/>
      <c r="B883" s="47"/>
      <c r="C883" s="47"/>
      <c r="D883" s="47"/>
      <c r="E883" s="47"/>
      <c r="F883" s="47"/>
      <c r="G883" s="47"/>
      <c r="H883" s="47"/>
      <c r="I883" s="47"/>
      <c r="J883" s="47"/>
      <c r="K883" s="47"/>
      <c r="L883" s="47"/>
      <c r="M883" s="47"/>
      <c r="N883" s="47"/>
      <c r="O883" s="47"/>
      <c r="P883" s="47"/>
      <c r="Q883" s="47"/>
      <c r="R883" s="47"/>
      <c r="S883" s="47"/>
      <c r="T883" s="47"/>
      <c r="U883" s="47"/>
    </row>
    <row r="884" spans="1:21" x14ac:dyDescent="0.2">
      <c r="A884" s="47"/>
      <c r="B884" s="47"/>
      <c r="C884" s="47"/>
      <c r="D884" s="47"/>
      <c r="E884" s="47"/>
      <c r="F884" s="47"/>
      <c r="G884" s="47"/>
      <c r="H884" s="47"/>
      <c r="I884" s="47"/>
      <c r="J884" s="47"/>
      <c r="K884" s="47"/>
      <c r="L884" s="47"/>
      <c r="M884" s="47"/>
      <c r="N884" s="47"/>
      <c r="O884" s="47"/>
      <c r="P884" s="47"/>
      <c r="Q884" s="47"/>
      <c r="R884" s="47"/>
      <c r="S884" s="47"/>
      <c r="T884" s="47"/>
      <c r="U884" s="47"/>
    </row>
    <row r="885" spans="1:21" x14ac:dyDescent="0.2">
      <c r="A885" s="47"/>
      <c r="B885" s="47"/>
      <c r="C885" s="47"/>
      <c r="D885" s="47"/>
      <c r="E885" s="47"/>
      <c r="F885" s="47"/>
      <c r="G885" s="47"/>
      <c r="H885" s="47"/>
      <c r="I885" s="47"/>
      <c r="J885" s="47"/>
      <c r="K885" s="47"/>
      <c r="L885" s="47"/>
      <c r="M885" s="47"/>
      <c r="N885" s="47"/>
      <c r="O885" s="47"/>
      <c r="P885" s="47"/>
      <c r="Q885" s="47"/>
      <c r="R885" s="47"/>
      <c r="S885" s="47"/>
      <c r="T885" s="47"/>
      <c r="U885" s="47"/>
    </row>
    <row r="886" spans="1:21" x14ac:dyDescent="0.2">
      <c r="A886" s="47"/>
      <c r="B886" s="47"/>
      <c r="C886" s="47"/>
      <c r="D886" s="47"/>
      <c r="E886" s="47"/>
      <c r="F886" s="47"/>
      <c r="G886" s="47"/>
      <c r="H886" s="47"/>
      <c r="I886" s="47"/>
      <c r="J886" s="47"/>
      <c r="K886" s="47"/>
      <c r="L886" s="47"/>
      <c r="M886" s="47"/>
      <c r="N886" s="47"/>
      <c r="O886" s="47"/>
      <c r="P886" s="47"/>
      <c r="Q886" s="47"/>
      <c r="R886" s="47"/>
      <c r="S886" s="47"/>
      <c r="T886" s="47"/>
      <c r="U886" s="47"/>
    </row>
    <row r="887" spans="1:21" x14ac:dyDescent="0.2">
      <c r="A887" s="47"/>
      <c r="B887" s="47"/>
      <c r="C887" s="47"/>
      <c r="D887" s="47"/>
      <c r="E887" s="47"/>
      <c r="F887" s="47"/>
      <c r="G887" s="47"/>
      <c r="H887" s="47"/>
      <c r="I887" s="47"/>
      <c r="J887" s="47"/>
      <c r="K887" s="47"/>
      <c r="L887" s="47"/>
      <c r="M887" s="47"/>
      <c r="N887" s="47"/>
      <c r="O887" s="47"/>
      <c r="P887" s="47"/>
      <c r="Q887" s="47"/>
      <c r="R887" s="47"/>
      <c r="S887" s="47"/>
      <c r="T887" s="47"/>
      <c r="U887" s="47"/>
    </row>
    <row r="888" spans="1:21" x14ac:dyDescent="0.2">
      <c r="A888" s="47"/>
      <c r="B888" s="47"/>
      <c r="C888" s="47"/>
      <c r="D888" s="47"/>
      <c r="E888" s="47"/>
      <c r="F888" s="47"/>
      <c r="G888" s="47"/>
      <c r="H888" s="47"/>
      <c r="I888" s="47"/>
      <c r="J888" s="47"/>
      <c r="K888" s="47"/>
      <c r="L888" s="47"/>
      <c r="M888" s="47"/>
      <c r="N888" s="47"/>
      <c r="O888" s="47"/>
      <c r="P888" s="47"/>
      <c r="Q888" s="47"/>
      <c r="R888" s="47"/>
      <c r="S888" s="47"/>
      <c r="T888" s="47"/>
      <c r="U888" s="47"/>
    </row>
    <row r="889" spans="1:21" x14ac:dyDescent="0.2">
      <c r="A889" s="47"/>
      <c r="B889" s="47"/>
      <c r="C889" s="47"/>
      <c r="D889" s="47"/>
      <c r="E889" s="47"/>
      <c r="F889" s="47"/>
      <c r="G889" s="47"/>
      <c r="H889" s="47"/>
      <c r="I889" s="47"/>
      <c r="J889" s="47"/>
      <c r="K889" s="47"/>
      <c r="L889" s="47"/>
      <c r="M889" s="47"/>
      <c r="N889" s="47"/>
      <c r="O889" s="47"/>
      <c r="P889" s="47"/>
      <c r="Q889" s="47"/>
      <c r="R889" s="47"/>
      <c r="S889" s="47"/>
      <c r="T889" s="47"/>
      <c r="U889" s="47"/>
    </row>
    <row r="890" spans="1:21" x14ac:dyDescent="0.2">
      <c r="A890" s="47"/>
      <c r="B890" s="47"/>
      <c r="C890" s="47"/>
      <c r="D890" s="47"/>
      <c r="E890" s="47"/>
      <c r="F890" s="47"/>
      <c r="G890" s="47"/>
      <c r="H890" s="47"/>
      <c r="I890" s="47"/>
      <c r="J890" s="47"/>
      <c r="K890" s="47"/>
      <c r="L890" s="47"/>
      <c r="M890" s="47"/>
      <c r="N890" s="47"/>
      <c r="O890" s="47"/>
      <c r="P890" s="47"/>
      <c r="Q890" s="47"/>
      <c r="R890" s="47"/>
      <c r="S890" s="47"/>
      <c r="T890" s="47"/>
      <c r="U890" s="47"/>
    </row>
    <row r="891" spans="1:21" x14ac:dyDescent="0.2">
      <c r="A891" s="47"/>
      <c r="B891" s="47"/>
      <c r="C891" s="47"/>
      <c r="D891" s="47"/>
      <c r="E891" s="47"/>
      <c r="F891" s="47"/>
      <c r="G891" s="47"/>
      <c r="H891" s="47"/>
      <c r="I891" s="47"/>
      <c r="J891" s="47"/>
      <c r="K891" s="47"/>
      <c r="L891" s="47"/>
      <c r="M891" s="47"/>
      <c r="N891" s="47"/>
      <c r="O891" s="47"/>
      <c r="P891" s="47"/>
      <c r="Q891" s="47"/>
      <c r="R891" s="47"/>
      <c r="S891" s="47"/>
      <c r="T891" s="47"/>
      <c r="U891" s="47"/>
    </row>
    <row r="892" spans="1:21" x14ac:dyDescent="0.2">
      <c r="A892" s="47"/>
      <c r="B892" s="47"/>
      <c r="C892" s="47"/>
      <c r="D892" s="47"/>
      <c r="E892" s="47"/>
      <c r="F892" s="47"/>
      <c r="G892" s="47"/>
      <c r="H892" s="47"/>
      <c r="I892" s="47"/>
      <c r="J892" s="47"/>
      <c r="K892" s="47"/>
      <c r="L892" s="47"/>
      <c r="M892" s="47"/>
      <c r="N892" s="47"/>
      <c r="O892" s="47"/>
      <c r="P892" s="47"/>
      <c r="Q892" s="47"/>
      <c r="R892" s="47"/>
      <c r="S892" s="47"/>
      <c r="T892" s="47"/>
      <c r="U892" s="47"/>
    </row>
    <row r="893" spans="1:21" x14ac:dyDescent="0.2">
      <c r="A893" s="47"/>
      <c r="B893" s="47"/>
      <c r="C893" s="47"/>
      <c r="D893" s="47"/>
      <c r="E893" s="47"/>
      <c r="F893" s="47"/>
      <c r="G893" s="47"/>
      <c r="H893" s="47"/>
      <c r="I893" s="47"/>
      <c r="J893" s="47"/>
      <c r="K893" s="47"/>
      <c r="L893" s="47"/>
      <c r="M893" s="47"/>
      <c r="N893" s="47"/>
      <c r="O893" s="47"/>
      <c r="P893" s="47"/>
      <c r="Q893" s="47"/>
      <c r="R893" s="47"/>
      <c r="S893" s="47"/>
      <c r="T893" s="47"/>
      <c r="U893" s="47"/>
    </row>
    <row r="894" spans="1:21" x14ac:dyDescent="0.2">
      <c r="A894" s="47"/>
      <c r="B894" s="47"/>
      <c r="C894" s="47"/>
      <c r="D894" s="47"/>
      <c r="E894" s="47"/>
      <c r="F894" s="47"/>
      <c r="G894" s="47"/>
      <c r="H894" s="47"/>
      <c r="I894" s="47"/>
      <c r="J894" s="47"/>
      <c r="K894" s="47"/>
      <c r="L894" s="47"/>
      <c r="M894" s="47"/>
      <c r="N894" s="47"/>
      <c r="O894" s="47"/>
      <c r="P894" s="47"/>
      <c r="Q894" s="47"/>
      <c r="R894" s="47"/>
      <c r="S894" s="47"/>
      <c r="T894" s="47"/>
      <c r="U894" s="47"/>
    </row>
    <row r="895" spans="1:21" x14ac:dyDescent="0.2">
      <c r="A895" s="47"/>
      <c r="B895" s="47"/>
      <c r="C895" s="47"/>
      <c r="D895" s="47"/>
      <c r="E895" s="47"/>
      <c r="F895" s="47"/>
      <c r="G895" s="47"/>
      <c r="H895" s="47"/>
      <c r="I895" s="47"/>
      <c r="J895" s="47"/>
      <c r="K895" s="47"/>
      <c r="L895" s="47"/>
      <c r="M895" s="47"/>
      <c r="N895" s="47"/>
      <c r="O895" s="47"/>
      <c r="P895" s="47"/>
      <c r="Q895" s="47"/>
      <c r="R895" s="47"/>
      <c r="S895" s="47"/>
      <c r="T895" s="47"/>
      <c r="U895" s="47"/>
    </row>
    <row r="896" spans="1:21" x14ac:dyDescent="0.2">
      <c r="A896" s="47"/>
      <c r="B896" s="47"/>
      <c r="C896" s="47"/>
      <c r="D896" s="47"/>
      <c r="E896" s="47"/>
      <c r="F896" s="47"/>
      <c r="G896" s="47"/>
      <c r="H896" s="47"/>
      <c r="I896" s="47"/>
      <c r="J896" s="47"/>
      <c r="K896" s="47"/>
      <c r="L896" s="47"/>
      <c r="M896" s="47"/>
      <c r="N896" s="47"/>
      <c r="O896" s="47"/>
      <c r="P896" s="47"/>
      <c r="Q896" s="47"/>
      <c r="R896" s="47"/>
      <c r="S896" s="47"/>
      <c r="T896" s="47"/>
      <c r="U896" s="47"/>
    </row>
    <row r="897" spans="1:21" x14ac:dyDescent="0.2">
      <c r="A897" s="47"/>
      <c r="B897" s="47"/>
      <c r="C897" s="47"/>
      <c r="D897" s="47"/>
      <c r="E897" s="47"/>
      <c r="F897" s="47"/>
      <c r="G897" s="47"/>
      <c r="H897" s="47"/>
      <c r="I897" s="47"/>
      <c r="J897" s="47"/>
      <c r="K897" s="47"/>
      <c r="L897" s="47"/>
      <c r="M897" s="47"/>
      <c r="N897" s="47"/>
      <c r="O897" s="47"/>
      <c r="P897" s="47"/>
      <c r="Q897" s="47"/>
      <c r="R897" s="47"/>
      <c r="S897" s="47"/>
      <c r="T897" s="47"/>
      <c r="U897" s="47"/>
    </row>
    <row r="898" spans="1:21" x14ac:dyDescent="0.2">
      <c r="A898" s="47"/>
      <c r="B898" s="47"/>
      <c r="C898" s="47"/>
      <c r="D898" s="47"/>
      <c r="E898" s="47"/>
      <c r="F898" s="47"/>
      <c r="G898" s="47"/>
      <c r="H898" s="47"/>
      <c r="I898" s="47"/>
      <c r="J898" s="47"/>
      <c r="K898" s="47"/>
      <c r="L898" s="47"/>
      <c r="M898" s="47"/>
      <c r="N898" s="47"/>
      <c r="O898" s="47"/>
      <c r="P898" s="47"/>
      <c r="Q898" s="47"/>
      <c r="R898" s="47"/>
      <c r="S898" s="47"/>
      <c r="T898" s="47"/>
      <c r="U898" s="47"/>
    </row>
    <row r="899" spans="1:21" x14ac:dyDescent="0.2">
      <c r="A899" s="47"/>
      <c r="B899" s="47"/>
      <c r="C899" s="47"/>
      <c r="D899" s="47"/>
      <c r="E899" s="47"/>
      <c r="F899" s="47"/>
      <c r="G899" s="47"/>
      <c r="H899" s="47"/>
      <c r="I899" s="47"/>
      <c r="J899" s="47"/>
      <c r="K899" s="47"/>
      <c r="L899" s="47"/>
      <c r="M899" s="47"/>
      <c r="N899" s="47"/>
      <c r="O899" s="47"/>
      <c r="P899" s="47"/>
      <c r="Q899" s="47"/>
      <c r="R899" s="47"/>
      <c r="S899" s="47"/>
      <c r="T899" s="47"/>
      <c r="U899" s="47"/>
    </row>
    <row r="900" spans="1:21" x14ac:dyDescent="0.2">
      <c r="A900" s="47"/>
      <c r="B900" s="47"/>
      <c r="C900" s="47"/>
      <c r="D900" s="47"/>
      <c r="E900" s="47"/>
      <c r="F900" s="47"/>
      <c r="G900" s="47"/>
      <c r="H900" s="47"/>
      <c r="I900" s="47"/>
      <c r="J900" s="47"/>
      <c r="K900" s="47"/>
      <c r="L900" s="47"/>
      <c r="M900" s="47"/>
      <c r="N900" s="47"/>
      <c r="O900" s="47"/>
      <c r="P900" s="47"/>
      <c r="Q900" s="47"/>
      <c r="R900" s="47"/>
      <c r="S900" s="47"/>
      <c r="T900" s="47"/>
      <c r="U900" s="47"/>
    </row>
    <row r="901" spans="1:21" x14ac:dyDescent="0.2">
      <c r="A901" s="47"/>
      <c r="B901" s="47"/>
      <c r="C901" s="47"/>
      <c r="D901" s="47"/>
      <c r="E901" s="47"/>
      <c r="F901" s="47"/>
      <c r="G901" s="47"/>
      <c r="H901" s="47"/>
      <c r="I901" s="47"/>
      <c r="J901" s="47"/>
      <c r="K901" s="47"/>
      <c r="L901" s="47"/>
      <c r="M901" s="47"/>
      <c r="N901" s="47"/>
      <c r="O901" s="47"/>
      <c r="P901" s="47"/>
      <c r="Q901" s="47"/>
      <c r="R901" s="47"/>
      <c r="S901" s="47"/>
      <c r="T901" s="47"/>
      <c r="U901" s="47"/>
    </row>
    <row r="902" spans="1:21" x14ac:dyDescent="0.2">
      <c r="A902" s="47"/>
      <c r="B902" s="47"/>
      <c r="C902" s="47"/>
      <c r="D902" s="47"/>
      <c r="E902" s="47"/>
      <c r="F902" s="47"/>
      <c r="G902" s="47"/>
      <c r="H902" s="47"/>
      <c r="I902" s="47"/>
      <c r="J902" s="47"/>
      <c r="K902" s="47"/>
      <c r="L902" s="47"/>
      <c r="M902" s="47"/>
      <c r="N902" s="47"/>
      <c r="O902" s="47"/>
      <c r="P902" s="47"/>
      <c r="Q902" s="47"/>
      <c r="R902" s="47"/>
      <c r="S902" s="47"/>
      <c r="T902" s="47"/>
      <c r="U902" s="47"/>
    </row>
    <row r="903" spans="1:21" x14ac:dyDescent="0.2">
      <c r="A903" s="47"/>
      <c r="B903" s="47"/>
      <c r="C903" s="47"/>
      <c r="D903" s="47"/>
      <c r="E903" s="47"/>
      <c r="F903" s="47"/>
      <c r="G903" s="47"/>
      <c r="H903" s="47"/>
      <c r="I903" s="47"/>
      <c r="J903" s="47"/>
      <c r="K903" s="47"/>
      <c r="L903" s="47"/>
      <c r="M903" s="47"/>
      <c r="N903" s="47"/>
      <c r="O903" s="47"/>
      <c r="P903" s="47"/>
      <c r="Q903" s="47"/>
      <c r="R903" s="47"/>
      <c r="S903" s="47"/>
      <c r="T903" s="47"/>
      <c r="U903" s="47"/>
    </row>
    <row r="904" spans="1:21" x14ac:dyDescent="0.2">
      <c r="A904" s="47"/>
      <c r="B904" s="47"/>
      <c r="C904" s="47"/>
      <c r="D904" s="47"/>
      <c r="E904" s="47"/>
      <c r="F904" s="47"/>
      <c r="G904" s="47"/>
      <c r="H904" s="47"/>
      <c r="I904" s="47"/>
      <c r="J904" s="47"/>
      <c r="K904" s="47"/>
      <c r="L904" s="47"/>
      <c r="M904" s="47"/>
      <c r="N904" s="47"/>
      <c r="O904" s="47"/>
      <c r="P904" s="47"/>
      <c r="Q904" s="47"/>
      <c r="R904" s="47"/>
      <c r="S904" s="47"/>
      <c r="T904" s="47"/>
      <c r="U904" s="47"/>
    </row>
    <row r="905" spans="1:21" x14ac:dyDescent="0.2">
      <c r="A905" s="47"/>
      <c r="B905" s="47"/>
      <c r="C905" s="47"/>
      <c r="D905" s="47"/>
      <c r="E905" s="47"/>
      <c r="F905" s="47"/>
      <c r="G905" s="47"/>
      <c r="H905" s="47"/>
      <c r="I905" s="47"/>
      <c r="J905" s="47"/>
      <c r="K905" s="47"/>
      <c r="L905" s="47"/>
      <c r="M905" s="47"/>
      <c r="N905" s="47"/>
      <c r="O905" s="47"/>
      <c r="P905" s="47"/>
      <c r="Q905" s="47"/>
      <c r="R905" s="47"/>
      <c r="S905" s="47"/>
      <c r="T905" s="47"/>
      <c r="U905" s="47"/>
    </row>
    <row r="906" spans="1:21" x14ac:dyDescent="0.2">
      <c r="A906" s="47"/>
      <c r="B906" s="47"/>
      <c r="C906" s="47"/>
      <c r="D906" s="47"/>
      <c r="E906" s="47"/>
      <c r="F906" s="47"/>
      <c r="G906" s="47"/>
      <c r="H906" s="47"/>
      <c r="I906" s="47"/>
      <c r="J906" s="47"/>
      <c r="K906" s="47"/>
      <c r="L906" s="47"/>
      <c r="M906" s="47"/>
      <c r="N906" s="47"/>
      <c r="O906" s="47"/>
      <c r="P906" s="47"/>
      <c r="Q906" s="47"/>
      <c r="R906" s="47"/>
      <c r="S906" s="47"/>
      <c r="T906" s="47"/>
      <c r="U906" s="47"/>
    </row>
    <row r="907" spans="1:21" x14ac:dyDescent="0.2">
      <c r="A907" s="47"/>
      <c r="B907" s="47"/>
      <c r="C907" s="47"/>
      <c r="D907" s="47"/>
      <c r="E907" s="47"/>
      <c r="F907" s="47"/>
      <c r="G907" s="47"/>
      <c r="H907" s="47"/>
      <c r="I907" s="47"/>
      <c r="J907" s="47"/>
      <c r="K907" s="47"/>
      <c r="L907" s="47"/>
      <c r="M907" s="47"/>
      <c r="N907" s="47"/>
      <c r="O907" s="47"/>
      <c r="P907" s="47"/>
      <c r="Q907" s="47"/>
      <c r="R907" s="47"/>
      <c r="S907" s="47"/>
      <c r="T907" s="47"/>
      <c r="U907" s="47"/>
    </row>
    <row r="908" spans="1:21" x14ac:dyDescent="0.2">
      <c r="A908" s="47"/>
      <c r="B908" s="47"/>
      <c r="C908" s="47"/>
      <c r="D908" s="47"/>
      <c r="E908" s="47"/>
      <c r="F908" s="47"/>
      <c r="G908" s="47"/>
      <c r="H908" s="47"/>
      <c r="I908" s="47"/>
      <c r="J908" s="47"/>
      <c r="K908" s="47"/>
      <c r="L908" s="47"/>
      <c r="M908" s="47"/>
      <c r="N908" s="47"/>
      <c r="O908" s="47"/>
      <c r="P908" s="47"/>
      <c r="Q908" s="47"/>
      <c r="R908" s="47"/>
      <c r="S908" s="47"/>
      <c r="T908" s="47"/>
      <c r="U908" s="47"/>
    </row>
    <row r="909" spans="1:21" x14ac:dyDescent="0.2">
      <c r="A909" s="47"/>
      <c r="B909" s="47"/>
      <c r="C909" s="47"/>
      <c r="D909" s="47"/>
      <c r="E909" s="47"/>
      <c r="F909" s="47"/>
      <c r="G909" s="47"/>
      <c r="H909" s="47"/>
      <c r="I909" s="47"/>
      <c r="J909" s="47"/>
      <c r="K909" s="47"/>
      <c r="L909" s="47"/>
      <c r="M909" s="47"/>
      <c r="N909" s="47"/>
      <c r="O909" s="47"/>
      <c r="P909" s="47"/>
      <c r="Q909" s="47"/>
      <c r="R909" s="47"/>
      <c r="S909" s="47"/>
      <c r="T909" s="47"/>
      <c r="U909" s="47"/>
    </row>
    <row r="910" spans="1:21" x14ac:dyDescent="0.2">
      <c r="A910" s="47"/>
      <c r="B910" s="47"/>
      <c r="C910" s="47"/>
      <c r="D910" s="47"/>
      <c r="E910" s="47"/>
      <c r="F910" s="47"/>
      <c r="G910" s="47"/>
      <c r="H910" s="47"/>
      <c r="I910" s="47"/>
      <c r="J910" s="47"/>
      <c r="K910" s="47"/>
      <c r="L910" s="47"/>
      <c r="M910" s="47"/>
      <c r="N910" s="47"/>
      <c r="O910" s="47"/>
      <c r="P910" s="47"/>
      <c r="Q910" s="47"/>
      <c r="R910" s="47"/>
      <c r="S910" s="47"/>
      <c r="T910" s="47"/>
      <c r="U910" s="47"/>
    </row>
    <row r="911" spans="1:21" x14ac:dyDescent="0.2">
      <c r="A911" s="47"/>
      <c r="B911" s="47"/>
      <c r="C911" s="47"/>
      <c r="D911" s="47"/>
      <c r="E911" s="47"/>
      <c r="F911" s="47"/>
      <c r="G911" s="47"/>
      <c r="H911" s="47"/>
      <c r="I911" s="47"/>
      <c r="J911" s="47"/>
      <c r="K911" s="47"/>
      <c r="L911" s="47"/>
      <c r="M911" s="47"/>
      <c r="N911" s="47"/>
      <c r="O911" s="47"/>
      <c r="P911" s="47"/>
      <c r="Q911" s="47"/>
      <c r="R911" s="47"/>
      <c r="S911" s="47"/>
      <c r="T911" s="47"/>
      <c r="U911" s="47"/>
    </row>
    <row r="912" spans="1:21" x14ac:dyDescent="0.2">
      <c r="A912" s="47"/>
      <c r="B912" s="47"/>
      <c r="C912" s="47"/>
      <c r="D912" s="47"/>
      <c r="E912" s="47"/>
      <c r="F912" s="47"/>
      <c r="G912" s="47"/>
      <c r="H912" s="47"/>
      <c r="I912" s="47"/>
      <c r="J912" s="47"/>
      <c r="K912" s="47"/>
      <c r="L912" s="47"/>
      <c r="M912" s="47"/>
      <c r="N912" s="47"/>
      <c r="O912" s="47"/>
      <c r="P912" s="47"/>
      <c r="Q912" s="47"/>
      <c r="R912" s="47"/>
      <c r="S912" s="47"/>
      <c r="T912" s="47"/>
      <c r="U912" s="47"/>
    </row>
    <row r="913" spans="1:21" x14ac:dyDescent="0.2">
      <c r="A913" s="47"/>
      <c r="B913" s="47"/>
      <c r="C913" s="47"/>
      <c r="D913" s="47"/>
      <c r="E913" s="47"/>
      <c r="F913" s="47"/>
      <c r="G913" s="47"/>
      <c r="H913" s="47"/>
      <c r="I913" s="47"/>
      <c r="J913" s="47"/>
      <c r="K913" s="47"/>
      <c r="L913" s="47"/>
      <c r="M913" s="47"/>
      <c r="N913" s="47"/>
      <c r="O913" s="47"/>
      <c r="P913" s="47"/>
      <c r="Q913" s="47"/>
      <c r="R913" s="47"/>
      <c r="S913" s="47"/>
      <c r="T913" s="47"/>
      <c r="U913" s="47"/>
    </row>
    <row r="914" spans="1:21" x14ac:dyDescent="0.2">
      <c r="A914" s="47"/>
      <c r="B914" s="47"/>
      <c r="C914" s="47"/>
      <c r="D914" s="47"/>
      <c r="E914" s="47"/>
      <c r="F914" s="47"/>
      <c r="G914" s="47"/>
      <c r="H914" s="47"/>
      <c r="I914" s="47"/>
      <c r="J914" s="47"/>
      <c r="K914" s="47"/>
      <c r="L914" s="47"/>
      <c r="M914" s="47"/>
      <c r="N914" s="47"/>
      <c r="O914" s="47"/>
      <c r="P914" s="47"/>
      <c r="Q914" s="47"/>
      <c r="R914" s="47"/>
      <c r="S914" s="47"/>
      <c r="T914" s="47"/>
      <c r="U914" s="47"/>
    </row>
    <row r="915" spans="1:21" x14ac:dyDescent="0.2">
      <c r="A915" s="47"/>
      <c r="B915" s="47"/>
      <c r="C915" s="47"/>
      <c r="D915" s="47"/>
      <c r="E915" s="47"/>
      <c r="F915" s="47"/>
      <c r="G915" s="47"/>
      <c r="H915" s="47"/>
      <c r="I915" s="47"/>
      <c r="J915" s="47"/>
      <c r="K915" s="47"/>
      <c r="L915" s="47"/>
      <c r="M915" s="47"/>
      <c r="N915" s="47"/>
      <c r="O915" s="47"/>
      <c r="P915" s="47"/>
      <c r="Q915" s="47"/>
      <c r="R915" s="47"/>
      <c r="S915" s="47"/>
      <c r="T915" s="47"/>
      <c r="U915" s="47"/>
    </row>
    <row r="916" spans="1:21" x14ac:dyDescent="0.2">
      <c r="A916" s="47"/>
      <c r="B916" s="47"/>
      <c r="C916" s="47"/>
      <c r="D916" s="47"/>
      <c r="E916" s="47"/>
      <c r="F916" s="47"/>
      <c r="G916" s="47"/>
      <c r="H916" s="47"/>
      <c r="I916" s="47"/>
      <c r="J916" s="47"/>
      <c r="K916" s="47"/>
      <c r="L916" s="47"/>
      <c r="M916" s="47"/>
      <c r="N916" s="47"/>
      <c r="O916" s="47"/>
      <c r="P916" s="47"/>
      <c r="Q916" s="47"/>
      <c r="R916" s="47"/>
      <c r="S916" s="47"/>
      <c r="T916" s="47"/>
      <c r="U916" s="47"/>
    </row>
    <row r="917" spans="1:21" x14ac:dyDescent="0.2">
      <c r="A917" s="47"/>
      <c r="B917" s="47"/>
      <c r="C917" s="47"/>
      <c r="D917" s="47"/>
      <c r="E917" s="47"/>
      <c r="F917" s="47"/>
      <c r="G917" s="47"/>
      <c r="H917" s="47"/>
      <c r="I917" s="47"/>
      <c r="J917" s="47"/>
      <c r="K917" s="47"/>
      <c r="L917" s="47"/>
      <c r="M917" s="47"/>
      <c r="N917" s="47"/>
      <c r="O917" s="47"/>
      <c r="P917" s="47"/>
      <c r="Q917" s="47"/>
      <c r="R917" s="47"/>
      <c r="S917" s="47"/>
      <c r="T917" s="47"/>
      <c r="U917" s="47"/>
    </row>
    <row r="918" spans="1:21" x14ac:dyDescent="0.2">
      <c r="A918" s="47"/>
      <c r="B918" s="47"/>
      <c r="C918" s="47"/>
      <c r="D918" s="47"/>
      <c r="E918" s="47"/>
      <c r="F918" s="47"/>
      <c r="G918" s="47"/>
      <c r="H918" s="47"/>
      <c r="I918" s="47"/>
      <c r="J918" s="47"/>
      <c r="K918" s="47"/>
      <c r="L918" s="47"/>
      <c r="M918" s="47"/>
      <c r="N918" s="47"/>
      <c r="O918" s="47"/>
      <c r="P918" s="47"/>
      <c r="Q918" s="47"/>
      <c r="R918" s="47"/>
      <c r="S918" s="47"/>
      <c r="T918" s="47"/>
      <c r="U918" s="47"/>
    </row>
    <row r="919" spans="1:21" x14ac:dyDescent="0.2">
      <c r="A919" s="47"/>
      <c r="B919" s="47"/>
      <c r="C919" s="47"/>
      <c r="D919" s="47"/>
      <c r="E919" s="47"/>
      <c r="F919" s="47"/>
      <c r="G919" s="47"/>
      <c r="H919" s="47"/>
      <c r="I919" s="47"/>
      <c r="J919" s="47"/>
      <c r="K919" s="47"/>
      <c r="L919" s="47"/>
      <c r="M919" s="47"/>
      <c r="N919" s="47"/>
      <c r="O919" s="47"/>
      <c r="P919" s="47"/>
      <c r="Q919" s="47"/>
      <c r="R919" s="47"/>
      <c r="S919" s="47"/>
      <c r="T919" s="47"/>
      <c r="U919" s="47"/>
    </row>
    <row r="920" spans="1:21" x14ac:dyDescent="0.2">
      <c r="A920" s="47"/>
      <c r="B920" s="47"/>
      <c r="C920" s="47"/>
      <c r="D920" s="47"/>
      <c r="E920" s="47"/>
      <c r="F920" s="47"/>
      <c r="G920" s="47"/>
      <c r="H920" s="47"/>
      <c r="I920" s="47"/>
      <c r="J920" s="47"/>
      <c r="K920" s="47"/>
      <c r="L920" s="47"/>
      <c r="M920" s="47"/>
      <c r="N920" s="47"/>
      <c r="O920" s="47"/>
      <c r="P920" s="47"/>
      <c r="Q920" s="47"/>
      <c r="R920" s="47"/>
      <c r="S920" s="47"/>
      <c r="T920" s="47"/>
      <c r="U920" s="47"/>
    </row>
    <row r="921" spans="1:21" x14ac:dyDescent="0.2">
      <c r="A921" s="47"/>
      <c r="B921" s="47"/>
      <c r="C921" s="47"/>
      <c r="D921" s="47"/>
      <c r="E921" s="47"/>
      <c r="F921" s="47"/>
      <c r="G921" s="47"/>
      <c r="H921" s="47"/>
      <c r="I921" s="47"/>
      <c r="J921" s="47"/>
      <c r="K921" s="47"/>
      <c r="L921" s="47"/>
      <c r="M921" s="47"/>
      <c r="N921" s="47"/>
      <c r="O921" s="47"/>
      <c r="P921" s="47"/>
      <c r="Q921" s="47"/>
      <c r="R921" s="47"/>
      <c r="S921" s="47"/>
      <c r="T921" s="47"/>
      <c r="U921" s="47"/>
    </row>
    <row r="922" spans="1:21" x14ac:dyDescent="0.2">
      <c r="A922" s="47"/>
      <c r="B922" s="47"/>
      <c r="C922" s="47"/>
      <c r="D922" s="47"/>
      <c r="E922" s="47"/>
      <c r="F922" s="47"/>
      <c r="G922" s="47"/>
      <c r="H922" s="47"/>
      <c r="I922" s="47"/>
      <c r="J922" s="47"/>
      <c r="K922" s="47"/>
      <c r="L922" s="47"/>
      <c r="M922" s="47"/>
      <c r="N922" s="47"/>
      <c r="O922" s="47"/>
      <c r="P922" s="47"/>
      <c r="Q922" s="47"/>
      <c r="R922" s="47"/>
      <c r="S922" s="47"/>
      <c r="T922" s="47"/>
      <c r="U922" s="47"/>
    </row>
    <row r="923" spans="1:21" x14ac:dyDescent="0.2">
      <c r="A923" s="47"/>
      <c r="B923" s="47"/>
      <c r="C923" s="47"/>
      <c r="D923" s="47"/>
      <c r="E923" s="47"/>
      <c r="F923" s="47"/>
      <c r="G923" s="47"/>
      <c r="H923" s="47"/>
      <c r="I923" s="47"/>
      <c r="J923" s="47"/>
      <c r="K923" s="47"/>
      <c r="L923" s="47"/>
      <c r="M923" s="47"/>
      <c r="N923" s="47"/>
      <c r="O923" s="47"/>
      <c r="P923" s="47"/>
      <c r="Q923" s="47"/>
      <c r="R923" s="47"/>
      <c r="S923" s="47"/>
      <c r="T923" s="47"/>
      <c r="U923" s="47"/>
    </row>
    <row r="924" spans="1:21" x14ac:dyDescent="0.2">
      <c r="A924" s="47"/>
      <c r="B924" s="47"/>
      <c r="C924" s="47"/>
      <c r="D924" s="47"/>
      <c r="E924" s="47"/>
      <c r="F924" s="47"/>
      <c r="G924" s="47"/>
      <c r="H924" s="47"/>
      <c r="I924" s="47"/>
      <c r="J924" s="47"/>
      <c r="K924" s="47"/>
      <c r="L924" s="47"/>
      <c r="M924" s="47"/>
      <c r="N924" s="47"/>
      <c r="O924" s="47"/>
      <c r="P924" s="47"/>
      <c r="Q924" s="47"/>
      <c r="R924" s="47"/>
      <c r="S924" s="47"/>
      <c r="T924" s="47"/>
      <c r="U924" s="47"/>
    </row>
    <row r="925" spans="1:21" x14ac:dyDescent="0.2">
      <c r="A925" s="47"/>
      <c r="B925" s="47"/>
      <c r="C925" s="47"/>
      <c r="D925" s="47"/>
      <c r="E925" s="47"/>
      <c r="F925" s="47"/>
      <c r="G925" s="47"/>
      <c r="H925" s="47"/>
      <c r="I925" s="47"/>
      <c r="J925" s="47"/>
      <c r="K925" s="47"/>
      <c r="L925" s="47"/>
      <c r="M925" s="47"/>
      <c r="N925" s="47"/>
      <c r="O925" s="47"/>
      <c r="P925" s="47"/>
      <c r="Q925" s="47"/>
      <c r="R925" s="47"/>
      <c r="S925" s="47"/>
      <c r="T925" s="47"/>
      <c r="U925" s="47"/>
    </row>
    <row r="926" spans="1:21" x14ac:dyDescent="0.2">
      <c r="A926" s="47"/>
      <c r="B926" s="47"/>
      <c r="C926" s="47"/>
      <c r="D926" s="47"/>
      <c r="E926" s="47"/>
      <c r="F926" s="47"/>
      <c r="G926" s="47"/>
      <c r="H926" s="47"/>
      <c r="I926" s="47"/>
      <c r="J926" s="47"/>
      <c r="K926" s="47"/>
      <c r="L926" s="47"/>
      <c r="M926" s="47"/>
      <c r="N926" s="47"/>
      <c r="O926" s="47"/>
      <c r="P926" s="47"/>
      <c r="Q926" s="47"/>
      <c r="R926" s="47"/>
      <c r="S926" s="47"/>
      <c r="T926" s="47"/>
      <c r="U926" s="47"/>
    </row>
    <row r="927" spans="1:21" x14ac:dyDescent="0.2">
      <c r="A927" s="47"/>
      <c r="B927" s="47"/>
      <c r="C927" s="47"/>
      <c r="D927" s="47"/>
      <c r="E927" s="47"/>
      <c r="F927" s="47"/>
      <c r="G927" s="47"/>
      <c r="H927" s="47"/>
      <c r="I927" s="47"/>
      <c r="J927" s="47"/>
      <c r="K927" s="47"/>
      <c r="L927" s="47"/>
      <c r="M927" s="47"/>
      <c r="N927" s="47"/>
      <c r="O927" s="47"/>
      <c r="P927" s="47"/>
      <c r="Q927" s="47"/>
      <c r="R927" s="47"/>
      <c r="S927" s="47"/>
      <c r="T927" s="47"/>
      <c r="U927" s="47"/>
    </row>
    <row r="928" spans="1:21" x14ac:dyDescent="0.2">
      <c r="A928" s="47"/>
      <c r="B928" s="47"/>
      <c r="C928" s="47"/>
      <c r="D928" s="47"/>
      <c r="E928" s="47"/>
      <c r="F928" s="47"/>
      <c r="G928" s="47"/>
      <c r="H928" s="47"/>
      <c r="I928" s="47"/>
      <c r="J928" s="47"/>
      <c r="K928" s="47"/>
      <c r="L928" s="47"/>
      <c r="M928" s="47"/>
      <c r="N928" s="47"/>
      <c r="O928" s="47"/>
      <c r="P928" s="47"/>
      <c r="Q928" s="47"/>
      <c r="R928" s="47"/>
      <c r="S928" s="47"/>
      <c r="T928" s="47"/>
      <c r="U928" s="47"/>
    </row>
    <row r="929" spans="1:21" x14ac:dyDescent="0.2">
      <c r="A929" s="47"/>
      <c r="B929" s="47"/>
      <c r="C929" s="47"/>
      <c r="D929" s="47"/>
      <c r="E929" s="47"/>
      <c r="F929" s="47"/>
      <c r="G929" s="47"/>
      <c r="H929" s="47"/>
      <c r="I929" s="47"/>
      <c r="J929" s="47"/>
      <c r="K929" s="47"/>
      <c r="L929" s="47"/>
      <c r="M929" s="47"/>
      <c r="N929" s="47"/>
      <c r="O929" s="47"/>
      <c r="P929" s="47"/>
      <c r="Q929" s="47"/>
      <c r="R929" s="47"/>
      <c r="S929" s="47"/>
      <c r="T929" s="47"/>
      <c r="U929" s="47"/>
    </row>
    <row r="930" spans="1:21" x14ac:dyDescent="0.2">
      <c r="A930" s="47"/>
      <c r="B930" s="47"/>
      <c r="C930" s="47"/>
      <c r="D930" s="47"/>
      <c r="E930" s="47"/>
      <c r="F930" s="47"/>
      <c r="G930" s="47"/>
      <c r="H930" s="47"/>
      <c r="I930" s="47"/>
      <c r="J930" s="47"/>
      <c r="K930" s="47"/>
      <c r="L930" s="47"/>
      <c r="M930" s="47"/>
      <c r="N930" s="47"/>
      <c r="O930" s="47"/>
      <c r="P930" s="47"/>
      <c r="Q930" s="47"/>
      <c r="R930" s="47"/>
      <c r="S930" s="47"/>
      <c r="T930" s="47"/>
      <c r="U930" s="47"/>
    </row>
    <row r="931" spans="1:21" x14ac:dyDescent="0.2">
      <c r="A931" s="47"/>
      <c r="B931" s="47"/>
      <c r="C931" s="47"/>
      <c r="D931" s="47"/>
      <c r="E931" s="47"/>
      <c r="F931" s="47"/>
      <c r="G931" s="47"/>
      <c r="H931" s="47"/>
      <c r="I931" s="47"/>
      <c r="J931" s="47"/>
      <c r="K931" s="47"/>
      <c r="L931" s="47"/>
      <c r="M931" s="47"/>
      <c r="N931" s="47"/>
      <c r="O931" s="47"/>
      <c r="P931" s="47"/>
      <c r="Q931" s="47"/>
      <c r="R931" s="47"/>
      <c r="S931" s="47"/>
      <c r="T931" s="47"/>
      <c r="U931" s="47"/>
    </row>
    <row r="932" spans="1:21" x14ac:dyDescent="0.2">
      <c r="A932" s="47"/>
      <c r="B932" s="47"/>
      <c r="C932" s="47"/>
      <c r="D932" s="47"/>
      <c r="E932" s="47"/>
      <c r="F932" s="47"/>
      <c r="G932" s="47"/>
      <c r="H932" s="47"/>
      <c r="I932" s="47"/>
      <c r="J932" s="47"/>
      <c r="K932" s="47"/>
      <c r="L932" s="47"/>
      <c r="M932" s="47"/>
      <c r="N932" s="47"/>
      <c r="O932" s="47"/>
      <c r="P932" s="47"/>
      <c r="Q932" s="47"/>
      <c r="R932" s="47"/>
      <c r="S932" s="47"/>
      <c r="T932" s="47"/>
      <c r="U932" s="47"/>
    </row>
    <row r="933" spans="1:21" x14ac:dyDescent="0.2">
      <c r="A933" s="47"/>
      <c r="B933" s="47"/>
      <c r="C933" s="47"/>
      <c r="D933" s="47"/>
      <c r="E933" s="47"/>
      <c r="F933" s="47"/>
      <c r="G933" s="47"/>
      <c r="H933" s="47"/>
      <c r="I933" s="47"/>
      <c r="J933" s="47"/>
      <c r="K933" s="47"/>
      <c r="L933" s="47"/>
      <c r="M933" s="47"/>
      <c r="N933" s="47"/>
      <c r="O933" s="47"/>
      <c r="P933" s="47"/>
      <c r="Q933" s="47"/>
      <c r="R933" s="47"/>
      <c r="S933" s="47"/>
      <c r="T933" s="47"/>
      <c r="U933" s="47"/>
    </row>
    <row r="934" spans="1:21" x14ac:dyDescent="0.2">
      <c r="A934" s="47"/>
      <c r="B934" s="47"/>
      <c r="C934" s="47"/>
      <c r="D934" s="47"/>
      <c r="E934" s="47"/>
      <c r="F934" s="47"/>
      <c r="G934" s="47"/>
      <c r="H934" s="47"/>
      <c r="I934" s="47"/>
      <c r="J934" s="47"/>
      <c r="K934" s="47"/>
      <c r="L934" s="47"/>
      <c r="M934" s="47"/>
      <c r="N934" s="47"/>
      <c r="O934" s="47"/>
      <c r="P934" s="47"/>
      <c r="Q934" s="47"/>
      <c r="R934" s="47"/>
      <c r="S934" s="47"/>
      <c r="T934" s="47"/>
      <c r="U934" s="47"/>
    </row>
    <row r="935" spans="1:21" x14ac:dyDescent="0.2">
      <c r="A935" s="47"/>
      <c r="B935" s="47"/>
      <c r="C935" s="47"/>
      <c r="D935" s="47"/>
      <c r="E935" s="47"/>
      <c r="F935" s="47"/>
      <c r="G935" s="47"/>
      <c r="H935" s="47"/>
      <c r="I935" s="47"/>
      <c r="J935" s="47"/>
      <c r="K935" s="47"/>
      <c r="L935" s="47"/>
      <c r="M935" s="47"/>
      <c r="N935" s="47"/>
      <c r="O935" s="47"/>
      <c r="P935" s="47"/>
      <c r="Q935" s="47"/>
      <c r="R935" s="47"/>
      <c r="S935" s="47"/>
      <c r="T935" s="47"/>
      <c r="U935" s="47"/>
    </row>
    <row r="936" spans="1:21" x14ac:dyDescent="0.2">
      <c r="A936" s="47"/>
      <c r="B936" s="47"/>
      <c r="C936" s="47"/>
      <c r="D936" s="47"/>
      <c r="E936" s="47"/>
      <c r="F936" s="47"/>
      <c r="G936" s="47"/>
      <c r="H936" s="47"/>
      <c r="I936" s="47"/>
      <c r="J936" s="47"/>
      <c r="K936" s="47"/>
      <c r="L936" s="47"/>
      <c r="M936" s="47"/>
      <c r="N936" s="47"/>
      <c r="O936" s="47"/>
      <c r="P936" s="47"/>
      <c r="Q936" s="47"/>
      <c r="R936" s="47"/>
      <c r="S936" s="47"/>
      <c r="T936" s="47"/>
      <c r="U936" s="47"/>
    </row>
    <row r="937" spans="1:21" x14ac:dyDescent="0.2">
      <c r="A937" s="47"/>
      <c r="B937" s="47"/>
      <c r="C937" s="47"/>
      <c r="D937" s="47"/>
      <c r="E937" s="47"/>
      <c r="F937" s="47"/>
      <c r="G937" s="47"/>
      <c r="H937" s="47"/>
      <c r="I937" s="47"/>
      <c r="J937" s="47"/>
      <c r="K937" s="47"/>
      <c r="L937" s="47"/>
      <c r="M937" s="47"/>
      <c r="N937" s="47"/>
      <c r="O937" s="47"/>
      <c r="P937" s="47"/>
      <c r="Q937" s="47"/>
      <c r="R937" s="47"/>
      <c r="S937" s="47"/>
      <c r="T937" s="47"/>
      <c r="U937" s="47"/>
    </row>
    <row r="938" spans="1:21" x14ac:dyDescent="0.2">
      <c r="A938" s="47"/>
      <c r="B938" s="47"/>
      <c r="C938" s="47"/>
      <c r="D938" s="47"/>
      <c r="E938" s="47"/>
      <c r="F938" s="47"/>
      <c r="G938" s="47"/>
      <c r="H938" s="47"/>
      <c r="I938" s="47"/>
      <c r="J938" s="47"/>
      <c r="K938" s="47"/>
      <c r="L938" s="47"/>
      <c r="M938" s="47"/>
      <c r="N938" s="47"/>
      <c r="O938" s="47"/>
      <c r="P938" s="47"/>
      <c r="Q938" s="47"/>
      <c r="R938" s="47"/>
      <c r="S938" s="47"/>
      <c r="T938" s="47"/>
      <c r="U938" s="47"/>
    </row>
    <row r="939" spans="1:21" x14ac:dyDescent="0.2">
      <c r="A939" s="47"/>
      <c r="B939" s="47"/>
      <c r="C939" s="47"/>
      <c r="D939" s="47"/>
      <c r="E939" s="47"/>
      <c r="F939" s="47"/>
      <c r="G939" s="47"/>
      <c r="H939" s="47"/>
      <c r="I939" s="47"/>
      <c r="J939" s="47"/>
      <c r="K939" s="47"/>
      <c r="L939" s="47"/>
      <c r="M939" s="47"/>
      <c r="N939" s="47"/>
      <c r="O939" s="47"/>
      <c r="P939" s="47"/>
      <c r="Q939" s="47"/>
      <c r="R939" s="47"/>
      <c r="S939" s="47"/>
      <c r="T939" s="47"/>
      <c r="U939" s="47"/>
    </row>
    <row r="940" spans="1:21" x14ac:dyDescent="0.2">
      <c r="A940" s="47"/>
      <c r="B940" s="47"/>
      <c r="C940" s="47"/>
      <c r="D940" s="47"/>
      <c r="E940" s="47"/>
      <c r="F940" s="47"/>
      <c r="G940" s="47"/>
      <c r="H940" s="47"/>
      <c r="I940" s="47"/>
      <c r="J940" s="47"/>
      <c r="K940" s="47"/>
      <c r="L940" s="47"/>
      <c r="M940" s="47"/>
      <c r="N940" s="47"/>
      <c r="O940" s="47"/>
      <c r="P940" s="47"/>
      <c r="Q940" s="47"/>
      <c r="R940" s="47"/>
      <c r="S940" s="47"/>
      <c r="T940" s="47"/>
      <c r="U940" s="47"/>
    </row>
    <row r="941" spans="1:21" x14ac:dyDescent="0.2">
      <c r="A941" s="47"/>
      <c r="B941" s="47"/>
      <c r="C941" s="47"/>
      <c r="D941" s="47"/>
      <c r="E941" s="47"/>
      <c r="F941" s="47"/>
      <c r="G941" s="47"/>
      <c r="H941" s="47"/>
      <c r="I941" s="47"/>
      <c r="J941" s="47"/>
      <c r="K941" s="47"/>
      <c r="L941" s="47"/>
      <c r="M941" s="47"/>
      <c r="N941" s="47"/>
      <c r="O941" s="47"/>
      <c r="P941" s="47"/>
      <c r="Q941" s="47"/>
      <c r="R941" s="47"/>
      <c r="S941" s="47"/>
      <c r="T941" s="47"/>
      <c r="U941" s="47"/>
    </row>
    <row r="942" spans="1:21" x14ac:dyDescent="0.2">
      <c r="A942" s="47"/>
      <c r="B942" s="47"/>
      <c r="C942" s="47"/>
      <c r="D942" s="47"/>
      <c r="E942" s="47"/>
      <c r="F942" s="47"/>
      <c r="G942" s="47"/>
      <c r="H942" s="47"/>
      <c r="I942" s="47"/>
      <c r="J942" s="47"/>
      <c r="K942" s="47"/>
      <c r="L942" s="47"/>
      <c r="M942" s="47"/>
      <c r="N942" s="47"/>
      <c r="O942" s="47"/>
      <c r="P942" s="47"/>
      <c r="Q942" s="47"/>
      <c r="R942" s="47"/>
      <c r="S942" s="47"/>
      <c r="T942" s="47"/>
      <c r="U942" s="47"/>
    </row>
    <row r="943" spans="1:21" x14ac:dyDescent="0.2">
      <c r="A943" s="47"/>
      <c r="B943" s="47"/>
      <c r="C943" s="47"/>
      <c r="D943" s="47"/>
      <c r="E943" s="47"/>
      <c r="F943" s="47"/>
      <c r="G943" s="47"/>
      <c r="H943" s="47"/>
      <c r="I943" s="47"/>
      <c r="J943" s="47"/>
      <c r="K943" s="47"/>
      <c r="L943" s="47"/>
      <c r="M943" s="47"/>
      <c r="N943" s="47"/>
      <c r="O943" s="47"/>
      <c r="P943" s="47"/>
      <c r="Q943" s="47"/>
      <c r="R943" s="47"/>
      <c r="S943" s="47"/>
      <c r="T943" s="47"/>
      <c r="U943" s="47"/>
    </row>
    <row r="944" spans="1:21" x14ac:dyDescent="0.2">
      <c r="A944" s="47"/>
      <c r="B944" s="47"/>
      <c r="C944" s="47"/>
      <c r="D944" s="47"/>
      <c r="E944" s="47"/>
      <c r="F944" s="47"/>
      <c r="G944" s="47"/>
      <c r="H944" s="47"/>
      <c r="I944" s="47"/>
      <c r="J944" s="47"/>
      <c r="K944" s="47"/>
      <c r="L944" s="47"/>
      <c r="M944" s="47"/>
      <c r="N944" s="47"/>
      <c r="O944" s="47"/>
      <c r="P944" s="47"/>
      <c r="Q944" s="47"/>
      <c r="R944" s="47"/>
      <c r="S944" s="47"/>
      <c r="T944" s="47"/>
      <c r="U944" s="47"/>
    </row>
    <row r="945" spans="1:21" x14ac:dyDescent="0.2">
      <c r="A945" s="47"/>
      <c r="B945" s="47"/>
      <c r="C945" s="47"/>
      <c r="D945" s="47"/>
      <c r="E945" s="47"/>
      <c r="F945" s="47"/>
      <c r="G945" s="47"/>
      <c r="H945" s="47"/>
      <c r="I945" s="47"/>
      <c r="J945" s="47"/>
      <c r="K945" s="47"/>
      <c r="L945" s="47"/>
      <c r="M945" s="47"/>
      <c r="N945" s="47"/>
      <c r="O945" s="47"/>
      <c r="P945" s="47"/>
      <c r="Q945" s="47"/>
      <c r="R945" s="47"/>
      <c r="S945" s="47"/>
      <c r="T945" s="47"/>
      <c r="U945" s="47"/>
    </row>
    <row r="946" spans="1:21" x14ac:dyDescent="0.2">
      <c r="A946" s="47"/>
      <c r="B946" s="47"/>
      <c r="C946" s="47"/>
      <c r="D946" s="47"/>
      <c r="E946" s="47"/>
      <c r="F946" s="47"/>
      <c r="G946" s="47"/>
      <c r="H946" s="47"/>
      <c r="I946" s="47"/>
      <c r="J946" s="47"/>
      <c r="K946" s="47"/>
      <c r="L946" s="47"/>
      <c r="M946" s="47"/>
      <c r="N946" s="47"/>
      <c r="O946" s="47"/>
      <c r="P946" s="47"/>
      <c r="Q946" s="47"/>
      <c r="R946" s="47"/>
      <c r="S946" s="47"/>
      <c r="T946" s="47"/>
      <c r="U946" s="47"/>
    </row>
    <row r="947" spans="1:21" x14ac:dyDescent="0.2">
      <c r="A947" s="47"/>
      <c r="B947" s="47"/>
      <c r="C947" s="47"/>
      <c r="D947" s="47"/>
      <c r="E947" s="47"/>
      <c r="F947" s="47"/>
      <c r="G947" s="47"/>
      <c r="H947" s="47"/>
      <c r="I947" s="47"/>
      <c r="J947" s="47"/>
      <c r="K947" s="47"/>
      <c r="L947" s="47"/>
      <c r="M947" s="47"/>
      <c r="N947" s="47"/>
      <c r="O947" s="47"/>
      <c r="P947" s="47"/>
      <c r="Q947" s="47"/>
      <c r="R947" s="47"/>
      <c r="S947" s="47"/>
      <c r="T947" s="47"/>
      <c r="U947" s="47"/>
    </row>
    <row r="948" spans="1:21" x14ac:dyDescent="0.2">
      <c r="A948" s="47"/>
      <c r="B948" s="47"/>
      <c r="C948" s="47"/>
      <c r="D948" s="47"/>
      <c r="E948" s="47"/>
      <c r="F948" s="47"/>
      <c r="G948" s="47"/>
      <c r="H948" s="47"/>
      <c r="I948" s="47"/>
      <c r="J948" s="47"/>
      <c r="K948" s="47"/>
      <c r="L948" s="47"/>
      <c r="M948" s="47"/>
      <c r="N948" s="47"/>
      <c r="O948" s="47"/>
      <c r="P948" s="47"/>
      <c r="Q948" s="47"/>
      <c r="R948" s="47"/>
      <c r="S948" s="47"/>
      <c r="T948" s="47"/>
      <c r="U948" s="47"/>
    </row>
    <row r="949" spans="1:21" x14ac:dyDescent="0.2">
      <c r="A949" s="47"/>
      <c r="B949" s="47"/>
      <c r="C949" s="47"/>
      <c r="D949" s="47"/>
      <c r="E949" s="47"/>
      <c r="F949" s="47"/>
      <c r="G949" s="47"/>
      <c r="H949" s="47"/>
      <c r="I949" s="47"/>
      <c r="J949" s="47"/>
      <c r="K949" s="47"/>
      <c r="L949" s="47"/>
      <c r="M949" s="47"/>
      <c r="N949" s="47"/>
      <c r="O949" s="47"/>
      <c r="P949" s="47"/>
      <c r="Q949" s="47"/>
      <c r="R949" s="47"/>
      <c r="S949" s="47"/>
      <c r="T949" s="47"/>
      <c r="U949" s="47"/>
    </row>
    <row r="950" spans="1:21" x14ac:dyDescent="0.2">
      <c r="A950" s="47"/>
      <c r="B950" s="47"/>
      <c r="C950" s="47"/>
      <c r="D950" s="47"/>
      <c r="E950" s="47"/>
      <c r="F950" s="47"/>
      <c r="G950" s="47"/>
      <c r="H950" s="47"/>
      <c r="I950" s="47"/>
      <c r="J950" s="47"/>
      <c r="K950" s="47"/>
      <c r="L950" s="47"/>
      <c r="M950" s="47"/>
      <c r="N950" s="47"/>
      <c r="O950" s="47"/>
      <c r="P950" s="47"/>
      <c r="Q950" s="47"/>
      <c r="R950" s="47"/>
      <c r="S950" s="47"/>
      <c r="T950" s="47"/>
      <c r="U950" s="47"/>
    </row>
    <row r="951" spans="1:21" x14ac:dyDescent="0.2">
      <c r="A951" s="47"/>
      <c r="B951" s="47"/>
      <c r="C951" s="47"/>
      <c r="D951" s="47"/>
      <c r="E951" s="47"/>
      <c r="F951" s="47"/>
      <c r="G951" s="47"/>
      <c r="H951" s="47"/>
      <c r="I951" s="47"/>
      <c r="J951" s="47"/>
      <c r="K951" s="47"/>
      <c r="L951" s="47"/>
      <c r="M951" s="47"/>
      <c r="N951" s="47"/>
      <c r="O951" s="47"/>
      <c r="P951" s="47"/>
      <c r="Q951" s="47"/>
      <c r="R951" s="47"/>
      <c r="S951" s="47"/>
      <c r="T951" s="47"/>
      <c r="U951" s="47"/>
    </row>
    <row r="952" spans="1:21" x14ac:dyDescent="0.2">
      <c r="A952" s="47"/>
      <c r="B952" s="47"/>
      <c r="C952" s="47"/>
      <c r="D952" s="47"/>
      <c r="E952" s="47"/>
      <c r="F952" s="47"/>
      <c r="G952" s="47"/>
      <c r="H952" s="47"/>
      <c r="I952" s="47"/>
      <c r="J952" s="47"/>
      <c r="K952" s="47"/>
      <c r="L952" s="47"/>
      <c r="M952" s="47"/>
      <c r="N952" s="47"/>
      <c r="O952" s="47"/>
      <c r="P952" s="47"/>
      <c r="Q952" s="47"/>
      <c r="R952" s="47"/>
      <c r="S952" s="47"/>
      <c r="T952" s="47"/>
      <c r="U952" s="47"/>
    </row>
    <row r="953" spans="1:21" x14ac:dyDescent="0.2">
      <c r="A953" s="47"/>
      <c r="B953" s="47"/>
      <c r="C953" s="47"/>
      <c r="D953" s="47"/>
      <c r="E953" s="47"/>
      <c r="F953" s="47"/>
      <c r="G953" s="47"/>
      <c r="H953" s="47"/>
      <c r="I953" s="47"/>
      <c r="J953" s="47"/>
      <c r="K953" s="47"/>
      <c r="L953" s="47"/>
      <c r="M953" s="47"/>
      <c r="N953" s="47"/>
      <c r="O953" s="47"/>
      <c r="P953" s="47"/>
      <c r="Q953" s="47"/>
      <c r="R953" s="47"/>
      <c r="S953" s="47"/>
      <c r="T953" s="47"/>
      <c r="U953" s="47"/>
    </row>
    <row r="954" spans="1:21" x14ac:dyDescent="0.2">
      <c r="A954" s="47"/>
      <c r="B954" s="47"/>
      <c r="C954" s="47"/>
      <c r="D954" s="47"/>
      <c r="E954" s="47"/>
      <c r="F954" s="47"/>
      <c r="G954" s="47"/>
      <c r="H954" s="47"/>
      <c r="I954" s="47"/>
      <c r="J954" s="47"/>
      <c r="K954" s="47"/>
      <c r="L954" s="47"/>
      <c r="M954" s="47"/>
      <c r="N954" s="47"/>
      <c r="O954" s="47"/>
      <c r="P954" s="47"/>
      <c r="Q954" s="47"/>
      <c r="R954" s="47"/>
      <c r="S954" s="47"/>
      <c r="T954" s="47"/>
      <c r="U954" s="47"/>
    </row>
    <row r="955" spans="1:21" x14ac:dyDescent="0.2">
      <c r="A955" s="47"/>
      <c r="B955" s="47"/>
      <c r="C955" s="47"/>
      <c r="D955" s="47"/>
      <c r="E955" s="47"/>
      <c r="F955" s="47"/>
      <c r="G955" s="47"/>
      <c r="H955" s="47"/>
      <c r="I955" s="47"/>
      <c r="J955" s="47"/>
      <c r="K955" s="47"/>
      <c r="L955" s="47"/>
      <c r="M955" s="47"/>
      <c r="N955" s="47"/>
      <c r="O955" s="47"/>
      <c r="P955" s="47"/>
      <c r="Q955" s="47"/>
      <c r="R955" s="47"/>
      <c r="S955" s="47"/>
      <c r="T955" s="47"/>
      <c r="U955" s="47"/>
    </row>
    <row r="956" spans="1:21" x14ac:dyDescent="0.2">
      <c r="A956" s="47"/>
      <c r="B956" s="47"/>
      <c r="C956" s="47"/>
      <c r="D956" s="47"/>
      <c r="E956" s="47"/>
      <c r="F956" s="47"/>
      <c r="G956" s="47"/>
      <c r="H956" s="47"/>
      <c r="I956" s="47"/>
      <c r="J956" s="47"/>
      <c r="K956" s="47"/>
      <c r="L956" s="47"/>
      <c r="M956" s="47"/>
      <c r="N956" s="47"/>
      <c r="O956" s="47"/>
      <c r="P956" s="47"/>
      <c r="Q956" s="47"/>
      <c r="R956" s="47"/>
      <c r="S956" s="47"/>
      <c r="T956" s="47"/>
      <c r="U956" s="47"/>
    </row>
    <row r="957" spans="1:21" x14ac:dyDescent="0.2">
      <c r="A957" s="47"/>
      <c r="B957" s="47"/>
      <c r="C957" s="47"/>
      <c r="D957" s="47"/>
      <c r="E957" s="47"/>
      <c r="F957" s="47"/>
      <c r="G957" s="47"/>
      <c r="H957" s="47"/>
      <c r="I957" s="47"/>
      <c r="J957" s="47"/>
      <c r="K957" s="47"/>
      <c r="L957" s="47"/>
      <c r="M957" s="47"/>
      <c r="N957" s="47"/>
      <c r="O957" s="47"/>
      <c r="P957" s="47"/>
      <c r="Q957" s="47"/>
      <c r="R957" s="47"/>
      <c r="S957" s="47"/>
      <c r="T957" s="47"/>
      <c r="U957" s="47"/>
    </row>
    <row r="958" spans="1:21" x14ac:dyDescent="0.2">
      <c r="A958" s="47"/>
      <c r="B958" s="47"/>
      <c r="C958" s="47"/>
      <c r="D958" s="47"/>
      <c r="E958" s="47"/>
      <c r="F958" s="47"/>
      <c r="G958" s="47"/>
      <c r="H958" s="47"/>
      <c r="I958" s="47"/>
      <c r="J958" s="47"/>
      <c r="K958" s="47"/>
      <c r="L958" s="47"/>
      <c r="M958" s="47"/>
      <c r="N958" s="47"/>
      <c r="O958" s="47"/>
      <c r="P958" s="47"/>
      <c r="Q958" s="47"/>
      <c r="R958" s="47"/>
      <c r="S958" s="47"/>
      <c r="T958" s="47"/>
      <c r="U958" s="47"/>
    </row>
    <row r="959" spans="1:21" x14ac:dyDescent="0.2">
      <c r="A959" s="47"/>
      <c r="B959" s="47"/>
      <c r="C959" s="47"/>
      <c r="D959" s="47"/>
      <c r="E959" s="47"/>
      <c r="F959" s="47"/>
      <c r="G959" s="47"/>
      <c r="H959" s="47"/>
      <c r="I959" s="47"/>
      <c r="J959" s="47"/>
      <c r="K959" s="47"/>
      <c r="L959" s="47"/>
      <c r="M959" s="47"/>
      <c r="N959" s="47"/>
      <c r="O959" s="47"/>
      <c r="P959" s="47"/>
      <c r="Q959" s="47"/>
      <c r="R959" s="47"/>
      <c r="S959" s="47"/>
      <c r="T959" s="47"/>
      <c r="U959" s="47"/>
    </row>
    <row r="960" spans="1:21" x14ac:dyDescent="0.2">
      <c r="A960" s="47"/>
      <c r="B960" s="47"/>
      <c r="C960" s="47"/>
      <c r="D960" s="47"/>
      <c r="E960" s="47"/>
      <c r="F960" s="47"/>
      <c r="G960" s="47"/>
      <c r="H960" s="47"/>
      <c r="I960" s="47"/>
      <c r="J960" s="47"/>
      <c r="K960" s="47"/>
      <c r="L960" s="47"/>
      <c r="M960" s="47"/>
      <c r="N960" s="47"/>
      <c r="O960" s="47"/>
      <c r="P960" s="47"/>
      <c r="Q960" s="47"/>
      <c r="R960" s="47"/>
      <c r="S960" s="47"/>
      <c r="T960" s="47"/>
      <c r="U960" s="47"/>
    </row>
    <row r="961" spans="1:21" x14ac:dyDescent="0.2">
      <c r="A961" s="47"/>
      <c r="B961" s="47"/>
      <c r="C961" s="47"/>
      <c r="D961" s="47"/>
      <c r="E961" s="47"/>
      <c r="F961" s="47"/>
      <c r="G961" s="47"/>
      <c r="H961" s="47"/>
      <c r="I961" s="47"/>
      <c r="J961" s="47"/>
      <c r="K961" s="47"/>
      <c r="L961" s="47"/>
      <c r="M961" s="47"/>
      <c r="N961" s="47"/>
      <c r="O961" s="47"/>
      <c r="P961" s="47"/>
      <c r="Q961" s="47"/>
      <c r="R961" s="47"/>
      <c r="S961" s="47"/>
      <c r="T961" s="47"/>
      <c r="U961" s="47"/>
    </row>
    <row r="962" spans="1:21" x14ac:dyDescent="0.2">
      <c r="A962" s="47"/>
      <c r="B962" s="47"/>
      <c r="C962" s="47"/>
      <c r="D962" s="47"/>
      <c r="E962" s="47"/>
      <c r="F962" s="47"/>
      <c r="G962" s="47"/>
      <c r="H962" s="47"/>
      <c r="I962" s="47"/>
      <c r="J962" s="47"/>
      <c r="K962" s="47"/>
      <c r="L962" s="47"/>
      <c r="M962" s="47"/>
      <c r="N962" s="47"/>
      <c r="O962" s="47"/>
      <c r="P962" s="47"/>
      <c r="Q962" s="47"/>
      <c r="R962" s="47"/>
      <c r="S962" s="47"/>
      <c r="T962" s="47"/>
      <c r="U962" s="47"/>
    </row>
    <row r="963" spans="1:21" x14ac:dyDescent="0.2">
      <c r="A963" s="47"/>
      <c r="B963" s="47"/>
      <c r="C963" s="47"/>
      <c r="D963" s="47"/>
      <c r="E963" s="47"/>
      <c r="F963" s="47"/>
      <c r="G963" s="47"/>
      <c r="H963" s="47"/>
      <c r="I963" s="47"/>
      <c r="J963" s="47"/>
      <c r="K963" s="47"/>
      <c r="L963" s="47"/>
      <c r="M963" s="47"/>
      <c r="N963" s="47"/>
      <c r="O963" s="47"/>
      <c r="P963" s="47"/>
      <c r="Q963" s="47"/>
      <c r="R963" s="47"/>
      <c r="S963" s="47"/>
      <c r="T963" s="47"/>
      <c r="U963" s="47"/>
    </row>
    <row r="964" spans="1:21" x14ac:dyDescent="0.2">
      <c r="A964" s="47"/>
      <c r="B964" s="47"/>
      <c r="C964" s="47"/>
      <c r="D964" s="47"/>
      <c r="E964" s="47"/>
      <c r="F964" s="47"/>
      <c r="G964" s="47"/>
      <c r="H964" s="47"/>
      <c r="I964" s="47"/>
      <c r="J964" s="47"/>
      <c r="K964" s="47"/>
      <c r="L964" s="47"/>
      <c r="M964" s="47"/>
      <c r="N964" s="47"/>
      <c r="O964" s="47"/>
      <c r="P964" s="47"/>
      <c r="Q964" s="47"/>
      <c r="R964" s="47"/>
      <c r="S964" s="47"/>
      <c r="T964" s="47"/>
      <c r="U964" s="47"/>
    </row>
    <row r="965" spans="1:21" x14ac:dyDescent="0.2">
      <c r="A965" s="47"/>
      <c r="B965" s="47"/>
      <c r="C965" s="47"/>
      <c r="D965" s="47"/>
      <c r="E965" s="47"/>
      <c r="F965" s="47"/>
      <c r="G965" s="47"/>
      <c r="H965" s="47"/>
      <c r="I965" s="47"/>
      <c r="J965" s="47"/>
      <c r="K965" s="47"/>
      <c r="L965" s="47"/>
      <c r="M965" s="47"/>
      <c r="N965" s="47"/>
      <c r="O965" s="47"/>
      <c r="P965" s="47"/>
      <c r="Q965" s="47"/>
      <c r="R965" s="47"/>
      <c r="S965" s="47"/>
      <c r="T965" s="47"/>
      <c r="U965" s="47"/>
    </row>
    <row r="966" spans="1:21" x14ac:dyDescent="0.2">
      <c r="A966" s="47"/>
      <c r="B966" s="47"/>
      <c r="C966" s="47"/>
      <c r="D966" s="47"/>
      <c r="E966" s="47"/>
      <c r="F966" s="47"/>
      <c r="G966" s="47"/>
      <c r="H966" s="47"/>
      <c r="I966" s="47"/>
      <c r="J966" s="47"/>
      <c r="K966" s="47"/>
      <c r="L966" s="47"/>
      <c r="M966" s="47"/>
      <c r="N966" s="47"/>
      <c r="O966" s="47"/>
      <c r="P966" s="47"/>
      <c r="Q966" s="47"/>
      <c r="R966" s="47"/>
      <c r="S966" s="47"/>
      <c r="T966" s="47"/>
      <c r="U966" s="47"/>
    </row>
    <row r="967" spans="1:21" x14ac:dyDescent="0.2">
      <c r="A967" s="47"/>
      <c r="B967" s="47"/>
      <c r="C967" s="47"/>
      <c r="D967" s="47"/>
      <c r="E967" s="47"/>
      <c r="F967" s="47"/>
      <c r="G967" s="47"/>
      <c r="H967" s="47"/>
      <c r="I967" s="47"/>
      <c r="J967" s="47"/>
      <c r="K967" s="47"/>
      <c r="L967" s="47"/>
      <c r="M967" s="47"/>
      <c r="N967" s="47"/>
      <c r="O967" s="47"/>
      <c r="P967" s="47"/>
      <c r="Q967" s="47"/>
      <c r="R967" s="47"/>
      <c r="S967" s="47"/>
      <c r="T967" s="47"/>
      <c r="U967" s="47"/>
    </row>
    <row r="968" spans="1:21" x14ac:dyDescent="0.2">
      <c r="A968" s="47"/>
      <c r="B968" s="47"/>
      <c r="C968" s="47"/>
      <c r="D968" s="47"/>
      <c r="E968" s="47"/>
      <c r="F968" s="47"/>
      <c r="G968" s="47"/>
      <c r="H968" s="47"/>
      <c r="I968" s="47"/>
      <c r="J968" s="47"/>
      <c r="K968" s="47"/>
      <c r="L968" s="47"/>
      <c r="M968" s="47"/>
      <c r="N968" s="47"/>
      <c r="O968" s="47"/>
      <c r="P968" s="47"/>
      <c r="Q968" s="47"/>
      <c r="R968" s="47"/>
      <c r="S968" s="47"/>
      <c r="T968" s="47"/>
      <c r="U968" s="47"/>
    </row>
    <row r="969" spans="1:21" x14ac:dyDescent="0.2">
      <c r="A969" s="47"/>
      <c r="B969" s="47"/>
      <c r="C969" s="47"/>
      <c r="D969" s="47"/>
      <c r="E969" s="47"/>
      <c r="F969" s="47"/>
      <c r="G969" s="47"/>
      <c r="H969" s="47"/>
      <c r="I969" s="47"/>
      <c r="J969" s="47"/>
      <c r="K969" s="47"/>
      <c r="L969" s="47"/>
      <c r="M969" s="47"/>
      <c r="N969" s="47"/>
      <c r="O969" s="47"/>
      <c r="P969" s="47"/>
      <c r="Q969" s="47"/>
      <c r="R969" s="47"/>
      <c r="S969" s="47"/>
      <c r="T969" s="47"/>
      <c r="U969" s="47"/>
    </row>
    <row r="970" spans="1:21" x14ac:dyDescent="0.2">
      <c r="A970" s="47"/>
      <c r="B970" s="47"/>
      <c r="C970" s="47"/>
      <c r="D970" s="47"/>
      <c r="E970" s="47"/>
      <c r="F970" s="47"/>
      <c r="G970" s="47"/>
      <c r="H970" s="47"/>
      <c r="I970" s="47"/>
      <c r="J970" s="47"/>
      <c r="K970" s="47"/>
      <c r="L970" s="47"/>
      <c r="M970" s="47"/>
      <c r="N970" s="47"/>
      <c r="O970" s="47"/>
      <c r="P970" s="47"/>
      <c r="Q970" s="47"/>
      <c r="R970" s="47"/>
      <c r="S970" s="47"/>
      <c r="T970" s="47"/>
      <c r="U970" s="47"/>
    </row>
    <row r="971" spans="1:21" x14ac:dyDescent="0.2">
      <c r="A971" s="47"/>
      <c r="B971" s="47"/>
      <c r="C971" s="47"/>
      <c r="D971" s="47"/>
      <c r="E971" s="47"/>
      <c r="F971" s="47"/>
      <c r="G971" s="47"/>
      <c r="H971" s="47"/>
      <c r="I971" s="47"/>
      <c r="J971" s="47"/>
      <c r="K971" s="47"/>
      <c r="L971" s="47"/>
      <c r="M971" s="47"/>
      <c r="N971" s="47"/>
      <c r="O971" s="47"/>
      <c r="P971" s="47"/>
      <c r="Q971" s="47"/>
      <c r="R971" s="47"/>
      <c r="S971" s="47"/>
      <c r="T971" s="47"/>
      <c r="U971" s="47"/>
    </row>
    <row r="972" spans="1:21" x14ac:dyDescent="0.2">
      <c r="A972" s="47"/>
      <c r="B972" s="47"/>
      <c r="C972" s="47"/>
      <c r="D972" s="47"/>
      <c r="E972" s="47"/>
      <c r="F972" s="47"/>
      <c r="G972" s="47"/>
      <c r="H972" s="47"/>
      <c r="I972" s="47"/>
      <c r="J972" s="47"/>
      <c r="K972" s="47"/>
      <c r="L972" s="47"/>
      <c r="M972" s="47"/>
      <c r="N972" s="47"/>
      <c r="O972" s="47"/>
      <c r="P972" s="47"/>
      <c r="Q972" s="47"/>
      <c r="R972" s="47"/>
      <c r="S972" s="47"/>
      <c r="T972" s="47"/>
      <c r="U972" s="47"/>
    </row>
    <row r="973" spans="1:21" x14ac:dyDescent="0.2">
      <c r="A973" s="47"/>
      <c r="B973" s="47"/>
      <c r="C973" s="47"/>
      <c r="D973" s="47"/>
      <c r="E973" s="47"/>
      <c r="F973" s="47"/>
      <c r="G973" s="47"/>
      <c r="H973" s="47"/>
      <c r="I973" s="47"/>
      <c r="J973" s="47"/>
      <c r="K973" s="47"/>
      <c r="L973" s="47"/>
      <c r="M973" s="47"/>
      <c r="N973" s="47"/>
      <c r="O973" s="47"/>
      <c r="P973" s="47"/>
      <c r="Q973" s="47"/>
      <c r="R973" s="47"/>
      <c r="S973" s="47"/>
      <c r="T973" s="47"/>
      <c r="U973" s="47"/>
    </row>
    <row r="974" spans="1:21" x14ac:dyDescent="0.2">
      <c r="A974" s="47"/>
      <c r="B974" s="47"/>
      <c r="C974" s="47"/>
      <c r="D974" s="47"/>
      <c r="E974" s="47"/>
      <c r="F974" s="47"/>
      <c r="G974" s="47"/>
      <c r="H974" s="47"/>
      <c r="I974" s="47"/>
      <c r="J974" s="47"/>
      <c r="K974" s="47"/>
      <c r="L974" s="47"/>
      <c r="M974" s="47"/>
      <c r="N974" s="47"/>
      <c r="O974" s="47"/>
      <c r="P974" s="47"/>
      <c r="Q974" s="47"/>
      <c r="R974" s="47"/>
      <c r="S974" s="47"/>
      <c r="T974" s="47"/>
      <c r="U974" s="47"/>
    </row>
    <row r="975" spans="1:21" x14ac:dyDescent="0.2">
      <c r="A975" s="47"/>
      <c r="B975" s="47"/>
      <c r="C975" s="47"/>
      <c r="D975" s="47"/>
      <c r="E975" s="47"/>
      <c r="F975" s="47"/>
      <c r="G975" s="47"/>
      <c r="H975" s="47"/>
      <c r="I975" s="47"/>
      <c r="J975" s="47"/>
      <c r="K975" s="47"/>
      <c r="L975" s="47"/>
      <c r="M975" s="47"/>
      <c r="N975" s="47"/>
      <c r="O975" s="47"/>
      <c r="P975" s="47"/>
      <c r="Q975" s="47"/>
      <c r="R975" s="47"/>
      <c r="S975" s="47"/>
      <c r="T975" s="47"/>
      <c r="U975" s="47"/>
    </row>
    <row r="976" spans="1:21" x14ac:dyDescent="0.2">
      <c r="A976" s="47"/>
      <c r="B976" s="47"/>
      <c r="C976" s="47"/>
      <c r="D976" s="47"/>
      <c r="E976" s="47"/>
      <c r="F976" s="47"/>
      <c r="G976" s="47"/>
      <c r="H976" s="47"/>
      <c r="I976" s="47"/>
      <c r="J976" s="47"/>
      <c r="K976" s="47"/>
      <c r="L976" s="47"/>
      <c r="M976" s="47"/>
      <c r="N976" s="47"/>
      <c r="O976" s="47"/>
      <c r="P976" s="47"/>
      <c r="Q976" s="47"/>
      <c r="R976" s="47"/>
      <c r="S976" s="47"/>
      <c r="T976" s="47"/>
      <c r="U976" s="47"/>
    </row>
    <row r="977" spans="1:21" x14ac:dyDescent="0.2">
      <c r="A977" s="47"/>
      <c r="B977" s="47"/>
      <c r="C977" s="47"/>
      <c r="D977" s="47"/>
      <c r="E977" s="47"/>
      <c r="F977" s="47"/>
      <c r="G977" s="47"/>
      <c r="H977" s="47"/>
      <c r="I977" s="47"/>
      <c r="J977" s="47"/>
      <c r="K977" s="47"/>
      <c r="L977" s="47"/>
      <c r="M977" s="47"/>
      <c r="N977" s="47"/>
      <c r="O977" s="47"/>
      <c r="P977" s="47"/>
      <c r="Q977" s="47"/>
      <c r="R977" s="47"/>
      <c r="S977" s="47"/>
      <c r="T977" s="47"/>
      <c r="U977" s="47"/>
    </row>
    <row r="978" spans="1:21" x14ac:dyDescent="0.2">
      <c r="A978" s="47"/>
      <c r="B978" s="47"/>
      <c r="C978" s="47"/>
      <c r="D978" s="47"/>
      <c r="E978" s="47"/>
      <c r="F978" s="47"/>
      <c r="G978" s="47"/>
      <c r="H978" s="47"/>
      <c r="I978" s="47"/>
      <c r="J978" s="47"/>
      <c r="K978" s="47"/>
      <c r="L978" s="47"/>
      <c r="M978" s="47"/>
      <c r="N978" s="47"/>
      <c r="O978" s="47"/>
      <c r="P978" s="47"/>
      <c r="Q978" s="47"/>
      <c r="R978" s="47"/>
      <c r="S978" s="47"/>
      <c r="T978" s="47"/>
      <c r="U978" s="47"/>
    </row>
    <row r="979" spans="1:21" x14ac:dyDescent="0.2">
      <c r="A979" s="47"/>
      <c r="B979" s="47"/>
      <c r="C979" s="47"/>
      <c r="D979" s="47"/>
      <c r="E979" s="47"/>
      <c r="F979" s="47"/>
      <c r="G979" s="47"/>
      <c r="H979" s="47"/>
      <c r="I979" s="47"/>
      <c r="J979" s="47"/>
      <c r="K979" s="47"/>
      <c r="L979" s="47"/>
      <c r="M979" s="47"/>
      <c r="N979" s="47"/>
      <c r="O979" s="47"/>
      <c r="P979" s="47"/>
      <c r="Q979" s="47"/>
      <c r="R979" s="47"/>
      <c r="S979" s="47"/>
      <c r="T979" s="47"/>
      <c r="U979" s="47"/>
    </row>
    <row r="980" spans="1:21" x14ac:dyDescent="0.2">
      <c r="A980" s="47"/>
      <c r="B980" s="47"/>
      <c r="C980" s="47"/>
      <c r="D980" s="47"/>
      <c r="E980" s="47"/>
      <c r="F980" s="47"/>
      <c r="G980" s="47"/>
      <c r="H980" s="47"/>
      <c r="I980" s="47"/>
      <c r="J980" s="47"/>
      <c r="K980" s="47"/>
      <c r="L980" s="47"/>
      <c r="M980" s="47"/>
      <c r="N980" s="47"/>
      <c r="O980" s="47"/>
      <c r="P980" s="47"/>
      <c r="Q980" s="47"/>
      <c r="R980" s="47"/>
      <c r="S980" s="47"/>
      <c r="T980" s="47"/>
      <c r="U980" s="47"/>
    </row>
    <row r="981" spans="1:21" x14ac:dyDescent="0.2">
      <c r="A981" s="47"/>
      <c r="B981" s="47"/>
      <c r="C981" s="47"/>
      <c r="D981" s="47"/>
      <c r="E981" s="47"/>
      <c r="F981" s="47"/>
      <c r="G981" s="47"/>
      <c r="H981" s="47"/>
      <c r="I981" s="47"/>
      <c r="J981" s="47"/>
      <c r="K981" s="47"/>
      <c r="L981" s="47"/>
      <c r="M981" s="47"/>
      <c r="N981" s="47"/>
      <c r="O981" s="47"/>
      <c r="P981" s="47"/>
      <c r="Q981" s="47"/>
      <c r="R981" s="47"/>
      <c r="S981" s="47"/>
      <c r="T981" s="47"/>
      <c r="U981" s="47"/>
    </row>
    <row r="982" spans="1:21" x14ac:dyDescent="0.2">
      <c r="A982" s="47"/>
      <c r="B982" s="47"/>
      <c r="C982" s="47"/>
      <c r="D982" s="47"/>
      <c r="E982" s="47"/>
      <c r="F982" s="47"/>
      <c r="G982" s="47"/>
      <c r="H982" s="47"/>
      <c r="I982" s="47"/>
      <c r="J982" s="47"/>
      <c r="K982" s="47"/>
      <c r="L982" s="47"/>
      <c r="M982" s="47"/>
      <c r="N982" s="47"/>
      <c r="O982" s="47"/>
      <c r="P982" s="47"/>
      <c r="Q982" s="47"/>
      <c r="R982" s="47"/>
      <c r="S982" s="47"/>
      <c r="T982" s="47"/>
      <c r="U982" s="47"/>
    </row>
    <row r="983" spans="1:21" x14ac:dyDescent="0.2">
      <c r="A983" s="47"/>
      <c r="B983" s="47"/>
      <c r="C983" s="47"/>
      <c r="D983" s="47"/>
      <c r="E983" s="47"/>
      <c r="F983" s="47"/>
      <c r="G983" s="47"/>
      <c r="H983" s="47"/>
      <c r="I983" s="47"/>
      <c r="J983" s="47"/>
      <c r="K983" s="47"/>
      <c r="L983" s="47"/>
      <c r="M983" s="47"/>
      <c r="N983" s="47"/>
      <c r="O983" s="47"/>
      <c r="P983" s="47"/>
      <c r="Q983" s="47"/>
      <c r="R983" s="47"/>
      <c r="S983" s="47"/>
      <c r="T983" s="47"/>
      <c r="U983" s="47"/>
    </row>
    <row r="984" spans="1:21" x14ac:dyDescent="0.2">
      <c r="A984" s="47"/>
      <c r="B984" s="47"/>
      <c r="C984" s="47"/>
      <c r="D984" s="47"/>
      <c r="E984" s="47"/>
      <c r="F984" s="47"/>
      <c r="G984" s="47"/>
      <c r="H984" s="47"/>
      <c r="I984" s="47"/>
      <c r="J984" s="47"/>
      <c r="K984" s="47"/>
      <c r="L984" s="47"/>
      <c r="M984" s="47"/>
      <c r="N984" s="47"/>
      <c r="O984" s="47"/>
      <c r="P984" s="47"/>
      <c r="Q984" s="47"/>
      <c r="R984" s="47"/>
      <c r="S984" s="47"/>
      <c r="T984" s="47"/>
      <c r="U984" s="47"/>
    </row>
    <row r="985" spans="1:21" x14ac:dyDescent="0.2">
      <c r="A985" s="47"/>
      <c r="B985" s="47"/>
      <c r="C985" s="47"/>
      <c r="D985" s="47"/>
      <c r="E985" s="47"/>
      <c r="F985" s="47"/>
      <c r="G985" s="47"/>
      <c r="H985" s="47"/>
      <c r="I985" s="47"/>
      <c r="J985" s="47"/>
      <c r="K985" s="47"/>
      <c r="L985" s="47"/>
      <c r="M985" s="47"/>
      <c r="N985" s="47"/>
      <c r="O985" s="47"/>
      <c r="P985" s="47"/>
      <c r="Q985" s="47"/>
      <c r="R985" s="47"/>
      <c r="S985" s="47"/>
      <c r="T985" s="47"/>
      <c r="U985" s="47"/>
    </row>
    <row r="986" spans="1:21" x14ac:dyDescent="0.2">
      <c r="A986" s="47"/>
      <c r="B986" s="47"/>
      <c r="C986" s="47"/>
      <c r="D986" s="47"/>
      <c r="E986" s="47"/>
      <c r="F986" s="47"/>
      <c r="G986" s="47"/>
      <c r="H986" s="47"/>
      <c r="I986" s="47"/>
      <c r="J986" s="47"/>
      <c r="K986" s="47"/>
      <c r="L986" s="47"/>
      <c r="M986" s="47"/>
      <c r="N986" s="47"/>
      <c r="O986" s="47"/>
      <c r="P986" s="47"/>
      <c r="Q986" s="47"/>
      <c r="R986" s="47"/>
      <c r="S986" s="47"/>
      <c r="T986" s="47"/>
      <c r="U986" s="47"/>
    </row>
    <row r="987" spans="1:21" x14ac:dyDescent="0.2">
      <c r="A987" s="47"/>
      <c r="B987" s="47"/>
      <c r="C987" s="47"/>
      <c r="D987" s="47"/>
      <c r="E987" s="47"/>
      <c r="F987" s="47"/>
      <c r="G987" s="47"/>
      <c r="H987" s="47"/>
      <c r="I987" s="47"/>
      <c r="J987" s="47"/>
      <c r="K987" s="47"/>
      <c r="L987" s="47"/>
      <c r="M987" s="47"/>
      <c r="N987" s="47"/>
      <c r="O987" s="47"/>
      <c r="P987" s="47"/>
      <c r="Q987" s="47"/>
      <c r="R987" s="47"/>
      <c r="S987" s="47"/>
      <c r="T987" s="47"/>
      <c r="U987" s="47"/>
    </row>
    <row r="988" spans="1:21" x14ac:dyDescent="0.2">
      <c r="A988" s="47"/>
      <c r="B988" s="47"/>
      <c r="C988" s="47"/>
      <c r="D988" s="47"/>
      <c r="E988" s="47"/>
      <c r="F988" s="47"/>
      <c r="G988" s="47"/>
      <c r="H988" s="47"/>
      <c r="I988" s="47"/>
      <c r="J988" s="47"/>
      <c r="K988" s="47"/>
      <c r="L988" s="47"/>
      <c r="M988" s="47"/>
      <c r="N988" s="47"/>
      <c r="O988" s="47"/>
      <c r="P988" s="47"/>
      <c r="Q988" s="47"/>
      <c r="R988" s="47"/>
      <c r="S988" s="47"/>
      <c r="T988" s="47"/>
      <c r="U988" s="47"/>
    </row>
    <row r="989" spans="1:21" x14ac:dyDescent="0.2">
      <c r="A989" s="47"/>
      <c r="B989" s="47"/>
      <c r="C989" s="47"/>
      <c r="D989" s="47"/>
      <c r="E989" s="47"/>
      <c r="F989" s="47"/>
      <c r="G989" s="47"/>
      <c r="H989" s="47"/>
      <c r="I989" s="47"/>
      <c r="J989" s="47"/>
      <c r="K989" s="47"/>
      <c r="L989" s="47"/>
      <c r="M989" s="47"/>
      <c r="N989" s="47"/>
      <c r="O989" s="47"/>
      <c r="P989" s="47"/>
      <c r="Q989" s="47"/>
      <c r="R989" s="47"/>
      <c r="S989" s="47"/>
      <c r="T989" s="47"/>
      <c r="U989" s="47"/>
    </row>
    <row r="990" spans="1:21" x14ac:dyDescent="0.2">
      <c r="A990" s="47"/>
      <c r="B990" s="47"/>
      <c r="C990" s="47"/>
      <c r="D990" s="47"/>
      <c r="E990" s="47"/>
      <c r="F990" s="47"/>
      <c r="G990" s="47"/>
      <c r="H990" s="47"/>
      <c r="I990" s="47"/>
      <c r="J990" s="47"/>
      <c r="K990" s="47"/>
      <c r="L990" s="47"/>
      <c r="M990" s="47"/>
      <c r="N990" s="47"/>
      <c r="O990" s="47"/>
      <c r="P990" s="47"/>
      <c r="Q990" s="47"/>
      <c r="R990" s="47"/>
      <c r="S990" s="47"/>
      <c r="T990" s="47"/>
      <c r="U990" s="47"/>
    </row>
    <row r="991" spans="1:21" x14ac:dyDescent="0.2">
      <c r="A991" s="47"/>
      <c r="B991" s="47"/>
      <c r="C991" s="47"/>
      <c r="D991" s="47"/>
      <c r="E991" s="47"/>
      <c r="F991" s="47"/>
      <c r="G991" s="47"/>
      <c r="H991" s="47"/>
      <c r="I991" s="47"/>
      <c r="J991" s="47"/>
      <c r="K991" s="47"/>
      <c r="L991" s="47"/>
      <c r="M991" s="47"/>
      <c r="N991" s="47"/>
      <c r="O991" s="47"/>
      <c r="P991" s="47"/>
      <c r="Q991" s="47"/>
      <c r="R991" s="47"/>
      <c r="S991" s="47"/>
      <c r="T991" s="47"/>
      <c r="U991" s="47"/>
    </row>
    <row r="992" spans="1:21" x14ac:dyDescent="0.2">
      <c r="A992" s="47"/>
      <c r="B992" s="47"/>
      <c r="C992" s="47"/>
      <c r="D992" s="47"/>
      <c r="E992" s="47"/>
      <c r="F992" s="47"/>
      <c r="G992" s="47"/>
      <c r="H992" s="47"/>
      <c r="I992" s="47"/>
      <c r="J992" s="47"/>
      <c r="K992" s="47"/>
      <c r="L992" s="47"/>
      <c r="M992" s="47"/>
      <c r="N992" s="47"/>
      <c r="O992" s="47"/>
      <c r="P992" s="47"/>
      <c r="Q992" s="47"/>
      <c r="R992" s="47"/>
      <c r="S992" s="47"/>
      <c r="T992" s="47"/>
      <c r="U992" s="47"/>
    </row>
    <row r="993" spans="1:21" x14ac:dyDescent="0.2">
      <c r="A993" s="47"/>
      <c r="B993" s="47"/>
      <c r="C993" s="47"/>
      <c r="D993" s="47"/>
      <c r="E993" s="47"/>
      <c r="F993" s="47"/>
      <c r="G993" s="47"/>
      <c r="H993" s="47"/>
      <c r="I993" s="47"/>
      <c r="J993" s="47"/>
      <c r="K993" s="47"/>
      <c r="L993" s="47"/>
      <c r="M993" s="47"/>
      <c r="N993" s="47"/>
      <c r="O993" s="47"/>
      <c r="P993" s="47"/>
      <c r="Q993" s="47"/>
      <c r="R993" s="47"/>
      <c r="S993" s="47"/>
      <c r="T993" s="47"/>
      <c r="U993" s="47"/>
    </row>
    <row r="994" spans="1:21" x14ac:dyDescent="0.2">
      <c r="A994" s="47"/>
      <c r="B994" s="47"/>
      <c r="C994" s="47"/>
      <c r="D994" s="47"/>
      <c r="E994" s="47"/>
      <c r="F994" s="47"/>
      <c r="G994" s="47"/>
      <c r="H994" s="47"/>
      <c r="I994" s="47"/>
      <c r="J994" s="47"/>
      <c r="K994" s="47"/>
      <c r="L994" s="47"/>
      <c r="M994" s="47"/>
      <c r="N994" s="47"/>
      <c r="O994" s="47"/>
      <c r="P994" s="47"/>
      <c r="Q994" s="47"/>
      <c r="R994" s="47"/>
      <c r="S994" s="47"/>
      <c r="T994" s="47"/>
      <c r="U994" s="47"/>
    </row>
    <row r="995" spans="1:21" x14ac:dyDescent="0.2">
      <c r="A995" s="47"/>
      <c r="B995" s="47"/>
      <c r="C995" s="47"/>
      <c r="D995" s="47"/>
      <c r="E995" s="47"/>
      <c r="F995" s="47"/>
      <c r="G995" s="47"/>
      <c r="H995" s="47"/>
      <c r="I995" s="47"/>
      <c r="J995" s="47"/>
      <c r="K995" s="47"/>
      <c r="L995" s="47"/>
      <c r="M995" s="47"/>
      <c r="N995" s="47"/>
      <c r="O995" s="47"/>
      <c r="P995" s="47"/>
      <c r="Q995" s="47"/>
      <c r="R995" s="47"/>
      <c r="S995" s="47"/>
      <c r="T995" s="47"/>
      <c r="U995" s="47"/>
    </row>
    <row r="996" spans="1:21" x14ac:dyDescent="0.2">
      <c r="A996" s="47"/>
      <c r="B996" s="47"/>
      <c r="C996" s="47"/>
      <c r="D996" s="47"/>
      <c r="E996" s="47"/>
      <c r="F996" s="47"/>
      <c r="G996" s="47"/>
      <c r="H996" s="47"/>
      <c r="I996" s="47"/>
      <c r="J996" s="47"/>
      <c r="K996" s="47"/>
      <c r="L996" s="47"/>
      <c r="M996" s="47"/>
      <c r="N996" s="47"/>
      <c r="O996" s="47"/>
      <c r="P996" s="47"/>
      <c r="Q996" s="47"/>
      <c r="R996" s="47"/>
      <c r="S996" s="47"/>
      <c r="T996" s="47"/>
      <c r="U996" s="47"/>
    </row>
    <row r="997" spans="1:21" x14ac:dyDescent="0.2">
      <c r="A997" s="47"/>
      <c r="B997" s="47"/>
      <c r="C997" s="47"/>
      <c r="D997" s="47"/>
      <c r="E997" s="47"/>
      <c r="F997" s="47"/>
      <c r="G997" s="47"/>
      <c r="H997" s="47"/>
      <c r="I997" s="47"/>
      <c r="J997" s="47"/>
      <c r="K997" s="47"/>
      <c r="L997" s="47"/>
      <c r="M997" s="47"/>
      <c r="N997" s="47"/>
      <c r="O997" s="47"/>
      <c r="P997" s="47"/>
      <c r="Q997" s="47"/>
      <c r="R997" s="47"/>
      <c r="S997" s="47"/>
      <c r="T997" s="47"/>
      <c r="U997" s="47"/>
    </row>
    <row r="998" spans="1:21" x14ac:dyDescent="0.2">
      <c r="A998" s="47"/>
      <c r="B998" s="47"/>
      <c r="C998" s="47"/>
      <c r="D998" s="47"/>
      <c r="E998" s="47"/>
      <c r="F998" s="47"/>
      <c r="G998" s="47"/>
      <c r="H998" s="47"/>
      <c r="I998" s="47"/>
      <c r="J998" s="47"/>
      <c r="K998" s="47"/>
      <c r="L998" s="47"/>
      <c r="M998" s="47"/>
      <c r="N998" s="47"/>
      <c r="O998" s="47"/>
      <c r="P998" s="47"/>
      <c r="Q998" s="47"/>
      <c r="R998" s="47"/>
      <c r="S998" s="47"/>
      <c r="T998" s="47"/>
      <c r="U998" s="47"/>
    </row>
    <row r="999" spans="1:21" x14ac:dyDescent="0.2">
      <c r="A999" s="47"/>
      <c r="B999" s="47"/>
      <c r="C999" s="47"/>
      <c r="D999" s="47"/>
      <c r="E999" s="47"/>
      <c r="F999" s="47"/>
      <c r="G999" s="47"/>
      <c r="H999" s="47"/>
      <c r="I999" s="47"/>
      <c r="J999" s="47"/>
      <c r="K999" s="47"/>
      <c r="L999" s="47"/>
      <c r="M999" s="47"/>
      <c r="N999" s="47"/>
      <c r="O999" s="47"/>
      <c r="P999" s="47"/>
      <c r="Q999" s="47"/>
      <c r="R999" s="47"/>
      <c r="S999" s="47"/>
      <c r="T999" s="47"/>
      <c r="U999" s="47"/>
    </row>
    <row r="1000" spans="1:21" x14ac:dyDescent="0.2">
      <c r="A1000" s="47"/>
      <c r="B1000" s="47"/>
      <c r="C1000" s="47"/>
      <c r="D1000" s="47"/>
      <c r="E1000" s="47"/>
      <c r="F1000" s="47"/>
      <c r="G1000" s="47"/>
      <c r="H1000" s="47"/>
      <c r="I1000" s="47"/>
      <c r="J1000" s="47"/>
      <c r="K1000" s="47"/>
      <c r="L1000" s="47"/>
      <c r="M1000" s="47"/>
      <c r="N1000" s="47"/>
      <c r="O1000" s="47"/>
      <c r="P1000" s="47"/>
      <c r="Q1000" s="47"/>
      <c r="R1000" s="47"/>
      <c r="S1000" s="47"/>
      <c r="T1000" s="47"/>
      <c r="U1000" s="47"/>
    </row>
    <row r="1001" spans="1:21" x14ac:dyDescent="0.2">
      <c r="A1001" s="47"/>
      <c r="B1001" s="47"/>
      <c r="C1001" s="47"/>
      <c r="D1001" s="47"/>
      <c r="E1001" s="47"/>
      <c r="F1001" s="47"/>
      <c r="G1001" s="47"/>
      <c r="H1001" s="47"/>
      <c r="I1001" s="47"/>
      <c r="J1001" s="47"/>
      <c r="K1001" s="47"/>
      <c r="L1001" s="47"/>
      <c r="M1001" s="47"/>
      <c r="N1001" s="47"/>
      <c r="O1001" s="47"/>
      <c r="P1001" s="47"/>
      <c r="Q1001" s="47"/>
      <c r="R1001" s="47"/>
      <c r="S1001" s="47"/>
      <c r="T1001" s="47"/>
      <c r="U1001" s="47"/>
    </row>
    <row r="1002" spans="1:21" x14ac:dyDescent="0.2">
      <c r="A1002" s="47"/>
      <c r="B1002" s="47"/>
      <c r="C1002" s="47"/>
      <c r="D1002" s="47"/>
      <c r="E1002" s="47"/>
      <c r="F1002" s="47"/>
      <c r="G1002" s="47"/>
      <c r="H1002" s="47"/>
      <c r="I1002" s="47"/>
      <c r="J1002" s="47"/>
      <c r="K1002" s="47"/>
      <c r="L1002" s="47"/>
      <c r="M1002" s="47"/>
      <c r="N1002" s="47"/>
      <c r="O1002" s="47"/>
      <c r="P1002" s="47"/>
      <c r="Q1002" s="47"/>
      <c r="R1002" s="47"/>
      <c r="S1002" s="47"/>
      <c r="T1002" s="47"/>
      <c r="U1002" s="47"/>
    </row>
    <row r="1003" spans="1:21" x14ac:dyDescent="0.2">
      <c r="A1003" s="47"/>
      <c r="B1003" s="47"/>
      <c r="C1003" s="47"/>
      <c r="D1003" s="47"/>
      <c r="E1003" s="47"/>
      <c r="F1003" s="47"/>
      <c r="G1003" s="47"/>
      <c r="H1003" s="47"/>
      <c r="I1003" s="47"/>
      <c r="J1003" s="47"/>
      <c r="K1003" s="47"/>
      <c r="L1003" s="47"/>
      <c r="M1003" s="47"/>
      <c r="N1003" s="47"/>
      <c r="O1003" s="47"/>
      <c r="P1003" s="47"/>
      <c r="Q1003" s="47"/>
      <c r="R1003" s="47"/>
      <c r="S1003" s="47"/>
      <c r="T1003" s="47"/>
      <c r="U1003" s="47"/>
    </row>
    <row r="1004" spans="1:21" x14ac:dyDescent="0.2">
      <c r="A1004" s="47"/>
      <c r="B1004" s="47"/>
      <c r="C1004" s="47"/>
      <c r="D1004" s="47"/>
      <c r="E1004" s="47"/>
      <c r="F1004" s="47"/>
      <c r="G1004" s="47"/>
      <c r="H1004" s="47"/>
      <c r="I1004" s="47"/>
      <c r="J1004" s="47"/>
      <c r="K1004" s="47"/>
      <c r="L1004" s="47"/>
      <c r="M1004" s="47"/>
      <c r="N1004" s="47"/>
      <c r="O1004" s="47"/>
      <c r="P1004" s="47"/>
      <c r="Q1004" s="47"/>
      <c r="R1004" s="47"/>
      <c r="S1004" s="47"/>
      <c r="T1004" s="47"/>
      <c r="U1004" s="47"/>
    </row>
    <row r="1005" spans="1:21" x14ac:dyDescent="0.2">
      <c r="A1005" s="47"/>
      <c r="B1005" s="47"/>
      <c r="C1005" s="47"/>
      <c r="D1005" s="47"/>
      <c r="E1005" s="47"/>
      <c r="F1005" s="47"/>
      <c r="G1005" s="47"/>
      <c r="H1005" s="47"/>
      <c r="I1005" s="47"/>
      <c r="J1005" s="47"/>
      <c r="K1005" s="47"/>
      <c r="L1005" s="47"/>
      <c r="M1005" s="47"/>
      <c r="N1005" s="47"/>
      <c r="O1005" s="47"/>
      <c r="P1005" s="47"/>
      <c r="Q1005" s="47"/>
      <c r="R1005" s="47"/>
      <c r="S1005" s="47"/>
      <c r="T1005" s="47"/>
      <c r="U1005" s="47"/>
    </row>
    <row r="1006" spans="1:21" x14ac:dyDescent="0.2">
      <c r="A1006" s="47"/>
      <c r="B1006" s="47"/>
      <c r="C1006" s="47"/>
      <c r="D1006" s="47"/>
      <c r="E1006" s="47"/>
      <c r="F1006" s="47"/>
      <c r="G1006" s="47"/>
      <c r="H1006" s="47"/>
      <c r="I1006" s="47"/>
      <c r="J1006" s="47"/>
      <c r="K1006" s="47"/>
      <c r="L1006" s="47"/>
      <c r="M1006" s="47"/>
      <c r="N1006" s="47"/>
      <c r="O1006" s="47"/>
      <c r="P1006" s="47"/>
      <c r="Q1006" s="47"/>
      <c r="R1006" s="47"/>
      <c r="S1006" s="47"/>
      <c r="T1006" s="47"/>
      <c r="U1006" s="47"/>
    </row>
    <row r="1007" spans="1:21" x14ac:dyDescent="0.2">
      <c r="A1007" s="47"/>
      <c r="B1007" s="47"/>
      <c r="C1007" s="47"/>
      <c r="D1007" s="47"/>
      <c r="E1007" s="47"/>
      <c r="F1007" s="47"/>
      <c r="G1007" s="47"/>
      <c r="H1007" s="47"/>
      <c r="I1007" s="47"/>
      <c r="J1007" s="47"/>
      <c r="K1007" s="47"/>
      <c r="L1007" s="47"/>
      <c r="M1007" s="47"/>
      <c r="N1007" s="47"/>
      <c r="O1007" s="47"/>
      <c r="P1007" s="47"/>
      <c r="Q1007" s="47"/>
      <c r="R1007" s="47"/>
      <c r="S1007" s="47"/>
      <c r="T1007" s="47"/>
      <c r="U1007" s="47"/>
    </row>
    <row r="1008" spans="1:21" x14ac:dyDescent="0.2">
      <c r="A1008" s="47"/>
      <c r="B1008" s="47"/>
      <c r="C1008" s="47"/>
      <c r="D1008" s="47"/>
      <c r="E1008" s="47"/>
      <c r="F1008" s="47"/>
      <c r="G1008" s="47"/>
      <c r="H1008" s="47"/>
      <c r="I1008" s="47"/>
      <c r="J1008" s="47"/>
      <c r="K1008" s="47"/>
      <c r="L1008" s="47"/>
      <c r="M1008" s="47"/>
      <c r="N1008" s="47"/>
      <c r="O1008" s="47"/>
      <c r="P1008" s="47"/>
      <c r="Q1008" s="47"/>
      <c r="R1008" s="47"/>
      <c r="S1008" s="47"/>
      <c r="T1008" s="47"/>
      <c r="U1008" s="47"/>
    </row>
    <row r="1009" spans="1:21" x14ac:dyDescent="0.2">
      <c r="A1009" s="47"/>
      <c r="B1009" s="47"/>
      <c r="C1009" s="47"/>
      <c r="D1009" s="47"/>
      <c r="E1009" s="47"/>
      <c r="F1009" s="47"/>
      <c r="G1009" s="47"/>
      <c r="H1009" s="47"/>
      <c r="I1009" s="47"/>
      <c r="J1009" s="47"/>
      <c r="K1009" s="47"/>
      <c r="L1009" s="47"/>
      <c r="M1009" s="47"/>
      <c r="N1009" s="47"/>
      <c r="O1009" s="47"/>
      <c r="P1009" s="47"/>
      <c r="Q1009" s="47"/>
      <c r="R1009" s="47"/>
      <c r="S1009" s="47"/>
      <c r="T1009" s="47"/>
      <c r="U1009" s="47"/>
    </row>
    <row r="1010" spans="1:21" x14ac:dyDescent="0.2">
      <c r="A1010" s="47"/>
      <c r="B1010" s="47"/>
      <c r="C1010" s="47"/>
      <c r="D1010" s="47"/>
      <c r="E1010" s="47"/>
      <c r="F1010" s="47"/>
      <c r="G1010" s="47"/>
      <c r="H1010" s="47"/>
      <c r="I1010" s="47"/>
      <c r="J1010" s="47"/>
      <c r="K1010" s="47"/>
      <c r="L1010" s="47"/>
      <c r="M1010" s="47"/>
      <c r="N1010" s="47"/>
      <c r="O1010" s="47"/>
      <c r="P1010" s="47"/>
      <c r="Q1010" s="47"/>
      <c r="R1010" s="47"/>
      <c r="S1010" s="47"/>
      <c r="T1010" s="47"/>
      <c r="U1010" s="47"/>
    </row>
    <row r="1011" spans="1:21" x14ac:dyDescent="0.2">
      <c r="A1011" s="47"/>
      <c r="B1011" s="47"/>
      <c r="C1011" s="47"/>
      <c r="D1011" s="47"/>
      <c r="E1011" s="47"/>
      <c r="F1011" s="47"/>
      <c r="G1011" s="47"/>
      <c r="H1011" s="47"/>
      <c r="I1011" s="47"/>
      <c r="J1011" s="47"/>
      <c r="K1011" s="47"/>
      <c r="L1011" s="47"/>
      <c r="M1011" s="47"/>
      <c r="N1011" s="47"/>
      <c r="O1011" s="47"/>
      <c r="P1011" s="47"/>
      <c r="Q1011" s="47"/>
      <c r="R1011" s="47"/>
      <c r="S1011" s="47"/>
      <c r="T1011" s="47"/>
      <c r="U1011" s="47"/>
    </row>
    <row r="1012" spans="1:21" x14ac:dyDescent="0.2">
      <c r="A1012" s="47"/>
      <c r="B1012" s="47"/>
      <c r="C1012" s="47"/>
      <c r="D1012" s="47"/>
      <c r="E1012" s="47"/>
      <c r="F1012" s="47"/>
      <c r="G1012" s="47"/>
      <c r="H1012" s="47"/>
      <c r="I1012" s="47"/>
      <c r="J1012" s="47"/>
      <c r="K1012" s="47"/>
      <c r="L1012" s="47"/>
      <c r="M1012" s="47"/>
      <c r="N1012" s="47"/>
      <c r="O1012" s="47"/>
      <c r="P1012" s="47"/>
      <c r="Q1012" s="47"/>
      <c r="R1012" s="47"/>
      <c r="S1012" s="47"/>
      <c r="T1012" s="47"/>
      <c r="U1012" s="47"/>
    </row>
    <row r="1013" spans="1:21" x14ac:dyDescent="0.2">
      <c r="A1013" s="47"/>
      <c r="B1013" s="47"/>
      <c r="C1013" s="47"/>
      <c r="D1013" s="47"/>
      <c r="E1013" s="47"/>
      <c r="F1013" s="47"/>
      <c r="G1013" s="47"/>
      <c r="H1013" s="47"/>
      <c r="I1013" s="47"/>
      <c r="J1013" s="47"/>
      <c r="K1013" s="47"/>
      <c r="L1013" s="47"/>
      <c r="M1013" s="47"/>
      <c r="N1013" s="47"/>
      <c r="O1013" s="47"/>
      <c r="P1013" s="47"/>
      <c r="Q1013" s="47"/>
      <c r="R1013" s="47"/>
      <c r="S1013" s="47"/>
      <c r="T1013" s="47"/>
      <c r="U1013" s="47"/>
    </row>
    <row r="1014" spans="1:21" x14ac:dyDescent="0.2">
      <c r="A1014" s="47"/>
      <c r="B1014" s="47"/>
      <c r="C1014" s="47"/>
      <c r="D1014" s="47"/>
      <c r="E1014" s="47"/>
      <c r="F1014" s="47"/>
      <c r="G1014" s="47"/>
      <c r="H1014" s="47"/>
      <c r="I1014" s="47"/>
      <c r="J1014" s="47"/>
      <c r="K1014" s="47"/>
      <c r="L1014" s="47"/>
      <c r="M1014" s="47"/>
      <c r="N1014" s="47"/>
      <c r="O1014" s="47"/>
      <c r="P1014" s="47"/>
      <c r="Q1014" s="47"/>
      <c r="R1014" s="47"/>
      <c r="S1014" s="47"/>
      <c r="T1014" s="47"/>
      <c r="U1014" s="47"/>
    </row>
    <row r="1015" spans="1:21" x14ac:dyDescent="0.2">
      <c r="A1015" s="47"/>
      <c r="B1015" s="47"/>
      <c r="C1015" s="47"/>
      <c r="D1015" s="47"/>
      <c r="E1015" s="47"/>
      <c r="F1015" s="47"/>
      <c r="G1015" s="47"/>
      <c r="H1015" s="47"/>
      <c r="I1015" s="47"/>
      <c r="J1015" s="47"/>
      <c r="K1015" s="47"/>
      <c r="L1015" s="47"/>
      <c r="M1015" s="47"/>
      <c r="N1015" s="47"/>
      <c r="O1015" s="47"/>
      <c r="P1015" s="47"/>
      <c r="Q1015" s="47"/>
      <c r="R1015" s="47"/>
      <c r="S1015" s="47"/>
      <c r="T1015" s="47"/>
      <c r="U1015" s="47"/>
    </row>
    <row r="1016" spans="1:21" x14ac:dyDescent="0.2">
      <c r="A1016" s="47"/>
      <c r="B1016" s="47"/>
      <c r="C1016" s="47"/>
      <c r="D1016" s="47"/>
      <c r="E1016" s="47"/>
      <c r="F1016" s="47"/>
      <c r="G1016" s="47"/>
      <c r="H1016" s="47"/>
      <c r="I1016" s="47"/>
      <c r="J1016" s="47"/>
      <c r="K1016" s="47"/>
      <c r="L1016" s="47"/>
      <c r="M1016" s="47"/>
      <c r="N1016" s="47"/>
      <c r="O1016" s="47"/>
      <c r="P1016" s="47"/>
      <c r="Q1016" s="47"/>
      <c r="R1016" s="47"/>
      <c r="S1016" s="47"/>
      <c r="T1016" s="47"/>
      <c r="U1016" s="47"/>
    </row>
    <row r="1017" spans="1:21" x14ac:dyDescent="0.2">
      <c r="A1017" s="47"/>
      <c r="B1017" s="47"/>
      <c r="C1017" s="47"/>
      <c r="D1017" s="47"/>
      <c r="E1017" s="47"/>
      <c r="F1017" s="47"/>
      <c r="G1017" s="47"/>
      <c r="H1017" s="47"/>
      <c r="I1017" s="47"/>
      <c r="J1017" s="47"/>
      <c r="K1017" s="47"/>
      <c r="L1017" s="47"/>
      <c r="M1017" s="47"/>
      <c r="N1017" s="47"/>
      <c r="O1017" s="47"/>
      <c r="P1017" s="47"/>
      <c r="Q1017" s="47"/>
      <c r="R1017" s="47"/>
      <c r="S1017" s="47"/>
      <c r="T1017" s="47"/>
      <c r="U1017" s="47"/>
    </row>
    <row r="1018" spans="1:21" x14ac:dyDescent="0.2">
      <c r="A1018" s="47"/>
      <c r="B1018" s="47"/>
      <c r="C1018" s="47"/>
      <c r="D1018" s="47"/>
      <c r="E1018" s="47"/>
      <c r="F1018" s="47"/>
      <c r="G1018" s="47"/>
      <c r="H1018" s="47"/>
      <c r="I1018" s="47"/>
      <c r="J1018" s="47"/>
      <c r="K1018" s="47"/>
      <c r="L1018" s="47"/>
      <c r="M1018" s="47"/>
      <c r="N1018" s="47"/>
      <c r="O1018" s="47"/>
      <c r="P1018" s="47"/>
      <c r="Q1018" s="47"/>
      <c r="R1018" s="47"/>
      <c r="S1018" s="47"/>
      <c r="T1018" s="47"/>
      <c r="U1018" s="47"/>
    </row>
    <row r="1019" spans="1:21" x14ac:dyDescent="0.2">
      <c r="A1019" s="47"/>
      <c r="B1019" s="47"/>
      <c r="C1019" s="47"/>
      <c r="D1019" s="47"/>
      <c r="E1019" s="47"/>
      <c r="F1019" s="47"/>
      <c r="G1019" s="47"/>
      <c r="H1019" s="47"/>
      <c r="I1019" s="47"/>
      <c r="J1019" s="47"/>
      <c r="K1019" s="47"/>
      <c r="L1019" s="47"/>
      <c r="M1019" s="47"/>
      <c r="N1019" s="47"/>
      <c r="O1019" s="47"/>
      <c r="P1019" s="47"/>
      <c r="Q1019" s="47"/>
      <c r="R1019" s="47"/>
      <c r="S1019" s="47"/>
      <c r="T1019" s="47"/>
      <c r="U1019" s="47"/>
    </row>
    <row r="1020" spans="1:21" x14ac:dyDescent="0.2">
      <c r="A1020" s="47"/>
      <c r="B1020" s="47"/>
      <c r="C1020" s="47"/>
      <c r="D1020" s="47"/>
      <c r="E1020" s="47"/>
      <c r="F1020" s="47"/>
      <c r="G1020" s="47"/>
      <c r="H1020" s="47"/>
      <c r="I1020" s="47"/>
      <c r="J1020" s="47"/>
      <c r="K1020" s="47"/>
      <c r="L1020" s="47"/>
      <c r="M1020" s="47"/>
      <c r="N1020" s="47"/>
      <c r="O1020" s="47"/>
      <c r="P1020" s="47"/>
      <c r="Q1020" s="47"/>
      <c r="R1020" s="47"/>
      <c r="S1020" s="47"/>
      <c r="T1020" s="47"/>
      <c r="U1020" s="47"/>
    </row>
    <row r="1021" spans="1:21" x14ac:dyDescent="0.2">
      <c r="A1021" s="47"/>
      <c r="B1021" s="47"/>
      <c r="C1021" s="47"/>
      <c r="D1021" s="47"/>
      <c r="E1021" s="47"/>
      <c r="F1021" s="47"/>
      <c r="G1021" s="47"/>
      <c r="H1021" s="47"/>
      <c r="I1021" s="47"/>
      <c r="J1021" s="47"/>
      <c r="K1021" s="47"/>
      <c r="L1021" s="47"/>
      <c r="M1021" s="47"/>
      <c r="N1021" s="47"/>
      <c r="O1021" s="47"/>
      <c r="P1021" s="47"/>
      <c r="Q1021" s="47"/>
      <c r="R1021" s="47"/>
      <c r="S1021" s="47"/>
      <c r="T1021" s="47"/>
      <c r="U1021" s="47"/>
    </row>
    <row r="1022" spans="1:21" x14ac:dyDescent="0.2">
      <c r="A1022" s="47"/>
      <c r="B1022" s="47"/>
      <c r="C1022" s="47"/>
      <c r="D1022" s="47"/>
      <c r="E1022" s="47"/>
      <c r="F1022" s="47"/>
      <c r="G1022" s="47"/>
      <c r="H1022" s="47"/>
      <c r="I1022" s="47"/>
      <c r="J1022" s="47"/>
      <c r="K1022" s="47"/>
      <c r="L1022" s="47"/>
      <c r="M1022" s="47"/>
      <c r="N1022" s="47"/>
      <c r="O1022" s="47"/>
      <c r="P1022" s="47"/>
      <c r="Q1022" s="47"/>
      <c r="R1022" s="47"/>
      <c r="S1022" s="47"/>
      <c r="T1022" s="47"/>
      <c r="U1022" s="47"/>
    </row>
    <row r="1023" spans="1:21" x14ac:dyDescent="0.2">
      <c r="A1023" s="47"/>
      <c r="B1023" s="47"/>
      <c r="C1023" s="47"/>
      <c r="D1023" s="47"/>
      <c r="E1023" s="47"/>
      <c r="F1023" s="47"/>
      <c r="G1023" s="47"/>
      <c r="H1023" s="47"/>
      <c r="I1023" s="47"/>
      <c r="J1023" s="47"/>
      <c r="K1023" s="47"/>
      <c r="L1023" s="47"/>
      <c r="M1023" s="47"/>
      <c r="N1023" s="47"/>
      <c r="O1023" s="47"/>
      <c r="P1023" s="47"/>
      <c r="Q1023" s="47"/>
      <c r="R1023" s="47"/>
      <c r="S1023" s="47"/>
      <c r="T1023" s="47"/>
      <c r="U1023" s="47"/>
    </row>
    <row r="1024" spans="1:21" x14ac:dyDescent="0.2">
      <c r="A1024" s="47"/>
      <c r="B1024" s="47"/>
      <c r="C1024" s="47"/>
      <c r="D1024" s="47"/>
      <c r="E1024" s="47"/>
      <c r="F1024" s="47"/>
      <c r="G1024" s="47"/>
      <c r="H1024" s="47"/>
      <c r="I1024" s="47"/>
      <c r="J1024" s="47"/>
      <c r="K1024" s="47"/>
      <c r="L1024" s="47"/>
      <c r="M1024" s="47"/>
      <c r="N1024" s="47"/>
      <c r="O1024" s="47"/>
      <c r="P1024" s="47"/>
      <c r="Q1024" s="47"/>
      <c r="R1024" s="47"/>
      <c r="S1024" s="47"/>
      <c r="T1024" s="47"/>
      <c r="U1024" s="47"/>
    </row>
    <row r="1025" spans="1:21" x14ac:dyDescent="0.2">
      <c r="A1025" s="47"/>
      <c r="B1025" s="47"/>
      <c r="C1025" s="47"/>
      <c r="D1025" s="47"/>
      <c r="E1025" s="47"/>
      <c r="F1025" s="47"/>
      <c r="G1025" s="47"/>
      <c r="H1025" s="47"/>
      <c r="I1025" s="47"/>
      <c r="J1025" s="47"/>
      <c r="K1025" s="47"/>
      <c r="L1025" s="47"/>
      <c r="M1025" s="47"/>
      <c r="N1025" s="47"/>
      <c r="O1025" s="47"/>
      <c r="P1025" s="47"/>
      <c r="Q1025" s="47"/>
      <c r="R1025" s="47"/>
      <c r="S1025" s="47"/>
      <c r="T1025" s="47"/>
      <c r="U1025" s="47"/>
    </row>
    <row r="1026" spans="1:21" x14ac:dyDescent="0.2">
      <c r="A1026" s="47"/>
      <c r="B1026" s="47"/>
      <c r="C1026" s="47"/>
      <c r="D1026" s="47"/>
      <c r="E1026" s="47"/>
      <c r="F1026" s="47"/>
      <c r="G1026" s="47"/>
      <c r="H1026" s="47"/>
      <c r="I1026" s="47"/>
      <c r="J1026" s="47"/>
      <c r="K1026" s="47"/>
      <c r="L1026" s="47"/>
      <c r="M1026" s="47"/>
      <c r="N1026" s="47"/>
      <c r="O1026" s="47"/>
      <c r="P1026" s="47"/>
      <c r="Q1026" s="47"/>
      <c r="R1026" s="47"/>
      <c r="S1026" s="47"/>
      <c r="T1026" s="47"/>
      <c r="U1026" s="47"/>
    </row>
    <row r="1027" spans="1:21" x14ac:dyDescent="0.2">
      <c r="A1027" s="47"/>
      <c r="B1027" s="47"/>
      <c r="C1027" s="47"/>
      <c r="D1027" s="47"/>
      <c r="E1027" s="47"/>
      <c r="F1027" s="47"/>
      <c r="G1027" s="47"/>
      <c r="H1027" s="47"/>
      <c r="I1027" s="47"/>
      <c r="J1027" s="47"/>
      <c r="K1027" s="47"/>
      <c r="L1027" s="47"/>
      <c r="M1027" s="47"/>
      <c r="N1027" s="47"/>
      <c r="O1027" s="47"/>
      <c r="P1027" s="47"/>
      <c r="Q1027" s="47"/>
      <c r="R1027" s="47"/>
      <c r="S1027" s="47"/>
      <c r="T1027" s="47"/>
      <c r="U1027" s="47"/>
    </row>
    <row r="1028" spans="1:21" x14ac:dyDescent="0.2">
      <c r="A1028" s="47"/>
      <c r="B1028" s="47"/>
      <c r="C1028" s="47"/>
      <c r="D1028" s="47"/>
      <c r="E1028" s="47"/>
      <c r="F1028" s="47"/>
      <c r="G1028" s="47"/>
      <c r="H1028" s="47"/>
      <c r="I1028" s="47"/>
      <c r="J1028" s="47"/>
      <c r="K1028" s="47"/>
      <c r="L1028" s="47"/>
      <c r="M1028" s="47"/>
      <c r="N1028" s="47"/>
      <c r="O1028" s="47"/>
      <c r="P1028" s="47"/>
      <c r="Q1028" s="47"/>
      <c r="R1028" s="47"/>
      <c r="S1028" s="47"/>
      <c r="T1028" s="47"/>
      <c r="U1028" s="47"/>
    </row>
    <row r="1029" spans="1:21" x14ac:dyDescent="0.2">
      <c r="A1029" s="47"/>
      <c r="B1029" s="47"/>
      <c r="C1029" s="47"/>
      <c r="D1029" s="47"/>
      <c r="E1029" s="47"/>
      <c r="F1029" s="47"/>
      <c r="G1029" s="47"/>
      <c r="H1029" s="47"/>
      <c r="I1029" s="47"/>
      <c r="J1029" s="47"/>
      <c r="K1029" s="47"/>
      <c r="L1029" s="47"/>
      <c r="M1029" s="47"/>
      <c r="N1029" s="47"/>
      <c r="O1029" s="47"/>
      <c r="P1029" s="47"/>
      <c r="Q1029" s="47"/>
      <c r="R1029" s="47"/>
      <c r="S1029" s="47"/>
      <c r="T1029" s="47"/>
      <c r="U1029" s="47"/>
    </row>
    <row r="1030" spans="1:21" x14ac:dyDescent="0.2">
      <c r="A1030" s="47"/>
      <c r="B1030" s="47"/>
      <c r="C1030" s="47"/>
      <c r="D1030" s="47"/>
      <c r="E1030" s="47"/>
      <c r="F1030" s="47"/>
      <c r="G1030" s="47"/>
      <c r="H1030" s="47"/>
      <c r="I1030" s="47"/>
      <c r="J1030" s="47"/>
      <c r="K1030" s="47"/>
      <c r="L1030" s="47"/>
      <c r="M1030" s="47"/>
      <c r="N1030" s="47"/>
      <c r="O1030" s="47"/>
      <c r="P1030" s="47"/>
      <c r="Q1030" s="47"/>
      <c r="R1030" s="47"/>
      <c r="S1030" s="47"/>
      <c r="T1030" s="47"/>
      <c r="U1030" s="47"/>
    </row>
    <row r="1031" spans="1:21" x14ac:dyDescent="0.2">
      <c r="A1031" s="47"/>
      <c r="B1031" s="47"/>
      <c r="C1031" s="47"/>
      <c r="D1031" s="47"/>
      <c r="E1031" s="47"/>
      <c r="F1031" s="47"/>
      <c r="G1031" s="47"/>
      <c r="H1031" s="47"/>
      <c r="I1031" s="47"/>
      <c r="J1031" s="47"/>
      <c r="K1031" s="47"/>
      <c r="L1031" s="47"/>
      <c r="M1031" s="47"/>
      <c r="N1031" s="47"/>
      <c r="O1031" s="47"/>
      <c r="P1031" s="47"/>
      <c r="Q1031" s="47"/>
      <c r="R1031" s="47"/>
      <c r="S1031" s="47"/>
      <c r="T1031" s="47"/>
      <c r="U1031" s="47"/>
    </row>
    <row r="1032" spans="1:21" x14ac:dyDescent="0.2">
      <c r="A1032" s="47"/>
      <c r="B1032" s="47"/>
      <c r="C1032" s="47"/>
      <c r="D1032" s="47"/>
      <c r="E1032" s="47"/>
      <c r="F1032" s="47"/>
      <c r="G1032" s="47"/>
      <c r="H1032" s="47"/>
      <c r="I1032" s="47"/>
      <c r="J1032" s="47"/>
      <c r="K1032" s="47"/>
      <c r="L1032" s="47"/>
      <c r="M1032" s="47"/>
      <c r="N1032" s="47"/>
      <c r="O1032" s="47"/>
      <c r="P1032" s="47"/>
      <c r="Q1032" s="47"/>
      <c r="R1032" s="47"/>
      <c r="S1032" s="47"/>
      <c r="T1032" s="47"/>
      <c r="U1032" s="47"/>
    </row>
    <row r="1033" spans="1:21" x14ac:dyDescent="0.2">
      <c r="A1033" s="47"/>
      <c r="B1033" s="47"/>
      <c r="C1033" s="47"/>
      <c r="D1033" s="47"/>
      <c r="E1033" s="47"/>
      <c r="F1033" s="47"/>
      <c r="G1033" s="47"/>
      <c r="H1033" s="47"/>
      <c r="I1033" s="47"/>
      <c r="J1033" s="47"/>
      <c r="K1033" s="47"/>
      <c r="L1033" s="47"/>
      <c r="M1033" s="47"/>
      <c r="N1033" s="47"/>
      <c r="O1033" s="47"/>
      <c r="P1033" s="47"/>
      <c r="Q1033" s="47"/>
      <c r="R1033" s="47"/>
      <c r="S1033" s="47"/>
      <c r="T1033" s="47"/>
      <c r="U1033" s="47"/>
    </row>
    <row r="1034" spans="1:21" x14ac:dyDescent="0.2">
      <c r="A1034" s="47"/>
      <c r="B1034" s="47"/>
      <c r="C1034" s="47"/>
      <c r="D1034" s="47"/>
      <c r="E1034" s="47"/>
      <c r="F1034" s="47"/>
      <c r="G1034" s="47"/>
      <c r="H1034" s="47"/>
      <c r="I1034" s="47"/>
      <c r="J1034" s="47"/>
      <c r="K1034" s="47"/>
      <c r="L1034" s="47"/>
      <c r="M1034" s="47"/>
      <c r="N1034" s="47"/>
      <c r="O1034" s="47"/>
      <c r="P1034" s="47"/>
      <c r="Q1034" s="47"/>
      <c r="R1034" s="47"/>
      <c r="S1034" s="47"/>
      <c r="T1034" s="47"/>
      <c r="U1034" s="47"/>
    </row>
    <row r="1035" spans="1:21" x14ac:dyDescent="0.2">
      <c r="A1035" s="47"/>
      <c r="B1035" s="47"/>
      <c r="C1035" s="47"/>
      <c r="D1035" s="47"/>
      <c r="E1035" s="47"/>
      <c r="F1035" s="47"/>
      <c r="G1035" s="47"/>
      <c r="H1035" s="47"/>
      <c r="I1035" s="47"/>
      <c r="J1035" s="47"/>
      <c r="K1035" s="47"/>
      <c r="L1035" s="47"/>
      <c r="M1035" s="47"/>
      <c r="N1035" s="47"/>
      <c r="O1035" s="47"/>
      <c r="P1035" s="47"/>
      <c r="Q1035" s="47"/>
      <c r="R1035" s="47"/>
      <c r="S1035" s="47"/>
      <c r="T1035" s="47"/>
      <c r="U1035" s="47"/>
    </row>
    <row r="1036" spans="1:21" x14ac:dyDescent="0.2">
      <c r="A1036" s="47"/>
      <c r="B1036" s="47"/>
      <c r="C1036" s="47"/>
      <c r="D1036" s="47"/>
      <c r="E1036" s="47"/>
      <c r="F1036" s="47"/>
      <c r="G1036" s="47"/>
      <c r="H1036" s="47"/>
      <c r="I1036" s="47"/>
      <c r="J1036" s="47"/>
      <c r="K1036" s="47"/>
      <c r="L1036" s="47"/>
      <c r="M1036" s="47"/>
      <c r="N1036" s="47"/>
      <c r="O1036" s="47"/>
      <c r="P1036" s="47"/>
      <c r="Q1036" s="47"/>
      <c r="R1036" s="47"/>
      <c r="S1036" s="47"/>
      <c r="T1036" s="47"/>
      <c r="U1036" s="47"/>
    </row>
    <row r="1037" spans="1:21" x14ac:dyDescent="0.2">
      <c r="A1037" s="47"/>
      <c r="B1037" s="47"/>
      <c r="C1037" s="47"/>
      <c r="D1037" s="47"/>
      <c r="E1037" s="47"/>
      <c r="F1037" s="47"/>
      <c r="G1037" s="47"/>
      <c r="H1037" s="47"/>
      <c r="I1037" s="47"/>
      <c r="J1037" s="47"/>
      <c r="K1037" s="47"/>
      <c r="L1037" s="47"/>
      <c r="M1037" s="47"/>
      <c r="N1037" s="47"/>
      <c r="O1037" s="47"/>
      <c r="P1037" s="47"/>
      <c r="Q1037" s="47"/>
      <c r="R1037" s="47"/>
      <c r="S1037" s="47"/>
      <c r="T1037" s="47"/>
      <c r="U1037" s="47"/>
    </row>
    <row r="1038" spans="1:21" x14ac:dyDescent="0.2">
      <c r="A1038" s="47"/>
      <c r="B1038" s="47"/>
      <c r="C1038" s="47"/>
      <c r="D1038" s="47"/>
      <c r="E1038" s="47"/>
      <c r="F1038" s="47"/>
      <c r="G1038" s="47"/>
      <c r="H1038" s="47"/>
      <c r="I1038" s="47"/>
      <c r="J1038" s="47"/>
      <c r="K1038" s="47"/>
      <c r="L1038" s="47"/>
      <c r="M1038" s="47"/>
      <c r="N1038" s="47"/>
      <c r="O1038" s="47"/>
      <c r="P1038" s="47"/>
      <c r="Q1038" s="47"/>
      <c r="R1038" s="47"/>
      <c r="S1038" s="47"/>
      <c r="T1038" s="47"/>
      <c r="U1038" s="47"/>
    </row>
    <row r="1039" spans="1:21" x14ac:dyDescent="0.2">
      <c r="A1039" s="47"/>
      <c r="B1039" s="47"/>
      <c r="C1039" s="47"/>
      <c r="D1039" s="47"/>
      <c r="E1039" s="47"/>
      <c r="F1039" s="47"/>
      <c r="G1039" s="47"/>
      <c r="H1039" s="47"/>
      <c r="I1039" s="47"/>
      <c r="J1039" s="47"/>
      <c r="K1039" s="47"/>
      <c r="L1039" s="47"/>
      <c r="M1039" s="47"/>
      <c r="N1039" s="47"/>
      <c r="O1039" s="47"/>
      <c r="P1039" s="47"/>
      <c r="Q1039" s="47"/>
      <c r="R1039" s="47"/>
      <c r="S1039" s="47"/>
      <c r="T1039" s="47"/>
      <c r="U1039" s="47"/>
    </row>
    <row r="1040" spans="1:21" x14ac:dyDescent="0.2">
      <c r="A1040" s="47"/>
      <c r="B1040" s="47"/>
      <c r="C1040" s="47"/>
      <c r="D1040" s="47"/>
      <c r="E1040" s="47"/>
      <c r="F1040" s="47"/>
      <c r="G1040" s="47"/>
      <c r="H1040" s="47"/>
      <c r="I1040" s="47"/>
      <c r="J1040" s="47"/>
      <c r="K1040" s="47"/>
      <c r="L1040" s="47"/>
      <c r="M1040" s="47"/>
      <c r="N1040" s="47"/>
      <c r="O1040" s="47"/>
      <c r="P1040" s="47"/>
      <c r="Q1040" s="47"/>
      <c r="R1040" s="47"/>
      <c r="S1040" s="47"/>
      <c r="T1040" s="47"/>
      <c r="U1040" s="47"/>
    </row>
    <row r="1041" spans="1:21" x14ac:dyDescent="0.2">
      <c r="A1041" s="47"/>
      <c r="B1041" s="47"/>
      <c r="C1041" s="47"/>
      <c r="D1041" s="47"/>
      <c r="E1041" s="47"/>
      <c r="F1041" s="47"/>
      <c r="G1041" s="47"/>
      <c r="H1041" s="47"/>
      <c r="I1041" s="47"/>
      <c r="J1041" s="47"/>
      <c r="K1041" s="47"/>
      <c r="L1041" s="47"/>
      <c r="M1041" s="47"/>
      <c r="N1041" s="47"/>
      <c r="O1041" s="47"/>
      <c r="P1041" s="47"/>
      <c r="Q1041" s="47"/>
      <c r="R1041" s="47"/>
      <c r="S1041" s="47"/>
      <c r="T1041" s="47"/>
      <c r="U1041" s="47"/>
    </row>
    <row r="1042" spans="1:21" x14ac:dyDescent="0.2">
      <c r="A1042" s="47"/>
      <c r="B1042" s="47"/>
      <c r="C1042" s="47"/>
      <c r="D1042" s="47"/>
      <c r="E1042" s="47"/>
      <c r="F1042" s="47"/>
      <c r="G1042" s="47"/>
      <c r="H1042" s="47"/>
      <c r="I1042" s="47"/>
      <c r="J1042" s="47"/>
      <c r="K1042" s="47"/>
      <c r="L1042" s="47"/>
      <c r="M1042" s="47"/>
      <c r="N1042" s="47"/>
      <c r="O1042" s="47"/>
      <c r="P1042" s="47"/>
      <c r="Q1042" s="47"/>
      <c r="R1042" s="47"/>
      <c r="S1042" s="47"/>
      <c r="T1042" s="47"/>
      <c r="U1042" s="47"/>
    </row>
    <row r="1043" spans="1:21" x14ac:dyDescent="0.2">
      <c r="A1043" s="47"/>
      <c r="B1043" s="47"/>
      <c r="C1043" s="47"/>
      <c r="D1043" s="47"/>
      <c r="E1043" s="47"/>
      <c r="F1043" s="47"/>
      <c r="G1043" s="47"/>
      <c r="H1043" s="47"/>
      <c r="I1043" s="47"/>
      <c r="J1043" s="47"/>
      <c r="K1043" s="47"/>
      <c r="L1043" s="47"/>
      <c r="M1043" s="47"/>
      <c r="N1043" s="47"/>
      <c r="O1043" s="47"/>
      <c r="P1043" s="47"/>
      <c r="Q1043" s="47"/>
      <c r="R1043" s="47"/>
      <c r="S1043" s="47"/>
      <c r="T1043" s="47"/>
      <c r="U1043" s="47"/>
    </row>
    <row r="1044" spans="1:21" x14ac:dyDescent="0.2">
      <c r="A1044" s="47"/>
      <c r="B1044" s="47"/>
      <c r="C1044" s="47"/>
      <c r="D1044" s="47"/>
      <c r="E1044" s="47"/>
      <c r="F1044" s="47"/>
      <c r="G1044" s="47"/>
      <c r="H1044" s="47"/>
      <c r="I1044" s="47"/>
      <c r="J1044" s="47"/>
      <c r="K1044" s="47"/>
      <c r="L1044" s="47"/>
      <c r="M1044" s="47"/>
      <c r="N1044" s="47"/>
      <c r="O1044" s="47"/>
      <c r="P1044" s="47"/>
      <c r="Q1044" s="47"/>
      <c r="R1044" s="47"/>
      <c r="S1044" s="47"/>
      <c r="T1044" s="47"/>
      <c r="U1044" s="47"/>
    </row>
    <row r="1045" spans="1:21" x14ac:dyDescent="0.2">
      <c r="A1045" s="47"/>
      <c r="B1045" s="47"/>
      <c r="C1045" s="47"/>
      <c r="D1045" s="47"/>
      <c r="E1045" s="47"/>
      <c r="F1045" s="47"/>
      <c r="G1045" s="47"/>
      <c r="H1045" s="47"/>
      <c r="I1045" s="47"/>
      <c r="J1045" s="47"/>
      <c r="K1045" s="47"/>
      <c r="L1045" s="47"/>
      <c r="M1045" s="47"/>
      <c r="N1045" s="47"/>
      <c r="O1045" s="47"/>
      <c r="P1045" s="47"/>
      <c r="Q1045" s="47"/>
      <c r="R1045" s="47"/>
      <c r="S1045" s="47"/>
      <c r="T1045" s="47"/>
      <c r="U1045" s="47"/>
    </row>
    <row r="1046" spans="1:21" x14ac:dyDescent="0.2">
      <c r="A1046" s="47"/>
      <c r="B1046" s="47"/>
      <c r="C1046" s="47"/>
      <c r="D1046" s="47"/>
      <c r="E1046" s="47"/>
      <c r="F1046" s="47"/>
      <c r="G1046" s="47"/>
      <c r="H1046" s="47"/>
      <c r="I1046" s="47"/>
      <c r="J1046" s="47"/>
      <c r="K1046" s="47"/>
      <c r="L1046" s="47"/>
      <c r="M1046" s="47"/>
      <c r="N1046" s="47"/>
      <c r="O1046" s="47"/>
      <c r="P1046" s="47"/>
      <c r="Q1046" s="47"/>
      <c r="R1046" s="47"/>
      <c r="S1046" s="47"/>
      <c r="T1046" s="47"/>
      <c r="U1046" s="47"/>
    </row>
    <row r="1047" spans="1:21" x14ac:dyDescent="0.2">
      <c r="A1047" s="47"/>
      <c r="B1047" s="47"/>
      <c r="C1047" s="47"/>
      <c r="D1047" s="47"/>
      <c r="E1047" s="47"/>
      <c r="F1047" s="47"/>
      <c r="G1047" s="47"/>
      <c r="H1047" s="47"/>
      <c r="I1047" s="47"/>
      <c r="J1047" s="47"/>
      <c r="K1047" s="47"/>
      <c r="L1047" s="47"/>
      <c r="M1047" s="47"/>
      <c r="N1047" s="47"/>
      <c r="O1047" s="47"/>
      <c r="P1047" s="47"/>
      <c r="Q1047" s="47"/>
      <c r="R1047" s="47"/>
      <c r="S1047" s="47"/>
      <c r="T1047" s="47"/>
      <c r="U1047" s="47"/>
    </row>
    <row r="1048" spans="1:21" x14ac:dyDescent="0.2">
      <c r="A1048" s="47"/>
      <c r="B1048" s="47"/>
      <c r="C1048" s="47"/>
      <c r="D1048" s="47"/>
      <c r="E1048" s="47"/>
      <c r="F1048" s="47"/>
      <c r="G1048" s="47"/>
      <c r="H1048" s="47"/>
      <c r="I1048" s="47"/>
      <c r="J1048" s="47"/>
      <c r="K1048" s="47"/>
      <c r="L1048" s="47"/>
      <c r="M1048" s="47"/>
      <c r="N1048" s="47"/>
      <c r="O1048" s="47"/>
      <c r="P1048" s="47"/>
      <c r="Q1048" s="47"/>
      <c r="R1048" s="47"/>
      <c r="S1048" s="47"/>
      <c r="T1048" s="47"/>
      <c r="U1048" s="47"/>
    </row>
    <row r="1049" spans="1:21" x14ac:dyDescent="0.2">
      <c r="A1049" s="47"/>
      <c r="B1049" s="47"/>
      <c r="C1049" s="47"/>
      <c r="D1049" s="47"/>
      <c r="E1049" s="47"/>
      <c r="F1049" s="47"/>
      <c r="G1049" s="47"/>
      <c r="H1049" s="47"/>
      <c r="I1049" s="47"/>
      <c r="J1049" s="47"/>
      <c r="K1049" s="47"/>
      <c r="L1049" s="47"/>
      <c r="M1049" s="47"/>
      <c r="N1049" s="47"/>
      <c r="O1049" s="47"/>
      <c r="P1049" s="47"/>
      <c r="Q1049" s="47"/>
      <c r="R1049" s="47"/>
      <c r="S1049" s="47"/>
      <c r="T1049" s="47"/>
      <c r="U1049" s="47"/>
    </row>
    <row r="1050" spans="1:21" x14ac:dyDescent="0.2">
      <c r="A1050" s="47"/>
      <c r="B1050" s="47"/>
      <c r="C1050" s="47"/>
      <c r="D1050" s="47"/>
      <c r="E1050" s="47"/>
      <c r="F1050" s="47"/>
      <c r="G1050" s="47"/>
      <c r="H1050" s="47"/>
      <c r="I1050" s="47"/>
      <c r="J1050" s="47"/>
      <c r="K1050" s="47"/>
      <c r="L1050" s="47"/>
      <c r="M1050" s="47"/>
      <c r="N1050" s="47"/>
      <c r="O1050" s="47"/>
      <c r="P1050" s="47"/>
      <c r="Q1050" s="47"/>
      <c r="R1050" s="47"/>
      <c r="S1050" s="47"/>
      <c r="T1050" s="47"/>
      <c r="U1050" s="47"/>
    </row>
    <row r="1051" spans="1:21" x14ac:dyDescent="0.2">
      <c r="A1051" s="47"/>
      <c r="B1051" s="47"/>
      <c r="C1051" s="47"/>
      <c r="D1051" s="47"/>
      <c r="E1051" s="47"/>
      <c r="F1051" s="47"/>
      <c r="G1051" s="47"/>
      <c r="H1051" s="47"/>
      <c r="I1051" s="47"/>
      <c r="J1051" s="47"/>
      <c r="K1051" s="47"/>
      <c r="L1051" s="47"/>
      <c r="M1051" s="47"/>
      <c r="N1051" s="47"/>
      <c r="O1051" s="47"/>
      <c r="P1051" s="47"/>
      <c r="Q1051" s="47"/>
      <c r="R1051" s="47"/>
      <c r="S1051" s="47"/>
      <c r="T1051" s="47"/>
      <c r="U1051" s="47"/>
    </row>
    <row r="1052" spans="1:21" x14ac:dyDescent="0.2">
      <c r="A1052" s="47"/>
      <c r="B1052" s="47"/>
      <c r="C1052" s="47"/>
      <c r="D1052" s="47"/>
      <c r="E1052" s="47"/>
      <c r="F1052" s="47"/>
      <c r="G1052" s="47"/>
      <c r="H1052" s="47"/>
      <c r="I1052" s="47"/>
      <c r="J1052" s="47"/>
      <c r="K1052" s="47"/>
      <c r="L1052" s="47"/>
      <c r="M1052" s="47"/>
      <c r="N1052" s="47"/>
      <c r="O1052" s="47"/>
      <c r="P1052" s="47"/>
      <c r="Q1052" s="47"/>
      <c r="R1052" s="47"/>
      <c r="S1052" s="47"/>
      <c r="T1052" s="47"/>
      <c r="U1052" s="47"/>
    </row>
    <row r="1053" spans="1:21" x14ac:dyDescent="0.2">
      <c r="A1053" s="47"/>
      <c r="B1053" s="47"/>
      <c r="C1053" s="47"/>
      <c r="D1053" s="47"/>
      <c r="E1053" s="47"/>
      <c r="F1053" s="47"/>
      <c r="G1053" s="47"/>
      <c r="H1053" s="47"/>
      <c r="I1053" s="47"/>
      <c r="J1053" s="47"/>
      <c r="K1053" s="47"/>
      <c r="L1053" s="47"/>
      <c r="M1053" s="47"/>
      <c r="N1053" s="47"/>
      <c r="O1053" s="47"/>
      <c r="P1053" s="47"/>
      <c r="Q1053" s="47"/>
      <c r="R1053" s="47"/>
      <c r="S1053" s="47"/>
      <c r="T1053" s="47"/>
      <c r="U1053" s="47"/>
    </row>
    <row r="1054" spans="1:21" x14ac:dyDescent="0.2">
      <c r="A1054" s="47"/>
      <c r="B1054" s="47"/>
      <c r="C1054" s="47"/>
      <c r="D1054" s="47"/>
      <c r="E1054" s="47"/>
      <c r="F1054" s="47"/>
      <c r="G1054" s="47"/>
      <c r="H1054" s="47"/>
      <c r="I1054" s="47"/>
      <c r="J1054" s="47"/>
      <c r="K1054" s="47"/>
      <c r="L1054" s="47"/>
      <c r="M1054" s="47"/>
      <c r="N1054" s="47"/>
      <c r="O1054" s="47"/>
      <c r="P1054" s="47"/>
      <c r="Q1054" s="47"/>
      <c r="R1054" s="47"/>
      <c r="S1054" s="47"/>
      <c r="T1054" s="47"/>
      <c r="U1054" s="47"/>
    </row>
    <row r="1055" spans="1:21" x14ac:dyDescent="0.2">
      <c r="A1055" s="47"/>
      <c r="B1055" s="47"/>
      <c r="C1055" s="47"/>
      <c r="D1055" s="47"/>
      <c r="E1055" s="47"/>
      <c r="F1055" s="47"/>
      <c r="G1055" s="47"/>
      <c r="H1055" s="47"/>
      <c r="I1055" s="47"/>
      <c r="J1055" s="47"/>
      <c r="K1055" s="47"/>
      <c r="L1055" s="47"/>
      <c r="M1055" s="47"/>
      <c r="N1055" s="47"/>
      <c r="O1055" s="47"/>
      <c r="P1055" s="47"/>
      <c r="Q1055" s="47"/>
      <c r="R1055" s="47"/>
      <c r="S1055" s="47"/>
      <c r="T1055" s="47"/>
      <c r="U1055" s="47"/>
    </row>
    <row r="1056" spans="1:21" x14ac:dyDescent="0.2">
      <c r="A1056" s="47"/>
      <c r="B1056" s="47"/>
      <c r="C1056" s="47"/>
      <c r="D1056" s="47"/>
      <c r="E1056" s="47"/>
      <c r="F1056" s="47"/>
      <c r="G1056" s="47"/>
      <c r="H1056" s="47"/>
      <c r="I1056" s="47"/>
      <c r="J1056" s="47"/>
      <c r="K1056" s="47"/>
      <c r="L1056" s="47"/>
      <c r="M1056" s="47"/>
      <c r="N1056" s="47"/>
      <c r="O1056" s="47"/>
      <c r="P1056" s="47"/>
      <c r="Q1056" s="47"/>
      <c r="R1056" s="47"/>
      <c r="S1056" s="47"/>
      <c r="T1056" s="47"/>
      <c r="U1056" s="47"/>
    </row>
    <row r="1057" spans="1:21" x14ac:dyDescent="0.2">
      <c r="A1057" s="47"/>
      <c r="B1057" s="47"/>
      <c r="C1057" s="47"/>
      <c r="D1057" s="47"/>
      <c r="E1057" s="47"/>
      <c r="F1057" s="47"/>
      <c r="G1057" s="47"/>
      <c r="H1057" s="47"/>
      <c r="I1057" s="47"/>
      <c r="J1057" s="47"/>
      <c r="K1057" s="47"/>
      <c r="L1057" s="47"/>
      <c r="M1057" s="47"/>
      <c r="N1057" s="47"/>
      <c r="O1057" s="47"/>
      <c r="P1057" s="47"/>
      <c r="Q1057" s="47"/>
      <c r="R1057" s="47"/>
      <c r="S1057" s="47"/>
      <c r="T1057" s="47"/>
      <c r="U1057" s="47"/>
    </row>
    <row r="1058" spans="1:21" x14ac:dyDescent="0.2">
      <c r="A1058" s="47"/>
      <c r="B1058" s="47"/>
      <c r="C1058" s="47"/>
      <c r="D1058" s="47"/>
      <c r="E1058" s="47"/>
      <c r="F1058" s="47"/>
      <c r="G1058" s="47"/>
      <c r="H1058" s="47"/>
      <c r="I1058" s="47"/>
      <c r="J1058" s="47"/>
      <c r="K1058" s="47"/>
      <c r="L1058" s="47"/>
      <c r="M1058" s="47"/>
      <c r="N1058" s="47"/>
      <c r="O1058" s="47"/>
      <c r="P1058" s="47"/>
      <c r="Q1058" s="47"/>
      <c r="R1058" s="47"/>
      <c r="S1058" s="47"/>
      <c r="T1058" s="47"/>
      <c r="U1058" s="47"/>
    </row>
    <row r="1059" spans="1:21" x14ac:dyDescent="0.2">
      <c r="A1059" s="47"/>
      <c r="B1059" s="47"/>
      <c r="C1059" s="47"/>
      <c r="D1059" s="47"/>
      <c r="E1059" s="47"/>
      <c r="F1059" s="47"/>
      <c r="G1059" s="47"/>
      <c r="H1059" s="47"/>
      <c r="I1059" s="47"/>
      <c r="J1059" s="47"/>
      <c r="K1059" s="47"/>
      <c r="L1059" s="47"/>
      <c r="M1059" s="47"/>
      <c r="N1059" s="47"/>
      <c r="O1059" s="47"/>
      <c r="P1059" s="47"/>
      <c r="Q1059" s="47"/>
      <c r="R1059" s="47"/>
      <c r="S1059" s="47"/>
      <c r="T1059" s="47"/>
      <c r="U1059" s="47"/>
    </row>
    <row r="1060" spans="1:21" x14ac:dyDescent="0.2">
      <c r="A1060" s="47"/>
      <c r="B1060" s="47"/>
      <c r="C1060" s="47"/>
      <c r="D1060" s="47"/>
      <c r="E1060" s="47"/>
      <c r="F1060" s="47"/>
      <c r="G1060" s="47"/>
      <c r="H1060" s="47"/>
      <c r="I1060" s="47"/>
      <c r="J1060" s="47"/>
      <c r="K1060" s="47"/>
      <c r="L1060" s="47"/>
      <c r="M1060" s="47"/>
      <c r="N1060" s="47"/>
      <c r="O1060" s="47"/>
      <c r="P1060" s="47"/>
      <c r="Q1060" s="47"/>
      <c r="R1060" s="47"/>
      <c r="S1060" s="47"/>
      <c r="T1060" s="47"/>
      <c r="U1060" s="47"/>
    </row>
    <row r="1061" spans="1:21" x14ac:dyDescent="0.2">
      <c r="A1061" s="47"/>
      <c r="B1061" s="47"/>
      <c r="C1061" s="47"/>
      <c r="D1061" s="47"/>
      <c r="E1061" s="47"/>
      <c r="F1061" s="47"/>
      <c r="G1061" s="47"/>
      <c r="H1061" s="47"/>
      <c r="I1061" s="47"/>
      <c r="J1061" s="47"/>
      <c r="K1061" s="47"/>
      <c r="L1061" s="47"/>
      <c r="M1061" s="47"/>
      <c r="N1061" s="47"/>
      <c r="O1061" s="47"/>
      <c r="P1061" s="47"/>
      <c r="Q1061" s="47"/>
      <c r="R1061" s="47"/>
      <c r="S1061" s="47"/>
      <c r="T1061" s="47"/>
      <c r="U1061" s="47"/>
    </row>
    <row r="1062" spans="1:21" x14ac:dyDescent="0.2">
      <c r="A1062" s="47"/>
      <c r="B1062" s="47"/>
      <c r="C1062" s="47"/>
      <c r="D1062" s="47"/>
      <c r="E1062" s="47"/>
      <c r="F1062" s="47"/>
      <c r="G1062" s="47"/>
      <c r="H1062" s="47"/>
      <c r="I1062" s="47"/>
      <c r="J1062" s="47"/>
      <c r="K1062" s="47"/>
      <c r="L1062" s="47"/>
      <c r="M1062" s="47"/>
      <c r="N1062" s="47"/>
      <c r="O1062" s="47"/>
      <c r="P1062" s="47"/>
      <c r="Q1062" s="47"/>
      <c r="R1062" s="47"/>
      <c r="S1062" s="47"/>
      <c r="T1062" s="47"/>
      <c r="U1062" s="47"/>
    </row>
    <row r="1063" spans="1:21" x14ac:dyDescent="0.2">
      <c r="A1063" s="47"/>
      <c r="B1063" s="47"/>
      <c r="C1063" s="47"/>
      <c r="D1063" s="47"/>
      <c r="E1063" s="47"/>
      <c r="F1063" s="47"/>
      <c r="G1063" s="47"/>
      <c r="H1063" s="47"/>
      <c r="I1063" s="47"/>
      <c r="J1063" s="47"/>
      <c r="K1063" s="47"/>
      <c r="L1063" s="47"/>
      <c r="M1063" s="47"/>
      <c r="N1063" s="47"/>
      <c r="O1063" s="47"/>
      <c r="P1063" s="47"/>
      <c r="Q1063" s="47"/>
      <c r="R1063" s="47"/>
      <c r="S1063" s="47"/>
      <c r="T1063" s="47"/>
      <c r="U1063" s="47"/>
    </row>
    <row r="1064" spans="1:21" x14ac:dyDescent="0.2">
      <c r="A1064" s="47"/>
      <c r="B1064" s="47"/>
      <c r="C1064" s="47"/>
      <c r="D1064" s="47"/>
      <c r="E1064" s="47"/>
      <c r="F1064" s="47"/>
      <c r="G1064" s="47"/>
      <c r="H1064" s="47"/>
      <c r="I1064" s="47"/>
      <c r="J1064" s="47"/>
      <c r="K1064" s="47"/>
      <c r="L1064" s="47"/>
      <c r="M1064" s="47"/>
      <c r="N1064" s="47"/>
      <c r="O1064" s="47"/>
      <c r="P1064" s="47"/>
      <c r="Q1064" s="47"/>
      <c r="R1064" s="47"/>
      <c r="S1064" s="47"/>
      <c r="T1064" s="47"/>
      <c r="U1064" s="47"/>
    </row>
    <row r="1065" spans="1:21" x14ac:dyDescent="0.2">
      <c r="A1065" s="47"/>
      <c r="B1065" s="47"/>
      <c r="C1065" s="47"/>
      <c r="D1065" s="47"/>
      <c r="E1065" s="47"/>
      <c r="F1065" s="47"/>
      <c r="G1065" s="47"/>
      <c r="H1065" s="47"/>
      <c r="I1065" s="47"/>
      <c r="J1065" s="47"/>
      <c r="K1065" s="47"/>
      <c r="L1065" s="47"/>
      <c r="M1065" s="47"/>
      <c r="N1065" s="47"/>
      <c r="O1065" s="47"/>
      <c r="P1065" s="47"/>
      <c r="Q1065" s="47"/>
      <c r="R1065" s="47"/>
      <c r="S1065" s="47"/>
      <c r="T1065" s="47"/>
      <c r="U1065" s="47"/>
    </row>
    <row r="1066" spans="1:21" x14ac:dyDescent="0.2">
      <c r="A1066" s="47"/>
      <c r="B1066" s="47"/>
      <c r="C1066" s="47"/>
      <c r="D1066" s="47"/>
      <c r="E1066" s="47"/>
      <c r="F1066" s="47"/>
      <c r="G1066" s="47"/>
      <c r="H1066" s="47"/>
      <c r="I1066" s="47"/>
      <c r="J1066" s="47"/>
      <c r="K1066" s="47"/>
      <c r="L1066" s="47"/>
      <c r="M1066" s="47"/>
      <c r="N1066" s="47"/>
      <c r="O1066" s="47"/>
      <c r="P1066" s="47"/>
      <c r="Q1066" s="47"/>
      <c r="R1066" s="47"/>
      <c r="S1066" s="47"/>
      <c r="T1066" s="47"/>
      <c r="U1066" s="47"/>
    </row>
    <row r="1067" spans="1:21" x14ac:dyDescent="0.2">
      <c r="A1067" s="47"/>
      <c r="B1067" s="47"/>
      <c r="C1067" s="47"/>
      <c r="D1067" s="47"/>
      <c r="E1067" s="47"/>
      <c r="F1067" s="47"/>
      <c r="G1067" s="47"/>
      <c r="H1067" s="47"/>
      <c r="I1067" s="47"/>
      <c r="J1067" s="47"/>
      <c r="K1067" s="47"/>
      <c r="L1067" s="47"/>
      <c r="M1067" s="47"/>
      <c r="N1067" s="47"/>
      <c r="O1067" s="47"/>
      <c r="P1067" s="47"/>
      <c r="Q1067" s="47"/>
      <c r="R1067" s="47"/>
      <c r="S1067" s="47"/>
      <c r="T1067" s="47"/>
      <c r="U1067" s="47"/>
    </row>
    <row r="1068" spans="1:21" x14ac:dyDescent="0.2">
      <c r="A1068" s="47"/>
      <c r="B1068" s="47"/>
      <c r="C1068" s="47"/>
      <c r="D1068" s="47"/>
      <c r="E1068" s="47"/>
      <c r="F1068" s="47"/>
      <c r="G1068" s="47"/>
      <c r="H1068" s="47"/>
      <c r="I1068" s="47"/>
      <c r="J1068" s="47"/>
      <c r="K1068" s="47"/>
      <c r="L1068" s="47"/>
      <c r="M1068" s="47"/>
      <c r="N1068" s="47"/>
      <c r="O1068" s="47"/>
      <c r="P1068" s="47"/>
      <c r="Q1068" s="47"/>
      <c r="R1068" s="47"/>
      <c r="S1068" s="47"/>
      <c r="T1068" s="47"/>
      <c r="U1068" s="47"/>
    </row>
    <row r="1069" spans="1:21" x14ac:dyDescent="0.2">
      <c r="A1069" s="47"/>
      <c r="B1069" s="47"/>
      <c r="C1069" s="47"/>
      <c r="D1069" s="47"/>
      <c r="E1069" s="47"/>
      <c r="F1069" s="47"/>
      <c r="G1069" s="47"/>
      <c r="H1069" s="47"/>
      <c r="I1069" s="47"/>
      <c r="J1069" s="47"/>
      <c r="K1069" s="47"/>
      <c r="L1069" s="47"/>
      <c r="M1069" s="47"/>
      <c r="N1069" s="47"/>
      <c r="O1069" s="47"/>
      <c r="P1069" s="47"/>
      <c r="Q1069" s="47"/>
      <c r="R1069" s="47"/>
      <c r="S1069" s="47"/>
      <c r="T1069" s="47"/>
      <c r="U1069" s="47"/>
    </row>
    <row r="1070" spans="1:21" x14ac:dyDescent="0.2">
      <c r="A1070" s="47"/>
      <c r="B1070" s="47"/>
      <c r="C1070" s="47"/>
      <c r="D1070" s="47"/>
      <c r="E1070" s="47"/>
      <c r="F1070" s="47"/>
      <c r="G1070" s="47"/>
      <c r="H1070" s="47"/>
      <c r="I1070" s="47"/>
      <c r="J1070" s="47"/>
      <c r="K1070" s="47"/>
      <c r="L1070" s="47"/>
      <c r="M1070" s="47"/>
      <c r="N1070" s="47"/>
      <c r="O1070" s="47"/>
      <c r="P1070" s="47"/>
      <c r="Q1070" s="47"/>
      <c r="R1070" s="47"/>
      <c r="S1070" s="47"/>
      <c r="T1070" s="47"/>
      <c r="U1070" s="47"/>
    </row>
    <row r="1071" spans="1:21" x14ac:dyDescent="0.2">
      <c r="A1071" s="47"/>
      <c r="B1071" s="47"/>
      <c r="C1071" s="47"/>
      <c r="D1071" s="47"/>
      <c r="E1071" s="47"/>
      <c r="F1071" s="47"/>
      <c r="G1071" s="47"/>
      <c r="H1071" s="47"/>
      <c r="I1071" s="47"/>
      <c r="J1071" s="47"/>
      <c r="K1071" s="47"/>
      <c r="L1071" s="47"/>
      <c r="M1071" s="47"/>
      <c r="N1071" s="47"/>
      <c r="O1071" s="47"/>
      <c r="P1071" s="47"/>
      <c r="Q1071" s="47"/>
      <c r="R1071" s="47"/>
      <c r="S1071" s="47"/>
      <c r="T1071" s="47"/>
      <c r="U1071" s="47"/>
    </row>
    <row r="1072" spans="1:21" x14ac:dyDescent="0.2">
      <c r="A1072" s="47"/>
      <c r="B1072" s="47"/>
      <c r="C1072" s="47"/>
      <c r="D1072" s="47"/>
      <c r="E1072" s="47"/>
      <c r="F1072" s="47"/>
      <c r="G1072" s="47"/>
      <c r="H1072" s="47"/>
      <c r="I1072" s="47"/>
      <c r="J1072" s="47"/>
      <c r="K1072" s="47"/>
      <c r="L1072" s="47"/>
      <c r="M1072" s="47"/>
      <c r="N1072" s="47"/>
      <c r="O1072" s="47"/>
      <c r="P1072" s="47"/>
      <c r="Q1072" s="47"/>
      <c r="R1072" s="47"/>
      <c r="S1072" s="47"/>
      <c r="T1072" s="47"/>
      <c r="U1072" s="47"/>
    </row>
    <row r="1073" spans="1:21" x14ac:dyDescent="0.2">
      <c r="A1073" s="47"/>
      <c r="B1073" s="47"/>
      <c r="C1073" s="47"/>
      <c r="D1073" s="47"/>
      <c r="E1073" s="47"/>
      <c r="F1073" s="47"/>
      <c r="G1073" s="47"/>
      <c r="H1073" s="47"/>
      <c r="I1073" s="47"/>
      <c r="J1073" s="47"/>
      <c r="K1073" s="47"/>
      <c r="L1073" s="47"/>
      <c r="M1073" s="47"/>
      <c r="N1073" s="47"/>
      <c r="O1073" s="47"/>
      <c r="P1073" s="47"/>
      <c r="Q1073" s="47"/>
      <c r="R1073" s="47"/>
      <c r="S1073" s="47"/>
      <c r="T1073" s="47"/>
      <c r="U1073" s="47"/>
    </row>
    <row r="1074" spans="1:21" x14ac:dyDescent="0.2">
      <c r="A1074" s="47"/>
      <c r="B1074" s="47"/>
      <c r="C1074" s="47"/>
      <c r="D1074" s="47"/>
      <c r="E1074" s="47"/>
      <c r="F1074" s="47"/>
      <c r="G1074" s="47"/>
      <c r="H1074" s="47"/>
      <c r="I1074" s="47"/>
      <c r="J1074" s="47"/>
      <c r="K1074" s="47"/>
      <c r="L1074" s="47"/>
      <c r="M1074" s="47"/>
      <c r="N1074" s="47"/>
      <c r="O1074" s="47"/>
      <c r="P1074" s="47"/>
      <c r="Q1074" s="47"/>
      <c r="R1074" s="47"/>
      <c r="S1074" s="47"/>
      <c r="T1074" s="47"/>
      <c r="U1074" s="47"/>
    </row>
    <row r="1075" spans="1:21" x14ac:dyDescent="0.2">
      <c r="A1075" s="47"/>
      <c r="B1075" s="47"/>
      <c r="C1075" s="47"/>
      <c r="D1075" s="47"/>
      <c r="E1075" s="47"/>
      <c r="F1075" s="47"/>
      <c r="G1075" s="47"/>
      <c r="H1075" s="47"/>
      <c r="I1075" s="47"/>
      <c r="J1075" s="47"/>
      <c r="K1075" s="47"/>
      <c r="L1075" s="47"/>
      <c r="M1075" s="47"/>
      <c r="N1075" s="47"/>
      <c r="O1075" s="47"/>
      <c r="P1075" s="47"/>
      <c r="Q1075" s="47"/>
      <c r="R1075" s="47"/>
      <c r="S1075" s="47"/>
      <c r="T1075" s="47"/>
      <c r="U1075" s="47"/>
    </row>
    <row r="1076" spans="1:21" x14ac:dyDescent="0.2">
      <c r="A1076" s="47"/>
      <c r="B1076" s="47"/>
      <c r="C1076" s="47"/>
      <c r="D1076" s="47"/>
      <c r="E1076" s="47"/>
      <c r="F1076" s="47"/>
      <c r="G1076" s="47"/>
      <c r="H1076" s="47"/>
      <c r="I1076" s="47"/>
      <c r="J1076" s="47"/>
      <c r="K1076" s="47"/>
      <c r="L1076" s="47"/>
      <c r="M1076" s="47"/>
      <c r="N1076" s="47"/>
      <c r="O1076" s="47"/>
      <c r="P1076" s="47"/>
      <c r="Q1076" s="47"/>
      <c r="R1076" s="47"/>
      <c r="S1076" s="47"/>
      <c r="T1076" s="47"/>
      <c r="U1076" s="47"/>
    </row>
    <row r="1077" spans="1:21" x14ac:dyDescent="0.2">
      <c r="A1077" s="47"/>
      <c r="B1077" s="47"/>
      <c r="C1077" s="47"/>
      <c r="D1077" s="47"/>
      <c r="E1077" s="47"/>
      <c r="F1077" s="47"/>
      <c r="G1077" s="47"/>
      <c r="H1077" s="47"/>
      <c r="I1077" s="47"/>
      <c r="J1077" s="47"/>
      <c r="K1077" s="47"/>
      <c r="L1077" s="47"/>
      <c r="M1077" s="47"/>
      <c r="N1077" s="47"/>
      <c r="O1077" s="47"/>
      <c r="P1077" s="47"/>
      <c r="Q1077" s="47"/>
      <c r="R1077" s="47"/>
      <c r="S1077" s="47"/>
      <c r="T1077" s="47"/>
      <c r="U1077" s="47"/>
    </row>
    <row r="1078" spans="1:21" x14ac:dyDescent="0.2">
      <c r="A1078" s="47"/>
      <c r="B1078" s="47"/>
      <c r="C1078" s="47"/>
      <c r="D1078" s="47"/>
      <c r="E1078" s="47"/>
      <c r="F1078" s="47"/>
      <c r="G1078" s="47"/>
      <c r="H1078" s="47"/>
      <c r="I1078" s="47"/>
      <c r="J1078" s="47"/>
      <c r="K1078" s="47"/>
      <c r="L1078" s="47"/>
      <c r="M1078" s="47"/>
      <c r="N1078" s="47"/>
      <c r="O1078" s="47"/>
      <c r="P1078" s="47"/>
      <c r="Q1078" s="47"/>
      <c r="R1078" s="47"/>
      <c r="S1078" s="47"/>
      <c r="T1078" s="47"/>
      <c r="U1078" s="47"/>
    </row>
    <row r="1079" spans="1:21" x14ac:dyDescent="0.2">
      <c r="A1079" s="47"/>
      <c r="B1079" s="47"/>
      <c r="C1079" s="47"/>
      <c r="D1079" s="47"/>
      <c r="E1079" s="47"/>
      <c r="F1079" s="47"/>
      <c r="G1079" s="47"/>
      <c r="H1079" s="47"/>
      <c r="I1079" s="47"/>
      <c r="J1079" s="47"/>
      <c r="K1079" s="47"/>
      <c r="L1079" s="47"/>
      <c r="M1079" s="47"/>
      <c r="N1079" s="47"/>
      <c r="O1079" s="47"/>
      <c r="P1079" s="47"/>
      <c r="Q1079" s="47"/>
      <c r="R1079" s="47"/>
      <c r="S1079" s="47"/>
      <c r="T1079" s="47"/>
      <c r="U1079" s="47"/>
    </row>
    <row r="1080" spans="1:21" x14ac:dyDescent="0.2">
      <c r="A1080" s="47"/>
      <c r="B1080" s="47"/>
      <c r="C1080" s="47"/>
      <c r="D1080" s="47"/>
      <c r="E1080" s="47"/>
      <c r="F1080" s="47"/>
      <c r="G1080" s="47"/>
      <c r="H1080" s="47"/>
      <c r="I1080" s="47"/>
      <c r="J1080" s="47"/>
      <c r="K1080" s="47"/>
      <c r="L1080" s="47"/>
      <c r="M1080" s="47"/>
      <c r="N1080" s="47"/>
      <c r="O1080" s="47"/>
      <c r="P1080" s="47"/>
      <c r="Q1080" s="47"/>
      <c r="R1080" s="47"/>
      <c r="S1080" s="47"/>
      <c r="T1080" s="47"/>
      <c r="U1080" s="47"/>
    </row>
    <row r="1081" spans="1:21" x14ac:dyDescent="0.2">
      <c r="A1081" s="47"/>
      <c r="B1081" s="47"/>
      <c r="C1081" s="47"/>
      <c r="D1081" s="47"/>
      <c r="E1081" s="47"/>
      <c r="F1081" s="47"/>
      <c r="G1081" s="47"/>
      <c r="H1081" s="47"/>
      <c r="I1081" s="47"/>
      <c r="J1081" s="47"/>
      <c r="K1081" s="47"/>
      <c r="L1081" s="47"/>
      <c r="M1081" s="47"/>
      <c r="N1081" s="47"/>
      <c r="O1081" s="47"/>
      <c r="P1081" s="47"/>
      <c r="Q1081" s="47"/>
      <c r="R1081" s="47"/>
      <c r="S1081" s="47"/>
      <c r="T1081" s="47"/>
      <c r="U1081" s="47"/>
    </row>
    <row r="1082" spans="1:21" x14ac:dyDescent="0.2">
      <c r="A1082" s="47"/>
      <c r="B1082" s="47"/>
      <c r="C1082" s="47"/>
      <c r="D1082" s="47"/>
      <c r="E1082" s="47"/>
      <c r="F1082" s="47"/>
      <c r="G1082" s="47"/>
      <c r="H1082" s="47"/>
      <c r="I1082" s="47"/>
      <c r="J1082" s="47"/>
      <c r="K1082" s="47"/>
      <c r="L1082" s="47"/>
      <c r="M1082" s="47"/>
      <c r="N1082" s="47"/>
      <c r="O1082" s="47"/>
      <c r="P1082" s="47"/>
      <c r="Q1082" s="47"/>
      <c r="R1082" s="47"/>
      <c r="S1082" s="47"/>
      <c r="T1082" s="47"/>
      <c r="U1082" s="47"/>
    </row>
    <row r="1083" spans="1:21" x14ac:dyDescent="0.2">
      <c r="A1083" s="47"/>
      <c r="B1083" s="47"/>
      <c r="C1083" s="47"/>
      <c r="D1083" s="47"/>
      <c r="E1083" s="47"/>
      <c r="F1083" s="47"/>
      <c r="G1083" s="47"/>
      <c r="H1083" s="47"/>
      <c r="I1083" s="47"/>
      <c r="J1083" s="47"/>
      <c r="K1083" s="47"/>
      <c r="L1083" s="47"/>
      <c r="M1083" s="47"/>
      <c r="N1083" s="47"/>
      <c r="O1083" s="47"/>
      <c r="P1083" s="47"/>
      <c r="Q1083" s="47"/>
      <c r="R1083" s="47"/>
      <c r="S1083" s="47"/>
      <c r="T1083" s="47"/>
      <c r="U1083" s="47"/>
    </row>
    <row r="1084" spans="1:21" x14ac:dyDescent="0.2">
      <c r="A1084" s="47"/>
      <c r="B1084" s="47"/>
      <c r="C1084" s="47"/>
      <c r="D1084" s="47"/>
      <c r="E1084" s="47"/>
      <c r="F1084" s="47"/>
      <c r="G1084" s="47"/>
      <c r="H1084" s="47"/>
      <c r="I1084" s="47"/>
      <c r="J1084" s="47"/>
      <c r="K1084" s="47"/>
      <c r="L1084" s="47"/>
      <c r="M1084" s="47"/>
      <c r="N1084" s="47"/>
      <c r="O1084" s="47"/>
      <c r="P1084" s="47"/>
      <c r="Q1084" s="47"/>
      <c r="R1084" s="47"/>
      <c r="S1084" s="47"/>
      <c r="T1084" s="47"/>
      <c r="U1084" s="47"/>
    </row>
    <row r="1085" spans="1:21" x14ac:dyDescent="0.2">
      <c r="A1085" s="47"/>
      <c r="B1085" s="47"/>
      <c r="C1085" s="47"/>
      <c r="D1085" s="47"/>
      <c r="E1085" s="47"/>
      <c r="F1085" s="47"/>
      <c r="G1085" s="47"/>
      <c r="H1085" s="47"/>
      <c r="I1085" s="47"/>
      <c r="J1085" s="47"/>
      <c r="K1085" s="47"/>
      <c r="L1085" s="47"/>
      <c r="M1085" s="47"/>
      <c r="N1085" s="47"/>
      <c r="O1085" s="47"/>
      <c r="P1085" s="47"/>
      <c r="Q1085" s="47"/>
      <c r="R1085" s="47"/>
      <c r="S1085" s="47"/>
      <c r="T1085" s="47"/>
      <c r="U1085" s="47"/>
    </row>
    <row r="1086" spans="1:21" x14ac:dyDescent="0.2">
      <c r="A1086" s="47"/>
      <c r="B1086" s="47"/>
      <c r="C1086" s="47"/>
      <c r="D1086" s="47"/>
      <c r="E1086" s="47"/>
      <c r="F1086" s="47"/>
      <c r="G1086" s="47"/>
      <c r="H1086" s="47"/>
      <c r="I1086" s="47"/>
      <c r="J1086" s="47"/>
      <c r="K1086" s="47"/>
      <c r="L1086" s="47"/>
      <c r="M1086" s="47"/>
      <c r="N1086" s="47"/>
      <c r="O1086" s="47"/>
      <c r="P1086" s="47"/>
      <c r="Q1086" s="47"/>
      <c r="R1086" s="47"/>
      <c r="S1086" s="47"/>
      <c r="T1086" s="47"/>
      <c r="U1086" s="47"/>
    </row>
    <row r="1087" spans="1:21" x14ac:dyDescent="0.2">
      <c r="A1087" s="47"/>
      <c r="B1087" s="47"/>
      <c r="C1087" s="47"/>
      <c r="D1087" s="47"/>
      <c r="E1087" s="47"/>
      <c r="F1087" s="47"/>
      <c r="G1087" s="47"/>
      <c r="H1087" s="47"/>
      <c r="I1087" s="47"/>
      <c r="J1087" s="47"/>
      <c r="K1087" s="47"/>
      <c r="L1087" s="47"/>
      <c r="M1087" s="47"/>
      <c r="N1087" s="47"/>
      <c r="O1087" s="47"/>
      <c r="P1087" s="47"/>
      <c r="Q1087" s="47"/>
      <c r="R1087" s="47"/>
      <c r="S1087" s="47"/>
      <c r="T1087" s="47"/>
      <c r="U1087" s="47"/>
    </row>
    <row r="1088" spans="1:21" x14ac:dyDescent="0.2">
      <c r="A1088" s="47"/>
      <c r="B1088" s="47"/>
      <c r="C1088" s="47"/>
      <c r="D1088" s="47"/>
      <c r="E1088" s="47"/>
      <c r="F1088" s="47"/>
      <c r="G1088" s="47"/>
      <c r="H1088" s="47"/>
      <c r="I1088" s="47"/>
      <c r="J1088" s="47"/>
      <c r="K1088" s="47"/>
      <c r="L1088" s="47"/>
      <c r="M1088" s="47"/>
      <c r="N1088" s="47"/>
      <c r="O1088" s="47"/>
      <c r="P1088" s="47"/>
      <c r="Q1088" s="47"/>
      <c r="R1088" s="47"/>
      <c r="S1088" s="47"/>
      <c r="T1088" s="47"/>
      <c r="U1088" s="47"/>
    </row>
    <row r="1089" spans="1:21" x14ac:dyDescent="0.2">
      <c r="A1089" s="47"/>
      <c r="B1089" s="47"/>
      <c r="C1089" s="47"/>
      <c r="D1089" s="47"/>
      <c r="E1089" s="47"/>
      <c r="F1089" s="47"/>
      <c r="G1089" s="47"/>
      <c r="H1089" s="47"/>
      <c r="I1089" s="47"/>
      <c r="J1089" s="47"/>
      <c r="K1089" s="47"/>
      <c r="L1089" s="47"/>
      <c r="M1089" s="47"/>
      <c r="N1089" s="47"/>
      <c r="O1089" s="47"/>
      <c r="P1089" s="47"/>
      <c r="Q1089" s="47"/>
      <c r="R1089" s="47"/>
      <c r="S1089" s="47"/>
      <c r="T1089" s="47"/>
      <c r="U1089" s="47"/>
    </row>
    <row r="1090" spans="1:21" x14ac:dyDescent="0.2">
      <c r="A1090" s="47"/>
      <c r="B1090" s="47"/>
      <c r="C1090" s="47"/>
      <c r="D1090" s="47"/>
      <c r="E1090" s="47"/>
      <c r="F1090" s="47"/>
      <c r="G1090" s="47"/>
      <c r="H1090" s="47"/>
      <c r="I1090" s="47"/>
      <c r="J1090" s="47"/>
      <c r="K1090" s="47"/>
      <c r="L1090" s="47"/>
      <c r="M1090" s="47"/>
      <c r="N1090" s="47"/>
      <c r="O1090" s="47"/>
      <c r="P1090" s="47"/>
      <c r="Q1090" s="47"/>
      <c r="R1090" s="47"/>
      <c r="S1090" s="47"/>
      <c r="T1090" s="47"/>
      <c r="U1090" s="47"/>
    </row>
    <row r="1091" spans="1:21" x14ac:dyDescent="0.2">
      <c r="A1091" s="47"/>
      <c r="B1091" s="47"/>
      <c r="C1091" s="47"/>
      <c r="D1091" s="47"/>
      <c r="E1091" s="47"/>
      <c r="F1091" s="47"/>
      <c r="G1091" s="47"/>
      <c r="H1091" s="47"/>
      <c r="I1091" s="47"/>
      <c r="J1091" s="47"/>
      <c r="K1091" s="47"/>
      <c r="L1091" s="47"/>
      <c r="M1091" s="47"/>
      <c r="N1091" s="47"/>
      <c r="O1091" s="47"/>
      <c r="P1091" s="47"/>
      <c r="Q1091" s="47"/>
      <c r="R1091" s="47"/>
      <c r="S1091" s="47"/>
      <c r="T1091" s="47"/>
      <c r="U1091" s="47"/>
    </row>
    <row r="1092" spans="1:21" x14ac:dyDescent="0.2">
      <c r="A1092" s="47"/>
      <c r="B1092" s="47"/>
      <c r="C1092" s="47"/>
      <c r="D1092" s="47"/>
      <c r="E1092" s="47"/>
      <c r="F1092" s="47"/>
      <c r="G1092" s="47"/>
      <c r="H1092" s="47"/>
      <c r="I1092" s="47"/>
      <c r="J1092" s="47"/>
      <c r="K1092" s="47"/>
      <c r="L1092" s="47"/>
      <c r="M1092" s="47"/>
      <c r="N1092" s="47"/>
      <c r="O1092" s="47"/>
      <c r="P1092" s="47"/>
      <c r="Q1092" s="47"/>
      <c r="R1092" s="47"/>
      <c r="S1092" s="47"/>
      <c r="T1092" s="47"/>
      <c r="U1092" s="47"/>
    </row>
    <row r="1093" spans="1:21" x14ac:dyDescent="0.2">
      <c r="A1093" s="47"/>
      <c r="B1093" s="47"/>
      <c r="C1093" s="47"/>
      <c r="D1093" s="47"/>
      <c r="E1093" s="47"/>
      <c r="F1093" s="47"/>
      <c r="G1093" s="47"/>
      <c r="H1093" s="47"/>
      <c r="I1093" s="47"/>
      <c r="J1093" s="47"/>
      <c r="K1093" s="47"/>
      <c r="L1093" s="47"/>
      <c r="M1093" s="47"/>
      <c r="N1093" s="47"/>
      <c r="O1093" s="47"/>
      <c r="P1093" s="47"/>
      <c r="Q1093" s="47"/>
      <c r="R1093" s="47"/>
      <c r="S1093" s="47"/>
      <c r="T1093" s="47"/>
      <c r="U1093" s="47"/>
    </row>
    <row r="1094" spans="1:21" x14ac:dyDescent="0.2">
      <c r="A1094" s="47"/>
      <c r="B1094" s="47"/>
      <c r="C1094" s="47"/>
      <c r="D1094" s="47"/>
      <c r="E1094" s="47"/>
      <c r="F1094" s="47"/>
      <c r="G1094" s="47"/>
      <c r="H1094" s="47"/>
      <c r="I1094" s="47"/>
      <c r="J1094" s="47"/>
      <c r="K1094" s="47"/>
      <c r="L1094" s="47"/>
      <c r="M1094" s="47"/>
      <c r="N1094" s="47"/>
      <c r="O1094" s="47"/>
      <c r="P1094" s="47"/>
      <c r="Q1094" s="47"/>
      <c r="R1094" s="47"/>
      <c r="S1094" s="47"/>
      <c r="T1094" s="47"/>
      <c r="U1094" s="47"/>
    </row>
    <row r="1095" spans="1:21" x14ac:dyDescent="0.2">
      <c r="A1095" s="47"/>
      <c r="B1095" s="47"/>
      <c r="C1095" s="47"/>
      <c r="D1095" s="47"/>
      <c r="E1095" s="47"/>
      <c r="F1095" s="47"/>
      <c r="G1095" s="47"/>
      <c r="H1095" s="47"/>
      <c r="I1095" s="47"/>
      <c r="J1095" s="47"/>
      <c r="K1095" s="47"/>
      <c r="L1095" s="47"/>
      <c r="M1095" s="47"/>
      <c r="N1095" s="47"/>
      <c r="O1095" s="47"/>
      <c r="P1095" s="47"/>
      <c r="Q1095" s="47"/>
      <c r="R1095" s="47"/>
      <c r="S1095" s="47"/>
      <c r="T1095" s="47"/>
      <c r="U1095" s="47"/>
    </row>
    <row r="1096" spans="1:21" x14ac:dyDescent="0.2">
      <c r="A1096" s="47"/>
      <c r="B1096" s="47"/>
      <c r="C1096" s="47"/>
      <c r="D1096" s="47"/>
      <c r="E1096" s="47"/>
      <c r="F1096" s="47"/>
      <c r="G1096" s="47"/>
      <c r="H1096" s="47"/>
      <c r="I1096" s="47"/>
      <c r="J1096" s="47"/>
      <c r="K1096" s="47"/>
      <c r="L1096" s="47"/>
      <c r="M1096" s="47"/>
      <c r="N1096" s="47"/>
      <c r="O1096" s="47"/>
      <c r="P1096" s="47"/>
      <c r="Q1096" s="47"/>
      <c r="R1096" s="47"/>
      <c r="S1096" s="47"/>
      <c r="T1096" s="47"/>
      <c r="U1096" s="47"/>
    </row>
    <row r="1097" spans="1:21" x14ac:dyDescent="0.2">
      <c r="A1097" s="47"/>
      <c r="B1097" s="47"/>
      <c r="C1097" s="47"/>
      <c r="D1097" s="47"/>
      <c r="E1097" s="47"/>
      <c r="F1097" s="47"/>
      <c r="G1097" s="47"/>
      <c r="H1097" s="47"/>
      <c r="I1097" s="47"/>
      <c r="J1097" s="47"/>
      <c r="K1097" s="47"/>
      <c r="L1097" s="47"/>
      <c r="M1097" s="47"/>
      <c r="N1097" s="47"/>
      <c r="O1097" s="47"/>
      <c r="P1097" s="47"/>
      <c r="Q1097" s="47"/>
      <c r="R1097" s="47"/>
      <c r="S1097" s="47"/>
      <c r="T1097" s="47"/>
      <c r="U1097" s="47"/>
    </row>
    <row r="1098" spans="1:21" x14ac:dyDescent="0.2">
      <c r="A1098" s="47"/>
      <c r="B1098" s="47"/>
      <c r="C1098" s="47"/>
      <c r="D1098" s="47"/>
      <c r="E1098" s="47"/>
      <c r="F1098" s="47"/>
      <c r="G1098" s="47"/>
      <c r="H1098" s="47"/>
      <c r="I1098" s="47"/>
      <c r="J1098" s="47"/>
      <c r="K1098" s="47"/>
      <c r="L1098" s="47"/>
      <c r="M1098" s="47"/>
      <c r="N1098" s="47"/>
      <c r="O1098" s="47"/>
      <c r="P1098" s="47"/>
      <c r="Q1098" s="47"/>
      <c r="R1098" s="47"/>
      <c r="S1098" s="47"/>
      <c r="T1098" s="47"/>
      <c r="U1098" s="47"/>
    </row>
    <row r="1099" spans="1:21" x14ac:dyDescent="0.2">
      <c r="A1099" s="47"/>
      <c r="B1099" s="47"/>
      <c r="C1099" s="47"/>
      <c r="D1099" s="47"/>
      <c r="E1099" s="47"/>
      <c r="F1099" s="47"/>
      <c r="G1099" s="47"/>
      <c r="H1099" s="47"/>
      <c r="I1099" s="47"/>
      <c r="J1099" s="47"/>
      <c r="K1099" s="47"/>
      <c r="L1099" s="47"/>
      <c r="M1099" s="47"/>
      <c r="N1099" s="47"/>
      <c r="O1099" s="47"/>
      <c r="P1099" s="47"/>
      <c r="Q1099" s="47"/>
      <c r="R1099" s="47"/>
      <c r="S1099" s="47"/>
      <c r="T1099" s="47"/>
      <c r="U1099" s="47"/>
    </row>
    <row r="1100" spans="1:21" x14ac:dyDescent="0.2">
      <c r="A1100" s="47"/>
      <c r="B1100" s="47"/>
      <c r="C1100" s="47"/>
      <c r="D1100" s="47"/>
      <c r="E1100" s="47"/>
      <c r="F1100" s="47"/>
      <c r="G1100" s="47"/>
      <c r="H1100" s="47"/>
      <c r="I1100" s="47"/>
      <c r="J1100" s="47"/>
      <c r="K1100" s="47"/>
      <c r="L1100" s="47"/>
      <c r="M1100" s="47"/>
      <c r="N1100" s="47"/>
      <c r="O1100" s="47"/>
      <c r="P1100" s="47"/>
      <c r="Q1100" s="47"/>
      <c r="R1100" s="47"/>
      <c r="S1100" s="47"/>
      <c r="T1100" s="47"/>
      <c r="U1100" s="47"/>
    </row>
    <row r="1101" spans="1:21" x14ac:dyDescent="0.2">
      <c r="A1101" s="47"/>
      <c r="B1101" s="47"/>
      <c r="C1101" s="47"/>
      <c r="D1101" s="47"/>
      <c r="E1101" s="47"/>
      <c r="F1101" s="47"/>
      <c r="G1101" s="47"/>
      <c r="H1101" s="47"/>
      <c r="I1101" s="47"/>
      <c r="J1101" s="47"/>
      <c r="K1101" s="47"/>
      <c r="L1101" s="47"/>
      <c r="M1101" s="47"/>
      <c r="N1101" s="47"/>
      <c r="O1101" s="47"/>
      <c r="P1101" s="47"/>
      <c r="Q1101" s="47"/>
      <c r="R1101" s="47"/>
      <c r="S1101" s="47"/>
      <c r="T1101" s="47"/>
      <c r="U1101" s="47"/>
    </row>
    <row r="1102" spans="1:21" x14ac:dyDescent="0.2">
      <c r="A1102" s="47"/>
      <c r="B1102" s="47"/>
      <c r="C1102" s="47"/>
      <c r="D1102" s="47"/>
      <c r="E1102" s="47"/>
      <c r="F1102" s="47"/>
      <c r="G1102" s="47"/>
      <c r="H1102" s="47"/>
      <c r="I1102" s="47"/>
      <c r="J1102" s="47"/>
      <c r="K1102" s="47"/>
      <c r="L1102" s="47"/>
      <c r="M1102" s="47"/>
      <c r="N1102" s="47"/>
      <c r="O1102" s="47"/>
      <c r="P1102" s="47"/>
      <c r="Q1102" s="47"/>
      <c r="R1102" s="47"/>
      <c r="S1102" s="47"/>
      <c r="T1102" s="47"/>
      <c r="U1102" s="47"/>
    </row>
    <row r="1103" spans="1:21" x14ac:dyDescent="0.2">
      <c r="A1103" s="47"/>
      <c r="B1103" s="47"/>
      <c r="C1103" s="47"/>
      <c r="D1103" s="47"/>
      <c r="E1103" s="47"/>
      <c r="F1103" s="47"/>
      <c r="G1103" s="47"/>
      <c r="H1103" s="47"/>
      <c r="I1103" s="47"/>
      <c r="J1103" s="47"/>
      <c r="K1103" s="47"/>
      <c r="L1103" s="47"/>
      <c r="M1103" s="47"/>
      <c r="N1103" s="47"/>
      <c r="O1103" s="47"/>
      <c r="P1103" s="47"/>
      <c r="Q1103" s="47"/>
      <c r="R1103" s="47"/>
      <c r="S1103" s="47"/>
      <c r="T1103" s="47"/>
      <c r="U1103" s="47"/>
    </row>
    <row r="1104" spans="1:21" x14ac:dyDescent="0.2">
      <c r="A1104" s="47"/>
      <c r="B1104" s="47"/>
      <c r="C1104" s="47"/>
      <c r="D1104" s="47"/>
      <c r="E1104" s="47"/>
      <c r="F1104" s="47"/>
      <c r="G1104" s="47"/>
      <c r="H1104" s="47"/>
      <c r="I1104" s="47"/>
      <c r="J1104" s="47"/>
      <c r="K1104" s="47"/>
      <c r="L1104" s="47"/>
      <c r="M1104" s="47"/>
      <c r="N1104" s="47"/>
      <c r="O1104" s="47"/>
      <c r="P1104" s="47"/>
      <c r="Q1104" s="47"/>
      <c r="R1104" s="47"/>
      <c r="S1104" s="47"/>
      <c r="T1104" s="47"/>
      <c r="U1104" s="47"/>
    </row>
    <row r="1105" spans="1:21" x14ac:dyDescent="0.2">
      <c r="A1105" s="47"/>
      <c r="B1105" s="47"/>
      <c r="C1105" s="47"/>
      <c r="D1105" s="47"/>
      <c r="E1105" s="47"/>
      <c r="F1105" s="47"/>
      <c r="G1105" s="47"/>
      <c r="H1105" s="47"/>
      <c r="I1105" s="47"/>
      <c r="J1105" s="47"/>
      <c r="K1105" s="47"/>
      <c r="L1105" s="47"/>
      <c r="M1105" s="47"/>
      <c r="N1105" s="47"/>
      <c r="O1105" s="47"/>
      <c r="P1105" s="47"/>
      <c r="Q1105" s="47"/>
      <c r="R1105" s="47"/>
      <c r="S1105" s="47"/>
      <c r="T1105" s="47"/>
      <c r="U1105" s="47"/>
    </row>
    <row r="1106" spans="1:21" x14ac:dyDescent="0.2">
      <c r="A1106" s="47"/>
      <c r="B1106" s="47"/>
      <c r="C1106" s="47"/>
      <c r="D1106" s="47"/>
      <c r="E1106" s="47"/>
      <c r="F1106" s="47"/>
      <c r="G1106" s="47"/>
      <c r="H1106" s="47"/>
      <c r="I1106" s="47"/>
      <c r="J1106" s="47"/>
      <c r="K1106" s="47"/>
      <c r="L1106" s="47"/>
      <c r="M1106" s="47"/>
      <c r="N1106" s="47"/>
      <c r="O1106" s="47"/>
      <c r="P1106" s="47"/>
      <c r="Q1106" s="47"/>
      <c r="R1106" s="47"/>
      <c r="S1106" s="47"/>
      <c r="T1106" s="47"/>
      <c r="U1106" s="47"/>
    </row>
    <row r="1107" spans="1:21" x14ac:dyDescent="0.2">
      <c r="A1107" s="47"/>
      <c r="B1107" s="47"/>
      <c r="C1107" s="47"/>
      <c r="D1107" s="47"/>
      <c r="E1107" s="47"/>
      <c r="F1107" s="47"/>
      <c r="G1107" s="47"/>
      <c r="H1107" s="47"/>
      <c r="I1107" s="47"/>
      <c r="J1107" s="47"/>
      <c r="K1107" s="47"/>
      <c r="L1107" s="47"/>
      <c r="M1107" s="47"/>
      <c r="N1107" s="47"/>
      <c r="O1107" s="47"/>
      <c r="P1107" s="47"/>
      <c r="Q1107" s="47"/>
      <c r="R1107" s="47"/>
      <c r="S1107" s="47"/>
      <c r="T1107" s="47"/>
      <c r="U1107" s="47"/>
    </row>
    <row r="1108" spans="1:21" x14ac:dyDescent="0.2">
      <c r="A1108" s="47"/>
      <c r="B1108" s="47"/>
      <c r="C1108" s="47"/>
      <c r="D1108" s="47"/>
      <c r="E1108" s="47"/>
      <c r="F1108" s="47"/>
      <c r="G1108" s="47"/>
      <c r="H1108" s="47"/>
      <c r="I1108" s="47"/>
      <c r="J1108" s="47"/>
      <c r="K1108" s="47"/>
      <c r="L1108" s="47"/>
      <c r="M1108" s="47"/>
      <c r="N1108" s="47"/>
      <c r="O1108" s="47"/>
      <c r="P1108" s="47"/>
      <c r="Q1108" s="47"/>
      <c r="R1108" s="47"/>
      <c r="S1108" s="47"/>
      <c r="T1108" s="47"/>
      <c r="U1108" s="47"/>
    </row>
    <row r="1109" spans="1:21" x14ac:dyDescent="0.2">
      <c r="A1109" s="47"/>
      <c r="B1109" s="47"/>
      <c r="C1109" s="47"/>
      <c r="D1109" s="47"/>
      <c r="E1109" s="47"/>
      <c r="F1109" s="47"/>
      <c r="G1109" s="47"/>
      <c r="H1109" s="47"/>
      <c r="I1109" s="47"/>
      <c r="J1109" s="47"/>
      <c r="K1109" s="47"/>
      <c r="L1109" s="47"/>
      <c r="M1109" s="47"/>
      <c r="N1109" s="47"/>
      <c r="O1109" s="47"/>
      <c r="P1109" s="47"/>
      <c r="Q1109" s="47"/>
      <c r="R1109" s="47"/>
      <c r="S1109" s="47"/>
      <c r="T1109" s="47"/>
      <c r="U1109" s="47"/>
    </row>
    <row r="1110" spans="1:21" x14ac:dyDescent="0.2">
      <c r="A1110" s="47"/>
      <c r="B1110" s="47"/>
      <c r="C1110" s="47"/>
      <c r="D1110" s="47"/>
      <c r="E1110" s="47"/>
      <c r="F1110" s="47"/>
      <c r="G1110" s="47"/>
      <c r="H1110" s="47"/>
      <c r="I1110" s="47"/>
      <c r="J1110" s="47"/>
      <c r="K1110" s="47"/>
      <c r="L1110" s="47"/>
      <c r="M1110" s="47"/>
      <c r="N1110" s="47"/>
      <c r="O1110" s="47"/>
      <c r="P1110" s="47"/>
      <c r="Q1110" s="47"/>
      <c r="R1110" s="47"/>
      <c r="S1110" s="47"/>
      <c r="T1110" s="47"/>
      <c r="U1110" s="47"/>
    </row>
    <row r="1111" spans="1:21" x14ac:dyDescent="0.2">
      <c r="A1111" s="47"/>
      <c r="B1111" s="47"/>
      <c r="C1111" s="47"/>
      <c r="D1111" s="47"/>
      <c r="E1111" s="47"/>
      <c r="F1111" s="47"/>
      <c r="G1111" s="47"/>
      <c r="H1111" s="47"/>
      <c r="I1111" s="47"/>
      <c r="J1111" s="47"/>
      <c r="K1111" s="47"/>
      <c r="L1111" s="47"/>
      <c r="M1111" s="47"/>
      <c r="N1111" s="47"/>
      <c r="O1111" s="47"/>
      <c r="P1111" s="47"/>
      <c r="Q1111" s="47"/>
      <c r="R1111" s="47"/>
      <c r="S1111" s="47"/>
      <c r="T1111" s="47"/>
      <c r="U1111" s="47"/>
    </row>
    <row r="1112" spans="1:21" x14ac:dyDescent="0.2">
      <c r="A1112" s="47"/>
      <c r="B1112" s="47"/>
      <c r="C1112" s="47"/>
      <c r="D1112" s="47"/>
      <c r="E1112" s="47"/>
      <c r="F1112" s="47"/>
      <c r="G1112" s="47"/>
      <c r="H1112" s="47"/>
      <c r="I1112" s="47"/>
      <c r="J1112" s="47"/>
      <c r="K1112" s="47"/>
      <c r="L1112" s="47"/>
      <c r="M1112" s="47"/>
      <c r="N1112" s="47"/>
      <c r="O1112" s="47"/>
      <c r="P1112" s="47"/>
      <c r="Q1112" s="47"/>
      <c r="R1112" s="47"/>
      <c r="S1112" s="47"/>
      <c r="T1112" s="47"/>
      <c r="U1112" s="47"/>
    </row>
    <row r="1113" spans="1:21" x14ac:dyDescent="0.2">
      <c r="A1113" s="47"/>
      <c r="B1113" s="47"/>
      <c r="C1113" s="47"/>
      <c r="D1113" s="47"/>
      <c r="E1113" s="47"/>
      <c r="F1113" s="47"/>
      <c r="G1113" s="47"/>
      <c r="H1113" s="47"/>
      <c r="I1113" s="47"/>
      <c r="J1113" s="47"/>
      <c r="K1113" s="47"/>
      <c r="L1113" s="47"/>
      <c r="M1113" s="47"/>
      <c r="N1113" s="47"/>
      <c r="O1113" s="47"/>
      <c r="P1113" s="47"/>
      <c r="Q1113" s="47"/>
      <c r="R1113" s="47"/>
      <c r="S1113" s="47"/>
      <c r="T1113" s="47"/>
      <c r="U1113" s="47"/>
    </row>
    <row r="1114" spans="1:21" x14ac:dyDescent="0.2">
      <c r="A1114" s="47"/>
      <c r="B1114" s="47"/>
      <c r="C1114" s="47"/>
      <c r="D1114" s="47"/>
      <c r="E1114" s="47"/>
      <c r="F1114" s="47"/>
      <c r="G1114" s="47"/>
      <c r="H1114" s="47"/>
      <c r="I1114" s="47"/>
      <c r="J1114" s="47"/>
      <c r="K1114" s="47"/>
      <c r="L1114" s="47"/>
      <c r="M1114" s="47"/>
      <c r="N1114" s="47"/>
      <c r="O1114" s="47"/>
      <c r="P1114" s="47"/>
      <c r="Q1114" s="47"/>
      <c r="R1114" s="47"/>
      <c r="S1114" s="47"/>
      <c r="T1114" s="47"/>
      <c r="U1114" s="47"/>
    </row>
    <row r="1115" spans="1:21" x14ac:dyDescent="0.2">
      <c r="A1115" s="47"/>
      <c r="B1115" s="47"/>
      <c r="C1115" s="47"/>
      <c r="D1115" s="47"/>
      <c r="E1115" s="47"/>
      <c r="F1115" s="47"/>
      <c r="G1115" s="47"/>
      <c r="H1115" s="47"/>
      <c r="I1115" s="47"/>
      <c r="J1115" s="47"/>
      <c r="K1115" s="47"/>
      <c r="L1115" s="47"/>
      <c r="M1115" s="47"/>
      <c r="N1115" s="47"/>
      <c r="O1115" s="47"/>
      <c r="P1115" s="47"/>
      <c r="Q1115" s="47"/>
      <c r="R1115" s="47"/>
      <c r="S1115" s="47"/>
      <c r="T1115" s="47"/>
      <c r="U1115" s="47"/>
    </row>
    <row r="1116" spans="1:21" x14ac:dyDescent="0.2">
      <c r="A1116" s="47"/>
      <c r="B1116" s="47"/>
      <c r="C1116" s="47"/>
      <c r="D1116" s="47"/>
      <c r="E1116" s="47"/>
      <c r="F1116" s="47"/>
      <c r="G1116" s="47"/>
      <c r="H1116" s="47"/>
      <c r="I1116" s="47"/>
      <c r="J1116" s="47"/>
      <c r="K1116" s="47"/>
      <c r="L1116" s="47"/>
      <c r="M1116" s="47"/>
      <c r="N1116" s="47"/>
      <c r="O1116" s="47"/>
      <c r="P1116" s="47"/>
      <c r="Q1116" s="47"/>
      <c r="R1116" s="47"/>
      <c r="S1116" s="47"/>
      <c r="T1116" s="47"/>
      <c r="U1116" s="47"/>
    </row>
    <row r="1117" spans="1:21" x14ac:dyDescent="0.2">
      <c r="A1117" s="47"/>
      <c r="B1117" s="47"/>
      <c r="C1117" s="47"/>
      <c r="D1117" s="47"/>
      <c r="E1117" s="47"/>
      <c r="F1117" s="47"/>
      <c r="G1117" s="47"/>
      <c r="H1117" s="47"/>
      <c r="I1117" s="47"/>
      <c r="J1117" s="47"/>
      <c r="K1117" s="47"/>
      <c r="L1117" s="47"/>
      <c r="M1117" s="47"/>
      <c r="N1117" s="47"/>
      <c r="O1117" s="47"/>
      <c r="P1117" s="47"/>
      <c r="Q1117" s="47"/>
      <c r="R1117" s="47"/>
      <c r="S1117" s="47"/>
      <c r="T1117" s="47"/>
      <c r="U1117" s="47"/>
    </row>
    <row r="1118" spans="1:21" x14ac:dyDescent="0.2">
      <c r="A1118" s="47"/>
      <c r="B1118" s="47"/>
      <c r="C1118" s="47"/>
      <c r="D1118" s="47"/>
      <c r="E1118" s="47"/>
      <c r="F1118" s="47"/>
      <c r="G1118" s="47"/>
      <c r="H1118" s="47"/>
      <c r="I1118" s="47"/>
      <c r="J1118" s="47"/>
      <c r="K1118" s="47"/>
      <c r="L1118" s="47"/>
      <c r="M1118" s="47"/>
      <c r="N1118" s="47"/>
      <c r="O1118" s="47"/>
      <c r="P1118" s="47"/>
      <c r="Q1118" s="47"/>
      <c r="R1118" s="47"/>
      <c r="S1118" s="47"/>
      <c r="T1118" s="47"/>
      <c r="U1118" s="47"/>
    </row>
    <row r="1119" spans="1:21" x14ac:dyDescent="0.2">
      <c r="A1119" s="47"/>
      <c r="B1119" s="47"/>
      <c r="C1119" s="47"/>
      <c r="D1119" s="47"/>
      <c r="E1119" s="47"/>
      <c r="F1119" s="47"/>
      <c r="G1119" s="47"/>
      <c r="H1119" s="47"/>
      <c r="I1119" s="47"/>
      <c r="J1119" s="47"/>
      <c r="K1119" s="47"/>
      <c r="L1119" s="47"/>
      <c r="M1119" s="47"/>
      <c r="N1119" s="47"/>
      <c r="O1119" s="47"/>
      <c r="P1119" s="47"/>
      <c r="Q1119" s="47"/>
      <c r="R1119" s="47"/>
      <c r="S1119" s="47"/>
      <c r="T1119" s="47"/>
      <c r="U1119" s="47"/>
    </row>
    <row r="1120" spans="1:21" x14ac:dyDescent="0.2">
      <c r="A1120" s="47"/>
      <c r="B1120" s="47"/>
      <c r="C1120" s="47"/>
      <c r="D1120" s="47"/>
      <c r="E1120" s="47"/>
      <c r="F1120" s="47"/>
      <c r="G1120" s="47"/>
      <c r="H1120" s="47"/>
      <c r="I1120" s="47"/>
      <c r="J1120" s="47"/>
      <c r="K1120" s="47"/>
      <c r="L1120" s="47"/>
      <c r="M1120" s="47"/>
      <c r="N1120" s="47"/>
      <c r="O1120" s="47"/>
      <c r="P1120" s="47"/>
      <c r="Q1120" s="47"/>
      <c r="R1120" s="47"/>
      <c r="S1120" s="47"/>
      <c r="T1120" s="47"/>
      <c r="U1120" s="47"/>
    </row>
    <row r="1121" spans="1:21" x14ac:dyDescent="0.2">
      <c r="A1121" s="47"/>
      <c r="B1121" s="47"/>
      <c r="C1121" s="47"/>
      <c r="D1121" s="47"/>
      <c r="E1121" s="47"/>
      <c r="F1121" s="47"/>
      <c r="G1121" s="47"/>
      <c r="H1121" s="47"/>
      <c r="I1121" s="47"/>
      <c r="J1121" s="47"/>
      <c r="K1121" s="47"/>
      <c r="L1121" s="47"/>
      <c r="M1121" s="47"/>
      <c r="N1121" s="47"/>
      <c r="O1121" s="47"/>
      <c r="P1121" s="47"/>
      <c r="Q1121" s="47"/>
      <c r="R1121" s="47"/>
      <c r="S1121" s="47"/>
      <c r="T1121" s="47"/>
      <c r="U1121" s="47"/>
    </row>
    <row r="1122" spans="1:21" x14ac:dyDescent="0.2">
      <c r="A1122" s="47"/>
      <c r="B1122" s="47"/>
      <c r="C1122" s="47"/>
      <c r="D1122" s="47"/>
      <c r="E1122" s="47"/>
      <c r="F1122" s="47"/>
      <c r="G1122" s="47"/>
      <c r="H1122" s="47"/>
      <c r="I1122" s="47"/>
      <c r="J1122" s="47"/>
      <c r="K1122" s="47"/>
      <c r="L1122" s="47"/>
      <c r="M1122" s="47"/>
      <c r="N1122" s="47"/>
      <c r="O1122" s="47"/>
      <c r="P1122" s="47"/>
      <c r="Q1122" s="47"/>
      <c r="R1122" s="47"/>
      <c r="S1122" s="47"/>
      <c r="T1122" s="47"/>
      <c r="U1122" s="47"/>
    </row>
    <row r="1123" spans="1:21" x14ac:dyDescent="0.2">
      <c r="A1123" s="47"/>
      <c r="B1123" s="47"/>
      <c r="C1123" s="47"/>
      <c r="D1123" s="47"/>
      <c r="E1123" s="47"/>
      <c r="F1123" s="47"/>
      <c r="G1123" s="47"/>
      <c r="H1123" s="47"/>
      <c r="I1123" s="47"/>
      <c r="J1123" s="47"/>
      <c r="K1123" s="47"/>
      <c r="L1123" s="47"/>
      <c r="M1123" s="47"/>
      <c r="N1123" s="47"/>
      <c r="O1123" s="47"/>
      <c r="P1123" s="47"/>
      <c r="Q1123" s="47"/>
      <c r="R1123" s="47"/>
      <c r="S1123" s="47"/>
      <c r="T1123" s="47"/>
      <c r="U1123" s="47"/>
    </row>
    <row r="1124" spans="1:21" x14ac:dyDescent="0.2">
      <c r="A1124" s="47"/>
      <c r="B1124" s="47"/>
      <c r="C1124" s="47"/>
      <c r="D1124" s="47"/>
      <c r="E1124" s="47"/>
      <c r="F1124" s="47"/>
      <c r="G1124" s="47"/>
      <c r="H1124" s="47"/>
      <c r="I1124" s="47"/>
      <c r="J1124" s="47"/>
      <c r="K1124" s="47"/>
      <c r="L1124" s="47"/>
      <c r="M1124" s="47"/>
      <c r="N1124" s="47"/>
      <c r="O1124" s="47"/>
      <c r="P1124" s="47"/>
      <c r="Q1124" s="47"/>
      <c r="R1124" s="47"/>
      <c r="S1124" s="47"/>
      <c r="T1124" s="47"/>
      <c r="U1124" s="47"/>
    </row>
    <row r="1125" spans="1:21" x14ac:dyDescent="0.2">
      <c r="A1125" s="47"/>
      <c r="B1125" s="47"/>
      <c r="C1125" s="47"/>
      <c r="D1125" s="47"/>
      <c r="E1125" s="47"/>
      <c r="F1125" s="47"/>
      <c r="G1125" s="47"/>
      <c r="H1125" s="47"/>
      <c r="I1125" s="47"/>
      <c r="J1125" s="47"/>
      <c r="K1125" s="47"/>
      <c r="L1125" s="47"/>
      <c r="M1125" s="47"/>
      <c r="N1125" s="47"/>
      <c r="O1125" s="47"/>
      <c r="P1125" s="47"/>
      <c r="Q1125" s="47"/>
      <c r="R1125" s="47"/>
      <c r="S1125" s="47"/>
      <c r="T1125" s="47"/>
      <c r="U1125" s="47"/>
    </row>
    <row r="1126" spans="1:21" x14ac:dyDescent="0.2">
      <c r="A1126" s="47"/>
      <c r="B1126" s="47"/>
      <c r="C1126" s="47"/>
      <c r="D1126" s="47"/>
      <c r="E1126" s="47"/>
      <c r="F1126" s="47"/>
      <c r="G1126" s="47"/>
      <c r="H1126" s="47"/>
      <c r="I1126" s="47"/>
      <c r="J1126" s="47"/>
      <c r="K1126" s="47"/>
      <c r="L1126" s="47"/>
      <c r="M1126" s="47"/>
      <c r="N1126" s="47"/>
      <c r="O1126" s="47"/>
      <c r="P1126" s="47"/>
      <c r="Q1126" s="47"/>
      <c r="R1126" s="47"/>
      <c r="S1126" s="47"/>
      <c r="T1126" s="47"/>
      <c r="U1126" s="47"/>
    </row>
    <row r="1127" spans="1:21" x14ac:dyDescent="0.2">
      <c r="A1127" s="47"/>
      <c r="B1127" s="47"/>
      <c r="C1127" s="47"/>
      <c r="D1127" s="47"/>
      <c r="E1127" s="47"/>
      <c r="F1127" s="47"/>
      <c r="G1127" s="47"/>
      <c r="H1127" s="47"/>
      <c r="I1127" s="47"/>
      <c r="J1127" s="47"/>
      <c r="K1127" s="47"/>
      <c r="L1127" s="47"/>
      <c r="M1127" s="47"/>
      <c r="N1127" s="47"/>
      <c r="O1127" s="47"/>
      <c r="P1127" s="47"/>
      <c r="Q1127" s="47"/>
      <c r="R1127" s="47"/>
      <c r="S1127" s="47"/>
      <c r="T1127" s="47"/>
      <c r="U1127" s="47"/>
    </row>
    <row r="1128" spans="1:21" x14ac:dyDescent="0.2">
      <c r="A1128" s="47"/>
      <c r="B1128" s="47"/>
      <c r="C1128" s="47"/>
      <c r="D1128" s="47"/>
      <c r="E1128" s="47"/>
      <c r="F1128" s="47"/>
      <c r="G1128" s="47"/>
      <c r="H1128" s="47"/>
      <c r="I1128" s="47"/>
      <c r="J1128" s="47"/>
      <c r="K1128" s="47"/>
      <c r="L1128" s="47"/>
      <c r="M1128" s="47"/>
      <c r="N1128" s="47"/>
      <c r="O1128" s="47"/>
      <c r="P1128" s="47"/>
      <c r="Q1128" s="47"/>
      <c r="R1128" s="47"/>
      <c r="S1128" s="47"/>
      <c r="T1128" s="47"/>
      <c r="U1128" s="47"/>
    </row>
    <row r="1129" spans="1:21" x14ac:dyDescent="0.2">
      <c r="A1129" s="47"/>
      <c r="B1129" s="47"/>
      <c r="C1129" s="47"/>
      <c r="D1129" s="47"/>
      <c r="E1129" s="47"/>
      <c r="F1129" s="47"/>
      <c r="G1129" s="47"/>
      <c r="H1129" s="47"/>
      <c r="I1129" s="47"/>
      <c r="J1129" s="47"/>
      <c r="K1129" s="47"/>
      <c r="L1129" s="47"/>
      <c r="M1129" s="47"/>
      <c r="N1129" s="47"/>
      <c r="O1129" s="47"/>
      <c r="P1129" s="47"/>
      <c r="Q1129" s="47"/>
      <c r="R1129" s="47"/>
      <c r="S1129" s="47"/>
      <c r="T1129" s="47"/>
      <c r="U1129" s="47"/>
    </row>
    <row r="1130" spans="1:21" x14ac:dyDescent="0.2">
      <c r="A1130" s="47"/>
      <c r="B1130" s="47"/>
      <c r="C1130" s="47"/>
      <c r="D1130" s="47"/>
      <c r="E1130" s="47"/>
      <c r="F1130" s="47"/>
      <c r="G1130" s="47"/>
      <c r="H1130" s="47"/>
      <c r="I1130" s="47"/>
      <c r="J1130" s="47"/>
      <c r="K1130" s="47"/>
      <c r="L1130" s="47"/>
      <c r="M1130" s="47"/>
      <c r="N1130" s="47"/>
      <c r="O1130" s="47"/>
      <c r="P1130" s="47"/>
      <c r="Q1130" s="47"/>
      <c r="R1130" s="47"/>
      <c r="S1130" s="47"/>
      <c r="T1130" s="47"/>
      <c r="U1130" s="47"/>
    </row>
    <row r="1131" spans="1:21" x14ac:dyDescent="0.2">
      <c r="A1131" s="47"/>
      <c r="B1131" s="47"/>
      <c r="C1131" s="47"/>
      <c r="D1131" s="47"/>
      <c r="E1131" s="47"/>
      <c r="F1131" s="47"/>
      <c r="G1131" s="47"/>
      <c r="H1131" s="47"/>
      <c r="I1131" s="47"/>
      <c r="J1131" s="47"/>
      <c r="K1131" s="47"/>
      <c r="L1131" s="47"/>
      <c r="M1131" s="47"/>
      <c r="N1131" s="47"/>
      <c r="O1131" s="47"/>
      <c r="P1131" s="47"/>
      <c r="Q1131" s="47"/>
      <c r="R1131" s="47"/>
      <c r="S1131" s="47"/>
      <c r="T1131" s="47"/>
      <c r="U1131" s="47"/>
    </row>
    <row r="1132" spans="1:21" x14ac:dyDescent="0.2">
      <c r="A1132" s="47"/>
      <c r="B1132" s="47"/>
      <c r="C1132" s="47"/>
      <c r="D1132" s="47"/>
      <c r="E1132" s="47"/>
      <c r="F1132" s="47"/>
      <c r="G1132" s="47"/>
      <c r="H1132" s="47"/>
      <c r="I1132" s="47"/>
      <c r="J1132" s="47"/>
      <c r="K1132" s="47"/>
      <c r="L1132" s="47"/>
      <c r="M1132" s="47"/>
      <c r="N1132" s="47"/>
      <c r="O1132" s="47"/>
      <c r="P1132" s="47"/>
      <c r="Q1132" s="47"/>
      <c r="R1132" s="47"/>
      <c r="S1132" s="47"/>
      <c r="T1132" s="47"/>
      <c r="U1132" s="47"/>
    </row>
    <row r="1133" spans="1:21" x14ac:dyDescent="0.2">
      <c r="A1133" s="47"/>
      <c r="B1133" s="47"/>
      <c r="C1133" s="47"/>
      <c r="D1133" s="47"/>
      <c r="E1133" s="47"/>
      <c r="F1133" s="47"/>
      <c r="G1133" s="47"/>
      <c r="H1133" s="47"/>
      <c r="I1133" s="47"/>
      <c r="J1133" s="47"/>
      <c r="K1133" s="47"/>
      <c r="L1133" s="47"/>
      <c r="M1133" s="47"/>
      <c r="N1133" s="47"/>
      <c r="O1133" s="47"/>
      <c r="P1133" s="47"/>
      <c r="Q1133" s="47"/>
      <c r="R1133" s="47"/>
      <c r="S1133" s="47"/>
      <c r="T1133" s="47"/>
      <c r="U1133" s="47"/>
    </row>
    <row r="1134" spans="1:21" x14ac:dyDescent="0.2">
      <c r="A1134" s="47"/>
      <c r="B1134" s="47"/>
      <c r="C1134" s="47"/>
      <c r="D1134" s="47"/>
      <c r="E1134" s="47"/>
      <c r="F1134" s="47"/>
      <c r="G1134" s="47"/>
      <c r="H1134" s="47"/>
      <c r="I1134" s="47"/>
      <c r="J1134" s="47"/>
      <c r="K1134" s="47"/>
      <c r="L1134" s="47"/>
      <c r="M1134" s="47"/>
      <c r="N1134" s="47"/>
      <c r="O1134" s="47"/>
      <c r="P1134" s="47"/>
      <c r="Q1134" s="47"/>
      <c r="R1134" s="47"/>
      <c r="S1134" s="47"/>
      <c r="T1134" s="47"/>
      <c r="U1134" s="47"/>
    </row>
    <row r="1135" spans="1:21" x14ac:dyDescent="0.2">
      <c r="A1135" s="47"/>
      <c r="B1135" s="47"/>
      <c r="C1135" s="47"/>
      <c r="D1135" s="47"/>
      <c r="E1135" s="47"/>
      <c r="F1135" s="47"/>
      <c r="G1135" s="47"/>
      <c r="H1135" s="47"/>
      <c r="I1135" s="47"/>
      <c r="J1135" s="47"/>
      <c r="K1135" s="47"/>
      <c r="L1135" s="47"/>
      <c r="M1135" s="47"/>
      <c r="N1135" s="47"/>
      <c r="O1135" s="47"/>
      <c r="P1135" s="47"/>
      <c r="Q1135" s="47"/>
      <c r="R1135" s="47"/>
      <c r="S1135" s="47"/>
      <c r="T1135" s="47"/>
      <c r="U1135" s="47"/>
    </row>
    <row r="1136" spans="1:21" x14ac:dyDescent="0.2">
      <c r="A1136" s="47"/>
      <c r="B1136" s="47"/>
      <c r="C1136" s="47"/>
      <c r="D1136" s="47"/>
      <c r="E1136" s="47"/>
      <c r="F1136" s="47"/>
      <c r="G1136" s="47"/>
      <c r="H1136" s="47"/>
      <c r="I1136" s="47"/>
      <c r="J1136" s="47"/>
      <c r="K1136" s="47"/>
      <c r="L1136" s="47"/>
      <c r="M1136" s="47"/>
      <c r="N1136" s="47"/>
      <c r="O1136" s="47"/>
      <c r="P1136" s="47"/>
      <c r="Q1136" s="47"/>
      <c r="R1136" s="47"/>
      <c r="S1136" s="47"/>
      <c r="T1136" s="47"/>
      <c r="U1136" s="47"/>
    </row>
    <row r="1137" spans="1:21" x14ac:dyDescent="0.2">
      <c r="A1137" s="47"/>
      <c r="B1137" s="47"/>
      <c r="C1137" s="47"/>
      <c r="D1137" s="47"/>
      <c r="E1137" s="47"/>
      <c r="F1137" s="47"/>
      <c r="G1137" s="47"/>
      <c r="H1137" s="47"/>
      <c r="I1137" s="47"/>
      <c r="J1137" s="47"/>
      <c r="K1137" s="47"/>
      <c r="L1137" s="47"/>
      <c r="M1137" s="47"/>
      <c r="N1137" s="47"/>
      <c r="O1137" s="47"/>
      <c r="P1137" s="47"/>
      <c r="Q1137" s="47"/>
      <c r="R1137" s="47"/>
      <c r="S1137" s="47"/>
      <c r="T1137" s="47"/>
      <c r="U1137" s="47"/>
    </row>
    <row r="1138" spans="1:21" x14ac:dyDescent="0.2">
      <c r="A1138" s="47"/>
      <c r="B1138" s="47"/>
      <c r="C1138" s="47"/>
      <c r="D1138" s="47"/>
      <c r="E1138" s="47"/>
      <c r="F1138" s="47"/>
      <c r="G1138" s="47"/>
      <c r="H1138" s="47"/>
      <c r="I1138" s="47"/>
      <c r="J1138" s="47"/>
      <c r="K1138" s="47"/>
      <c r="L1138" s="47"/>
      <c r="M1138" s="47"/>
      <c r="N1138" s="47"/>
      <c r="O1138" s="47"/>
      <c r="P1138" s="47"/>
      <c r="Q1138" s="47"/>
      <c r="R1138" s="47"/>
      <c r="S1138" s="47"/>
      <c r="T1138" s="47"/>
      <c r="U1138" s="47"/>
    </row>
    <row r="1139" spans="1:21" x14ac:dyDescent="0.2">
      <c r="A1139" s="47"/>
      <c r="B1139" s="47"/>
      <c r="C1139" s="47"/>
      <c r="D1139" s="47"/>
      <c r="E1139" s="47"/>
      <c r="F1139" s="47"/>
      <c r="G1139" s="47"/>
      <c r="H1139" s="47"/>
      <c r="I1139" s="47"/>
      <c r="J1139" s="47"/>
      <c r="K1139" s="47"/>
      <c r="L1139" s="47"/>
      <c r="M1139" s="47"/>
      <c r="N1139" s="47"/>
      <c r="O1139" s="47"/>
      <c r="P1139" s="47"/>
      <c r="Q1139" s="47"/>
      <c r="R1139" s="47"/>
      <c r="S1139" s="47"/>
      <c r="T1139" s="47"/>
      <c r="U1139" s="47"/>
    </row>
    <row r="1140" spans="1:21" x14ac:dyDescent="0.2">
      <c r="A1140" s="47"/>
      <c r="B1140" s="47"/>
      <c r="C1140" s="47"/>
      <c r="D1140" s="47"/>
      <c r="E1140" s="47"/>
      <c r="F1140" s="47"/>
      <c r="G1140" s="47"/>
      <c r="H1140" s="47"/>
      <c r="I1140" s="47"/>
      <c r="J1140" s="47"/>
      <c r="K1140" s="47"/>
      <c r="L1140" s="47"/>
      <c r="M1140" s="47"/>
      <c r="N1140" s="47"/>
      <c r="O1140" s="47"/>
      <c r="P1140" s="47"/>
      <c r="Q1140" s="47"/>
      <c r="R1140" s="47"/>
      <c r="S1140" s="47"/>
      <c r="T1140" s="47"/>
      <c r="U1140" s="47"/>
    </row>
    <row r="1141" spans="1:21" x14ac:dyDescent="0.2">
      <c r="A1141" s="47"/>
      <c r="B1141" s="47"/>
      <c r="C1141" s="47"/>
      <c r="D1141" s="47"/>
      <c r="E1141" s="47"/>
      <c r="F1141" s="47"/>
      <c r="G1141" s="47"/>
      <c r="H1141" s="47"/>
      <c r="I1141" s="47"/>
      <c r="J1141" s="47"/>
      <c r="K1141" s="47"/>
      <c r="L1141" s="47"/>
      <c r="M1141" s="47"/>
      <c r="N1141" s="47"/>
      <c r="O1141" s="47"/>
      <c r="P1141" s="47"/>
      <c r="Q1141" s="47"/>
      <c r="R1141" s="47"/>
      <c r="S1141" s="47"/>
      <c r="T1141" s="47"/>
      <c r="U1141" s="47"/>
    </row>
    <row r="1142" spans="1:21" x14ac:dyDescent="0.2">
      <c r="A1142" s="47"/>
      <c r="B1142" s="47"/>
      <c r="C1142" s="47"/>
      <c r="D1142" s="47"/>
      <c r="E1142" s="47"/>
      <c r="F1142" s="47"/>
      <c r="G1142" s="47"/>
      <c r="H1142" s="47"/>
      <c r="I1142" s="47"/>
      <c r="J1142" s="47"/>
      <c r="K1142" s="47"/>
      <c r="L1142" s="47"/>
      <c r="M1142" s="47"/>
      <c r="N1142" s="47"/>
      <c r="O1142" s="47"/>
      <c r="P1142" s="47"/>
      <c r="Q1142" s="47"/>
      <c r="R1142" s="47"/>
      <c r="S1142" s="47"/>
      <c r="T1142" s="47"/>
      <c r="U1142" s="47"/>
    </row>
    <row r="1143" spans="1:21" x14ac:dyDescent="0.2">
      <c r="A1143" s="47"/>
      <c r="B1143" s="47"/>
      <c r="C1143" s="47"/>
      <c r="D1143" s="47"/>
      <c r="E1143" s="47"/>
      <c r="F1143" s="47"/>
      <c r="G1143" s="47"/>
      <c r="H1143" s="47"/>
      <c r="I1143" s="47"/>
      <c r="J1143" s="47"/>
      <c r="K1143" s="47"/>
      <c r="L1143" s="47"/>
      <c r="M1143" s="47"/>
      <c r="N1143" s="47"/>
      <c r="O1143" s="47"/>
      <c r="P1143" s="47"/>
      <c r="Q1143" s="47"/>
      <c r="R1143" s="47"/>
      <c r="S1143" s="47"/>
      <c r="T1143" s="47"/>
      <c r="U1143" s="47"/>
    </row>
    <row r="1144" spans="1:21" x14ac:dyDescent="0.2">
      <c r="A1144" s="47"/>
      <c r="B1144" s="47"/>
      <c r="C1144" s="47"/>
      <c r="D1144" s="47"/>
      <c r="E1144" s="47"/>
      <c r="F1144" s="47"/>
      <c r="G1144" s="47"/>
      <c r="H1144" s="47"/>
      <c r="I1144" s="47"/>
      <c r="J1144" s="47"/>
      <c r="K1144" s="47"/>
      <c r="L1144" s="47"/>
      <c r="M1144" s="47"/>
      <c r="N1144" s="47"/>
      <c r="O1144" s="47"/>
      <c r="P1144" s="47"/>
      <c r="Q1144" s="47"/>
      <c r="R1144" s="47"/>
      <c r="S1144" s="47"/>
      <c r="T1144" s="47"/>
      <c r="U1144" s="47"/>
    </row>
    <row r="1145" spans="1:21" x14ac:dyDescent="0.2">
      <c r="A1145" s="47"/>
      <c r="B1145" s="47"/>
      <c r="C1145" s="47"/>
      <c r="D1145" s="47"/>
      <c r="E1145" s="47"/>
      <c r="F1145" s="47"/>
      <c r="G1145" s="47"/>
      <c r="H1145" s="47"/>
      <c r="I1145" s="47"/>
      <c r="J1145" s="47"/>
      <c r="K1145" s="47"/>
      <c r="L1145" s="47"/>
      <c r="M1145" s="47"/>
      <c r="N1145" s="47"/>
      <c r="O1145" s="47"/>
      <c r="P1145" s="47"/>
      <c r="Q1145" s="47"/>
      <c r="R1145" s="47"/>
      <c r="S1145" s="47"/>
      <c r="T1145" s="47"/>
      <c r="U1145" s="47"/>
    </row>
    <row r="1146" spans="1:21" x14ac:dyDescent="0.2">
      <c r="A1146" s="47"/>
      <c r="B1146" s="47"/>
      <c r="C1146" s="47"/>
      <c r="D1146" s="47"/>
      <c r="E1146" s="47"/>
      <c r="F1146" s="47"/>
      <c r="G1146" s="47"/>
      <c r="H1146" s="47"/>
      <c r="I1146" s="47"/>
      <c r="J1146" s="47"/>
      <c r="K1146" s="47"/>
      <c r="L1146" s="47"/>
      <c r="M1146" s="47"/>
      <c r="N1146" s="47"/>
      <c r="O1146" s="47"/>
      <c r="P1146" s="47"/>
      <c r="Q1146" s="47"/>
      <c r="R1146" s="47"/>
      <c r="S1146" s="47"/>
      <c r="T1146" s="47"/>
      <c r="U1146" s="47"/>
    </row>
    <row r="1147" spans="1:21" x14ac:dyDescent="0.2">
      <c r="A1147" s="47"/>
      <c r="B1147" s="47"/>
      <c r="C1147" s="47"/>
      <c r="D1147" s="47"/>
      <c r="E1147" s="47"/>
      <c r="F1147" s="47"/>
      <c r="G1147" s="47"/>
      <c r="H1147" s="47"/>
      <c r="I1147" s="47"/>
      <c r="J1147" s="47"/>
      <c r="K1147" s="47"/>
      <c r="L1147" s="47"/>
      <c r="M1147" s="47"/>
      <c r="N1147" s="47"/>
      <c r="O1147" s="47"/>
      <c r="P1147" s="47"/>
      <c r="Q1147" s="47"/>
      <c r="R1147" s="47"/>
      <c r="S1147" s="47"/>
      <c r="T1147" s="47"/>
      <c r="U1147" s="47"/>
    </row>
    <row r="1148" spans="1:21" x14ac:dyDescent="0.2">
      <c r="A1148" s="47"/>
      <c r="B1148" s="47"/>
      <c r="C1148" s="47"/>
      <c r="D1148" s="47"/>
      <c r="E1148" s="47"/>
      <c r="F1148" s="47"/>
      <c r="G1148" s="47"/>
      <c r="H1148" s="47"/>
      <c r="I1148" s="47"/>
      <c r="J1148" s="47"/>
      <c r="K1148" s="47"/>
      <c r="L1148" s="47"/>
      <c r="M1148" s="47"/>
      <c r="N1148" s="47"/>
      <c r="O1148" s="47"/>
      <c r="P1148" s="47"/>
      <c r="Q1148" s="47"/>
      <c r="R1148" s="47"/>
      <c r="S1148" s="47"/>
      <c r="T1148" s="47"/>
      <c r="U1148" s="47"/>
    </row>
    <row r="1149" spans="1:21" x14ac:dyDescent="0.2">
      <c r="A1149" s="47"/>
      <c r="B1149" s="47"/>
      <c r="C1149" s="47"/>
      <c r="D1149" s="47"/>
      <c r="E1149" s="47"/>
      <c r="F1149" s="47"/>
      <c r="G1149" s="47"/>
      <c r="H1149" s="47"/>
      <c r="I1149" s="47"/>
      <c r="J1149" s="47"/>
      <c r="K1149" s="47"/>
      <c r="L1149" s="47"/>
      <c r="M1149" s="47"/>
      <c r="N1149" s="47"/>
      <c r="O1149" s="47"/>
      <c r="P1149" s="47"/>
      <c r="Q1149" s="47"/>
      <c r="R1149" s="47"/>
      <c r="S1149" s="47"/>
      <c r="T1149" s="47"/>
      <c r="U1149" s="47"/>
    </row>
    <row r="1150" spans="1:21" x14ac:dyDescent="0.2">
      <c r="A1150" s="47"/>
      <c r="B1150" s="47"/>
      <c r="C1150" s="47"/>
      <c r="D1150" s="47"/>
      <c r="E1150" s="47"/>
      <c r="F1150" s="47"/>
      <c r="G1150" s="47"/>
      <c r="H1150" s="47"/>
      <c r="I1150" s="47"/>
      <c r="J1150" s="47"/>
      <c r="K1150" s="47"/>
      <c r="L1150" s="47"/>
      <c r="M1150" s="47"/>
      <c r="N1150" s="47"/>
      <c r="O1150" s="47"/>
      <c r="P1150" s="47"/>
      <c r="Q1150" s="47"/>
      <c r="R1150" s="47"/>
      <c r="S1150" s="47"/>
      <c r="T1150" s="47"/>
      <c r="U1150" s="47"/>
    </row>
    <row r="1151" spans="1:21" x14ac:dyDescent="0.2">
      <c r="A1151" s="47"/>
      <c r="B1151" s="47"/>
      <c r="C1151" s="47"/>
      <c r="D1151" s="47"/>
      <c r="E1151" s="47"/>
      <c r="F1151" s="47"/>
      <c r="G1151" s="47"/>
      <c r="H1151" s="47"/>
      <c r="I1151" s="47"/>
      <c r="J1151" s="47"/>
      <c r="K1151" s="47"/>
      <c r="L1151" s="47"/>
      <c r="M1151" s="47"/>
      <c r="N1151" s="47"/>
      <c r="O1151" s="47"/>
      <c r="P1151" s="47"/>
      <c r="Q1151" s="47"/>
      <c r="R1151" s="47"/>
      <c r="S1151" s="47"/>
      <c r="T1151" s="47"/>
      <c r="U1151" s="47"/>
    </row>
    <row r="1152" spans="1:21" x14ac:dyDescent="0.2">
      <c r="A1152" s="47"/>
      <c r="B1152" s="47"/>
      <c r="C1152" s="47"/>
      <c r="D1152" s="47"/>
      <c r="E1152" s="47"/>
      <c r="F1152" s="47"/>
      <c r="G1152" s="47"/>
      <c r="H1152" s="47"/>
      <c r="I1152" s="47"/>
      <c r="J1152" s="47"/>
      <c r="K1152" s="47"/>
      <c r="L1152" s="47"/>
      <c r="M1152" s="47"/>
      <c r="N1152" s="47"/>
      <c r="O1152" s="47"/>
      <c r="P1152" s="47"/>
      <c r="Q1152" s="47"/>
      <c r="R1152" s="47"/>
      <c r="S1152" s="47"/>
      <c r="T1152" s="47"/>
      <c r="U1152" s="47"/>
    </row>
    <row r="1153" spans="1:21" x14ac:dyDescent="0.2">
      <c r="A1153" s="47"/>
      <c r="B1153" s="47"/>
      <c r="C1153" s="47"/>
      <c r="D1153" s="47"/>
      <c r="E1153" s="47"/>
      <c r="F1153" s="47"/>
      <c r="G1153" s="47"/>
      <c r="H1153" s="47"/>
      <c r="I1153" s="47"/>
      <c r="J1153" s="47"/>
      <c r="K1153" s="47"/>
      <c r="L1153" s="47"/>
      <c r="M1153" s="47"/>
      <c r="N1153" s="47"/>
      <c r="O1153" s="47"/>
      <c r="P1153" s="47"/>
      <c r="Q1153" s="47"/>
      <c r="R1153" s="47"/>
      <c r="S1153" s="47"/>
      <c r="T1153" s="47"/>
      <c r="U1153" s="47"/>
    </row>
    <row r="1154" spans="1:21" x14ac:dyDescent="0.2">
      <c r="A1154" s="47"/>
      <c r="B1154" s="47"/>
      <c r="C1154" s="47"/>
      <c r="D1154" s="47"/>
      <c r="E1154" s="47"/>
      <c r="F1154" s="47"/>
      <c r="G1154" s="47"/>
      <c r="H1154" s="47"/>
      <c r="I1154" s="47"/>
      <c r="J1154" s="47"/>
      <c r="K1154" s="47"/>
      <c r="L1154" s="47"/>
      <c r="M1154" s="47"/>
      <c r="N1154" s="47"/>
      <c r="O1154" s="47"/>
      <c r="P1154" s="47"/>
      <c r="Q1154" s="47"/>
      <c r="R1154" s="47"/>
      <c r="S1154" s="47"/>
      <c r="T1154" s="47"/>
      <c r="U1154" s="47"/>
    </row>
    <row r="1155" spans="1:21" x14ac:dyDescent="0.2">
      <c r="A1155" s="47"/>
      <c r="B1155" s="47"/>
      <c r="C1155" s="47"/>
      <c r="D1155" s="47"/>
      <c r="E1155" s="47"/>
      <c r="F1155" s="47"/>
      <c r="G1155" s="47"/>
      <c r="H1155" s="47"/>
      <c r="I1155" s="47"/>
      <c r="J1155" s="47"/>
      <c r="K1155" s="47"/>
      <c r="L1155" s="47"/>
      <c r="M1155" s="47"/>
      <c r="N1155" s="47"/>
      <c r="O1155" s="47"/>
      <c r="P1155" s="47"/>
      <c r="Q1155" s="47"/>
      <c r="R1155" s="47"/>
      <c r="S1155" s="47"/>
      <c r="T1155" s="47"/>
      <c r="U1155" s="47"/>
    </row>
    <row r="1156" spans="1:21" x14ac:dyDescent="0.2">
      <c r="A1156" s="47"/>
      <c r="B1156" s="47"/>
      <c r="C1156" s="47"/>
      <c r="D1156" s="47"/>
      <c r="E1156" s="47"/>
      <c r="F1156" s="47"/>
      <c r="G1156" s="47"/>
      <c r="H1156" s="47"/>
      <c r="I1156" s="47"/>
      <c r="J1156" s="47"/>
      <c r="K1156" s="47"/>
      <c r="L1156" s="47"/>
      <c r="M1156" s="47"/>
      <c r="N1156" s="47"/>
      <c r="O1156" s="47"/>
      <c r="P1156" s="47"/>
      <c r="Q1156" s="47"/>
      <c r="R1156" s="47"/>
      <c r="S1156" s="47"/>
      <c r="T1156" s="47"/>
      <c r="U1156" s="47"/>
    </row>
    <row r="1157" spans="1:21" x14ac:dyDescent="0.2">
      <c r="A1157" s="47"/>
      <c r="B1157" s="47"/>
      <c r="C1157" s="47"/>
      <c r="D1157" s="47"/>
      <c r="E1157" s="47"/>
      <c r="F1157" s="47"/>
      <c r="G1157" s="47"/>
      <c r="H1157" s="47"/>
      <c r="I1157" s="47"/>
      <c r="J1157" s="47"/>
      <c r="K1157" s="47"/>
      <c r="L1157" s="47"/>
      <c r="M1157" s="47"/>
      <c r="N1157" s="47"/>
      <c r="O1157" s="47"/>
      <c r="P1157" s="47"/>
      <c r="Q1157" s="47"/>
      <c r="R1157" s="47"/>
      <c r="S1157" s="47"/>
      <c r="T1157" s="47"/>
      <c r="U1157" s="47"/>
    </row>
    <row r="1158" spans="1:21" x14ac:dyDescent="0.2">
      <c r="A1158" s="47"/>
      <c r="B1158" s="47"/>
      <c r="C1158" s="47"/>
      <c r="D1158" s="47"/>
      <c r="E1158" s="47"/>
      <c r="F1158" s="47"/>
      <c r="G1158" s="47"/>
      <c r="H1158" s="47"/>
      <c r="I1158" s="47"/>
      <c r="J1158" s="47"/>
      <c r="K1158" s="47"/>
      <c r="L1158" s="47"/>
      <c r="M1158" s="47"/>
      <c r="N1158" s="47"/>
      <c r="O1158" s="47"/>
      <c r="P1158" s="47"/>
      <c r="Q1158" s="47"/>
      <c r="R1158" s="47"/>
      <c r="S1158" s="47"/>
      <c r="T1158" s="47"/>
      <c r="U1158" s="47"/>
    </row>
    <row r="1159" spans="1:21" x14ac:dyDescent="0.2">
      <c r="A1159" s="47"/>
      <c r="B1159" s="47"/>
      <c r="C1159" s="47"/>
      <c r="D1159" s="47"/>
      <c r="E1159" s="47"/>
      <c r="F1159" s="47"/>
      <c r="G1159" s="47"/>
      <c r="H1159" s="47"/>
      <c r="I1159" s="47"/>
      <c r="J1159" s="47"/>
      <c r="K1159" s="47"/>
      <c r="L1159" s="47"/>
      <c r="M1159" s="47"/>
      <c r="N1159" s="47"/>
      <c r="O1159" s="47"/>
      <c r="P1159" s="47"/>
      <c r="Q1159" s="47"/>
      <c r="R1159" s="47"/>
      <c r="S1159" s="47"/>
      <c r="T1159" s="47"/>
      <c r="U1159" s="47"/>
    </row>
    <row r="1160" spans="1:21" x14ac:dyDescent="0.2">
      <c r="A1160" s="47"/>
      <c r="B1160" s="47"/>
      <c r="C1160" s="47"/>
      <c r="D1160" s="47"/>
      <c r="E1160" s="47"/>
      <c r="F1160" s="47"/>
      <c r="G1160" s="47"/>
      <c r="H1160" s="47"/>
      <c r="I1160" s="47"/>
      <c r="J1160" s="47"/>
      <c r="K1160" s="47"/>
      <c r="L1160" s="47"/>
      <c r="M1160" s="47"/>
      <c r="N1160" s="47"/>
      <c r="O1160" s="47"/>
      <c r="P1160" s="47"/>
      <c r="Q1160" s="47"/>
      <c r="R1160" s="47"/>
      <c r="S1160" s="47"/>
      <c r="T1160" s="47"/>
      <c r="U1160" s="47"/>
    </row>
    <row r="1161" spans="1:21" x14ac:dyDescent="0.2">
      <c r="A1161" s="47"/>
      <c r="B1161" s="47"/>
      <c r="C1161" s="47"/>
      <c r="D1161" s="47"/>
      <c r="E1161" s="47"/>
      <c r="F1161" s="47"/>
      <c r="G1161" s="47"/>
      <c r="H1161" s="47"/>
      <c r="I1161" s="47"/>
      <c r="J1161" s="47"/>
      <c r="K1161" s="47"/>
      <c r="L1161" s="47"/>
      <c r="M1161" s="47"/>
      <c r="N1161" s="47"/>
      <c r="O1161" s="47"/>
      <c r="P1161" s="47"/>
      <c r="Q1161" s="47"/>
      <c r="R1161" s="47"/>
      <c r="S1161" s="47"/>
      <c r="T1161" s="47"/>
      <c r="U1161" s="47"/>
    </row>
    <row r="1162" spans="1:21" x14ac:dyDescent="0.2">
      <c r="A1162" s="47"/>
      <c r="B1162" s="47"/>
      <c r="C1162" s="47"/>
      <c r="D1162" s="47"/>
      <c r="E1162" s="47"/>
      <c r="F1162" s="47"/>
      <c r="G1162" s="47"/>
      <c r="H1162" s="47"/>
      <c r="I1162" s="47"/>
      <c r="J1162" s="47"/>
      <c r="K1162" s="47"/>
      <c r="L1162" s="47"/>
      <c r="M1162" s="47"/>
      <c r="N1162" s="47"/>
      <c r="O1162" s="47"/>
      <c r="P1162" s="47"/>
      <c r="Q1162" s="47"/>
      <c r="R1162" s="47"/>
      <c r="S1162" s="47"/>
      <c r="T1162" s="47"/>
      <c r="U1162" s="47"/>
    </row>
    <row r="1163" spans="1:21" x14ac:dyDescent="0.2">
      <c r="A1163" s="47"/>
      <c r="B1163" s="47"/>
      <c r="C1163" s="47"/>
      <c r="D1163" s="47"/>
      <c r="E1163" s="47"/>
      <c r="F1163" s="47"/>
      <c r="G1163" s="47"/>
      <c r="H1163" s="47"/>
      <c r="I1163" s="47"/>
      <c r="J1163" s="47"/>
      <c r="K1163" s="47"/>
      <c r="L1163" s="47"/>
      <c r="M1163" s="47"/>
      <c r="N1163" s="47"/>
      <c r="O1163" s="47"/>
      <c r="P1163" s="47"/>
      <c r="Q1163" s="47"/>
      <c r="R1163" s="47"/>
      <c r="S1163" s="47"/>
      <c r="T1163" s="47"/>
      <c r="U1163" s="47"/>
    </row>
    <row r="1164" spans="1:21" x14ac:dyDescent="0.2">
      <c r="A1164" s="47"/>
      <c r="B1164" s="47"/>
      <c r="C1164" s="47"/>
      <c r="D1164" s="47"/>
      <c r="E1164" s="47"/>
      <c r="F1164" s="47"/>
      <c r="G1164" s="47"/>
      <c r="H1164" s="47"/>
      <c r="I1164" s="47"/>
      <c r="J1164" s="47"/>
      <c r="K1164" s="47"/>
      <c r="L1164" s="47"/>
      <c r="M1164" s="47"/>
      <c r="N1164" s="47"/>
      <c r="O1164" s="47"/>
      <c r="P1164" s="47"/>
      <c r="Q1164" s="47"/>
      <c r="R1164" s="47"/>
      <c r="S1164" s="47"/>
      <c r="T1164" s="47"/>
      <c r="U1164" s="47"/>
    </row>
    <row r="1165" spans="1:21" x14ac:dyDescent="0.2">
      <c r="A1165" s="47"/>
      <c r="B1165" s="47"/>
      <c r="C1165" s="47"/>
      <c r="D1165" s="47"/>
      <c r="E1165" s="47"/>
      <c r="F1165" s="47"/>
      <c r="G1165" s="47"/>
      <c r="H1165" s="47"/>
      <c r="I1165" s="47"/>
      <c r="J1165" s="47"/>
      <c r="K1165" s="47"/>
      <c r="L1165" s="47"/>
      <c r="M1165" s="47"/>
      <c r="N1165" s="47"/>
      <c r="O1165" s="47"/>
      <c r="P1165" s="47"/>
      <c r="Q1165" s="47"/>
      <c r="R1165" s="47"/>
      <c r="S1165" s="47"/>
      <c r="T1165" s="47"/>
      <c r="U1165" s="47"/>
    </row>
    <row r="1166" spans="1:21" x14ac:dyDescent="0.2">
      <c r="A1166" s="47"/>
      <c r="B1166" s="47"/>
      <c r="C1166" s="47"/>
      <c r="D1166" s="47"/>
      <c r="E1166" s="47"/>
      <c r="F1166" s="47"/>
      <c r="G1166" s="47"/>
      <c r="H1166" s="47"/>
      <c r="I1166" s="47"/>
      <c r="J1166" s="47"/>
      <c r="K1166" s="47"/>
      <c r="L1166" s="47"/>
      <c r="M1166" s="47"/>
      <c r="N1166" s="47"/>
      <c r="O1166" s="47"/>
      <c r="P1166" s="47"/>
      <c r="Q1166" s="47"/>
      <c r="R1166" s="47"/>
      <c r="S1166" s="47"/>
      <c r="T1166" s="47"/>
      <c r="U1166" s="47"/>
    </row>
    <row r="1167" spans="1:21" x14ac:dyDescent="0.2">
      <c r="A1167" s="47"/>
      <c r="B1167" s="47"/>
      <c r="C1167" s="47"/>
      <c r="D1167" s="47"/>
      <c r="E1167" s="47"/>
      <c r="F1167" s="47"/>
      <c r="G1167" s="47"/>
      <c r="H1167" s="47"/>
      <c r="I1167" s="47"/>
      <c r="J1167" s="47"/>
      <c r="K1167" s="47"/>
      <c r="L1167" s="47"/>
      <c r="M1167" s="47"/>
      <c r="N1167" s="47"/>
      <c r="O1167" s="47"/>
      <c r="P1167" s="47"/>
      <c r="Q1167" s="47"/>
      <c r="R1167" s="47"/>
      <c r="S1167" s="47"/>
      <c r="T1167" s="47"/>
      <c r="U1167" s="47"/>
    </row>
    <row r="1168" spans="1:21" x14ac:dyDescent="0.2">
      <c r="A1168" s="47"/>
      <c r="B1168" s="47"/>
      <c r="C1168" s="47"/>
      <c r="D1168" s="47"/>
      <c r="E1168" s="47"/>
      <c r="F1168" s="47"/>
      <c r="G1168" s="47"/>
      <c r="H1168" s="47"/>
      <c r="I1168" s="47"/>
      <c r="J1168" s="47"/>
      <c r="K1168" s="47"/>
      <c r="L1168" s="47"/>
      <c r="M1168" s="47"/>
      <c r="N1168" s="47"/>
      <c r="O1168" s="47"/>
      <c r="P1168" s="47"/>
      <c r="Q1168" s="47"/>
      <c r="R1168" s="47"/>
      <c r="S1168" s="47"/>
      <c r="T1168" s="47"/>
      <c r="U1168" s="47"/>
    </row>
    <row r="1169" spans="1:21" x14ac:dyDescent="0.2">
      <c r="A1169" s="47"/>
      <c r="B1169" s="47"/>
      <c r="C1169" s="47"/>
      <c r="D1169" s="47"/>
      <c r="E1169" s="47"/>
      <c r="F1169" s="47"/>
      <c r="G1169" s="47"/>
      <c r="H1169" s="47"/>
      <c r="I1169" s="47"/>
      <c r="J1169" s="47"/>
      <c r="K1169" s="47"/>
      <c r="L1169" s="47"/>
      <c r="M1169" s="47"/>
      <c r="N1169" s="47"/>
      <c r="O1169" s="47"/>
      <c r="P1169" s="47"/>
      <c r="Q1169" s="47"/>
      <c r="R1169" s="47"/>
      <c r="S1169" s="47"/>
      <c r="T1169" s="47"/>
      <c r="U1169" s="47"/>
    </row>
    <row r="1170" spans="1:21" x14ac:dyDescent="0.2">
      <c r="A1170" s="47"/>
      <c r="B1170" s="47"/>
      <c r="C1170" s="47"/>
      <c r="D1170" s="47"/>
      <c r="E1170" s="47"/>
      <c r="F1170" s="47"/>
      <c r="G1170" s="47"/>
      <c r="H1170" s="47"/>
      <c r="I1170" s="47"/>
      <c r="J1170" s="47"/>
      <c r="K1170" s="47"/>
      <c r="L1170" s="47"/>
      <c r="M1170" s="47"/>
      <c r="N1170" s="47"/>
      <c r="O1170" s="47"/>
      <c r="P1170" s="47"/>
      <c r="Q1170" s="47"/>
      <c r="R1170" s="47"/>
      <c r="S1170" s="47"/>
      <c r="T1170" s="47"/>
      <c r="U1170" s="47"/>
    </row>
    <row r="1171" spans="1:21" x14ac:dyDescent="0.2">
      <c r="A1171" s="47"/>
      <c r="B1171" s="47"/>
      <c r="C1171" s="47"/>
      <c r="D1171" s="47"/>
      <c r="E1171" s="47"/>
      <c r="F1171" s="47"/>
      <c r="G1171" s="47"/>
      <c r="H1171" s="47"/>
      <c r="I1171" s="47"/>
      <c r="J1171" s="47"/>
      <c r="K1171" s="47"/>
      <c r="L1171" s="47"/>
      <c r="M1171" s="47"/>
      <c r="N1171" s="47"/>
      <c r="O1171" s="47"/>
      <c r="P1171" s="47"/>
      <c r="Q1171" s="47"/>
      <c r="R1171" s="47"/>
      <c r="S1171" s="47"/>
      <c r="T1171" s="47"/>
      <c r="U1171" s="47"/>
    </row>
    <row r="1172" spans="1:21" x14ac:dyDescent="0.2">
      <c r="A1172" s="47"/>
      <c r="B1172" s="47"/>
      <c r="C1172" s="47"/>
      <c r="D1172" s="47"/>
      <c r="E1172" s="47"/>
      <c r="F1172" s="47"/>
      <c r="G1172" s="47"/>
      <c r="H1172" s="47"/>
      <c r="I1172" s="47"/>
      <c r="J1172" s="47"/>
      <c r="K1172" s="47"/>
      <c r="L1172" s="47"/>
      <c r="M1172" s="47"/>
      <c r="N1172" s="47"/>
      <c r="O1172" s="47"/>
      <c r="P1172" s="47"/>
      <c r="Q1172" s="47"/>
      <c r="R1172" s="47"/>
      <c r="S1172" s="47"/>
      <c r="T1172" s="47"/>
      <c r="U1172" s="47"/>
    </row>
    <row r="1173" spans="1:21" x14ac:dyDescent="0.2">
      <c r="A1173" s="47"/>
      <c r="B1173" s="47"/>
      <c r="C1173" s="47"/>
      <c r="D1173" s="47"/>
      <c r="E1173" s="47"/>
      <c r="F1173" s="47"/>
      <c r="G1173" s="47"/>
      <c r="H1173" s="47"/>
      <c r="I1173" s="47"/>
      <c r="J1173" s="47"/>
      <c r="K1173" s="47"/>
      <c r="L1173" s="47"/>
      <c r="M1173" s="47"/>
      <c r="N1173" s="47"/>
      <c r="O1173" s="47"/>
      <c r="P1173" s="47"/>
      <c r="Q1173" s="47"/>
      <c r="R1173" s="47"/>
      <c r="S1173" s="47"/>
      <c r="T1173" s="47"/>
      <c r="U1173" s="47"/>
    </row>
    <row r="1174" spans="1:21" x14ac:dyDescent="0.2">
      <c r="A1174" s="47"/>
      <c r="B1174" s="47"/>
      <c r="C1174" s="47"/>
      <c r="D1174" s="47"/>
      <c r="E1174" s="47"/>
      <c r="F1174" s="47"/>
      <c r="G1174" s="47"/>
      <c r="H1174" s="47"/>
      <c r="I1174" s="47"/>
      <c r="J1174" s="47"/>
      <c r="K1174" s="47"/>
      <c r="L1174" s="47"/>
      <c r="M1174" s="47"/>
      <c r="N1174" s="47"/>
      <c r="O1174" s="47"/>
      <c r="P1174" s="47"/>
      <c r="Q1174" s="47"/>
      <c r="R1174" s="47"/>
      <c r="S1174" s="47"/>
      <c r="T1174" s="47"/>
      <c r="U1174" s="47"/>
    </row>
    <row r="1175" spans="1:21" x14ac:dyDescent="0.2">
      <c r="A1175" s="47"/>
      <c r="B1175" s="47"/>
      <c r="C1175" s="47"/>
      <c r="D1175" s="47"/>
      <c r="E1175" s="47"/>
      <c r="F1175" s="47"/>
      <c r="G1175" s="47"/>
      <c r="H1175" s="47"/>
      <c r="I1175" s="47"/>
      <c r="J1175" s="47"/>
      <c r="K1175" s="47"/>
      <c r="L1175" s="47"/>
      <c r="M1175" s="47"/>
      <c r="N1175" s="47"/>
      <c r="O1175" s="47"/>
      <c r="P1175" s="47"/>
      <c r="Q1175" s="47"/>
      <c r="R1175" s="47"/>
      <c r="S1175" s="47"/>
      <c r="T1175" s="47"/>
      <c r="U1175" s="47"/>
    </row>
    <row r="1176" spans="1:21" x14ac:dyDescent="0.2">
      <c r="A1176" s="47"/>
      <c r="B1176" s="47"/>
      <c r="C1176" s="47"/>
      <c r="D1176" s="47"/>
      <c r="E1176" s="47"/>
      <c r="F1176" s="47"/>
      <c r="G1176" s="47"/>
      <c r="H1176" s="47"/>
      <c r="I1176" s="47"/>
      <c r="J1176" s="47"/>
      <c r="K1176" s="47"/>
      <c r="L1176" s="47"/>
      <c r="M1176" s="47"/>
      <c r="N1176" s="47"/>
      <c r="O1176" s="47"/>
      <c r="P1176" s="47"/>
      <c r="Q1176" s="47"/>
      <c r="R1176" s="47"/>
      <c r="S1176" s="47"/>
      <c r="T1176" s="47"/>
      <c r="U1176" s="47"/>
    </row>
    <row r="1177" spans="1:21" x14ac:dyDescent="0.2">
      <c r="A1177" s="47"/>
      <c r="B1177" s="47"/>
      <c r="C1177" s="47"/>
      <c r="D1177" s="47"/>
      <c r="E1177" s="47"/>
      <c r="F1177" s="47"/>
      <c r="G1177" s="47"/>
      <c r="H1177" s="47"/>
      <c r="I1177" s="47"/>
      <c r="J1177" s="47"/>
      <c r="K1177" s="47"/>
      <c r="L1177" s="47"/>
      <c r="M1177" s="47"/>
      <c r="N1177" s="47"/>
      <c r="O1177" s="47"/>
      <c r="P1177" s="47"/>
      <c r="Q1177" s="47"/>
      <c r="R1177" s="47"/>
      <c r="S1177" s="47"/>
      <c r="T1177" s="47"/>
      <c r="U1177" s="47"/>
    </row>
    <row r="1178" spans="1:21" x14ac:dyDescent="0.2">
      <c r="A1178" s="47"/>
      <c r="B1178" s="47"/>
      <c r="C1178" s="47"/>
      <c r="D1178" s="47"/>
      <c r="E1178" s="47"/>
      <c r="F1178" s="47"/>
      <c r="G1178" s="47"/>
      <c r="H1178" s="47"/>
      <c r="I1178" s="47"/>
      <c r="J1178" s="47"/>
      <c r="K1178" s="47"/>
      <c r="L1178" s="47"/>
      <c r="M1178" s="47"/>
      <c r="N1178" s="47"/>
      <c r="O1178" s="47"/>
      <c r="P1178" s="47"/>
      <c r="Q1178" s="47"/>
      <c r="R1178" s="47"/>
      <c r="S1178" s="47"/>
      <c r="T1178" s="47"/>
      <c r="U1178" s="47"/>
    </row>
    <row r="1179" spans="1:21" x14ac:dyDescent="0.2">
      <c r="A1179" s="47"/>
      <c r="B1179" s="47"/>
      <c r="C1179" s="47"/>
      <c r="D1179" s="47"/>
      <c r="E1179" s="47"/>
      <c r="F1179" s="47"/>
      <c r="G1179" s="47"/>
      <c r="H1179" s="47"/>
      <c r="I1179" s="47"/>
      <c r="J1179" s="47"/>
      <c r="K1179" s="47"/>
      <c r="L1179" s="47"/>
      <c r="M1179" s="47"/>
      <c r="N1179" s="47"/>
      <c r="O1179" s="47"/>
      <c r="P1179" s="47"/>
      <c r="Q1179" s="47"/>
      <c r="R1179" s="47"/>
      <c r="S1179" s="47"/>
      <c r="T1179" s="47"/>
      <c r="U1179" s="47"/>
    </row>
    <row r="1180" spans="1:21" x14ac:dyDescent="0.2">
      <c r="A1180" s="47"/>
      <c r="B1180" s="47"/>
      <c r="C1180" s="47"/>
      <c r="D1180" s="47"/>
      <c r="E1180" s="47"/>
      <c r="F1180" s="47"/>
      <c r="G1180" s="47"/>
      <c r="H1180" s="47"/>
      <c r="I1180" s="47"/>
      <c r="J1180" s="47"/>
      <c r="K1180" s="47"/>
      <c r="L1180" s="47"/>
      <c r="M1180" s="47"/>
      <c r="N1180" s="47"/>
      <c r="O1180" s="47"/>
      <c r="P1180" s="47"/>
      <c r="Q1180" s="47"/>
      <c r="R1180" s="47"/>
      <c r="S1180" s="47"/>
      <c r="T1180" s="47"/>
      <c r="U1180" s="47"/>
    </row>
    <row r="1181" spans="1:21" x14ac:dyDescent="0.2">
      <c r="A1181" s="47"/>
      <c r="B1181" s="47"/>
      <c r="C1181" s="47"/>
      <c r="D1181" s="47"/>
      <c r="E1181" s="47"/>
      <c r="F1181" s="47"/>
      <c r="G1181" s="47"/>
      <c r="H1181" s="47"/>
      <c r="I1181" s="47"/>
      <c r="J1181" s="47"/>
      <c r="K1181" s="47"/>
      <c r="L1181" s="47"/>
      <c r="M1181" s="47"/>
      <c r="N1181" s="47"/>
      <c r="O1181" s="47"/>
      <c r="P1181" s="47"/>
      <c r="Q1181" s="47"/>
      <c r="R1181" s="47"/>
      <c r="S1181" s="47"/>
      <c r="T1181" s="47"/>
      <c r="U1181" s="47"/>
    </row>
    <row r="1182" spans="1:21" x14ac:dyDescent="0.2">
      <c r="A1182" s="47"/>
      <c r="B1182" s="47"/>
      <c r="C1182" s="47"/>
      <c r="D1182" s="47"/>
      <c r="E1182" s="47"/>
      <c r="F1182" s="47"/>
      <c r="G1182" s="47"/>
      <c r="H1182" s="47"/>
      <c r="I1182" s="47"/>
      <c r="J1182" s="47"/>
      <c r="K1182" s="47"/>
      <c r="L1182" s="47"/>
      <c r="M1182" s="47"/>
      <c r="N1182" s="47"/>
      <c r="O1182" s="47"/>
      <c r="P1182" s="47"/>
      <c r="Q1182" s="47"/>
      <c r="R1182" s="47"/>
      <c r="S1182" s="47"/>
      <c r="T1182" s="47"/>
      <c r="U1182" s="47"/>
    </row>
    <row r="1183" spans="1:21" x14ac:dyDescent="0.2">
      <c r="A1183" s="47"/>
      <c r="B1183" s="47"/>
      <c r="C1183" s="47"/>
      <c r="D1183" s="47"/>
      <c r="E1183" s="47"/>
      <c r="F1183" s="47"/>
      <c r="G1183" s="47"/>
      <c r="H1183" s="47"/>
      <c r="I1183" s="47"/>
      <c r="J1183" s="47"/>
      <c r="K1183" s="47"/>
      <c r="L1183" s="47"/>
      <c r="M1183" s="47"/>
      <c r="N1183" s="47"/>
      <c r="O1183" s="47"/>
      <c r="P1183" s="47"/>
      <c r="Q1183" s="47"/>
      <c r="R1183" s="47"/>
      <c r="S1183" s="47"/>
      <c r="T1183" s="47"/>
      <c r="U1183" s="47"/>
    </row>
    <row r="1184" spans="1:21" x14ac:dyDescent="0.2">
      <c r="A1184" s="47"/>
      <c r="B1184" s="47"/>
      <c r="C1184" s="47"/>
      <c r="D1184" s="47"/>
      <c r="E1184" s="47"/>
      <c r="F1184" s="47"/>
      <c r="G1184" s="47"/>
      <c r="H1184" s="47"/>
      <c r="I1184" s="47"/>
      <c r="J1184" s="47"/>
      <c r="K1184" s="47"/>
      <c r="L1184" s="47"/>
      <c r="M1184" s="47"/>
      <c r="N1184" s="47"/>
      <c r="O1184" s="47"/>
      <c r="P1184" s="47"/>
      <c r="Q1184" s="47"/>
      <c r="R1184" s="47"/>
      <c r="S1184" s="47"/>
      <c r="T1184" s="47"/>
      <c r="U1184" s="47"/>
    </row>
    <row r="1185" spans="1:21" x14ac:dyDescent="0.2">
      <c r="A1185" s="47"/>
      <c r="B1185" s="47"/>
      <c r="C1185" s="47"/>
      <c r="D1185" s="47"/>
      <c r="E1185" s="47"/>
      <c r="F1185" s="47"/>
      <c r="G1185" s="47"/>
      <c r="H1185" s="47"/>
      <c r="I1185" s="47"/>
      <c r="J1185" s="47"/>
      <c r="K1185" s="47"/>
      <c r="L1185" s="47"/>
      <c r="M1185" s="47"/>
      <c r="N1185" s="47"/>
      <c r="O1185" s="47"/>
      <c r="P1185" s="47"/>
      <c r="Q1185" s="47"/>
      <c r="R1185" s="47"/>
      <c r="S1185" s="47"/>
      <c r="T1185" s="47"/>
      <c r="U1185" s="47"/>
    </row>
    <row r="1186" spans="1:21" x14ac:dyDescent="0.2">
      <c r="A1186" s="47"/>
      <c r="B1186" s="47"/>
      <c r="C1186" s="47"/>
      <c r="D1186" s="47"/>
      <c r="E1186" s="47"/>
      <c r="F1186" s="47"/>
      <c r="G1186" s="47"/>
      <c r="H1186" s="47"/>
      <c r="I1186" s="47"/>
      <c r="J1186" s="47"/>
      <c r="K1186" s="47"/>
      <c r="L1186" s="47"/>
      <c r="M1186" s="47"/>
      <c r="N1186" s="47"/>
      <c r="O1186" s="47"/>
      <c r="P1186" s="47"/>
      <c r="Q1186" s="47"/>
      <c r="R1186" s="47"/>
      <c r="S1186" s="47"/>
      <c r="T1186" s="47"/>
      <c r="U1186" s="47"/>
    </row>
    <row r="1187" spans="1:21" x14ac:dyDescent="0.2">
      <c r="A1187" s="47"/>
      <c r="B1187" s="47"/>
      <c r="C1187" s="47"/>
      <c r="D1187" s="47"/>
      <c r="E1187" s="47"/>
      <c r="F1187" s="47"/>
      <c r="G1187" s="47"/>
      <c r="H1187" s="47"/>
      <c r="I1187" s="47"/>
      <c r="J1187" s="47"/>
      <c r="K1187" s="47"/>
      <c r="L1187" s="47"/>
      <c r="M1187" s="47"/>
      <c r="N1187" s="47"/>
      <c r="O1187" s="47"/>
      <c r="P1187" s="47"/>
      <c r="Q1187" s="47"/>
      <c r="R1187" s="47"/>
      <c r="S1187" s="47"/>
      <c r="T1187" s="47"/>
      <c r="U1187" s="47"/>
    </row>
    <row r="1188" spans="1:21" x14ac:dyDescent="0.2">
      <c r="A1188" s="47"/>
      <c r="B1188" s="47"/>
      <c r="C1188" s="47"/>
      <c r="D1188" s="47"/>
      <c r="E1188" s="47"/>
      <c r="F1188" s="47"/>
      <c r="G1188" s="47"/>
      <c r="H1188" s="47"/>
      <c r="I1188" s="47"/>
      <c r="J1188" s="47"/>
      <c r="K1188" s="47"/>
      <c r="L1188" s="47"/>
      <c r="M1188" s="47"/>
      <c r="N1188" s="47"/>
      <c r="O1188" s="47"/>
      <c r="P1188" s="47"/>
      <c r="Q1188" s="47"/>
      <c r="R1188" s="47"/>
      <c r="S1188" s="47"/>
      <c r="T1188" s="47"/>
      <c r="U1188" s="47"/>
    </row>
    <row r="1189" spans="1:21" x14ac:dyDescent="0.2">
      <c r="A1189" s="47"/>
      <c r="B1189" s="47"/>
      <c r="C1189" s="47"/>
      <c r="D1189" s="47"/>
      <c r="E1189" s="47"/>
      <c r="F1189" s="47"/>
      <c r="G1189" s="47"/>
      <c r="H1189" s="47"/>
      <c r="I1189" s="47"/>
      <c r="J1189" s="47"/>
      <c r="K1189" s="47"/>
      <c r="L1189" s="47"/>
      <c r="M1189" s="47"/>
      <c r="N1189" s="47"/>
      <c r="O1189" s="47"/>
      <c r="P1189" s="47"/>
      <c r="Q1189" s="47"/>
      <c r="R1189" s="47"/>
      <c r="S1189" s="47"/>
      <c r="T1189" s="47"/>
      <c r="U1189" s="47"/>
    </row>
    <row r="1190" spans="1:21" x14ac:dyDescent="0.2">
      <c r="A1190" s="47"/>
      <c r="B1190" s="47"/>
      <c r="C1190" s="47"/>
      <c r="D1190" s="47"/>
      <c r="E1190" s="47"/>
      <c r="F1190" s="47"/>
      <c r="G1190" s="47"/>
      <c r="H1190" s="47"/>
      <c r="I1190" s="47"/>
      <c r="J1190" s="47"/>
      <c r="K1190" s="47"/>
      <c r="L1190" s="47"/>
      <c r="M1190" s="47"/>
      <c r="N1190" s="47"/>
      <c r="O1190" s="47"/>
      <c r="P1190" s="47"/>
      <c r="Q1190" s="47"/>
      <c r="R1190" s="47"/>
      <c r="S1190" s="47"/>
      <c r="T1190" s="47"/>
      <c r="U1190" s="47"/>
    </row>
    <row r="1191" spans="1:21" x14ac:dyDescent="0.2">
      <c r="A1191" s="47"/>
      <c r="B1191" s="47"/>
      <c r="C1191" s="47"/>
      <c r="D1191" s="47"/>
      <c r="E1191" s="47"/>
      <c r="F1191" s="47"/>
      <c r="G1191" s="47"/>
      <c r="H1191" s="47"/>
      <c r="I1191" s="47"/>
      <c r="J1191" s="47"/>
      <c r="K1191" s="47"/>
      <c r="L1191" s="47"/>
      <c r="M1191" s="47"/>
      <c r="N1191" s="47"/>
      <c r="O1191" s="47"/>
      <c r="P1191" s="47"/>
      <c r="Q1191" s="47"/>
      <c r="R1191" s="47"/>
      <c r="S1191" s="47"/>
      <c r="T1191" s="47"/>
      <c r="U1191" s="47"/>
    </row>
    <row r="1192" spans="1:21" x14ac:dyDescent="0.2">
      <c r="A1192" s="47"/>
      <c r="B1192" s="47"/>
      <c r="C1192" s="47"/>
      <c r="D1192" s="47"/>
      <c r="E1192" s="47"/>
      <c r="F1192" s="47"/>
      <c r="G1192" s="47"/>
      <c r="H1192" s="47"/>
      <c r="I1192" s="47"/>
      <c r="J1192" s="47"/>
      <c r="K1192" s="47"/>
      <c r="L1192" s="47"/>
      <c r="M1192" s="47"/>
      <c r="N1192" s="47"/>
      <c r="O1192" s="47"/>
      <c r="P1192" s="47"/>
      <c r="Q1192" s="47"/>
      <c r="R1192" s="47"/>
      <c r="S1192" s="47"/>
      <c r="T1192" s="47"/>
      <c r="U1192" s="47"/>
    </row>
    <row r="1193" spans="1:21" x14ac:dyDescent="0.2">
      <c r="A1193" s="47"/>
      <c r="B1193" s="47"/>
      <c r="C1193" s="47"/>
      <c r="D1193" s="47"/>
      <c r="E1193" s="47"/>
      <c r="F1193" s="47"/>
      <c r="G1193" s="47"/>
      <c r="H1193" s="47"/>
      <c r="I1193" s="47"/>
      <c r="J1193" s="47"/>
      <c r="K1193" s="47"/>
      <c r="L1193" s="47"/>
      <c r="M1193" s="47"/>
      <c r="N1193" s="47"/>
      <c r="O1193" s="47"/>
      <c r="P1193" s="47"/>
      <c r="Q1193" s="47"/>
      <c r="R1193" s="47"/>
      <c r="S1193" s="47"/>
      <c r="T1193" s="47"/>
      <c r="U1193" s="47"/>
    </row>
    <row r="1194" spans="1:21" x14ac:dyDescent="0.2">
      <c r="A1194" s="47"/>
      <c r="B1194" s="47"/>
      <c r="C1194" s="47"/>
      <c r="D1194" s="47"/>
      <c r="E1194" s="47"/>
      <c r="F1194" s="47"/>
      <c r="G1194" s="47"/>
      <c r="H1194" s="47"/>
      <c r="I1194" s="47"/>
      <c r="J1194" s="47"/>
      <c r="K1194" s="47"/>
      <c r="L1194" s="47"/>
      <c r="M1194" s="47"/>
      <c r="N1194" s="47"/>
      <c r="O1194" s="47"/>
      <c r="P1194" s="47"/>
      <c r="Q1194" s="47"/>
      <c r="R1194" s="47"/>
      <c r="S1194" s="47"/>
      <c r="T1194" s="47"/>
      <c r="U1194" s="47"/>
    </row>
    <row r="1195" spans="1:21" x14ac:dyDescent="0.2">
      <c r="A1195" s="47"/>
      <c r="B1195" s="47"/>
      <c r="C1195" s="47"/>
      <c r="D1195" s="47"/>
      <c r="E1195" s="47"/>
      <c r="F1195" s="47"/>
      <c r="G1195" s="47"/>
      <c r="H1195" s="47"/>
      <c r="I1195" s="47"/>
      <c r="J1195" s="47"/>
      <c r="K1195" s="47"/>
      <c r="L1195" s="47"/>
      <c r="M1195" s="47"/>
      <c r="N1195" s="47"/>
      <c r="O1195" s="47"/>
      <c r="P1195" s="47"/>
      <c r="Q1195" s="47"/>
      <c r="R1195" s="47"/>
      <c r="S1195" s="47"/>
      <c r="T1195" s="47"/>
      <c r="U1195" s="47"/>
    </row>
    <row r="1196" spans="1:21" x14ac:dyDescent="0.2">
      <c r="A1196" s="47"/>
      <c r="B1196" s="47"/>
      <c r="C1196" s="47"/>
      <c r="D1196" s="47"/>
      <c r="E1196" s="47"/>
      <c r="F1196" s="47"/>
      <c r="G1196" s="47"/>
      <c r="H1196" s="47"/>
      <c r="I1196" s="47"/>
      <c r="J1196" s="47"/>
      <c r="K1196" s="47"/>
      <c r="L1196" s="47"/>
      <c r="M1196" s="47"/>
      <c r="N1196" s="47"/>
      <c r="O1196" s="47"/>
      <c r="P1196" s="47"/>
      <c r="Q1196" s="47"/>
      <c r="R1196" s="47"/>
      <c r="S1196" s="47"/>
      <c r="T1196" s="47"/>
      <c r="U1196" s="47"/>
    </row>
    <row r="1197" spans="1:21" x14ac:dyDescent="0.2">
      <c r="A1197" s="47"/>
      <c r="B1197" s="47"/>
      <c r="C1197" s="47"/>
      <c r="D1197" s="47"/>
      <c r="E1197" s="47"/>
      <c r="F1197" s="47"/>
      <c r="G1197" s="47"/>
      <c r="H1197" s="47"/>
      <c r="I1197" s="47"/>
      <c r="J1197" s="47"/>
      <c r="K1197" s="47"/>
      <c r="L1197" s="47"/>
      <c r="M1197" s="47"/>
      <c r="N1197" s="47"/>
      <c r="O1197" s="47"/>
      <c r="P1197" s="47"/>
      <c r="Q1197" s="47"/>
      <c r="R1197" s="47"/>
      <c r="S1197" s="47"/>
      <c r="T1197" s="47"/>
      <c r="U1197" s="47"/>
    </row>
    <row r="1198" spans="1:21" x14ac:dyDescent="0.2">
      <c r="A1198" s="47"/>
      <c r="B1198" s="47"/>
      <c r="C1198" s="47"/>
      <c r="D1198" s="47"/>
      <c r="E1198" s="47"/>
      <c r="F1198" s="47"/>
      <c r="G1198" s="47"/>
      <c r="H1198" s="47"/>
      <c r="I1198" s="47"/>
      <c r="J1198" s="47"/>
      <c r="K1198" s="47"/>
      <c r="L1198" s="47"/>
      <c r="M1198" s="47"/>
      <c r="N1198" s="47"/>
      <c r="O1198" s="47"/>
      <c r="P1198" s="47"/>
      <c r="Q1198" s="47"/>
      <c r="R1198" s="47"/>
      <c r="S1198" s="47"/>
      <c r="T1198" s="47"/>
      <c r="U1198" s="47"/>
    </row>
    <row r="1199" spans="1:21" x14ac:dyDescent="0.2">
      <c r="A1199" s="47"/>
      <c r="B1199" s="47"/>
      <c r="C1199" s="47"/>
      <c r="D1199" s="47"/>
      <c r="E1199" s="47"/>
      <c r="F1199" s="47"/>
      <c r="G1199" s="47"/>
      <c r="H1199" s="47"/>
      <c r="I1199" s="47"/>
      <c r="J1199" s="47"/>
      <c r="K1199" s="47"/>
      <c r="L1199" s="47"/>
      <c r="M1199" s="47"/>
      <c r="N1199" s="47"/>
      <c r="O1199" s="47"/>
      <c r="P1199" s="47"/>
      <c r="Q1199" s="47"/>
      <c r="R1199" s="47"/>
      <c r="S1199" s="47"/>
      <c r="T1199" s="47"/>
      <c r="U1199" s="47"/>
    </row>
    <row r="1200" spans="1:21" x14ac:dyDescent="0.2">
      <c r="A1200" s="47"/>
      <c r="B1200" s="47"/>
      <c r="C1200" s="47"/>
      <c r="D1200" s="47"/>
      <c r="E1200" s="47"/>
      <c r="F1200" s="47"/>
      <c r="G1200" s="47"/>
      <c r="H1200" s="47"/>
      <c r="I1200" s="47"/>
      <c r="J1200" s="47"/>
      <c r="K1200" s="47"/>
      <c r="L1200" s="47"/>
      <c r="M1200" s="47"/>
      <c r="N1200" s="47"/>
      <c r="O1200" s="47"/>
      <c r="P1200" s="47"/>
      <c r="Q1200" s="47"/>
      <c r="R1200" s="47"/>
      <c r="S1200" s="47"/>
      <c r="T1200" s="47"/>
      <c r="U1200" s="47"/>
    </row>
    <row r="1201" spans="1:21" x14ac:dyDescent="0.2">
      <c r="A1201" s="47"/>
      <c r="B1201" s="47"/>
      <c r="C1201" s="47"/>
      <c r="D1201" s="47"/>
      <c r="E1201" s="47"/>
      <c r="F1201" s="47"/>
      <c r="G1201" s="47"/>
      <c r="H1201" s="47"/>
      <c r="I1201" s="47"/>
      <c r="J1201" s="47"/>
      <c r="K1201" s="47"/>
      <c r="L1201" s="47"/>
      <c r="M1201" s="47"/>
      <c r="N1201" s="47"/>
      <c r="O1201" s="47"/>
      <c r="P1201" s="47"/>
      <c r="Q1201" s="47"/>
      <c r="R1201" s="47"/>
      <c r="S1201" s="47"/>
      <c r="T1201" s="47"/>
      <c r="U1201" s="47"/>
    </row>
    <row r="1202" spans="1:21" x14ac:dyDescent="0.2">
      <c r="A1202" s="47"/>
      <c r="B1202" s="47"/>
      <c r="C1202" s="47"/>
      <c r="D1202" s="47"/>
      <c r="E1202" s="47"/>
      <c r="F1202" s="47"/>
      <c r="G1202" s="47"/>
      <c r="H1202" s="47"/>
      <c r="I1202" s="47"/>
      <c r="J1202" s="47"/>
      <c r="K1202" s="47"/>
      <c r="L1202" s="47"/>
      <c r="M1202" s="47"/>
      <c r="N1202" s="47"/>
      <c r="O1202" s="47"/>
      <c r="P1202" s="47"/>
      <c r="Q1202" s="47"/>
      <c r="R1202" s="47"/>
      <c r="S1202" s="47"/>
      <c r="T1202" s="47"/>
      <c r="U1202" s="47"/>
    </row>
    <row r="1203" spans="1:21" x14ac:dyDescent="0.2">
      <c r="A1203" s="47"/>
      <c r="B1203" s="47"/>
      <c r="C1203" s="47"/>
      <c r="D1203" s="47"/>
      <c r="E1203" s="47"/>
      <c r="F1203" s="47"/>
      <c r="G1203" s="47"/>
      <c r="H1203" s="47"/>
      <c r="I1203" s="47"/>
      <c r="J1203" s="47"/>
      <c r="K1203" s="47"/>
      <c r="L1203" s="47"/>
      <c r="M1203" s="47"/>
      <c r="N1203" s="47"/>
      <c r="O1203" s="47"/>
      <c r="P1203" s="47"/>
      <c r="Q1203" s="47"/>
      <c r="R1203" s="47"/>
      <c r="S1203" s="47"/>
      <c r="T1203" s="47"/>
      <c r="U1203" s="47"/>
    </row>
    <row r="1204" spans="1:21" x14ac:dyDescent="0.2">
      <c r="A1204" s="47"/>
      <c r="B1204" s="47"/>
      <c r="C1204" s="47"/>
      <c r="D1204" s="47"/>
      <c r="E1204" s="47"/>
      <c r="F1204" s="47"/>
      <c r="G1204" s="47"/>
      <c r="H1204" s="47"/>
      <c r="I1204" s="47"/>
      <c r="J1204" s="47"/>
      <c r="K1204" s="47"/>
      <c r="L1204" s="47"/>
      <c r="M1204" s="47"/>
      <c r="N1204" s="47"/>
      <c r="O1204" s="47"/>
      <c r="P1204" s="47"/>
      <c r="Q1204" s="47"/>
      <c r="R1204" s="47"/>
      <c r="S1204" s="47"/>
      <c r="T1204" s="47"/>
      <c r="U1204" s="47"/>
    </row>
    <row r="1205" spans="1:21" x14ac:dyDescent="0.2">
      <c r="A1205" s="47"/>
      <c r="B1205" s="47"/>
      <c r="C1205" s="47"/>
      <c r="D1205" s="47"/>
      <c r="E1205" s="47"/>
      <c r="F1205" s="47"/>
      <c r="G1205" s="47"/>
      <c r="H1205" s="47"/>
      <c r="I1205" s="47"/>
      <c r="J1205" s="47"/>
      <c r="K1205" s="47"/>
      <c r="L1205" s="47"/>
      <c r="M1205" s="47"/>
      <c r="N1205" s="47"/>
      <c r="O1205" s="47"/>
      <c r="P1205" s="47"/>
      <c r="Q1205" s="47"/>
      <c r="R1205" s="47"/>
      <c r="S1205" s="47"/>
      <c r="T1205" s="47"/>
      <c r="U1205" s="47"/>
    </row>
    <row r="1206" spans="1:21" x14ac:dyDescent="0.2">
      <c r="A1206" s="47"/>
      <c r="B1206" s="47"/>
      <c r="C1206" s="47"/>
      <c r="D1206" s="47"/>
      <c r="E1206" s="47"/>
      <c r="F1206" s="47"/>
      <c r="G1206" s="47"/>
      <c r="H1206" s="47"/>
      <c r="I1206" s="47"/>
      <c r="J1206" s="47"/>
      <c r="K1206" s="47"/>
      <c r="L1206" s="47"/>
      <c r="M1206" s="47"/>
      <c r="N1206" s="47"/>
      <c r="O1206" s="47"/>
      <c r="P1206" s="47"/>
      <c r="Q1206" s="47"/>
      <c r="R1206" s="47"/>
      <c r="S1206" s="47"/>
      <c r="T1206" s="47"/>
      <c r="U1206" s="47"/>
    </row>
    <row r="1207" spans="1:21" x14ac:dyDescent="0.2">
      <c r="A1207" s="47"/>
      <c r="B1207" s="47"/>
      <c r="C1207" s="47"/>
      <c r="D1207" s="47"/>
      <c r="E1207" s="47"/>
      <c r="F1207" s="47"/>
      <c r="G1207" s="47"/>
      <c r="H1207" s="47"/>
      <c r="I1207" s="47"/>
      <c r="J1207" s="47"/>
      <c r="K1207" s="47"/>
      <c r="L1207" s="47"/>
      <c r="M1207" s="47"/>
      <c r="N1207" s="47"/>
      <c r="O1207" s="47"/>
      <c r="P1207" s="47"/>
      <c r="Q1207" s="47"/>
      <c r="R1207" s="47"/>
      <c r="S1207" s="47"/>
      <c r="T1207" s="47"/>
      <c r="U1207" s="47"/>
    </row>
    <row r="1208" spans="1:21" x14ac:dyDescent="0.2">
      <c r="A1208" s="47"/>
      <c r="B1208" s="47"/>
      <c r="C1208" s="47"/>
      <c r="D1208" s="47"/>
      <c r="E1208" s="47"/>
      <c r="F1208" s="47"/>
      <c r="G1208" s="47"/>
      <c r="H1208" s="47"/>
      <c r="I1208" s="47"/>
      <c r="J1208" s="47"/>
      <c r="K1208" s="47"/>
      <c r="L1208" s="47"/>
      <c r="M1208" s="47"/>
      <c r="N1208" s="47"/>
      <c r="O1208" s="47"/>
      <c r="P1208" s="47"/>
      <c r="Q1208" s="47"/>
      <c r="R1208" s="47"/>
      <c r="S1208" s="47"/>
      <c r="T1208" s="47"/>
      <c r="U1208" s="47"/>
    </row>
    <row r="1209" spans="1:21" x14ac:dyDescent="0.2">
      <c r="A1209" s="47"/>
      <c r="B1209" s="47"/>
      <c r="C1209" s="47"/>
      <c r="D1209" s="47"/>
      <c r="E1209" s="47"/>
      <c r="F1209" s="47"/>
      <c r="G1209" s="47"/>
      <c r="H1209" s="47"/>
      <c r="I1209" s="47"/>
      <c r="J1209" s="47"/>
      <c r="K1209" s="47"/>
      <c r="L1209" s="47"/>
      <c r="M1209" s="47"/>
      <c r="N1209" s="47"/>
      <c r="O1209" s="47"/>
      <c r="P1209" s="47"/>
      <c r="Q1209" s="47"/>
      <c r="R1209" s="47"/>
      <c r="S1209" s="47"/>
      <c r="T1209" s="47"/>
      <c r="U1209" s="47"/>
    </row>
    <row r="1210" spans="1:21" x14ac:dyDescent="0.2">
      <c r="A1210" s="47"/>
      <c r="B1210" s="47"/>
      <c r="C1210" s="47"/>
      <c r="D1210" s="47"/>
      <c r="E1210" s="47"/>
      <c r="F1210" s="47"/>
      <c r="G1210" s="47"/>
      <c r="H1210" s="47"/>
      <c r="I1210" s="47"/>
      <c r="J1210" s="47"/>
      <c r="K1210" s="47"/>
      <c r="L1210" s="47"/>
      <c r="M1210" s="47"/>
      <c r="N1210" s="47"/>
      <c r="O1210" s="47"/>
      <c r="P1210" s="47"/>
      <c r="Q1210" s="47"/>
      <c r="R1210" s="47"/>
      <c r="S1210" s="47"/>
      <c r="T1210" s="47"/>
      <c r="U1210" s="47"/>
    </row>
    <row r="1211" spans="1:21" x14ac:dyDescent="0.2">
      <c r="A1211" s="47"/>
      <c r="B1211" s="47"/>
      <c r="C1211" s="47"/>
      <c r="D1211" s="47"/>
      <c r="E1211" s="47"/>
      <c r="F1211" s="47"/>
      <c r="G1211" s="47"/>
      <c r="H1211" s="47"/>
      <c r="I1211" s="47"/>
      <c r="J1211" s="47"/>
      <c r="K1211" s="47"/>
      <c r="L1211" s="47"/>
      <c r="M1211" s="47"/>
      <c r="N1211" s="47"/>
      <c r="O1211" s="47"/>
      <c r="P1211" s="47"/>
      <c r="Q1211" s="47"/>
      <c r="R1211" s="47"/>
      <c r="S1211" s="47"/>
      <c r="T1211" s="47"/>
      <c r="U1211" s="47"/>
    </row>
    <row r="1212" spans="1:21" x14ac:dyDescent="0.2">
      <c r="A1212" s="47"/>
      <c r="B1212" s="47"/>
      <c r="C1212" s="47"/>
      <c r="D1212" s="47"/>
      <c r="E1212" s="47"/>
      <c r="F1212" s="47"/>
      <c r="G1212" s="47"/>
      <c r="H1212" s="47"/>
      <c r="I1212" s="47"/>
      <c r="J1212" s="47"/>
      <c r="K1212" s="47"/>
      <c r="L1212" s="47"/>
      <c r="M1212" s="47"/>
      <c r="N1212" s="47"/>
      <c r="O1212" s="47"/>
      <c r="P1212" s="47"/>
      <c r="Q1212" s="47"/>
      <c r="R1212" s="47"/>
      <c r="S1212" s="47"/>
      <c r="T1212" s="47"/>
      <c r="U1212" s="47"/>
    </row>
    <row r="1213" spans="1:21" x14ac:dyDescent="0.2">
      <c r="A1213" s="47"/>
      <c r="B1213" s="47"/>
      <c r="C1213" s="47"/>
      <c r="D1213" s="47"/>
      <c r="E1213" s="47"/>
      <c r="F1213" s="47"/>
      <c r="G1213" s="47"/>
      <c r="H1213" s="47"/>
      <c r="I1213" s="47"/>
      <c r="J1213" s="47"/>
      <c r="K1213" s="47"/>
      <c r="L1213" s="47"/>
      <c r="M1213" s="47"/>
      <c r="N1213" s="47"/>
      <c r="O1213" s="47"/>
      <c r="P1213" s="47"/>
      <c r="Q1213" s="47"/>
      <c r="R1213" s="47"/>
      <c r="S1213" s="47"/>
      <c r="T1213" s="47"/>
      <c r="U1213" s="47"/>
    </row>
    <row r="1214" spans="1:21" x14ac:dyDescent="0.2">
      <c r="A1214" s="47"/>
      <c r="B1214" s="47"/>
      <c r="C1214" s="47"/>
      <c r="D1214" s="47"/>
      <c r="E1214" s="47"/>
      <c r="F1214" s="47"/>
      <c r="G1214" s="47"/>
      <c r="H1214" s="47"/>
      <c r="I1214" s="47"/>
      <c r="J1214" s="47"/>
      <c r="K1214" s="47"/>
      <c r="L1214" s="47"/>
      <c r="M1214" s="47"/>
      <c r="N1214" s="47"/>
      <c r="O1214" s="47"/>
      <c r="P1214" s="47"/>
      <c r="Q1214" s="47"/>
      <c r="R1214" s="47"/>
      <c r="S1214" s="47"/>
      <c r="T1214" s="47"/>
      <c r="U1214" s="47"/>
    </row>
    <row r="1215" spans="1:21" x14ac:dyDescent="0.2">
      <c r="A1215" s="47"/>
      <c r="B1215" s="47"/>
      <c r="C1215" s="47"/>
      <c r="D1215" s="47"/>
      <c r="E1215" s="47"/>
      <c r="F1215" s="47"/>
      <c r="G1215" s="47"/>
      <c r="H1215" s="47"/>
      <c r="I1215" s="47"/>
      <c r="J1215" s="47"/>
      <c r="K1215" s="47"/>
      <c r="L1215" s="47"/>
      <c r="M1215" s="47"/>
      <c r="N1215" s="47"/>
      <c r="O1215" s="47"/>
      <c r="P1215" s="47"/>
      <c r="Q1215" s="47"/>
      <c r="R1215" s="47"/>
      <c r="S1215" s="47"/>
      <c r="T1215" s="47"/>
      <c r="U1215" s="47"/>
    </row>
    <row r="1216" spans="1:21" x14ac:dyDescent="0.2">
      <c r="A1216" s="47"/>
      <c r="B1216" s="47"/>
      <c r="C1216" s="47"/>
      <c r="D1216" s="47"/>
      <c r="E1216" s="47"/>
      <c r="F1216" s="47"/>
      <c r="G1216" s="47"/>
      <c r="H1216" s="47"/>
      <c r="I1216" s="47"/>
      <c r="J1216" s="47"/>
      <c r="K1216" s="47"/>
      <c r="L1216" s="47"/>
      <c r="M1216" s="47"/>
      <c r="N1216" s="47"/>
      <c r="O1216" s="47"/>
      <c r="P1216" s="47"/>
      <c r="Q1216" s="47"/>
      <c r="R1216" s="47"/>
      <c r="S1216" s="47"/>
      <c r="T1216" s="47"/>
      <c r="U1216" s="47"/>
    </row>
    <row r="1217" spans="1:21" x14ac:dyDescent="0.2">
      <c r="A1217" s="47"/>
      <c r="B1217" s="47"/>
      <c r="C1217" s="47"/>
      <c r="D1217" s="47"/>
      <c r="E1217" s="47"/>
      <c r="F1217" s="47"/>
      <c r="G1217" s="47"/>
      <c r="H1217" s="47"/>
      <c r="I1217" s="47"/>
      <c r="J1217" s="47"/>
      <c r="K1217" s="47"/>
      <c r="L1217" s="47"/>
      <c r="M1217" s="47"/>
      <c r="N1217" s="47"/>
      <c r="O1217" s="47"/>
      <c r="P1217" s="47"/>
      <c r="Q1217" s="47"/>
      <c r="R1217" s="47"/>
      <c r="S1217" s="47"/>
      <c r="T1217" s="47"/>
      <c r="U1217" s="47"/>
    </row>
    <row r="1218" spans="1:21" x14ac:dyDescent="0.2">
      <c r="A1218" s="47"/>
      <c r="B1218" s="47"/>
      <c r="C1218" s="47"/>
      <c r="D1218" s="47"/>
      <c r="E1218" s="47"/>
      <c r="F1218" s="47"/>
      <c r="G1218" s="47"/>
      <c r="H1218" s="47"/>
      <c r="I1218" s="47"/>
      <c r="J1218" s="47"/>
      <c r="K1218" s="47"/>
      <c r="L1218" s="47"/>
      <c r="M1218" s="47"/>
      <c r="N1218" s="47"/>
      <c r="O1218" s="47"/>
      <c r="P1218" s="47"/>
      <c r="Q1218" s="47"/>
      <c r="R1218" s="47"/>
      <c r="S1218" s="47"/>
      <c r="T1218" s="47"/>
      <c r="U1218" s="47"/>
    </row>
    <row r="1219" spans="1:21" x14ac:dyDescent="0.2">
      <c r="A1219" s="47"/>
      <c r="B1219" s="47"/>
      <c r="C1219" s="47"/>
      <c r="D1219" s="47"/>
      <c r="E1219" s="47"/>
      <c r="F1219" s="47"/>
      <c r="G1219" s="47"/>
      <c r="H1219" s="47"/>
      <c r="I1219" s="47"/>
      <c r="J1219" s="47"/>
      <c r="K1219" s="47"/>
      <c r="L1219" s="47"/>
      <c r="M1219" s="47"/>
      <c r="N1219" s="47"/>
      <c r="O1219" s="47"/>
      <c r="P1219" s="47"/>
      <c r="Q1219" s="47"/>
      <c r="R1219" s="47"/>
      <c r="S1219" s="47"/>
      <c r="T1219" s="47"/>
      <c r="U1219" s="47"/>
    </row>
    <row r="1220" spans="1:21" x14ac:dyDescent="0.2">
      <c r="A1220" s="47"/>
      <c r="B1220" s="47"/>
      <c r="C1220" s="47"/>
      <c r="D1220" s="47"/>
      <c r="E1220" s="47"/>
      <c r="F1220" s="47"/>
      <c r="G1220" s="47"/>
      <c r="H1220" s="47"/>
      <c r="I1220" s="47"/>
      <c r="J1220" s="47"/>
      <c r="K1220" s="47"/>
      <c r="L1220" s="47"/>
      <c r="M1220" s="47"/>
      <c r="N1220" s="47"/>
      <c r="O1220" s="47"/>
      <c r="P1220" s="47"/>
      <c r="Q1220" s="47"/>
      <c r="R1220" s="47"/>
      <c r="S1220" s="47"/>
      <c r="T1220" s="47"/>
      <c r="U1220" s="47"/>
    </row>
    <row r="1221" spans="1:21" x14ac:dyDescent="0.2">
      <c r="A1221" s="47"/>
      <c r="B1221" s="47"/>
      <c r="C1221" s="47"/>
      <c r="D1221" s="47"/>
      <c r="E1221" s="47"/>
      <c r="F1221" s="47"/>
      <c r="G1221" s="47"/>
      <c r="H1221" s="47"/>
      <c r="I1221" s="47"/>
      <c r="J1221" s="47"/>
      <c r="K1221" s="47"/>
      <c r="L1221" s="47"/>
      <c r="M1221" s="47"/>
      <c r="N1221" s="47"/>
      <c r="O1221" s="47"/>
      <c r="P1221" s="47"/>
      <c r="Q1221" s="47"/>
      <c r="R1221" s="47"/>
      <c r="S1221" s="47"/>
      <c r="T1221" s="47"/>
      <c r="U1221" s="47"/>
    </row>
    <row r="1222" spans="1:21" x14ac:dyDescent="0.2">
      <c r="A1222" s="47"/>
      <c r="B1222" s="47"/>
      <c r="C1222" s="47"/>
      <c r="D1222" s="47"/>
      <c r="E1222" s="47"/>
      <c r="F1222" s="47"/>
      <c r="G1222" s="47"/>
      <c r="H1222" s="47"/>
      <c r="I1222" s="47"/>
      <c r="J1222" s="47"/>
      <c r="K1222" s="47"/>
      <c r="L1222" s="47"/>
      <c r="M1222" s="47"/>
      <c r="N1222" s="47"/>
      <c r="O1222" s="47"/>
      <c r="P1222" s="47"/>
      <c r="Q1222" s="47"/>
      <c r="R1222" s="47"/>
      <c r="S1222" s="47"/>
      <c r="T1222" s="47"/>
      <c r="U1222" s="47"/>
    </row>
    <row r="1223" spans="1:21" x14ac:dyDescent="0.2">
      <c r="A1223" s="47"/>
      <c r="B1223" s="47"/>
      <c r="C1223" s="47"/>
      <c r="D1223" s="47"/>
      <c r="E1223" s="47"/>
      <c r="F1223" s="47"/>
      <c r="G1223" s="47"/>
      <c r="H1223" s="47"/>
      <c r="I1223" s="47"/>
      <c r="J1223" s="47"/>
      <c r="K1223" s="47"/>
      <c r="L1223" s="47"/>
      <c r="M1223" s="47"/>
      <c r="N1223" s="47"/>
      <c r="O1223" s="47"/>
      <c r="P1223" s="47"/>
      <c r="Q1223" s="47"/>
      <c r="R1223" s="47"/>
      <c r="S1223" s="47"/>
      <c r="T1223" s="47"/>
      <c r="U1223" s="47"/>
    </row>
    <row r="1224" spans="1:21" x14ac:dyDescent="0.2">
      <c r="A1224" s="47"/>
      <c r="B1224" s="47"/>
      <c r="C1224" s="47"/>
      <c r="D1224" s="47"/>
      <c r="E1224" s="47"/>
      <c r="F1224" s="47"/>
      <c r="G1224" s="47"/>
      <c r="H1224" s="47"/>
      <c r="I1224" s="47"/>
      <c r="J1224" s="47"/>
      <c r="K1224" s="47"/>
      <c r="L1224" s="47"/>
      <c r="M1224" s="47"/>
      <c r="N1224" s="47"/>
      <c r="O1224" s="47"/>
      <c r="P1224" s="47"/>
      <c r="Q1224" s="47"/>
      <c r="R1224" s="47"/>
      <c r="S1224" s="47"/>
      <c r="T1224" s="47"/>
      <c r="U1224" s="47"/>
    </row>
    <row r="1225" spans="1:21" x14ac:dyDescent="0.2">
      <c r="A1225" s="47"/>
      <c r="B1225" s="47"/>
      <c r="C1225" s="47"/>
      <c r="D1225" s="47"/>
      <c r="E1225" s="47"/>
      <c r="F1225" s="47"/>
      <c r="G1225" s="47"/>
      <c r="H1225" s="47"/>
      <c r="I1225" s="47"/>
      <c r="J1225" s="47"/>
      <c r="K1225" s="47"/>
      <c r="L1225" s="47"/>
      <c r="M1225" s="47"/>
      <c r="N1225" s="47"/>
      <c r="O1225" s="47"/>
      <c r="P1225" s="47"/>
      <c r="Q1225" s="47"/>
      <c r="R1225" s="47"/>
      <c r="S1225" s="47"/>
      <c r="T1225" s="47"/>
      <c r="U1225" s="47"/>
    </row>
    <row r="1226" spans="1:21" x14ac:dyDescent="0.2">
      <c r="A1226" s="47"/>
      <c r="B1226" s="47"/>
      <c r="C1226" s="47"/>
      <c r="D1226" s="47"/>
      <c r="E1226" s="47"/>
      <c r="F1226" s="47"/>
      <c r="G1226" s="47"/>
      <c r="H1226" s="47"/>
      <c r="I1226" s="47"/>
      <c r="J1226" s="47"/>
      <c r="K1226" s="47"/>
      <c r="L1226" s="47"/>
      <c r="M1226" s="47"/>
      <c r="N1226" s="47"/>
      <c r="O1226" s="47"/>
      <c r="P1226" s="47"/>
      <c r="Q1226" s="47"/>
      <c r="R1226" s="47"/>
      <c r="S1226" s="47"/>
      <c r="T1226" s="47"/>
      <c r="U1226" s="47"/>
    </row>
    <row r="1227" spans="1:21" x14ac:dyDescent="0.2">
      <c r="A1227" s="47"/>
      <c r="B1227" s="47"/>
      <c r="C1227" s="47"/>
      <c r="D1227" s="47"/>
      <c r="E1227" s="47"/>
      <c r="F1227" s="47"/>
      <c r="G1227" s="47"/>
      <c r="H1227" s="47"/>
      <c r="I1227" s="47"/>
      <c r="J1227" s="47"/>
      <c r="K1227" s="47"/>
      <c r="L1227" s="47"/>
      <c r="M1227" s="47"/>
      <c r="N1227" s="47"/>
      <c r="O1227" s="47"/>
      <c r="P1227" s="47"/>
      <c r="Q1227" s="47"/>
      <c r="R1227" s="47"/>
      <c r="S1227" s="47"/>
      <c r="T1227" s="47"/>
      <c r="U1227" s="47"/>
    </row>
    <row r="1228" spans="1:21" x14ac:dyDescent="0.2">
      <c r="A1228" s="47"/>
      <c r="B1228" s="47"/>
      <c r="C1228" s="47"/>
      <c r="D1228" s="47"/>
      <c r="E1228" s="47"/>
      <c r="F1228" s="47"/>
      <c r="G1228" s="47"/>
      <c r="H1228" s="47"/>
      <c r="I1228" s="47"/>
      <c r="J1228" s="47"/>
      <c r="K1228" s="47"/>
      <c r="L1228" s="47"/>
      <c r="M1228" s="47"/>
      <c r="N1228" s="47"/>
      <c r="O1228" s="47"/>
      <c r="P1228" s="47"/>
      <c r="Q1228" s="47"/>
      <c r="R1228" s="47"/>
      <c r="S1228" s="47"/>
      <c r="T1228" s="47"/>
      <c r="U1228" s="47"/>
    </row>
    <row r="1229" spans="1:21" x14ac:dyDescent="0.2">
      <c r="A1229" s="47"/>
      <c r="B1229" s="47"/>
      <c r="C1229" s="47"/>
      <c r="D1229" s="47"/>
      <c r="E1229" s="47"/>
      <c r="F1229" s="47"/>
      <c r="G1229" s="47"/>
      <c r="H1229" s="47"/>
      <c r="I1229" s="47"/>
      <c r="J1229" s="47"/>
      <c r="K1229" s="47"/>
      <c r="L1229" s="47"/>
      <c r="M1229" s="47"/>
      <c r="N1229" s="47"/>
      <c r="O1229" s="47"/>
      <c r="P1229" s="47"/>
      <c r="Q1229" s="47"/>
      <c r="R1229" s="47"/>
      <c r="S1229" s="47"/>
      <c r="T1229" s="47"/>
      <c r="U1229" s="47"/>
    </row>
    <row r="1230" spans="1:21" x14ac:dyDescent="0.2">
      <c r="A1230" s="47"/>
      <c r="B1230" s="47"/>
      <c r="C1230" s="47"/>
      <c r="D1230" s="47"/>
      <c r="E1230" s="47"/>
      <c r="F1230" s="47"/>
      <c r="G1230" s="47"/>
      <c r="H1230" s="47"/>
      <c r="I1230" s="47"/>
      <c r="J1230" s="47"/>
      <c r="K1230" s="47"/>
      <c r="L1230" s="47"/>
      <c r="M1230" s="47"/>
      <c r="N1230" s="47"/>
      <c r="O1230" s="47"/>
      <c r="P1230" s="47"/>
      <c r="Q1230" s="47"/>
      <c r="R1230" s="47"/>
      <c r="S1230" s="47"/>
      <c r="T1230" s="47"/>
      <c r="U1230" s="47"/>
    </row>
    <row r="1231" spans="1:21" x14ac:dyDescent="0.2">
      <c r="A1231" s="47"/>
      <c r="B1231" s="47"/>
      <c r="C1231" s="47"/>
      <c r="D1231" s="47"/>
      <c r="E1231" s="47"/>
      <c r="F1231" s="47"/>
      <c r="G1231" s="47"/>
      <c r="H1231" s="47"/>
      <c r="I1231" s="47"/>
      <c r="J1231" s="47"/>
      <c r="K1231" s="47"/>
      <c r="L1231" s="47"/>
      <c r="M1231" s="47"/>
      <c r="N1231" s="47"/>
      <c r="O1231" s="47"/>
      <c r="P1231" s="47"/>
      <c r="Q1231" s="47"/>
      <c r="R1231" s="47"/>
      <c r="S1231" s="47"/>
      <c r="T1231" s="47"/>
      <c r="U1231" s="47"/>
    </row>
    <row r="1232" spans="1:21" x14ac:dyDescent="0.2">
      <c r="A1232" s="47"/>
      <c r="B1232" s="47"/>
      <c r="C1232" s="47"/>
      <c r="D1232" s="47"/>
      <c r="E1232" s="47"/>
      <c r="F1232" s="47"/>
      <c r="G1232" s="47"/>
      <c r="H1232" s="47"/>
      <c r="I1232" s="47"/>
      <c r="J1232" s="47"/>
      <c r="K1232" s="47"/>
      <c r="L1232" s="47"/>
      <c r="M1232" s="47"/>
      <c r="N1232" s="47"/>
      <c r="O1232" s="47"/>
      <c r="P1232" s="47"/>
      <c r="Q1232" s="47"/>
      <c r="R1232" s="47"/>
      <c r="S1232" s="47"/>
      <c r="T1232" s="47"/>
      <c r="U1232" s="47"/>
    </row>
    <row r="1233" spans="1:21" x14ac:dyDescent="0.2">
      <c r="A1233" s="47"/>
      <c r="B1233" s="47"/>
      <c r="C1233" s="47"/>
      <c r="D1233" s="47"/>
      <c r="E1233" s="47"/>
      <c r="F1233" s="47"/>
      <c r="G1233" s="47"/>
      <c r="H1233" s="47"/>
      <c r="I1233" s="47"/>
      <c r="J1233" s="47"/>
      <c r="K1233" s="47"/>
      <c r="L1233" s="47"/>
      <c r="M1233" s="47"/>
      <c r="N1233" s="47"/>
      <c r="O1233" s="47"/>
      <c r="P1233" s="47"/>
      <c r="Q1233" s="47"/>
      <c r="R1233" s="47"/>
      <c r="S1233" s="47"/>
      <c r="T1233" s="47"/>
      <c r="U1233" s="47"/>
    </row>
    <row r="1234" spans="1:21" x14ac:dyDescent="0.2">
      <c r="A1234" s="47"/>
      <c r="B1234" s="47"/>
      <c r="C1234" s="47"/>
      <c r="D1234" s="47"/>
      <c r="E1234" s="47"/>
      <c r="F1234" s="47"/>
      <c r="G1234" s="47"/>
      <c r="H1234" s="47"/>
      <c r="I1234" s="47"/>
      <c r="J1234" s="47"/>
      <c r="K1234" s="47"/>
      <c r="L1234" s="47"/>
      <c r="M1234" s="47"/>
      <c r="N1234" s="47"/>
      <c r="O1234" s="47"/>
      <c r="P1234" s="47"/>
      <c r="Q1234" s="47"/>
      <c r="R1234" s="47"/>
      <c r="S1234" s="47"/>
      <c r="T1234" s="47"/>
      <c r="U1234" s="47"/>
    </row>
    <row r="1235" spans="1:21" x14ac:dyDescent="0.2">
      <c r="A1235" s="47"/>
      <c r="B1235" s="47"/>
      <c r="C1235" s="47"/>
      <c r="D1235" s="47"/>
      <c r="E1235" s="47"/>
      <c r="F1235" s="47"/>
      <c r="G1235" s="47"/>
      <c r="H1235" s="47"/>
      <c r="I1235" s="47"/>
      <c r="J1235" s="47"/>
      <c r="K1235" s="47"/>
      <c r="L1235" s="47"/>
      <c r="M1235" s="47"/>
      <c r="N1235" s="47"/>
      <c r="O1235" s="47"/>
      <c r="P1235" s="47"/>
      <c r="Q1235" s="47"/>
      <c r="R1235" s="47"/>
      <c r="S1235" s="47"/>
      <c r="T1235" s="47"/>
      <c r="U1235" s="47"/>
    </row>
    <row r="1236" spans="1:21" x14ac:dyDescent="0.2">
      <c r="A1236" s="47"/>
      <c r="B1236" s="47"/>
      <c r="C1236" s="47"/>
      <c r="D1236" s="47"/>
      <c r="E1236" s="47"/>
      <c r="F1236" s="47"/>
      <c r="G1236" s="47"/>
      <c r="H1236" s="47"/>
      <c r="I1236" s="47"/>
      <c r="J1236" s="47"/>
      <c r="K1236" s="47"/>
      <c r="L1236" s="47"/>
      <c r="M1236" s="47"/>
      <c r="N1236" s="47"/>
      <c r="O1236" s="47"/>
      <c r="P1236" s="47"/>
      <c r="Q1236" s="47"/>
      <c r="R1236" s="47"/>
      <c r="S1236" s="47"/>
      <c r="T1236" s="47"/>
      <c r="U1236" s="47"/>
    </row>
    <row r="1237" spans="1:21" x14ac:dyDescent="0.2">
      <c r="A1237" s="47"/>
      <c r="B1237" s="47"/>
      <c r="C1237" s="47"/>
      <c r="D1237" s="47"/>
      <c r="E1237" s="47"/>
      <c r="F1237" s="47"/>
      <c r="G1237" s="47"/>
      <c r="H1237" s="47"/>
      <c r="I1237" s="47"/>
      <c r="J1237" s="47"/>
      <c r="K1237" s="47"/>
      <c r="L1237" s="47"/>
      <c r="M1237" s="47"/>
      <c r="N1237" s="47"/>
      <c r="O1237" s="47"/>
      <c r="P1237" s="47"/>
      <c r="Q1237" s="47"/>
      <c r="R1237" s="47"/>
      <c r="S1237" s="47"/>
      <c r="T1237" s="47"/>
      <c r="U1237" s="47"/>
    </row>
    <row r="1238" spans="1:21" x14ac:dyDescent="0.2">
      <c r="A1238" s="47"/>
      <c r="B1238" s="47"/>
      <c r="C1238" s="47"/>
      <c r="D1238" s="47"/>
      <c r="E1238" s="47"/>
      <c r="F1238" s="47"/>
      <c r="G1238" s="47"/>
      <c r="H1238" s="47"/>
      <c r="I1238" s="47"/>
      <c r="J1238" s="47"/>
      <c r="K1238" s="47"/>
      <c r="L1238" s="47"/>
      <c r="M1238" s="47"/>
      <c r="N1238" s="47"/>
      <c r="O1238" s="47"/>
      <c r="P1238" s="47"/>
      <c r="Q1238" s="47"/>
      <c r="R1238" s="47"/>
      <c r="S1238" s="47"/>
      <c r="T1238" s="47"/>
      <c r="U1238" s="47"/>
    </row>
    <row r="1239" spans="1:21" x14ac:dyDescent="0.2">
      <c r="A1239" s="47"/>
      <c r="B1239" s="47"/>
      <c r="C1239" s="47"/>
      <c r="D1239" s="47"/>
      <c r="E1239" s="47"/>
      <c r="F1239" s="47"/>
      <c r="G1239" s="47"/>
      <c r="H1239" s="47"/>
      <c r="I1239" s="47"/>
      <c r="J1239" s="47"/>
      <c r="K1239" s="47"/>
      <c r="L1239" s="47"/>
      <c r="M1239" s="47"/>
      <c r="N1239" s="47"/>
      <c r="O1239" s="47"/>
      <c r="P1239" s="47"/>
      <c r="Q1239" s="47"/>
      <c r="R1239" s="47"/>
      <c r="S1239" s="47"/>
      <c r="T1239" s="47"/>
      <c r="U1239" s="47"/>
    </row>
    <row r="1240" spans="1:21" x14ac:dyDescent="0.2">
      <c r="A1240" s="47"/>
      <c r="B1240" s="47"/>
      <c r="C1240" s="47"/>
      <c r="D1240" s="47"/>
      <c r="E1240" s="47"/>
      <c r="F1240" s="47"/>
      <c r="G1240" s="47"/>
      <c r="H1240" s="47"/>
      <c r="I1240" s="47"/>
      <c r="J1240" s="47"/>
      <c r="K1240" s="47"/>
      <c r="L1240" s="47"/>
      <c r="M1240" s="47"/>
      <c r="N1240" s="47"/>
      <c r="O1240" s="47"/>
      <c r="P1240" s="47"/>
      <c r="Q1240" s="47"/>
      <c r="R1240" s="47"/>
      <c r="S1240" s="47"/>
      <c r="T1240" s="47"/>
      <c r="U1240" s="47"/>
    </row>
    <row r="1241" spans="1:21" x14ac:dyDescent="0.2">
      <c r="A1241" s="47"/>
      <c r="B1241" s="47"/>
      <c r="C1241" s="47"/>
      <c r="D1241" s="47"/>
      <c r="E1241" s="47"/>
      <c r="F1241" s="47"/>
      <c r="G1241" s="47"/>
      <c r="H1241" s="47"/>
      <c r="I1241" s="47"/>
      <c r="J1241" s="47"/>
      <c r="K1241" s="47"/>
      <c r="L1241" s="47"/>
      <c r="M1241" s="47"/>
      <c r="N1241" s="47"/>
      <c r="O1241" s="47"/>
      <c r="P1241" s="47"/>
      <c r="Q1241" s="47"/>
      <c r="R1241" s="47"/>
      <c r="S1241" s="47"/>
      <c r="T1241" s="47"/>
      <c r="U1241" s="47"/>
    </row>
    <row r="1242" spans="1:21" x14ac:dyDescent="0.2">
      <c r="A1242" s="47"/>
      <c r="B1242" s="47"/>
      <c r="C1242" s="47"/>
      <c r="D1242" s="47"/>
      <c r="E1242" s="47"/>
      <c r="F1242" s="47"/>
      <c r="G1242" s="47"/>
      <c r="H1242" s="47"/>
      <c r="I1242" s="47"/>
      <c r="J1242" s="47"/>
      <c r="K1242" s="47"/>
      <c r="L1242" s="47"/>
      <c r="M1242" s="47"/>
      <c r="N1242" s="47"/>
      <c r="O1242" s="47"/>
      <c r="P1242" s="47"/>
      <c r="Q1242" s="47"/>
      <c r="R1242" s="47"/>
      <c r="S1242" s="47"/>
      <c r="T1242" s="47"/>
      <c r="U1242" s="47"/>
    </row>
    <row r="1243" spans="1:21" x14ac:dyDescent="0.2">
      <c r="A1243" s="47"/>
      <c r="B1243" s="47"/>
      <c r="C1243" s="47"/>
      <c r="D1243" s="47"/>
      <c r="E1243" s="47"/>
      <c r="F1243" s="47"/>
      <c r="G1243" s="47"/>
      <c r="H1243" s="47"/>
      <c r="I1243" s="47"/>
      <c r="J1243" s="47"/>
      <c r="K1243" s="47"/>
      <c r="L1243" s="47"/>
      <c r="M1243" s="47"/>
      <c r="N1243" s="47"/>
      <c r="O1243" s="47"/>
      <c r="P1243" s="47"/>
      <c r="Q1243" s="47"/>
      <c r="R1243" s="47"/>
      <c r="S1243" s="47"/>
      <c r="T1243" s="47"/>
      <c r="U1243" s="47"/>
    </row>
    <row r="1244" spans="1:21" x14ac:dyDescent="0.2">
      <c r="A1244" s="47"/>
      <c r="B1244" s="47"/>
      <c r="C1244" s="47"/>
      <c r="D1244" s="47"/>
      <c r="E1244" s="47"/>
      <c r="F1244" s="47"/>
      <c r="G1244" s="47"/>
      <c r="H1244" s="47"/>
      <c r="I1244" s="47"/>
      <c r="J1244" s="47"/>
      <c r="K1244" s="47"/>
      <c r="L1244" s="47"/>
      <c r="M1244" s="47"/>
      <c r="N1244" s="47"/>
      <c r="O1244" s="47"/>
      <c r="P1244" s="47"/>
      <c r="Q1244" s="47"/>
      <c r="R1244" s="47"/>
      <c r="S1244" s="47"/>
      <c r="T1244" s="47"/>
      <c r="U1244" s="47"/>
    </row>
    <row r="1245" spans="1:21" x14ac:dyDescent="0.2">
      <c r="A1245" s="47"/>
      <c r="B1245" s="47"/>
      <c r="C1245" s="47"/>
      <c r="D1245" s="47"/>
      <c r="E1245" s="47"/>
      <c r="F1245" s="47"/>
      <c r="G1245" s="47"/>
      <c r="H1245" s="47"/>
      <c r="I1245" s="47"/>
      <c r="J1245" s="47"/>
      <c r="K1245" s="47"/>
      <c r="L1245" s="47"/>
      <c r="M1245" s="47"/>
      <c r="N1245" s="47"/>
      <c r="O1245" s="47"/>
      <c r="P1245" s="47"/>
      <c r="Q1245" s="47"/>
      <c r="R1245" s="47"/>
      <c r="S1245" s="47"/>
      <c r="T1245" s="47"/>
      <c r="U1245" s="47"/>
    </row>
    <row r="1246" spans="1:21" x14ac:dyDescent="0.2">
      <c r="A1246" s="47"/>
      <c r="B1246" s="47"/>
      <c r="C1246" s="47"/>
      <c r="D1246" s="47"/>
      <c r="E1246" s="47"/>
      <c r="F1246" s="47"/>
      <c r="G1246" s="47"/>
      <c r="H1246" s="47"/>
      <c r="I1246" s="47"/>
      <c r="J1246" s="47"/>
      <c r="K1246" s="47"/>
      <c r="L1246" s="47"/>
      <c r="M1246" s="47"/>
      <c r="N1246" s="47"/>
      <c r="O1246" s="47"/>
      <c r="P1246" s="47"/>
      <c r="Q1246" s="47"/>
      <c r="R1246" s="47"/>
      <c r="S1246" s="47"/>
      <c r="T1246" s="47"/>
      <c r="U1246" s="47"/>
    </row>
    <row r="1247" spans="1:21" x14ac:dyDescent="0.2">
      <c r="A1247" s="47"/>
      <c r="B1247" s="47"/>
      <c r="C1247" s="47"/>
      <c r="D1247" s="47"/>
      <c r="E1247" s="47"/>
      <c r="F1247" s="47"/>
      <c r="G1247" s="47"/>
      <c r="H1247" s="47"/>
      <c r="I1247" s="47"/>
      <c r="J1247" s="47"/>
      <c r="K1247" s="47"/>
      <c r="L1247" s="47"/>
      <c r="M1247" s="47"/>
      <c r="N1247" s="47"/>
      <c r="O1247" s="47"/>
      <c r="P1247" s="47"/>
      <c r="Q1247" s="47"/>
      <c r="R1247" s="47"/>
      <c r="S1247" s="47"/>
      <c r="T1247" s="47"/>
      <c r="U1247" s="47"/>
    </row>
    <row r="1248" spans="1:21" x14ac:dyDescent="0.2">
      <c r="A1248" s="47"/>
      <c r="B1248" s="47"/>
      <c r="C1248" s="47"/>
      <c r="D1248" s="47"/>
      <c r="E1248" s="47"/>
      <c r="F1248" s="47"/>
      <c r="G1248" s="47"/>
      <c r="H1248" s="47"/>
      <c r="I1248" s="47"/>
      <c r="J1248" s="47"/>
      <c r="K1248" s="47"/>
      <c r="L1248" s="47"/>
      <c r="M1248" s="47"/>
      <c r="N1248" s="47"/>
      <c r="O1248" s="47"/>
      <c r="P1248" s="47"/>
      <c r="Q1248" s="47"/>
      <c r="R1248" s="47"/>
      <c r="S1248" s="47"/>
      <c r="T1248" s="47"/>
      <c r="U1248" s="47"/>
    </row>
    <row r="1249" spans="1:21" x14ac:dyDescent="0.2">
      <c r="A1249" s="47"/>
      <c r="B1249" s="47"/>
      <c r="C1249" s="47"/>
      <c r="D1249" s="47"/>
      <c r="E1249" s="47"/>
      <c r="F1249" s="47"/>
      <c r="G1249" s="47"/>
      <c r="H1249" s="47"/>
      <c r="I1249" s="47"/>
      <c r="J1249" s="47"/>
      <c r="K1249" s="47"/>
      <c r="L1249" s="47"/>
      <c r="M1249" s="47"/>
      <c r="N1249" s="47"/>
      <c r="O1249" s="47"/>
      <c r="P1249" s="47"/>
      <c r="Q1249" s="47"/>
      <c r="R1249" s="47"/>
      <c r="S1249" s="47"/>
      <c r="T1249" s="47"/>
      <c r="U1249" s="47"/>
    </row>
    <row r="1250" spans="1:21" x14ac:dyDescent="0.2">
      <c r="A1250" s="47"/>
      <c r="B1250" s="47"/>
      <c r="C1250" s="47"/>
      <c r="D1250" s="47"/>
      <c r="E1250" s="47"/>
      <c r="F1250" s="47"/>
      <c r="G1250" s="47"/>
      <c r="H1250" s="47"/>
      <c r="I1250" s="47"/>
      <c r="J1250" s="47"/>
      <c r="K1250" s="47"/>
      <c r="L1250" s="47"/>
      <c r="M1250" s="47"/>
      <c r="N1250" s="47"/>
      <c r="O1250" s="47"/>
      <c r="P1250" s="47"/>
      <c r="Q1250" s="47"/>
      <c r="R1250" s="47"/>
      <c r="S1250" s="47"/>
      <c r="T1250" s="47"/>
      <c r="U1250" s="47"/>
    </row>
    <row r="1251" spans="1:21" x14ac:dyDescent="0.2">
      <c r="A1251" s="47"/>
      <c r="B1251" s="47"/>
      <c r="C1251" s="47"/>
      <c r="D1251" s="47"/>
      <c r="E1251" s="47"/>
      <c r="F1251" s="47"/>
      <c r="G1251" s="47"/>
      <c r="H1251" s="47"/>
      <c r="I1251" s="47"/>
      <c r="J1251" s="47"/>
      <c r="K1251" s="47"/>
      <c r="L1251" s="47"/>
      <c r="M1251" s="47"/>
      <c r="N1251" s="47"/>
      <c r="O1251" s="47"/>
      <c r="P1251" s="47"/>
      <c r="Q1251" s="47"/>
      <c r="R1251" s="47"/>
      <c r="S1251" s="47"/>
      <c r="T1251" s="47"/>
      <c r="U1251" s="47"/>
    </row>
    <row r="1252" spans="1:21" x14ac:dyDescent="0.2">
      <c r="A1252" s="47"/>
      <c r="B1252" s="47"/>
      <c r="C1252" s="47"/>
      <c r="D1252" s="47"/>
      <c r="E1252" s="47"/>
      <c r="F1252" s="47"/>
      <c r="G1252" s="47"/>
      <c r="H1252" s="47"/>
      <c r="I1252" s="47"/>
      <c r="J1252" s="47"/>
      <c r="K1252" s="47"/>
      <c r="L1252" s="47"/>
      <c r="M1252" s="47"/>
      <c r="N1252" s="47"/>
      <c r="O1252" s="47"/>
      <c r="P1252" s="47"/>
      <c r="Q1252" s="47"/>
      <c r="R1252" s="47"/>
      <c r="S1252" s="47"/>
      <c r="T1252" s="47"/>
      <c r="U1252" s="47"/>
    </row>
    <row r="1253" spans="1:21" x14ac:dyDescent="0.2">
      <c r="A1253" s="47"/>
      <c r="B1253" s="47"/>
      <c r="C1253" s="47"/>
      <c r="D1253" s="47"/>
      <c r="E1253" s="47"/>
      <c r="F1253" s="47"/>
      <c r="G1253" s="47"/>
      <c r="H1253" s="47"/>
      <c r="I1253" s="47"/>
      <c r="J1253" s="47"/>
      <c r="K1253" s="47"/>
      <c r="L1253" s="47"/>
      <c r="M1253" s="47"/>
      <c r="N1253" s="47"/>
      <c r="O1253" s="47"/>
      <c r="P1253" s="47"/>
      <c r="Q1253" s="47"/>
      <c r="R1253" s="47"/>
      <c r="S1253" s="47"/>
      <c r="T1253" s="47"/>
      <c r="U1253" s="47"/>
    </row>
    <row r="1254" spans="1:21" x14ac:dyDescent="0.2">
      <c r="A1254" s="47"/>
      <c r="B1254" s="47"/>
      <c r="C1254" s="47"/>
      <c r="D1254" s="47"/>
      <c r="E1254" s="47"/>
      <c r="F1254" s="47"/>
      <c r="G1254" s="47"/>
      <c r="H1254" s="47"/>
      <c r="I1254" s="47"/>
      <c r="J1254" s="47"/>
      <c r="K1254" s="47"/>
      <c r="L1254" s="47"/>
      <c r="M1254" s="47"/>
      <c r="N1254" s="47"/>
      <c r="O1254" s="47"/>
      <c r="P1254" s="47"/>
      <c r="Q1254" s="47"/>
      <c r="R1254" s="47"/>
      <c r="S1254" s="47"/>
      <c r="T1254" s="47"/>
      <c r="U1254" s="47"/>
    </row>
    <row r="1255" spans="1:21" x14ac:dyDescent="0.2">
      <c r="A1255" s="47"/>
      <c r="B1255" s="47"/>
      <c r="C1255" s="47"/>
      <c r="D1255" s="47"/>
      <c r="E1255" s="47"/>
      <c r="F1255" s="47"/>
      <c r="G1255" s="47"/>
      <c r="H1255" s="47"/>
      <c r="I1255" s="47"/>
      <c r="J1255" s="47"/>
      <c r="K1255" s="47"/>
      <c r="L1255" s="47"/>
      <c r="M1255" s="47"/>
      <c r="N1255" s="47"/>
      <c r="O1255" s="47"/>
      <c r="P1255" s="47"/>
      <c r="Q1255" s="47"/>
      <c r="R1255" s="47"/>
      <c r="S1255" s="47"/>
      <c r="T1255" s="47"/>
      <c r="U1255" s="47"/>
    </row>
    <row r="1256" spans="1:21" x14ac:dyDescent="0.2">
      <c r="A1256" s="47"/>
      <c r="B1256" s="47"/>
      <c r="C1256" s="47"/>
      <c r="D1256" s="47"/>
      <c r="E1256" s="47"/>
      <c r="F1256" s="47"/>
      <c r="G1256" s="47"/>
      <c r="H1256" s="47"/>
      <c r="I1256" s="47"/>
      <c r="J1256" s="47"/>
      <c r="K1256" s="47"/>
      <c r="L1256" s="47"/>
      <c r="M1256" s="47"/>
      <c r="N1256" s="47"/>
      <c r="O1256" s="47"/>
      <c r="P1256" s="47"/>
      <c r="Q1256" s="47"/>
      <c r="R1256" s="47"/>
      <c r="S1256" s="47"/>
      <c r="T1256" s="47"/>
      <c r="U1256" s="47"/>
    </row>
    <row r="1257" spans="1:21" x14ac:dyDescent="0.2">
      <c r="A1257" s="47"/>
      <c r="B1257" s="47"/>
      <c r="C1257" s="47"/>
      <c r="D1257" s="47"/>
      <c r="E1257" s="47"/>
      <c r="F1257" s="47"/>
      <c r="G1257" s="47"/>
      <c r="H1257" s="47"/>
      <c r="I1257" s="47"/>
      <c r="J1257" s="47"/>
      <c r="K1257" s="47"/>
      <c r="L1257" s="47"/>
      <c r="M1257" s="47"/>
      <c r="N1257" s="47"/>
      <c r="O1257" s="47"/>
      <c r="P1257" s="47"/>
      <c r="Q1257" s="47"/>
      <c r="R1257" s="47"/>
      <c r="S1257" s="47"/>
      <c r="T1257" s="47"/>
      <c r="U1257" s="47"/>
    </row>
    <row r="1258" spans="1:21" x14ac:dyDescent="0.2">
      <c r="A1258" s="47"/>
      <c r="B1258" s="47"/>
      <c r="C1258" s="47"/>
      <c r="D1258" s="47"/>
      <c r="E1258" s="47"/>
      <c r="F1258" s="47"/>
      <c r="G1258" s="47"/>
      <c r="H1258" s="47"/>
      <c r="I1258" s="47"/>
      <c r="J1258" s="47"/>
      <c r="K1258" s="47"/>
      <c r="L1258" s="47"/>
      <c r="M1258" s="47"/>
      <c r="N1258" s="47"/>
      <c r="O1258" s="47"/>
      <c r="P1258" s="47"/>
      <c r="Q1258" s="47"/>
      <c r="R1258" s="47"/>
      <c r="S1258" s="47"/>
      <c r="T1258" s="47"/>
      <c r="U1258" s="47"/>
    </row>
    <row r="1259" spans="1:21" x14ac:dyDescent="0.2">
      <c r="A1259" s="47"/>
      <c r="B1259" s="47"/>
      <c r="C1259" s="47"/>
      <c r="D1259" s="47"/>
      <c r="E1259" s="47"/>
      <c r="F1259" s="47"/>
      <c r="G1259" s="47"/>
      <c r="H1259" s="47"/>
      <c r="I1259" s="47"/>
      <c r="J1259" s="47"/>
      <c r="K1259" s="47"/>
      <c r="L1259" s="47"/>
      <c r="M1259" s="47"/>
      <c r="N1259" s="47"/>
      <c r="O1259" s="47"/>
      <c r="P1259" s="47"/>
      <c r="Q1259" s="47"/>
      <c r="R1259" s="47"/>
      <c r="S1259" s="47"/>
      <c r="T1259" s="47"/>
      <c r="U1259" s="47"/>
    </row>
    <row r="1260" spans="1:21" x14ac:dyDescent="0.2">
      <c r="A1260" s="47"/>
      <c r="B1260" s="47"/>
      <c r="C1260" s="47"/>
      <c r="D1260" s="47"/>
      <c r="E1260" s="47"/>
      <c r="F1260" s="47"/>
      <c r="G1260" s="47"/>
      <c r="H1260" s="47"/>
      <c r="I1260" s="47"/>
      <c r="J1260" s="47"/>
      <c r="K1260" s="47"/>
      <c r="L1260" s="47"/>
      <c r="M1260" s="47"/>
      <c r="N1260" s="47"/>
      <c r="O1260" s="47"/>
      <c r="P1260" s="47"/>
      <c r="Q1260" s="47"/>
      <c r="R1260" s="47"/>
      <c r="S1260" s="47"/>
      <c r="T1260" s="47"/>
      <c r="U1260" s="47"/>
    </row>
    <row r="1261" spans="1:21" x14ac:dyDescent="0.2">
      <c r="A1261" s="47"/>
      <c r="B1261" s="47"/>
      <c r="C1261" s="47"/>
      <c r="D1261" s="47"/>
      <c r="E1261" s="47"/>
      <c r="F1261" s="47"/>
      <c r="G1261" s="47"/>
      <c r="H1261" s="47"/>
      <c r="I1261" s="47"/>
      <c r="J1261" s="47"/>
      <c r="K1261" s="47"/>
      <c r="L1261" s="47"/>
      <c r="M1261" s="47"/>
      <c r="N1261" s="47"/>
      <c r="O1261" s="47"/>
      <c r="P1261" s="47"/>
      <c r="Q1261" s="47"/>
      <c r="R1261" s="47"/>
      <c r="S1261" s="47"/>
      <c r="T1261" s="47"/>
      <c r="U1261" s="47"/>
    </row>
    <row r="1262" spans="1:21" x14ac:dyDescent="0.2">
      <c r="A1262" s="47"/>
      <c r="B1262" s="47"/>
      <c r="C1262" s="47"/>
      <c r="D1262" s="47"/>
      <c r="E1262" s="47"/>
      <c r="F1262" s="47"/>
      <c r="G1262" s="47"/>
      <c r="H1262" s="47"/>
      <c r="I1262" s="47"/>
      <c r="J1262" s="47"/>
      <c r="K1262" s="47"/>
      <c r="L1262" s="47"/>
      <c r="M1262" s="47"/>
      <c r="N1262" s="47"/>
      <c r="O1262" s="47"/>
      <c r="P1262" s="47"/>
      <c r="Q1262" s="47"/>
      <c r="R1262" s="47"/>
      <c r="S1262" s="47"/>
      <c r="T1262" s="47"/>
      <c r="U1262" s="47"/>
    </row>
    <row r="1263" spans="1:21" x14ac:dyDescent="0.2">
      <c r="A1263" s="47"/>
      <c r="B1263" s="47"/>
      <c r="C1263" s="47"/>
      <c r="D1263" s="47"/>
      <c r="E1263" s="47"/>
      <c r="F1263" s="47"/>
      <c r="G1263" s="47"/>
      <c r="H1263" s="47"/>
      <c r="I1263" s="47"/>
      <c r="J1263" s="47"/>
      <c r="K1263" s="47"/>
      <c r="L1263" s="47"/>
      <c r="M1263" s="47"/>
      <c r="N1263" s="47"/>
      <c r="O1263" s="47"/>
      <c r="P1263" s="47"/>
      <c r="Q1263" s="47"/>
      <c r="R1263" s="47"/>
      <c r="S1263" s="47"/>
      <c r="T1263" s="47"/>
      <c r="U1263" s="47"/>
    </row>
    <row r="1264" spans="1:21" x14ac:dyDescent="0.2">
      <c r="A1264" s="47"/>
      <c r="B1264" s="47"/>
      <c r="C1264" s="47"/>
      <c r="D1264" s="47"/>
      <c r="E1264" s="47"/>
      <c r="F1264" s="47"/>
      <c r="G1264" s="47"/>
      <c r="H1264" s="47"/>
      <c r="I1264" s="47"/>
      <c r="J1264" s="47"/>
      <c r="K1264" s="47"/>
      <c r="L1264" s="47"/>
      <c r="M1264" s="47"/>
      <c r="N1264" s="47"/>
      <c r="O1264" s="47"/>
      <c r="P1264" s="47"/>
      <c r="Q1264" s="47"/>
      <c r="R1264" s="47"/>
      <c r="S1264" s="47"/>
      <c r="T1264" s="47"/>
      <c r="U1264" s="47"/>
    </row>
    <row r="1265" spans="1:21" x14ac:dyDescent="0.2">
      <c r="A1265" s="47"/>
      <c r="B1265" s="47"/>
      <c r="C1265" s="47"/>
      <c r="D1265" s="47"/>
      <c r="E1265" s="47"/>
      <c r="F1265" s="47"/>
      <c r="G1265" s="47"/>
      <c r="H1265" s="47"/>
      <c r="I1265" s="47"/>
      <c r="J1265" s="47"/>
      <c r="K1265" s="47"/>
      <c r="L1265" s="47"/>
      <c r="M1265" s="47"/>
      <c r="N1265" s="47"/>
      <c r="O1265" s="47"/>
      <c r="P1265" s="47"/>
      <c r="Q1265" s="47"/>
      <c r="R1265" s="47"/>
      <c r="S1265" s="47"/>
      <c r="T1265" s="47"/>
      <c r="U1265" s="47"/>
    </row>
    <row r="1266" spans="1:21" x14ac:dyDescent="0.2">
      <c r="A1266" s="47"/>
      <c r="B1266" s="47"/>
      <c r="C1266" s="47"/>
      <c r="D1266" s="47"/>
      <c r="E1266" s="47"/>
      <c r="F1266" s="47"/>
      <c r="G1266" s="47"/>
      <c r="H1266" s="47"/>
      <c r="I1266" s="47"/>
      <c r="J1266" s="47"/>
      <c r="K1266" s="47"/>
      <c r="L1266" s="47"/>
      <c r="M1266" s="47"/>
      <c r="N1266" s="47"/>
      <c r="O1266" s="47"/>
      <c r="P1266" s="47"/>
      <c r="Q1266" s="47"/>
      <c r="R1266" s="47"/>
      <c r="S1266" s="47"/>
      <c r="T1266" s="47"/>
      <c r="U1266" s="47"/>
    </row>
    <row r="1267" spans="1:21" x14ac:dyDescent="0.2">
      <c r="A1267" s="47"/>
      <c r="B1267" s="47"/>
      <c r="C1267" s="47"/>
      <c r="D1267" s="47"/>
      <c r="E1267" s="47"/>
      <c r="F1267" s="47"/>
      <c r="G1267" s="47"/>
      <c r="H1267" s="47"/>
      <c r="I1267" s="47"/>
      <c r="J1267" s="47"/>
      <c r="K1267" s="47"/>
      <c r="L1267" s="47"/>
      <c r="M1267" s="47"/>
      <c r="N1267" s="47"/>
      <c r="O1267" s="47"/>
      <c r="P1267" s="47"/>
      <c r="Q1267" s="47"/>
      <c r="R1267" s="47"/>
      <c r="S1267" s="47"/>
      <c r="T1267" s="47"/>
      <c r="U1267" s="47"/>
    </row>
    <row r="1268" spans="1:21" x14ac:dyDescent="0.2">
      <c r="A1268" s="47"/>
      <c r="B1268" s="47"/>
      <c r="C1268" s="47"/>
      <c r="D1268" s="47"/>
      <c r="E1268" s="47"/>
      <c r="F1268" s="47"/>
      <c r="G1268" s="47"/>
      <c r="H1268" s="47"/>
      <c r="I1268" s="47"/>
      <c r="J1268" s="47"/>
      <c r="K1268" s="47"/>
      <c r="L1268" s="47"/>
      <c r="M1268" s="47"/>
      <c r="N1268" s="47"/>
      <c r="O1268" s="47"/>
      <c r="P1268" s="47"/>
      <c r="Q1268" s="47"/>
      <c r="R1268" s="47"/>
      <c r="S1268" s="47"/>
      <c r="T1268" s="47"/>
      <c r="U1268" s="47"/>
    </row>
    <row r="1269" spans="1:21" x14ac:dyDescent="0.2">
      <c r="A1269" s="47"/>
      <c r="B1269" s="47"/>
      <c r="C1269" s="47"/>
      <c r="D1269" s="47"/>
      <c r="E1269" s="47"/>
      <c r="F1269" s="47"/>
      <c r="G1269" s="47"/>
      <c r="H1269" s="47"/>
      <c r="I1269" s="47"/>
      <c r="J1269" s="47"/>
      <c r="K1269" s="47"/>
      <c r="L1269" s="47"/>
      <c r="M1269" s="47"/>
      <c r="N1269" s="47"/>
      <c r="O1269" s="47"/>
      <c r="P1269" s="47"/>
      <c r="Q1269" s="47"/>
      <c r="R1269" s="47"/>
      <c r="S1269" s="47"/>
      <c r="T1269" s="47"/>
      <c r="U1269" s="47"/>
    </row>
    <row r="1270" spans="1:21" x14ac:dyDescent="0.2">
      <c r="A1270" s="47"/>
      <c r="B1270" s="47"/>
      <c r="C1270" s="47"/>
      <c r="D1270" s="47"/>
      <c r="E1270" s="47"/>
      <c r="F1270" s="47"/>
      <c r="G1270" s="47"/>
      <c r="H1270" s="47"/>
      <c r="I1270" s="47"/>
      <c r="J1270" s="47"/>
      <c r="K1270" s="47"/>
      <c r="L1270" s="47"/>
      <c r="M1270" s="47"/>
      <c r="N1270" s="47"/>
      <c r="O1270" s="47"/>
      <c r="P1270" s="47"/>
      <c r="Q1270" s="47"/>
      <c r="R1270" s="47"/>
      <c r="S1270" s="47"/>
      <c r="T1270" s="47"/>
      <c r="U1270" s="47"/>
    </row>
    <row r="1271" spans="1:21" x14ac:dyDescent="0.2">
      <c r="A1271" s="47"/>
      <c r="B1271" s="47"/>
      <c r="C1271" s="47"/>
      <c r="D1271" s="47"/>
      <c r="E1271" s="47"/>
      <c r="F1271" s="47"/>
      <c r="G1271" s="47"/>
      <c r="H1271" s="47"/>
      <c r="I1271" s="47"/>
      <c r="J1271" s="47"/>
      <c r="K1271" s="47"/>
      <c r="L1271" s="47"/>
      <c r="M1271" s="47"/>
      <c r="N1271" s="47"/>
      <c r="O1271" s="47"/>
      <c r="P1271" s="47"/>
      <c r="Q1271" s="47"/>
      <c r="R1271" s="47"/>
      <c r="S1271" s="47"/>
      <c r="T1271" s="47"/>
      <c r="U1271" s="47"/>
    </row>
    <row r="1272" spans="1:21" x14ac:dyDescent="0.2">
      <c r="A1272" s="47"/>
      <c r="B1272" s="47"/>
      <c r="C1272" s="47"/>
      <c r="D1272" s="47"/>
      <c r="E1272" s="47"/>
      <c r="F1272" s="47"/>
      <c r="G1272" s="47"/>
      <c r="H1272" s="47"/>
      <c r="I1272" s="47"/>
      <c r="J1272" s="47"/>
      <c r="K1272" s="47"/>
      <c r="L1272" s="47"/>
      <c r="M1272" s="47"/>
      <c r="N1272" s="47"/>
      <c r="O1272" s="47"/>
      <c r="P1272" s="47"/>
      <c r="Q1272" s="47"/>
      <c r="R1272" s="47"/>
      <c r="S1272" s="47"/>
      <c r="T1272" s="47"/>
      <c r="U1272" s="47"/>
    </row>
    <row r="1273" spans="1:21" x14ac:dyDescent="0.2">
      <c r="A1273" s="47"/>
      <c r="B1273" s="47"/>
      <c r="C1273" s="47"/>
      <c r="D1273" s="47"/>
      <c r="E1273" s="47"/>
      <c r="F1273" s="47"/>
      <c r="G1273" s="47"/>
      <c r="H1273" s="47"/>
      <c r="I1273" s="47"/>
      <c r="J1273" s="47"/>
      <c r="K1273" s="47"/>
      <c r="L1273" s="47"/>
      <c r="M1273" s="47"/>
      <c r="N1273" s="47"/>
      <c r="O1273" s="47"/>
      <c r="P1273" s="47"/>
      <c r="Q1273" s="47"/>
      <c r="R1273" s="47"/>
      <c r="S1273" s="47"/>
      <c r="T1273" s="47"/>
      <c r="U1273" s="47"/>
    </row>
    <row r="1274" spans="1:21" x14ac:dyDescent="0.2">
      <c r="A1274" s="47"/>
      <c r="B1274" s="47"/>
      <c r="C1274" s="47"/>
      <c r="D1274" s="47"/>
      <c r="E1274" s="47"/>
      <c r="F1274" s="47"/>
      <c r="G1274" s="47"/>
      <c r="H1274" s="47"/>
      <c r="I1274" s="47"/>
      <c r="J1274" s="47"/>
      <c r="K1274" s="47"/>
      <c r="L1274" s="47"/>
      <c r="M1274" s="47"/>
      <c r="N1274" s="47"/>
      <c r="O1274" s="47"/>
      <c r="P1274" s="47"/>
      <c r="Q1274" s="47"/>
      <c r="R1274" s="47"/>
      <c r="S1274" s="47"/>
      <c r="T1274" s="47"/>
      <c r="U1274" s="47"/>
    </row>
    <row r="1275" spans="1:21" x14ac:dyDescent="0.2">
      <c r="A1275" s="47"/>
      <c r="B1275" s="47"/>
      <c r="C1275" s="47"/>
      <c r="D1275" s="47"/>
      <c r="E1275" s="47"/>
      <c r="F1275" s="47"/>
      <c r="G1275" s="47"/>
      <c r="H1275" s="47"/>
      <c r="I1275" s="47"/>
      <c r="J1275" s="47"/>
      <c r="K1275" s="47"/>
      <c r="L1275" s="47"/>
      <c r="M1275" s="47"/>
      <c r="N1275" s="47"/>
      <c r="O1275" s="47"/>
      <c r="P1275" s="47"/>
      <c r="Q1275" s="47"/>
      <c r="R1275" s="47"/>
      <c r="S1275" s="47"/>
      <c r="T1275" s="47"/>
      <c r="U1275" s="47"/>
    </row>
    <row r="1276" spans="1:21" x14ac:dyDescent="0.2">
      <c r="A1276" s="47"/>
      <c r="B1276" s="47"/>
      <c r="C1276" s="47"/>
      <c r="D1276" s="47"/>
      <c r="E1276" s="47"/>
      <c r="F1276" s="47"/>
      <c r="G1276" s="47"/>
      <c r="H1276" s="47"/>
      <c r="I1276" s="47"/>
      <c r="J1276" s="47"/>
      <c r="K1276" s="47"/>
      <c r="L1276" s="47"/>
      <c r="M1276" s="47"/>
      <c r="N1276" s="47"/>
      <c r="O1276" s="47"/>
      <c r="P1276" s="47"/>
      <c r="Q1276" s="47"/>
      <c r="R1276" s="47"/>
      <c r="S1276" s="47"/>
      <c r="T1276" s="47"/>
      <c r="U1276" s="47"/>
    </row>
    <row r="1277" spans="1:21" x14ac:dyDescent="0.2">
      <c r="A1277" s="47"/>
      <c r="B1277" s="47"/>
      <c r="C1277" s="47"/>
      <c r="D1277" s="47"/>
      <c r="E1277" s="47"/>
      <c r="F1277" s="47"/>
      <c r="G1277" s="47"/>
      <c r="H1277" s="47"/>
      <c r="I1277" s="47"/>
      <c r="J1277" s="47"/>
      <c r="K1277" s="47"/>
      <c r="L1277" s="47"/>
      <c r="M1277" s="47"/>
      <c r="N1277" s="47"/>
      <c r="O1277" s="47"/>
      <c r="P1277" s="47"/>
      <c r="Q1277" s="47"/>
      <c r="R1277" s="47"/>
      <c r="S1277" s="47"/>
      <c r="T1277" s="47"/>
      <c r="U1277" s="47"/>
    </row>
    <row r="1278" spans="1:21" x14ac:dyDescent="0.2">
      <c r="A1278" s="47"/>
      <c r="B1278" s="47"/>
      <c r="C1278" s="47"/>
      <c r="D1278" s="47"/>
      <c r="E1278" s="47"/>
      <c r="F1278" s="47"/>
      <c r="G1278" s="47"/>
      <c r="H1278" s="47"/>
      <c r="I1278" s="47"/>
      <c r="J1278" s="47"/>
      <c r="K1278" s="47"/>
      <c r="L1278" s="47"/>
      <c r="M1278" s="47"/>
      <c r="N1278" s="47"/>
      <c r="O1278" s="47"/>
      <c r="P1278" s="47"/>
      <c r="Q1278" s="47"/>
      <c r="R1278" s="47"/>
      <c r="S1278" s="47"/>
      <c r="T1278" s="47"/>
      <c r="U1278" s="47"/>
    </row>
    <row r="1279" spans="1:21" x14ac:dyDescent="0.2">
      <c r="A1279" s="47"/>
      <c r="B1279" s="47"/>
      <c r="C1279" s="47"/>
      <c r="D1279" s="47"/>
      <c r="E1279" s="47"/>
      <c r="F1279" s="47"/>
      <c r="G1279" s="47"/>
      <c r="H1279" s="47"/>
      <c r="I1279" s="47"/>
      <c r="J1279" s="47"/>
      <c r="K1279" s="47"/>
      <c r="L1279" s="47"/>
      <c r="M1279" s="47"/>
      <c r="N1279" s="47"/>
      <c r="O1279" s="47"/>
      <c r="P1279" s="47"/>
      <c r="Q1279" s="47"/>
      <c r="R1279" s="47"/>
      <c r="S1279" s="47"/>
      <c r="T1279" s="47"/>
      <c r="U1279" s="47"/>
    </row>
    <row r="1280" spans="1:21" x14ac:dyDescent="0.2">
      <c r="A1280" s="47"/>
      <c r="B1280" s="47"/>
      <c r="C1280" s="47"/>
      <c r="D1280" s="47"/>
      <c r="E1280" s="47"/>
      <c r="F1280" s="47"/>
      <c r="G1280" s="47"/>
      <c r="H1280" s="47"/>
      <c r="I1280" s="47"/>
      <c r="J1280" s="47"/>
      <c r="K1280" s="47"/>
      <c r="L1280" s="47"/>
      <c r="M1280" s="47"/>
      <c r="N1280" s="47"/>
      <c r="O1280" s="47"/>
      <c r="P1280" s="47"/>
      <c r="Q1280" s="47"/>
      <c r="R1280" s="47"/>
      <c r="S1280" s="47"/>
      <c r="T1280" s="47"/>
      <c r="U1280" s="47"/>
    </row>
    <row r="1281" spans="1:21" x14ac:dyDescent="0.2">
      <c r="A1281" s="47"/>
      <c r="B1281" s="47"/>
      <c r="C1281" s="47"/>
      <c r="D1281" s="47"/>
      <c r="E1281" s="47"/>
      <c r="F1281" s="47"/>
      <c r="G1281" s="47"/>
      <c r="H1281" s="47"/>
      <c r="I1281" s="47"/>
      <c r="J1281" s="47"/>
      <c r="K1281" s="47"/>
      <c r="L1281" s="47"/>
      <c r="M1281" s="47"/>
      <c r="N1281" s="47"/>
      <c r="O1281" s="47"/>
      <c r="P1281" s="47"/>
      <c r="Q1281" s="47"/>
      <c r="R1281" s="47"/>
      <c r="S1281" s="47"/>
      <c r="T1281" s="47"/>
      <c r="U1281" s="47"/>
    </row>
    <row r="1282" spans="1:21" x14ac:dyDescent="0.2">
      <c r="A1282" s="47"/>
      <c r="B1282" s="47"/>
      <c r="C1282" s="47"/>
      <c r="D1282" s="47"/>
      <c r="E1282" s="47"/>
      <c r="F1282" s="47"/>
      <c r="G1282" s="47"/>
      <c r="H1282" s="47"/>
      <c r="I1282" s="47"/>
      <c r="J1282" s="47"/>
      <c r="K1282" s="47"/>
      <c r="L1282" s="47"/>
      <c r="M1282" s="47"/>
      <c r="N1282" s="47"/>
      <c r="O1282" s="47"/>
      <c r="P1282" s="47"/>
      <c r="Q1282" s="47"/>
      <c r="R1282" s="47"/>
      <c r="S1282" s="47"/>
      <c r="T1282" s="47"/>
      <c r="U1282" s="47"/>
    </row>
    <row r="1283" spans="1:21" x14ac:dyDescent="0.2">
      <c r="A1283" s="47"/>
      <c r="B1283" s="47"/>
      <c r="C1283" s="47"/>
      <c r="D1283" s="47"/>
      <c r="E1283" s="47"/>
      <c r="F1283" s="47"/>
      <c r="G1283" s="47"/>
      <c r="H1283" s="47"/>
      <c r="I1283" s="47"/>
      <c r="J1283" s="47"/>
      <c r="K1283" s="47"/>
      <c r="L1283" s="47"/>
      <c r="M1283" s="47"/>
      <c r="N1283" s="47"/>
      <c r="O1283" s="47"/>
      <c r="P1283" s="47"/>
      <c r="Q1283" s="47"/>
      <c r="R1283" s="47"/>
      <c r="S1283" s="47"/>
      <c r="T1283" s="47"/>
      <c r="U1283" s="47"/>
    </row>
    <row r="1284" spans="1:21" x14ac:dyDescent="0.2">
      <c r="A1284" s="47"/>
      <c r="B1284" s="47"/>
      <c r="C1284" s="47"/>
      <c r="D1284" s="47"/>
      <c r="E1284" s="47"/>
      <c r="F1284" s="47"/>
      <c r="G1284" s="47"/>
      <c r="H1284" s="47"/>
      <c r="I1284" s="47"/>
      <c r="J1284" s="47"/>
      <c r="K1284" s="47"/>
      <c r="L1284" s="47"/>
      <c r="M1284" s="47"/>
      <c r="N1284" s="47"/>
      <c r="O1284" s="47"/>
      <c r="P1284" s="47"/>
      <c r="Q1284" s="47"/>
      <c r="R1284" s="47"/>
      <c r="S1284" s="47"/>
      <c r="T1284" s="47"/>
      <c r="U1284" s="47"/>
    </row>
    <row r="1285" spans="1:21" x14ac:dyDescent="0.2">
      <c r="A1285" s="47"/>
      <c r="B1285" s="47"/>
      <c r="C1285" s="47"/>
      <c r="D1285" s="47"/>
      <c r="E1285" s="47"/>
      <c r="F1285" s="47"/>
      <c r="G1285" s="47"/>
      <c r="H1285" s="47"/>
      <c r="I1285" s="47"/>
      <c r="J1285" s="47"/>
      <c r="K1285" s="47"/>
      <c r="L1285" s="47"/>
      <c r="M1285" s="47"/>
      <c r="N1285" s="47"/>
      <c r="O1285" s="47"/>
      <c r="P1285" s="47"/>
      <c r="Q1285" s="47"/>
      <c r="R1285" s="47"/>
      <c r="S1285" s="47"/>
      <c r="T1285" s="47"/>
      <c r="U1285" s="47"/>
    </row>
    <row r="1286" spans="1:21" x14ac:dyDescent="0.2">
      <c r="A1286" s="47"/>
      <c r="B1286" s="47"/>
      <c r="C1286" s="47"/>
      <c r="D1286" s="47"/>
      <c r="E1286" s="47"/>
      <c r="F1286" s="47"/>
      <c r="G1286" s="47"/>
      <c r="H1286" s="47"/>
      <c r="I1286" s="47"/>
      <c r="J1286" s="47"/>
      <c r="K1286" s="47"/>
      <c r="L1286" s="47"/>
      <c r="M1286" s="47"/>
      <c r="N1286" s="47"/>
      <c r="O1286" s="47"/>
      <c r="P1286" s="47"/>
      <c r="Q1286" s="47"/>
      <c r="R1286" s="47"/>
      <c r="S1286" s="47"/>
      <c r="T1286" s="47"/>
      <c r="U1286" s="47"/>
    </row>
    <row r="1287" spans="1:21" x14ac:dyDescent="0.2">
      <c r="A1287" s="47"/>
      <c r="B1287" s="47"/>
      <c r="C1287" s="47"/>
      <c r="D1287" s="47"/>
      <c r="E1287" s="47"/>
      <c r="F1287" s="47"/>
      <c r="G1287" s="47"/>
      <c r="H1287" s="47"/>
      <c r="I1287" s="47"/>
      <c r="J1287" s="47"/>
      <c r="K1287" s="47"/>
      <c r="L1287" s="47"/>
      <c r="M1287" s="47"/>
      <c r="N1287" s="47"/>
      <c r="O1287" s="47"/>
      <c r="P1287" s="47"/>
      <c r="Q1287" s="47"/>
      <c r="R1287" s="47"/>
      <c r="S1287" s="47"/>
      <c r="T1287" s="47"/>
      <c r="U1287" s="47"/>
    </row>
    <row r="1288" spans="1:21" x14ac:dyDescent="0.2">
      <c r="A1288" s="47"/>
      <c r="B1288" s="47"/>
      <c r="C1288" s="47"/>
      <c r="D1288" s="47"/>
      <c r="E1288" s="47"/>
      <c r="F1288" s="47"/>
      <c r="G1288" s="47"/>
      <c r="H1288" s="47"/>
      <c r="I1288" s="47"/>
      <c r="J1288" s="47"/>
      <c r="K1288" s="47"/>
      <c r="L1288" s="47"/>
      <c r="M1288" s="47"/>
      <c r="N1288" s="47"/>
      <c r="O1288" s="47"/>
      <c r="P1288" s="47"/>
      <c r="Q1288" s="47"/>
      <c r="R1288" s="47"/>
      <c r="S1288" s="47"/>
      <c r="T1288" s="47"/>
      <c r="U1288" s="47"/>
    </row>
    <row r="1289" spans="1:21" x14ac:dyDescent="0.2">
      <c r="A1289" s="47"/>
      <c r="B1289" s="47"/>
      <c r="C1289" s="47"/>
      <c r="D1289" s="47"/>
      <c r="E1289" s="47"/>
      <c r="F1289" s="47"/>
      <c r="G1289" s="47"/>
      <c r="H1289" s="47"/>
      <c r="I1289" s="47"/>
      <c r="J1289" s="47"/>
      <c r="K1289" s="47"/>
      <c r="L1289" s="47"/>
      <c r="M1289" s="47"/>
      <c r="N1289" s="47"/>
      <c r="O1289" s="47"/>
      <c r="P1289" s="47"/>
      <c r="Q1289" s="47"/>
      <c r="R1289" s="47"/>
      <c r="S1289" s="47"/>
      <c r="T1289" s="47"/>
      <c r="U1289" s="47"/>
    </row>
    <row r="1290" spans="1:21" x14ac:dyDescent="0.2">
      <c r="A1290" s="47"/>
      <c r="B1290" s="47"/>
      <c r="C1290" s="47"/>
      <c r="D1290" s="47"/>
      <c r="E1290" s="47"/>
      <c r="F1290" s="47"/>
      <c r="G1290" s="47"/>
      <c r="H1290" s="47"/>
      <c r="I1290" s="47"/>
      <c r="J1290" s="47"/>
      <c r="K1290" s="47"/>
      <c r="L1290" s="47"/>
      <c r="M1290" s="47"/>
      <c r="N1290" s="47"/>
      <c r="O1290" s="47"/>
      <c r="P1290" s="47"/>
      <c r="Q1290" s="47"/>
      <c r="R1290" s="47"/>
      <c r="S1290" s="47"/>
      <c r="T1290" s="47"/>
      <c r="U1290" s="47"/>
    </row>
    <row r="1291" spans="1:21" x14ac:dyDescent="0.2">
      <c r="A1291" s="47"/>
      <c r="B1291" s="47"/>
      <c r="C1291" s="47"/>
      <c r="D1291" s="47"/>
      <c r="E1291" s="47"/>
      <c r="F1291" s="47"/>
      <c r="G1291" s="47"/>
      <c r="H1291" s="47"/>
      <c r="I1291" s="47"/>
      <c r="J1291" s="47"/>
      <c r="K1291" s="47"/>
      <c r="L1291" s="47"/>
      <c r="M1291" s="47"/>
      <c r="N1291" s="47"/>
      <c r="O1291" s="47"/>
      <c r="P1291" s="47"/>
      <c r="Q1291" s="47"/>
      <c r="R1291" s="47"/>
      <c r="S1291" s="47"/>
      <c r="T1291" s="47"/>
      <c r="U1291" s="47"/>
    </row>
    <row r="1292" spans="1:21" x14ac:dyDescent="0.2">
      <c r="A1292" s="47"/>
      <c r="B1292" s="47"/>
      <c r="C1292" s="47"/>
      <c r="D1292" s="47"/>
      <c r="E1292" s="47"/>
      <c r="F1292" s="47"/>
      <c r="G1292" s="47"/>
      <c r="H1292" s="47"/>
      <c r="I1292" s="47"/>
      <c r="J1292" s="47"/>
      <c r="K1292" s="47"/>
      <c r="L1292" s="47"/>
      <c r="M1292" s="47"/>
      <c r="N1292" s="47"/>
      <c r="O1292" s="47"/>
      <c r="P1292" s="47"/>
      <c r="Q1292" s="47"/>
      <c r="R1292" s="47"/>
      <c r="S1292" s="47"/>
      <c r="T1292" s="47"/>
      <c r="U1292" s="47"/>
    </row>
    <row r="1293" spans="1:21" x14ac:dyDescent="0.2">
      <c r="A1293" s="47"/>
      <c r="B1293" s="47"/>
      <c r="C1293" s="47"/>
      <c r="D1293" s="47"/>
      <c r="E1293" s="47"/>
      <c r="F1293" s="47"/>
      <c r="G1293" s="47"/>
      <c r="H1293" s="47"/>
      <c r="I1293" s="47"/>
      <c r="J1293" s="47"/>
      <c r="K1293" s="47"/>
      <c r="L1293" s="47"/>
      <c r="M1293" s="47"/>
      <c r="N1293" s="47"/>
      <c r="O1293" s="47"/>
      <c r="P1293" s="47"/>
      <c r="Q1293" s="47"/>
      <c r="R1293" s="47"/>
      <c r="S1293" s="47"/>
      <c r="T1293" s="47"/>
      <c r="U1293" s="47"/>
    </row>
    <row r="1294" spans="1:21" x14ac:dyDescent="0.2">
      <c r="A1294" s="47"/>
      <c r="B1294" s="47"/>
      <c r="C1294" s="47"/>
      <c r="D1294" s="47"/>
      <c r="E1294" s="47"/>
      <c r="F1294" s="47"/>
      <c r="G1294" s="47"/>
      <c r="H1294" s="47"/>
      <c r="I1294" s="47"/>
      <c r="J1294" s="47"/>
      <c r="K1294" s="47"/>
      <c r="L1294" s="47"/>
      <c r="M1294" s="47"/>
      <c r="N1294" s="47"/>
      <c r="O1294" s="47"/>
      <c r="P1294" s="47"/>
      <c r="Q1294" s="47"/>
      <c r="R1294" s="47"/>
      <c r="S1294" s="47"/>
      <c r="T1294" s="47"/>
      <c r="U1294" s="47"/>
    </row>
    <row r="1295" spans="1:21" x14ac:dyDescent="0.2">
      <c r="A1295" s="47"/>
      <c r="B1295" s="47"/>
      <c r="C1295" s="47"/>
      <c r="D1295" s="47"/>
      <c r="E1295" s="47"/>
      <c r="F1295" s="47"/>
      <c r="G1295" s="47"/>
      <c r="H1295" s="47"/>
      <c r="I1295" s="47"/>
      <c r="J1295" s="47"/>
      <c r="K1295" s="47"/>
      <c r="L1295" s="47"/>
      <c r="M1295" s="47"/>
      <c r="N1295" s="47"/>
      <c r="O1295" s="47"/>
      <c r="P1295" s="47"/>
      <c r="Q1295" s="47"/>
      <c r="R1295" s="47"/>
      <c r="S1295" s="47"/>
      <c r="T1295" s="47"/>
      <c r="U1295" s="47"/>
    </row>
    <row r="1296" spans="1:21" x14ac:dyDescent="0.2">
      <c r="A1296" s="47"/>
      <c r="B1296" s="47"/>
      <c r="C1296" s="47"/>
      <c r="D1296" s="47"/>
      <c r="E1296" s="47"/>
      <c r="F1296" s="47"/>
      <c r="G1296" s="47"/>
      <c r="H1296" s="47"/>
      <c r="I1296" s="47"/>
      <c r="J1296" s="47"/>
      <c r="K1296" s="47"/>
      <c r="L1296" s="47"/>
      <c r="M1296" s="47"/>
      <c r="N1296" s="47"/>
      <c r="O1296" s="47"/>
      <c r="P1296" s="47"/>
      <c r="Q1296" s="47"/>
      <c r="R1296" s="47"/>
      <c r="S1296" s="47"/>
      <c r="T1296" s="47"/>
      <c r="U1296" s="47"/>
    </row>
    <row r="1297" spans="1:21" x14ac:dyDescent="0.2">
      <c r="A1297" s="47"/>
      <c r="B1297" s="47"/>
      <c r="C1297" s="47"/>
      <c r="D1297" s="47"/>
      <c r="E1297" s="47"/>
      <c r="F1297" s="47"/>
      <c r="G1297" s="47"/>
      <c r="H1297" s="47"/>
      <c r="I1297" s="47"/>
      <c r="J1297" s="47"/>
      <c r="K1297" s="47"/>
      <c r="L1297" s="47"/>
      <c r="M1297" s="47"/>
      <c r="N1297" s="47"/>
      <c r="O1297" s="47"/>
      <c r="P1297" s="47"/>
      <c r="Q1297" s="47"/>
      <c r="R1297" s="47"/>
      <c r="S1297" s="47"/>
      <c r="T1297" s="47"/>
      <c r="U1297" s="47"/>
    </row>
    <row r="1298" spans="1:21" x14ac:dyDescent="0.2">
      <c r="A1298" s="47"/>
      <c r="B1298" s="47"/>
      <c r="C1298" s="47"/>
      <c r="D1298" s="47"/>
      <c r="E1298" s="47"/>
      <c r="F1298" s="47"/>
      <c r="G1298" s="47"/>
      <c r="H1298" s="47"/>
      <c r="I1298" s="47"/>
      <c r="J1298" s="47"/>
      <c r="K1298" s="47"/>
      <c r="L1298" s="47"/>
      <c r="M1298" s="47"/>
      <c r="N1298" s="47"/>
      <c r="O1298" s="47"/>
      <c r="P1298" s="47"/>
      <c r="Q1298" s="47"/>
      <c r="R1298" s="47"/>
      <c r="S1298" s="47"/>
      <c r="T1298" s="47"/>
      <c r="U1298" s="47"/>
    </row>
    <row r="1299" spans="1:21" x14ac:dyDescent="0.2">
      <c r="A1299" s="47"/>
      <c r="B1299" s="47"/>
      <c r="C1299" s="47"/>
      <c r="D1299" s="47"/>
      <c r="E1299" s="47"/>
      <c r="F1299" s="47"/>
      <c r="G1299" s="47"/>
      <c r="H1299" s="47"/>
      <c r="I1299" s="47"/>
      <c r="J1299" s="47"/>
      <c r="K1299" s="47"/>
      <c r="L1299" s="47"/>
      <c r="M1299" s="47"/>
      <c r="N1299" s="47"/>
      <c r="O1299" s="47"/>
      <c r="P1299" s="47"/>
      <c r="Q1299" s="47"/>
      <c r="R1299" s="47"/>
      <c r="S1299" s="47"/>
      <c r="T1299" s="47"/>
      <c r="U1299" s="47"/>
    </row>
    <row r="1300" spans="1:21" x14ac:dyDescent="0.2">
      <c r="A1300" s="47"/>
      <c r="B1300" s="47"/>
      <c r="C1300" s="47"/>
      <c r="D1300" s="47"/>
      <c r="E1300" s="47"/>
      <c r="F1300" s="47"/>
      <c r="G1300" s="47"/>
      <c r="H1300" s="47"/>
      <c r="I1300" s="47"/>
      <c r="J1300" s="47"/>
      <c r="K1300" s="47"/>
      <c r="L1300" s="47"/>
      <c r="M1300" s="47"/>
      <c r="N1300" s="47"/>
      <c r="O1300" s="47"/>
      <c r="P1300" s="47"/>
      <c r="Q1300" s="47"/>
      <c r="R1300" s="47"/>
      <c r="S1300" s="47"/>
      <c r="T1300" s="47"/>
      <c r="U1300" s="47"/>
    </row>
    <row r="1301" spans="1:21" x14ac:dyDescent="0.2">
      <c r="A1301" s="47"/>
      <c r="B1301" s="47"/>
      <c r="C1301" s="47"/>
      <c r="D1301" s="47"/>
      <c r="E1301" s="47"/>
      <c r="F1301" s="47"/>
      <c r="G1301" s="47"/>
      <c r="H1301" s="47"/>
      <c r="I1301" s="47"/>
      <c r="J1301" s="47"/>
      <c r="K1301" s="47"/>
      <c r="L1301" s="47"/>
      <c r="M1301" s="47"/>
      <c r="N1301" s="47"/>
      <c r="O1301" s="47"/>
      <c r="P1301" s="47"/>
      <c r="Q1301" s="47"/>
      <c r="R1301" s="47"/>
      <c r="S1301" s="47"/>
      <c r="T1301" s="47"/>
      <c r="U1301" s="47"/>
    </row>
    <row r="1302" spans="1:21" x14ac:dyDescent="0.2">
      <c r="A1302" s="47"/>
      <c r="B1302" s="47"/>
      <c r="C1302" s="47"/>
      <c r="D1302" s="47"/>
      <c r="E1302" s="47"/>
      <c r="F1302" s="47"/>
      <c r="G1302" s="47"/>
      <c r="H1302" s="47"/>
      <c r="I1302" s="47"/>
      <c r="J1302" s="47"/>
      <c r="K1302" s="47"/>
      <c r="L1302" s="47"/>
      <c r="M1302" s="47"/>
      <c r="N1302" s="47"/>
      <c r="O1302" s="47"/>
      <c r="P1302" s="47"/>
      <c r="Q1302" s="47"/>
      <c r="R1302" s="47"/>
      <c r="S1302" s="47"/>
      <c r="T1302" s="47"/>
      <c r="U1302" s="47"/>
    </row>
    <row r="1303" spans="1:21" x14ac:dyDescent="0.2">
      <c r="A1303" s="47"/>
      <c r="B1303" s="47"/>
      <c r="C1303" s="47"/>
      <c r="D1303" s="47"/>
      <c r="E1303" s="47"/>
      <c r="F1303" s="47"/>
      <c r="G1303" s="47"/>
      <c r="H1303" s="47"/>
      <c r="I1303" s="47"/>
      <c r="J1303" s="47"/>
      <c r="K1303" s="47"/>
      <c r="L1303" s="47"/>
      <c r="M1303" s="47"/>
      <c r="N1303" s="47"/>
      <c r="O1303" s="47"/>
      <c r="P1303" s="47"/>
      <c r="Q1303" s="47"/>
      <c r="R1303" s="47"/>
      <c r="S1303" s="47"/>
      <c r="T1303" s="47"/>
      <c r="U1303" s="47"/>
    </row>
    <row r="1304" spans="1:21" x14ac:dyDescent="0.2">
      <c r="A1304" s="47"/>
      <c r="B1304" s="47"/>
      <c r="C1304" s="47"/>
      <c r="D1304" s="47"/>
      <c r="E1304" s="47"/>
      <c r="F1304" s="47"/>
      <c r="G1304" s="47"/>
      <c r="H1304" s="47"/>
      <c r="I1304" s="47"/>
      <c r="J1304" s="47"/>
      <c r="K1304" s="47"/>
      <c r="L1304" s="47"/>
      <c r="M1304" s="47"/>
      <c r="N1304" s="47"/>
      <c r="O1304" s="47"/>
      <c r="P1304" s="47"/>
      <c r="Q1304" s="47"/>
      <c r="R1304" s="47"/>
      <c r="S1304" s="47"/>
      <c r="T1304" s="47"/>
      <c r="U1304" s="47"/>
    </row>
    <row r="1305" spans="1:21" x14ac:dyDescent="0.2">
      <c r="A1305" s="47"/>
      <c r="B1305" s="47"/>
      <c r="C1305" s="47"/>
      <c r="D1305" s="47"/>
      <c r="E1305" s="47"/>
      <c r="F1305" s="47"/>
      <c r="G1305" s="47"/>
      <c r="H1305" s="47"/>
      <c r="I1305" s="47"/>
      <c r="J1305" s="47"/>
      <c r="K1305" s="47"/>
      <c r="L1305" s="47"/>
      <c r="M1305" s="47"/>
      <c r="N1305" s="47"/>
      <c r="O1305" s="47"/>
      <c r="P1305" s="47"/>
      <c r="Q1305" s="47"/>
      <c r="R1305" s="47"/>
      <c r="S1305" s="47"/>
      <c r="T1305" s="47"/>
      <c r="U1305" s="47"/>
    </row>
    <row r="1306" spans="1:21" x14ac:dyDescent="0.2">
      <c r="A1306" s="47"/>
      <c r="B1306" s="47"/>
      <c r="C1306" s="47"/>
      <c r="D1306" s="47"/>
      <c r="E1306" s="47"/>
      <c r="F1306" s="47"/>
      <c r="G1306" s="47"/>
      <c r="H1306" s="47"/>
      <c r="I1306" s="47"/>
      <c r="J1306" s="47"/>
      <c r="K1306" s="47"/>
      <c r="L1306" s="47"/>
      <c r="M1306" s="47"/>
      <c r="N1306" s="47"/>
      <c r="O1306" s="47"/>
      <c r="P1306" s="47"/>
      <c r="Q1306" s="47"/>
      <c r="R1306" s="47"/>
      <c r="S1306" s="47"/>
      <c r="T1306" s="47"/>
      <c r="U1306" s="47"/>
    </row>
    <row r="1307" spans="1:21" x14ac:dyDescent="0.2">
      <c r="A1307" s="47"/>
      <c r="B1307" s="47"/>
      <c r="C1307" s="47"/>
      <c r="D1307" s="47"/>
      <c r="E1307" s="47"/>
      <c r="F1307" s="47"/>
      <c r="G1307" s="47"/>
      <c r="H1307" s="47"/>
      <c r="I1307" s="47"/>
      <c r="J1307" s="47"/>
      <c r="K1307" s="47"/>
      <c r="L1307" s="47"/>
      <c r="M1307" s="47"/>
      <c r="N1307" s="47"/>
      <c r="O1307" s="47"/>
      <c r="P1307" s="47"/>
      <c r="Q1307" s="47"/>
      <c r="R1307" s="47"/>
      <c r="S1307" s="47"/>
      <c r="T1307" s="47"/>
      <c r="U1307" s="47"/>
    </row>
    <row r="1308" spans="1:21" x14ac:dyDescent="0.2">
      <c r="A1308" s="47"/>
      <c r="B1308" s="47"/>
      <c r="C1308" s="47"/>
      <c r="D1308" s="47"/>
      <c r="E1308" s="47"/>
      <c r="F1308" s="47"/>
      <c r="G1308" s="47"/>
      <c r="H1308" s="47"/>
      <c r="I1308" s="47"/>
      <c r="J1308" s="47"/>
      <c r="K1308" s="47"/>
      <c r="L1308" s="47"/>
      <c r="M1308" s="47"/>
      <c r="N1308" s="47"/>
      <c r="O1308" s="47"/>
      <c r="P1308" s="47"/>
      <c r="Q1308" s="47"/>
      <c r="R1308" s="47"/>
      <c r="S1308" s="47"/>
      <c r="T1308" s="47"/>
      <c r="U1308" s="47"/>
    </row>
    <row r="1309" spans="1:21" x14ac:dyDescent="0.2">
      <c r="A1309" s="47"/>
      <c r="B1309" s="47"/>
      <c r="C1309" s="47"/>
      <c r="D1309" s="47"/>
      <c r="E1309" s="47"/>
      <c r="F1309" s="47"/>
      <c r="G1309" s="47"/>
      <c r="H1309" s="47"/>
      <c r="I1309" s="47"/>
      <c r="J1309" s="47"/>
      <c r="K1309" s="47"/>
      <c r="L1309" s="47"/>
      <c r="M1309" s="47"/>
      <c r="N1309" s="47"/>
      <c r="O1309" s="47"/>
      <c r="P1309" s="47"/>
      <c r="Q1309" s="47"/>
      <c r="R1309" s="47"/>
      <c r="S1309" s="47"/>
      <c r="T1309" s="47"/>
      <c r="U1309" s="47"/>
    </row>
    <row r="1310" spans="1:21" x14ac:dyDescent="0.2">
      <c r="A1310" s="47"/>
      <c r="B1310" s="47"/>
      <c r="C1310" s="47"/>
      <c r="D1310" s="47"/>
      <c r="E1310" s="47"/>
      <c r="F1310" s="47"/>
      <c r="G1310" s="47"/>
      <c r="H1310" s="47"/>
      <c r="I1310" s="47"/>
      <c r="J1310" s="47"/>
      <c r="K1310" s="47"/>
      <c r="L1310" s="47"/>
      <c r="M1310" s="47"/>
      <c r="N1310" s="47"/>
      <c r="O1310" s="47"/>
      <c r="P1310" s="47"/>
      <c r="Q1310" s="47"/>
      <c r="R1310" s="47"/>
      <c r="S1310" s="47"/>
      <c r="T1310" s="47"/>
      <c r="U1310" s="47"/>
    </row>
    <row r="1311" spans="1:21" x14ac:dyDescent="0.2">
      <c r="A1311" s="47"/>
      <c r="B1311" s="47"/>
      <c r="C1311" s="47"/>
      <c r="D1311" s="47"/>
      <c r="E1311" s="47"/>
      <c r="F1311" s="47"/>
      <c r="G1311" s="47"/>
      <c r="H1311" s="47"/>
      <c r="I1311" s="47"/>
      <c r="J1311" s="47"/>
      <c r="K1311" s="47"/>
      <c r="L1311" s="47"/>
      <c r="M1311" s="47"/>
      <c r="N1311" s="47"/>
      <c r="O1311" s="47"/>
      <c r="P1311" s="47"/>
      <c r="Q1311" s="47"/>
      <c r="R1311" s="47"/>
      <c r="S1311" s="47"/>
      <c r="T1311" s="47"/>
      <c r="U1311" s="47"/>
    </row>
    <row r="1312" spans="1:21" x14ac:dyDescent="0.2">
      <c r="A1312" s="47"/>
      <c r="B1312" s="47"/>
      <c r="C1312" s="47"/>
      <c r="D1312" s="47"/>
      <c r="E1312" s="47"/>
      <c r="F1312" s="47"/>
      <c r="G1312" s="47"/>
      <c r="H1312" s="47"/>
      <c r="I1312" s="47"/>
      <c r="J1312" s="47"/>
      <c r="K1312" s="47"/>
      <c r="L1312" s="47"/>
      <c r="M1312" s="47"/>
      <c r="N1312" s="47"/>
      <c r="O1312" s="47"/>
      <c r="P1312" s="47"/>
      <c r="Q1312" s="47"/>
      <c r="R1312" s="47"/>
      <c r="S1312" s="47"/>
      <c r="T1312" s="47"/>
      <c r="U1312" s="47"/>
    </row>
    <row r="1313" spans="1:21" x14ac:dyDescent="0.2">
      <c r="A1313" s="47"/>
      <c r="B1313" s="47"/>
      <c r="C1313" s="47"/>
      <c r="D1313" s="47"/>
      <c r="E1313" s="47"/>
      <c r="F1313" s="47"/>
      <c r="G1313" s="47"/>
      <c r="H1313" s="47"/>
      <c r="I1313" s="47"/>
      <c r="J1313" s="47"/>
      <c r="K1313" s="47"/>
      <c r="L1313" s="47"/>
      <c r="M1313" s="47"/>
      <c r="N1313" s="47"/>
      <c r="O1313" s="47"/>
      <c r="P1313" s="47"/>
      <c r="Q1313" s="47"/>
      <c r="R1313" s="47"/>
      <c r="S1313" s="47"/>
      <c r="T1313" s="47"/>
      <c r="U1313" s="47"/>
    </row>
    <row r="1314" spans="1:21" x14ac:dyDescent="0.2">
      <c r="A1314" s="47"/>
      <c r="B1314" s="47"/>
      <c r="C1314" s="47"/>
      <c r="D1314" s="47"/>
      <c r="E1314" s="47"/>
      <c r="F1314" s="47"/>
      <c r="G1314" s="47"/>
      <c r="H1314" s="47"/>
      <c r="I1314" s="47"/>
      <c r="J1314" s="47"/>
      <c r="K1314" s="47"/>
      <c r="L1314" s="47"/>
      <c r="M1314" s="47"/>
      <c r="N1314" s="47"/>
      <c r="O1314" s="47"/>
      <c r="P1314" s="47"/>
      <c r="Q1314" s="47"/>
      <c r="R1314" s="47"/>
      <c r="S1314" s="47"/>
      <c r="T1314" s="47"/>
      <c r="U1314" s="47"/>
    </row>
    <row r="1315" spans="1:21" x14ac:dyDescent="0.2">
      <c r="A1315" s="47"/>
      <c r="B1315" s="47"/>
      <c r="C1315" s="47"/>
      <c r="D1315" s="47"/>
      <c r="E1315" s="47"/>
      <c r="F1315" s="47"/>
      <c r="G1315" s="47"/>
      <c r="H1315" s="47"/>
      <c r="I1315" s="47"/>
      <c r="J1315" s="47"/>
      <c r="K1315" s="47"/>
      <c r="L1315" s="47"/>
      <c r="M1315" s="47"/>
      <c r="N1315" s="47"/>
      <c r="O1315" s="47"/>
      <c r="P1315" s="47"/>
      <c r="Q1315" s="47"/>
      <c r="R1315" s="47"/>
      <c r="S1315" s="47"/>
      <c r="T1315" s="47"/>
      <c r="U1315" s="47"/>
    </row>
    <row r="1316" spans="1:21" x14ac:dyDescent="0.2">
      <c r="A1316" s="47"/>
      <c r="B1316" s="47"/>
      <c r="C1316" s="47"/>
      <c r="D1316" s="47"/>
      <c r="E1316" s="47"/>
      <c r="F1316" s="47"/>
      <c r="G1316" s="47"/>
      <c r="H1316" s="47"/>
      <c r="I1316" s="47"/>
      <c r="J1316" s="47"/>
      <c r="K1316" s="47"/>
      <c r="L1316" s="47"/>
      <c r="M1316" s="47"/>
      <c r="N1316" s="47"/>
      <c r="O1316" s="47"/>
      <c r="P1316" s="47"/>
      <c r="Q1316" s="47"/>
      <c r="R1316" s="47"/>
      <c r="S1316" s="47"/>
      <c r="T1316" s="47"/>
      <c r="U1316" s="47"/>
    </row>
    <row r="1317" spans="1:21" x14ac:dyDescent="0.2">
      <c r="A1317" s="47"/>
      <c r="B1317" s="47"/>
      <c r="C1317" s="47"/>
      <c r="D1317" s="47"/>
      <c r="E1317" s="47"/>
      <c r="F1317" s="47"/>
      <c r="G1317" s="47"/>
      <c r="H1317" s="47"/>
      <c r="I1317" s="47"/>
      <c r="J1317" s="47"/>
      <c r="K1317" s="47"/>
      <c r="L1317" s="47"/>
      <c r="M1317" s="47"/>
      <c r="N1317" s="47"/>
      <c r="O1317" s="47"/>
      <c r="P1317" s="47"/>
      <c r="Q1317" s="47"/>
      <c r="R1317" s="47"/>
      <c r="S1317" s="47"/>
      <c r="T1317" s="47"/>
      <c r="U1317" s="47"/>
    </row>
    <row r="1318" spans="1:21" x14ac:dyDescent="0.2">
      <c r="A1318" s="47"/>
      <c r="B1318" s="47"/>
      <c r="C1318" s="47"/>
      <c r="D1318" s="47"/>
      <c r="E1318" s="47"/>
      <c r="F1318" s="47"/>
      <c r="G1318" s="47"/>
      <c r="H1318" s="47"/>
      <c r="I1318" s="47"/>
      <c r="J1318" s="47"/>
      <c r="K1318" s="47"/>
      <c r="L1318" s="47"/>
      <c r="M1318" s="47"/>
      <c r="N1318" s="47"/>
      <c r="O1318" s="47"/>
      <c r="P1318" s="47"/>
      <c r="Q1318" s="47"/>
      <c r="R1318" s="47"/>
      <c r="S1318" s="47"/>
      <c r="T1318" s="47"/>
      <c r="U1318" s="47"/>
    </row>
    <row r="1319" spans="1:21" x14ac:dyDescent="0.2">
      <c r="A1319" s="47"/>
      <c r="B1319" s="47"/>
      <c r="C1319" s="47"/>
      <c r="D1319" s="47"/>
      <c r="E1319" s="47"/>
      <c r="F1319" s="47"/>
      <c r="G1319" s="47"/>
      <c r="H1319" s="47"/>
      <c r="I1319" s="47"/>
      <c r="J1319" s="47"/>
      <c r="K1319" s="47"/>
      <c r="L1319" s="47"/>
      <c r="M1319" s="47"/>
      <c r="N1319" s="47"/>
      <c r="O1319" s="47"/>
      <c r="P1319" s="47"/>
      <c r="Q1319" s="47"/>
      <c r="R1319" s="47"/>
      <c r="S1319" s="47"/>
      <c r="T1319" s="47"/>
      <c r="U1319" s="47"/>
    </row>
    <row r="1320" spans="1:21" x14ac:dyDescent="0.2">
      <c r="A1320" s="47"/>
      <c r="B1320" s="47"/>
      <c r="C1320" s="47"/>
      <c r="D1320" s="47"/>
      <c r="E1320" s="47"/>
      <c r="F1320" s="47"/>
      <c r="G1320" s="47"/>
      <c r="H1320" s="47"/>
      <c r="I1320" s="47"/>
      <c r="J1320" s="47"/>
      <c r="K1320" s="47"/>
      <c r="L1320" s="47"/>
      <c r="M1320" s="47"/>
      <c r="N1320" s="47"/>
      <c r="O1320" s="47"/>
      <c r="P1320" s="47"/>
      <c r="Q1320" s="47"/>
      <c r="R1320" s="47"/>
      <c r="S1320" s="47"/>
      <c r="T1320" s="47"/>
      <c r="U1320" s="47"/>
    </row>
    <row r="1321" spans="1:21" x14ac:dyDescent="0.2">
      <c r="A1321" s="47"/>
      <c r="B1321" s="47"/>
      <c r="C1321" s="47"/>
      <c r="D1321" s="47"/>
      <c r="E1321" s="47"/>
      <c r="F1321" s="47"/>
      <c r="G1321" s="47"/>
      <c r="H1321" s="47"/>
      <c r="I1321" s="47"/>
      <c r="J1321" s="47"/>
      <c r="K1321" s="47"/>
      <c r="L1321" s="47"/>
      <c r="M1321" s="47"/>
      <c r="N1321" s="47"/>
      <c r="O1321" s="47"/>
      <c r="P1321" s="47"/>
      <c r="Q1321" s="47"/>
      <c r="R1321" s="47"/>
      <c r="S1321" s="47"/>
      <c r="T1321" s="47"/>
      <c r="U1321" s="47"/>
    </row>
    <row r="1322" spans="1:21" x14ac:dyDescent="0.2">
      <c r="A1322" s="47"/>
      <c r="B1322" s="47"/>
      <c r="C1322" s="47"/>
      <c r="D1322" s="47"/>
      <c r="E1322" s="47"/>
      <c r="F1322" s="47"/>
      <c r="G1322" s="47"/>
      <c r="H1322" s="47"/>
      <c r="I1322" s="47"/>
      <c r="J1322" s="47"/>
      <c r="K1322" s="47"/>
      <c r="L1322" s="47"/>
      <c r="M1322" s="47"/>
      <c r="N1322" s="47"/>
      <c r="O1322" s="47"/>
      <c r="P1322" s="47"/>
      <c r="Q1322" s="47"/>
      <c r="R1322" s="47"/>
      <c r="S1322" s="47"/>
      <c r="T1322" s="47"/>
      <c r="U1322" s="47"/>
    </row>
    <row r="1323" spans="1:21" x14ac:dyDescent="0.2">
      <c r="A1323" s="47"/>
      <c r="B1323" s="47"/>
      <c r="C1323" s="47"/>
      <c r="D1323" s="47"/>
      <c r="E1323" s="47"/>
      <c r="F1323" s="47"/>
      <c r="G1323" s="47"/>
      <c r="H1323" s="47"/>
      <c r="I1323" s="47"/>
      <c r="J1323" s="47"/>
      <c r="K1323" s="47"/>
      <c r="L1323" s="47"/>
      <c r="M1323" s="47"/>
      <c r="N1323" s="47"/>
      <c r="O1323" s="47"/>
      <c r="P1323" s="47"/>
      <c r="Q1323" s="47"/>
      <c r="R1323" s="47"/>
      <c r="S1323" s="47"/>
      <c r="T1323" s="47"/>
      <c r="U1323" s="47"/>
    </row>
    <row r="1324" spans="1:21" x14ac:dyDescent="0.2">
      <c r="A1324" s="47"/>
      <c r="B1324" s="47"/>
      <c r="C1324" s="47"/>
      <c r="D1324" s="47"/>
      <c r="E1324" s="47"/>
      <c r="F1324" s="47"/>
      <c r="G1324" s="47"/>
      <c r="H1324" s="47"/>
      <c r="I1324" s="47"/>
      <c r="J1324" s="47"/>
      <c r="K1324" s="47"/>
      <c r="L1324" s="47"/>
      <c r="M1324" s="47"/>
      <c r="N1324" s="47"/>
      <c r="O1324" s="47"/>
      <c r="P1324" s="47"/>
      <c r="Q1324" s="47"/>
      <c r="R1324" s="47"/>
      <c r="S1324" s="47"/>
      <c r="T1324" s="47"/>
      <c r="U1324" s="47"/>
    </row>
    <row r="1325" spans="1:21" x14ac:dyDescent="0.2">
      <c r="A1325" s="47"/>
      <c r="B1325" s="47"/>
      <c r="C1325" s="47"/>
      <c r="D1325" s="47"/>
      <c r="E1325" s="47"/>
      <c r="F1325" s="47"/>
      <c r="G1325" s="47"/>
      <c r="H1325" s="47"/>
      <c r="I1325" s="47"/>
      <c r="J1325" s="47"/>
      <c r="K1325" s="47"/>
      <c r="L1325" s="47"/>
      <c r="M1325" s="47"/>
      <c r="N1325" s="47"/>
      <c r="O1325" s="47"/>
      <c r="P1325" s="47"/>
      <c r="Q1325" s="47"/>
      <c r="R1325" s="47"/>
      <c r="S1325" s="47"/>
      <c r="T1325" s="47"/>
      <c r="U1325" s="47"/>
    </row>
    <row r="1326" spans="1:21" x14ac:dyDescent="0.2">
      <c r="A1326" s="47"/>
      <c r="B1326" s="47"/>
      <c r="C1326" s="47"/>
      <c r="D1326" s="47"/>
      <c r="E1326" s="47"/>
      <c r="F1326" s="47"/>
      <c r="G1326" s="47"/>
      <c r="H1326" s="47"/>
      <c r="I1326" s="47"/>
      <c r="J1326" s="47"/>
      <c r="K1326" s="47"/>
      <c r="L1326" s="47"/>
      <c r="M1326" s="47"/>
      <c r="N1326" s="47"/>
      <c r="O1326" s="47"/>
      <c r="P1326" s="47"/>
      <c r="Q1326" s="47"/>
      <c r="R1326" s="47"/>
      <c r="S1326" s="47"/>
      <c r="T1326" s="47"/>
      <c r="U1326" s="47"/>
    </row>
    <row r="1327" spans="1:21" x14ac:dyDescent="0.2">
      <c r="A1327" s="47"/>
      <c r="B1327" s="47"/>
      <c r="C1327" s="47"/>
      <c r="D1327" s="47"/>
      <c r="E1327" s="47"/>
      <c r="F1327" s="47"/>
      <c r="G1327" s="47"/>
      <c r="H1327" s="47"/>
      <c r="I1327" s="47"/>
      <c r="J1327" s="47"/>
      <c r="K1327" s="47"/>
      <c r="L1327" s="47"/>
      <c r="M1327" s="47"/>
      <c r="N1327" s="47"/>
      <c r="O1327" s="47"/>
      <c r="P1327" s="47"/>
      <c r="Q1327" s="47"/>
      <c r="R1327" s="47"/>
      <c r="S1327" s="47"/>
      <c r="T1327" s="47"/>
      <c r="U1327" s="47"/>
    </row>
    <row r="1328" spans="1:21" x14ac:dyDescent="0.2">
      <c r="A1328" s="47"/>
      <c r="B1328" s="47"/>
      <c r="C1328" s="47"/>
      <c r="D1328" s="47"/>
      <c r="E1328" s="47"/>
      <c r="F1328" s="47"/>
      <c r="G1328" s="47"/>
      <c r="H1328" s="47"/>
      <c r="I1328" s="47"/>
      <c r="J1328" s="47"/>
      <c r="K1328" s="47"/>
      <c r="L1328" s="47"/>
      <c r="M1328" s="47"/>
      <c r="N1328" s="47"/>
      <c r="O1328" s="47"/>
      <c r="P1328" s="47"/>
      <c r="Q1328" s="47"/>
      <c r="R1328" s="47"/>
      <c r="S1328" s="47"/>
      <c r="T1328" s="47"/>
      <c r="U1328" s="47"/>
    </row>
    <row r="1329" spans="1:21" x14ac:dyDescent="0.2">
      <c r="A1329" s="47"/>
      <c r="B1329" s="47"/>
      <c r="C1329" s="47"/>
      <c r="D1329" s="47"/>
      <c r="E1329" s="47"/>
      <c r="F1329" s="47"/>
      <c r="G1329" s="47"/>
      <c r="H1329" s="47"/>
      <c r="I1329" s="47"/>
      <c r="J1329" s="47"/>
      <c r="K1329" s="47"/>
      <c r="L1329" s="47"/>
      <c r="M1329" s="47"/>
      <c r="N1329" s="47"/>
      <c r="O1329" s="47"/>
      <c r="P1329" s="47"/>
      <c r="Q1329" s="47"/>
      <c r="R1329" s="47"/>
      <c r="S1329" s="47"/>
      <c r="T1329" s="47"/>
      <c r="U1329" s="47"/>
    </row>
    <row r="1330" spans="1:21" x14ac:dyDescent="0.2">
      <c r="A1330" s="47"/>
      <c r="B1330" s="47"/>
      <c r="C1330" s="47"/>
      <c r="D1330" s="47"/>
      <c r="E1330" s="47"/>
      <c r="F1330" s="47"/>
      <c r="G1330" s="47"/>
      <c r="H1330" s="47"/>
      <c r="I1330" s="47"/>
      <c r="J1330" s="47"/>
      <c r="K1330" s="47"/>
      <c r="L1330" s="47"/>
      <c r="M1330" s="47"/>
      <c r="N1330" s="47"/>
      <c r="O1330" s="47"/>
      <c r="P1330" s="47"/>
      <c r="Q1330" s="47"/>
      <c r="R1330" s="47"/>
      <c r="S1330" s="47"/>
      <c r="T1330" s="47"/>
      <c r="U1330" s="47"/>
    </row>
    <row r="1331" spans="1:21" x14ac:dyDescent="0.2">
      <c r="A1331" s="47"/>
      <c r="B1331" s="47"/>
      <c r="C1331" s="47"/>
      <c r="D1331" s="47"/>
      <c r="E1331" s="47"/>
      <c r="F1331" s="47"/>
      <c r="G1331" s="47"/>
      <c r="H1331" s="47"/>
      <c r="I1331" s="47"/>
      <c r="J1331" s="47"/>
      <c r="K1331" s="47"/>
      <c r="L1331" s="47"/>
      <c r="M1331" s="47"/>
      <c r="N1331" s="47"/>
      <c r="O1331" s="47"/>
      <c r="P1331" s="47"/>
      <c r="Q1331" s="47"/>
      <c r="R1331" s="47"/>
      <c r="S1331" s="47"/>
      <c r="T1331" s="47"/>
      <c r="U1331" s="47"/>
    </row>
    <row r="1332" spans="1:21" x14ac:dyDescent="0.2">
      <c r="A1332" s="47"/>
      <c r="B1332" s="47"/>
      <c r="C1332" s="47"/>
      <c r="D1332" s="47"/>
      <c r="E1332" s="47"/>
      <c r="F1332" s="47"/>
      <c r="G1332" s="47"/>
      <c r="H1332" s="47"/>
      <c r="I1332" s="47"/>
      <c r="J1332" s="47"/>
      <c r="K1332" s="47"/>
      <c r="L1332" s="47"/>
      <c r="M1332" s="47"/>
      <c r="N1332" s="47"/>
      <c r="O1332" s="47"/>
      <c r="P1332" s="47"/>
      <c r="Q1332" s="47"/>
      <c r="R1332" s="47"/>
      <c r="S1332" s="47"/>
      <c r="T1332" s="47"/>
      <c r="U1332" s="47"/>
    </row>
    <row r="1333" spans="1:21" x14ac:dyDescent="0.2">
      <c r="A1333" s="47"/>
      <c r="B1333" s="47"/>
      <c r="C1333" s="47"/>
      <c r="D1333" s="47"/>
      <c r="E1333" s="47"/>
      <c r="F1333" s="47"/>
      <c r="G1333" s="47"/>
      <c r="H1333" s="47"/>
      <c r="I1333" s="47"/>
      <c r="J1333" s="47"/>
      <c r="K1333" s="47"/>
      <c r="L1333" s="47"/>
      <c r="M1333" s="47"/>
      <c r="N1333" s="47"/>
      <c r="O1333" s="47"/>
      <c r="P1333" s="47"/>
      <c r="Q1333" s="47"/>
      <c r="R1333" s="47"/>
      <c r="S1333" s="47"/>
      <c r="T1333" s="47"/>
      <c r="U1333" s="47"/>
    </row>
    <row r="1334" spans="1:21" x14ac:dyDescent="0.2">
      <c r="A1334" s="47"/>
      <c r="B1334" s="47"/>
      <c r="C1334" s="47"/>
      <c r="D1334" s="47"/>
      <c r="E1334" s="47"/>
      <c r="F1334" s="47"/>
      <c r="G1334" s="47"/>
      <c r="H1334" s="47"/>
      <c r="I1334" s="47"/>
      <c r="J1334" s="47"/>
      <c r="K1334" s="47"/>
      <c r="L1334" s="47"/>
      <c r="M1334" s="47"/>
      <c r="N1334" s="47"/>
      <c r="O1334" s="47"/>
      <c r="P1334" s="47"/>
      <c r="Q1334" s="47"/>
      <c r="R1334" s="47"/>
      <c r="S1334" s="47"/>
      <c r="T1334" s="47"/>
      <c r="U1334" s="47"/>
    </row>
    <row r="1335" spans="1:21" x14ac:dyDescent="0.2">
      <c r="A1335" s="47"/>
      <c r="B1335" s="47"/>
      <c r="C1335" s="47"/>
      <c r="D1335" s="47"/>
      <c r="E1335" s="47"/>
      <c r="F1335" s="47"/>
      <c r="G1335" s="47"/>
      <c r="H1335" s="47"/>
      <c r="I1335" s="47"/>
      <c r="J1335" s="47"/>
      <c r="K1335" s="47"/>
      <c r="L1335" s="47"/>
      <c r="M1335" s="47"/>
      <c r="N1335" s="47"/>
      <c r="O1335" s="47"/>
      <c r="P1335" s="47"/>
      <c r="Q1335" s="47"/>
      <c r="R1335" s="47"/>
      <c r="S1335" s="47"/>
      <c r="T1335" s="47"/>
      <c r="U1335" s="47"/>
    </row>
    <row r="1336" spans="1:21" x14ac:dyDescent="0.2">
      <c r="A1336" s="47"/>
      <c r="B1336" s="47"/>
      <c r="C1336" s="47"/>
      <c r="D1336" s="47"/>
      <c r="E1336" s="47"/>
      <c r="F1336" s="47"/>
      <c r="G1336" s="47"/>
      <c r="H1336" s="47"/>
      <c r="I1336" s="47"/>
      <c r="J1336" s="47"/>
      <c r="K1336" s="47"/>
      <c r="L1336" s="47"/>
      <c r="M1336" s="47"/>
      <c r="N1336" s="47"/>
      <c r="O1336" s="47"/>
      <c r="P1336" s="47"/>
      <c r="Q1336" s="47"/>
      <c r="R1336" s="47"/>
      <c r="S1336" s="47"/>
      <c r="T1336" s="47"/>
      <c r="U1336" s="47"/>
    </row>
    <row r="1337" spans="1:21" x14ac:dyDescent="0.2">
      <c r="A1337" s="47"/>
      <c r="B1337" s="47"/>
      <c r="C1337" s="47"/>
      <c r="D1337" s="47"/>
      <c r="E1337" s="47"/>
      <c r="F1337" s="47"/>
      <c r="G1337" s="47"/>
      <c r="H1337" s="47"/>
      <c r="I1337" s="47"/>
      <c r="J1337" s="47"/>
      <c r="K1337" s="47"/>
      <c r="L1337" s="47"/>
      <c r="M1337" s="47"/>
      <c r="N1337" s="47"/>
      <c r="O1337" s="47"/>
      <c r="P1337" s="47"/>
      <c r="Q1337" s="47"/>
      <c r="R1337" s="47"/>
      <c r="S1337" s="47"/>
      <c r="T1337" s="47"/>
      <c r="U1337" s="47"/>
    </row>
    <row r="1338" spans="1:21" x14ac:dyDescent="0.2">
      <c r="A1338" s="47"/>
      <c r="B1338" s="47"/>
      <c r="C1338" s="47"/>
      <c r="D1338" s="47"/>
      <c r="E1338" s="47"/>
      <c r="F1338" s="47"/>
      <c r="G1338" s="47"/>
      <c r="H1338" s="47"/>
      <c r="I1338" s="47"/>
      <c r="J1338" s="47"/>
      <c r="K1338" s="47"/>
      <c r="L1338" s="47"/>
      <c r="M1338" s="47"/>
      <c r="N1338" s="47"/>
      <c r="O1338" s="47"/>
      <c r="P1338" s="47"/>
      <c r="Q1338" s="47"/>
      <c r="R1338" s="47"/>
      <c r="S1338" s="47"/>
      <c r="T1338" s="47"/>
      <c r="U1338" s="47"/>
    </row>
    <row r="1339" spans="1:21" x14ac:dyDescent="0.2">
      <c r="A1339" s="47"/>
      <c r="B1339" s="47"/>
      <c r="C1339" s="47"/>
      <c r="D1339" s="47"/>
      <c r="E1339" s="47"/>
      <c r="F1339" s="47"/>
      <c r="G1339" s="47"/>
      <c r="H1339" s="47"/>
      <c r="I1339" s="47"/>
      <c r="J1339" s="47"/>
      <c r="K1339" s="47"/>
      <c r="L1339" s="47"/>
      <c r="M1339" s="47"/>
      <c r="N1339" s="47"/>
      <c r="O1339" s="47"/>
      <c r="P1339" s="47"/>
      <c r="Q1339" s="47"/>
      <c r="R1339" s="47"/>
      <c r="S1339" s="47"/>
      <c r="T1339" s="47"/>
      <c r="U1339" s="47"/>
    </row>
    <row r="1340" spans="1:21" x14ac:dyDescent="0.2">
      <c r="A1340" s="47"/>
      <c r="B1340" s="47"/>
      <c r="C1340" s="47"/>
      <c r="D1340" s="47"/>
      <c r="E1340" s="47"/>
      <c r="F1340" s="47"/>
      <c r="G1340" s="47"/>
      <c r="H1340" s="47"/>
      <c r="I1340" s="47"/>
      <c r="J1340" s="47"/>
      <c r="K1340" s="47"/>
      <c r="L1340" s="47"/>
      <c r="M1340" s="47"/>
      <c r="N1340" s="47"/>
      <c r="O1340" s="47"/>
      <c r="P1340" s="47"/>
      <c r="Q1340" s="47"/>
      <c r="R1340" s="47"/>
      <c r="S1340" s="47"/>
      <c r="T1340" s="47"/>
      <c r="U1340" s="47"/>
    </row>
    <row r="1341" spans="1:21" x14ac:dyDescent="0.2">
      <c r="A1341" s="47"/>
      <c r="B1341" s="47"/>
      <c r="C1341" s="47"/>
      <c r="D1341" s="47"/>
      <c r="E1341" s="47"/>
      <c r="F1341" s="47"/>
      <c r="G1341" s="47"/>
      <c r="H1341" s="47"/>
      <c r="I1341" s="47"/>
      <c r="J1341" s="47"/>
      <c r="K1341" s="47"/>
      <c r="L1341" s="47"/>
      <c r="M1341" s="47"/>
      <c r="N1341" s="47"/>
      <c r="O1341" s="47"/>
      <c r="P1341" s="47"/>
      <c r="Q1341" s="47"/>
      <c r="R1341" s="47"/>
      <c r="S1341" s="47"/>
      <c r="T1341" s="47"/>
      <c r="U1341" s="47"/>
    </row>
    <row r="1342" spans="1:21" x14ac:dyDescent="0.2">
      <c r="A1342" s="47"/>
      <c r="B1342" s="47"/>
      <c r="C1342" s="47"/>
      <c r="D1342" s="47"/>
      <c r="E1342" s="47"/>
      <c r="F1342" s="47"/>
      <c r="G1342" s="47"/>
      <c r="H1342" s="47"/>
      <c r="I1342" s="47"/>
      <c r="J1342" s="47"/>
      <c r="K1342" s="47"/>
      <c r="L1342" s="47"/>
      <c r="M1342" s="47"/>
      <c r="N1342" s="47"/>
      <c r="O1342" s="47"/>
      <c r="P1342" s="47"/>
      <c r="Q1342" s="47"/>
      <c r="R1342" s="47"/>
      <c r="S1342" s="47"/>
      <c r="T1342" s="47"/>
      <c r="U1342" s="47"/>
    </row>
    <row r="1343" spans="1:21" x14ac:dyDescent="0.2">
      <c r="A1343" s="47"/>
      <c r="B1343" s="47"/>
      <c r="C1343" s="47"/>
      <c r="D1343" s="47"/>
      <c r="E1343" s="47"/>
      <c r="F1343" s="47"/>
      <c r="G1343" s="47"/>
      <c r="H1343" s="47"/>
      <c r="I1343" s="47"/>
      <c r="J1343" s="47"/>
      <c r="K1343" s="47"/>
      <c r="L1343" s="47"/>
      <c r="M1343" s="47"/>
      <c r="N1343" s="47"/>
      <c r="O1343" s="47"/>
      <c r="P1343" s="47"/>
      <c r="Q1343" s="47"/>
      <c r="R1343" s="47"/>
      <c r="S1343" s="47"/>
      <c r="T1343" s="47"/>
      <c r="U1343" s="47"/>
    </row>
    <row r="1344" spans="1:21" x14ac:dyDescent="0.2">
      <c r="A1344" s="47"/>
      <c r="B1344" s="47"/>
      <c r="C1344" s="47"/>
      <c r="D1344" s="47"/>
      <c r="E1344" s="47"/>
      <c r="F1344" s="47"/>
      <c r="G1344" s="47"/>
      <c r="H1344" s="47"/>
      <c r="I1344" s="47"/>
      <c r="J1344" s="47"/>
      <c r="K1344" s="47"/>
      <c r="L1344" s="47"/>
      <c r="M1344" s="47"/>
      <c r="N1344" s="47"/>
      <c r="O1344" s="47"/>
      <c r="P1344" s="47"/>
      <c r="Q1344" s="47"/>
      <c r="R1344" s="47"/>
      <c r="S1344" s="47"/>
      <c r="T1344" s="47"/>
      <c r="U1344" s="47"/>
    </row>
    <row r="1345" spans="1:21" x14ac:dyDescent="0.2">
      <c r="A1345" s="47"/>
      <c r="B1345" s="47"/>
      <c r="C1345" s="47"/>
      <c r="D1345" s="47"/>
      <c r="E1345" s="47"/>
      <c r="F1345" s="47"/>
      <c r="G1345" s="47"/>
      <c r="H1345" s="47"/>
      <c r="I1345" s="47"/>
      <c r="J1345" s="47"/>
      <c r="K1345" s="47"/>
      <c r="L1345" s="47"/>
      <c r="M1345" s="47"/>
      <c r="N1345" s="47"/>
      <c r="O1345" s="47"/>
      <c r="P1345" s="47"/>
      <c r="Q1345" s="47"/>
      <c r="R1345" s="47"/>
      <c r="S1345" s="47"/>
      <c r="T1345" s="47"/>
      <c r="U1345" s="47"/>
    </row>
    <row r="1346" spans="1:21" x14ac:dyDescent="0.2">
      <c r="A1346" s="47"/>
      <c r="B1346" s="47"/>
      <c r="C1346" s="47"/>
      <c r="D1346" s="47"/>
      <c r="E1346" s="47"/>
      <c r="F1346" s="47"/>
      <c r="G1346" s="47"/>
      <c r="H1346" s="47"/>
      <c r="I1346" s="47"/>
      <c r="J1346" s="47"/>
      <c r="K1346" s="47"/>
      <c r="L1346" s="47"/>
      <c r="M1346" s="47"/>
      <c r="N1346" s="47"/>
      <c r="O1346" s="47"/>
      <c r="P1346" s="47"/>
      <c r="Q1346" s="47"/>
      <c r="R1346" s="47"/>
      <c r="S1346" s="47"/>
      <c r="T1346" s="47"/>
      <c r="U1346" s="47"/>
    </row>
    <row r="1347" spans="1:21" x14ac:dyDescent="0.2">
      <c r="A1347" s="47"/>
      <c r="B1347" s="47"/>
      <c r="C1347" s="47"/>
      <c r="D1347" s="47"/>
      <c r="E1347" s="47"/>
      <c r="F1347" s="47"/>
      <c r="G1347" s="47"/>
      <c r="H1347" s="47"/>
      <c r="I1347" s="47"/>
      <c r="J1347" s="47"/>
      <c r="K1347" s="47"/>
      <c r="L1347" s="47"/>
      <c r="M1347" s="47"/>
      <c r="N1347" s="47"/>
      <c r="O1347" s="47"/>
      <c r="P1347" s="47"/>
      <c r="Q1347" s="47"/>
      <c r="R1347" s="47"/>
      <c r="S1347" s="47"/>
      <c r="T1347" s="47"/>
      <c r="U1347" s="47"/>
    </row>
    <row r="1348" spans="1:21" x14ac:dyDescent="0.2">
      <c r="A1348" s="47"/>
      <c r="B1348" s="47"/>
      <c r="C1348" s="47"/>
      <c r="D1348" s="47"/>
      <c r="E1348" s="47"/>
      <c r="F1348" s="47"/>
      <c r="G1348" s="47"/>
      <c r="H1348" s="47"/>
      <c r="I1348" s="47"/>
      <c r="J1348" s="47"/>
      <c r="K1348" s="47"/>
      <c r="L1348" s="47"/>
      <c r="M1348" s="47"/>
      <c r="N1348" s="47"/>
      <c r="O1348" s="47"/>
      <c r="P1348" s="47"/>
      <c r="Q1348" s="47"/>
      <c r="R1348" s="47"/>
      <c r="S1348" s="47"/>
      <c r="T1348" s="47"/>
      <c r="U1348" s="47"/>
    </row>
    <row r="1349" spans="1:21" x14ac:dyDescent="0.2">
      <c r="A1349" s="47"/>
      <c r="B1349" s="47"/>
      <c r="C1349" s="47"/>
      <c r="D1349" s="47"/>
      <c r="E1349" s="47"/>
      <c r="F1349" s="47"/>
      <c r="G1349" s="47"/>
      <c r="H1349" s="47"/>
      <c r="I1349" s="47"/>
      <c r="J1349" s="47"/>
      <c r="K1349" s="47"/>
      <c r="L1349" s="47"/>
      <c r="M1349" s="47"/>
      <c r="N1349" s="47"/>
      <c r="O1349" s="47"/>
      <c r="P1349" s="47"/>
      <c r="Q1349" s="47"/>
      <c r="R1349" s="47"/>
      <c r="S1349" s="47"/>
      <c r="T1349" s="47"/>
      <c r="U1349" s="47"/>
    </row>
    <row r="1350" spans="1:21" x14ac:dyDescent="0.2">
      <c r="A1350" s="47"/>
      <c r="B1350" s="47"/>
      <c r="C1350" s="47"/>
      <c r="D1350" s="47"/>
      <c r="E1350" s="47"/>
      <c r="F1350" s="47"/>
      <c r="G1350" s="47"/>
      <c r="H1350" s="47"/>
      <c r="I1350" s="47"/>
      <c r="J1350" s="47"/>
      <c r="K1350" s="47"/>
      <c r="L1350" s="47"/>
      <c r="M1350" s="47"/>
      <c r="N1350" s="47"/>
      <c r="O1350" s="47"/>
      <c r="P1350" s="47"/>
      <c r="Q1350" s="47"/>
      <c r="R1350" s="47"/>
      <c r="S1350" s="47"/>
      <c r="T1350" s="47"/>
      <c r="U1350" s="47"/>
    </row>
    <row r="1351" spans="1:21" x14ac:dyDescent="0.2">
      <c r="A1351" s="47"/>
      <c r="B1351" s="47"/>
      <c r="C1351" s="47"/>
      <c r="D1351" s="47"/>
      <c r="E1351" s="47"/>
      <c r="F1351" s="47"/>
      <c r="G1351" s="47"/>
      <c r="H1351" s="47"/>
      <c r="I1351" s="47"/>
      <c r="J1351" s="47"/>
      <c r="K1351" s="47"/>
      <c r="L1351" s="47"/>
      <c r="M1351" s="47"/>
      <c r="N1351" s="47"/>
      <c r="O1351" s="47"/>
      <c r="P1351" s="47"/>
      <c r="Q1351" s="47"/>
      <c r="R1351" s="47"/>
      <c r="S1351" s="47"/>
      <c r="T1351" s="47"/>
      <c r="U1351" s="47"/>
    </row>
    <row r="1352" spans="1:21" x14ac:dyDescent="0.2">
      <c r="A1352" s="47"/>
      <c r="B1352" s="47"/>
      <c r="C1352" s="47"/>
      <c r="D1352" s="47"/>
      <c r="E1352" s="47"/>
      <c r="F1352" s="47"/>
      <c r="G1352" s="47"/>
      <c r="H1352" s="47"/>
      <c r="I1352" s="47"/>
      <c r="J1352" s="47"/>
      <c r="K1352" s="47"/>
      <c r="L1352" s="47"/>
      <c r="M1352" s="47"/>
      <c r="N1352" s="47"/>
      <c r="O1352" s="47"/>
      <c r="P1352" s="47"/>
      <c r="Q1352" s="47"/>
      <c r="R1352" s="47"/>
      <c r="S1352" s="47"/>
      <c r="T1352" s="47"/>
      <c r="U1352" s="47"/>
    </row>
    <row r="1353" spans="1:21" x14ac:dyDescent="0.2">
      <c r="A1353" s="47"/>
      <c r="B1353" s="47"/>
      <c r="C1353" s="47"/>
      <c r="D1353" s="47"/>
      <c r="E1353" s="47"/>
      <c r="F1353" s="47"/>
      <c r="G1353" s="47"/>
      <c r="H1353" s="47"/>
      <c r="I1353" s="47"/>
      <c r="J1353" s="47"/>
      <c r="K1353" s="47"/>
      <c r="L1353" s="47"/>
      <c r="M1353" s="47"/>
      <c r="N1353" s="47"/>
      <c r="O1353" s="47"/>
      <c r="P1353" s="47"/>
      <c r="Q1353" s="47"/>
      <c r="R1353" s="47"/>
      <c r="S1353" s="47"/>
      <c r="T1353" s="47"/>
      <c r="U1353" s="47"/>
    </row>
    <row r="1354" spans="1:21" x14ac:dyDescent="0.2">
      <c r="A1354" s="47"/>
      <c r="B1354" s="47"/>
      <c r="C1354" s="47"/>
      <c r="D1354" s="47"/>
      <c r="E1354" s="47"/>
      <c r="F1354" s="47"/>
      <c r="G1354" s="47"/>
      <c r="H1354" s="47"/>
      <c r="I1354" s="47"/>
      <c r="J1354" s="47"/>
      <c r="K1354" s="47"/>
      <c r="L1354" s="47"/>
      <c r="M1354" s="47"/>
      <c r="N1354" s="47"/>
      <c r="O1354" s="47"/>
      <c r="P1354" s="47"/>
      <c r="Q1354" s="47"/>
      <c r="R1354" s="47"/>
      <c r="S1354" s="47"/>
      <c r="T1354" s="47"/>
      <c r="U1354" s="47"/>
    </row>
    <row r="1355" spans="1:21" x14ac:dyDescent="0.2">
      <c r="A1355" s="47"/>
      <c r="B1355" s="47"/>
      <c r="C1355" s="47"/>
      <c r="D1355" s="47"/>
      <c r="E1355" s="47"/>
      <c r="F1355" s="47"/>
      <c r="G1355" s="47"/>
      <c r="H1355" s="47"/>
      <c r="I1355" s="47"/>
      <c r="J1355" s="47"/>
      <c r="K1355" s="47"/>
      <c r="L1355" s="47"/>
      <c r="M1355" s="47"/>
      <c r="N1355" s="47"/>
      <c r="O1355" s="47"/>
      <c r="P1355" s="47"/>
      <c r="Q1355" s="47"/>
      <c r="R1355" s="47"/>
      <c r="S1355" s="47"/>
      <c r="T1355" s="47"/>
      <c r="U1355" s="47"/>
    </row>
    <row r="1356" spans="1:21" x14ac:dyDescent="0.2">
      <c r="A1356" s="47"/>
      <c r="B1356" s="47"/>
      <c r="C1356" s="47"/>
      <c r="D1356" s="47"/>
      <c r="E1356" s="47"/>
      <c r="F1356" s="47"/>
      <c r="G1356" s="47"/>
      <c r="H1356" s="47"/>
      <c r="I1356" s="47"/>
      <c r="J1356" s="47"/>
      <c r="K1356" s="47"/>
      <c r="L1356" s="47"/>
      <c r="M1356" s="47"/>
      <c r="N1356" s="47"/>
      <c r="O1356" s="47"/>
      <c r="P1356" s="47"/>
      <c r="Q1356" s="47"/>
      <c r="R1356" s="47"/>
      <c r="S1356" s="47"/>
      <c r="T1356" s="47"/>
      <c r="U1356" s="47"/>
    </row>
    <row r="1357" spans="1:21" x14ac:dyDescent="0.2">
      <c r="A1357" s="47"/>
      <c r="B1357" s="47"/>
      <c r="C1357" s="47"/>
      <c r="D1357" s="47"/>
      <c r="E1357" s="47"/>
      <c r="F1357" s="47"/>
      <c r="G1357" s="47"/>
      <c r="H1357" s="47"/>
      <c r="I1357" s="47"/>
      <c r="J1357" s="47"/>
      <c r="K1357" s="47"/>
      <c r="L1357" s="47"/>
      <c r="M1357" s="47"/>
      <c r="N1357" s="47"/>
      <c r="O1357" s="47"/>
      <c r="P1357" s="47"/>
      <c r="Q1357" s="47"/>
      <c r="R1357" s="47"/>
      <c r="S1357" s="47"/>
      <c r="T1357" s="47"/>
      <c r="U1357" s="47"/>
    </row>
    <row r="1358" spans="1:21" x14ac:dyDescent="0.2">
      <c r="A1358" s="47"/>
      <c r="B1358" s="47"/>
      <c r="C1358" s="47"/>
      <c r="D1358" s="47"/>
      <c r="E1358" s="47"/>
      <c r="F1358" s="47"/>
      <c r="G1358" s="47"/>
      <c r="H1358" s="47"/>
      <c r="I1358" s="47"/>
      <c r="J1358" s="47"/>
      <c r="K1358" s="47"/>
      <c r="L1358" s="47"/>
      <c r="M1358" s="47"/>
      <c r="N1358" s="47"/>
      <c r="O1358" s="47"/>
      <c r="P1358" s="47"/>
      <c r="Q1358" s="47"/>
      <c r="R1358" s="47"/>
      <c r="S1358" s="47"/>
      <c r="T1358" s="47"/>
      <c r="U1358" s="47"/>
    </row>
    <row r="1359" spans="1:21" x14ac:dyDescent="0.2">
      <c r="A1359" s="47"/>
      <c r="B1359" s="47"/>
      <c r="C1359" s="47"/>
      <c r="D1359" s="47"/>
      <c r="E1359" s="47"/>
      <c r="F1359" s="47"/>
      <c r="G1359" s="47"/>
      <c r="H1359" s="47"/>
      <c r="I1359" s="47"/>
      <c r="J1359" s="47"/>
      <c r="K1359" s="47"/>
      <c r="L1359" s="47"/>
      <c r="M1359" s="47"/>
      <c r="N1359" s="47"/>
      <c r="O1359" s="47"/>
      <c r="P1359" s="47"/>
      <c r="Q1359" s="47"/>
      <c r="R1359" s="47"/>
      <c r="S1359" s="47"/>
      <c r="T1359" s="47"/>
      <c r="U1359" s="47"/>
    </row>
    <row r="1360" spans="1:21" x14ac:dyDescent="0.2">
      <c r="A1360" s="47"/>
      <c r="B1360" s="47"/>
      <c r="C1360" s="47"/>
      <c r="D1360" s="47"/>
      <c r="E1360" s="47"/>
      <c r="F1360" s="47"/>
      <c r="G1360" s="47"/>
      <c r="H1360" s="47"/>
      <c r="I1360" s="47"/>
      <c r="J1360" s="47"/>
      <c r="K1360" s="47"/>
      <c r="L1360" s="47"/>
      <c r="M1360" s="47"/>
      <c r="N1360" s="47"/>
      <c r="O1360" s="47"/>
      <c r="P1360" s="47"/>
      <c r="Q1360" s="47"/>
      <c r="R1360" s="47"/>
      <c r="S1360" s="47"/>
      <c r="T1360" s="47"/>
      <c r="U1360" s="47"/>
    </row>
    <row r="1361" spans="1:21" x14ac:dyDescent="0.2">
      <c r="A1361" s="47"/>
      <c r="B1361" s="47"/>
      <c r="C1361" s="47"/>
      <c r="D1361" s="47"/>
      <c r="E1361" s="47"/>
      <c r="F1361" s="47"/>
      <c r="G1361" s="47"/>
      <c r="H1361" s="47"/>
      <c r="I1361" s="47"/>
      <c r="J1361" s="47"/>
      <c r="K1361" s="47"/>
      <c r="L1361" s="47"/>
      <c r="M1361" s="47"/>
      <c r="N1361" s="47"/>
      <c r="O1361" s="47"/>
      <c r="P1361" s="47"/>
      <c r="Q1361" s="47"/>
      <c r="R1361" s="47"/>
      <c r="S1361" s="47"/>
      <c r="T1361" s="47"/>
      <c r="U1361" s="47"/>
    </row>
    <row r="1362" spans="1:21" x14ac:dyDescent="0.2">
      <c r="A1362" s="47"/>
      <c r="B1362" s="47"/>
      <c r="C1362" s="47"/>
      <c r="D1362" s="47"/>
      <c r="E1362" s="47"/>
      <c r="F1362" s="47"/>
      <c r="G1362" s="47"/>
      <c r="H1362" s="47"/>
      <c r="I1362" s="47"/>
      <c r="J1362" s="47"/>
      <c r="K1362" s="47"/>
      <c r="L1362" s="47"/>
      <c r="M1362" s="47"/>
      <c r="N1362" s="47"/>
      <c r="O1362" s="47"/>
      <c r="P1362" s="47"/>
      <c r="Q1362" s="47"/>
      <c r="R1362" s="47"/>
      <c r="S1362" s="47"/>
      <c r="T1362" s="47"/>
      <c r="U1362" s="47"/>
    </row>
    <row r="1363" spans="1:21" x14ac:dyDescent="0.2">
      <c r="A1363" s="47"/>
      <c r="B1363" s="47"/>
      <c r="C1363" s="47"/>
      <c r="D1363" s="47"/>
      <c r="E1363" s="47"/>
      <c r="F1363" s="47"/>
      <c r="G1363" s="47"/>
      <c r="H1363" s="47"/>
      <c r="I1363" s="47"/>
      <c r="J1363" s="47"/>
      <c r="K1363" s="47"/>
      <c r="L1363" s="47"/>
      <c r="M1363" s="47"/>
      <c r="N1363" s="47"/>
      <c r="O1363" s="47"/>
      <c r="P1363" s="47"/>
      <c r="Q1363" s="47"/>
      <c r="R1363" s="47"/>
      <c r="S1363" s="47"/>
      <c r="T1363" s="47"/>
      <c r="U1363" s="47"/>
    </row>
    <row r="1364" spans="1:21" x14ac:dyDescent="0.2">
      <c r="A1364" s="47"/>
      <c r="B1364" s="47"/>
      <c r="C1364" s="47"/>
      <c r="D1364" s="47"/>
      <c r="E1364" s="47"/>
      <c r="F1364" s="47"/>
      <c r="G1364" s="47"/>
      <c r="H1364" s="47"/>
      <c r="I1364" s="47"/>
      <c r="J1364" s="47"/>
      <c r="K1364" s="47"/>
      <c r="L1364" s="47"/>
      <c r="M1364" s="47"/>
      <c r="N1364" s="47"/>
      <c r="O1364" s="47"/>
      <c r="P1364" s="47"/>
      <c r="Q1364" s="47"/>
      <c r="R1364" s="47"/>
      <c r="S1364" s="47"/>
      <c r="T1364" s="47"/>
      <c r="U1364" s="47"/>
    </row>
    <row r="1365" spans="1:21" x14ac:dyDescent="0.2">
      <c r="A1365" s="47"/>
      <c r="B1365" s="47"/>
      <c r="C1365" s="47"/>
      <c r="D1365" s="47"/>
      <c r="E1365" s="47"/>
      <c r="F1365" s="47"/>
      <c r="G1365" s="47"/>
      <c r="H1365" s="47"/>
      <c r="I1365" s="47"/>
      <c r="J1365" s="47"/>
      <c r="K1365" s="47"/>
      <c r="L1365" s="47"/>
      <c r="M1365" s="47"/>
      <c r="N1365" s="47"/>
      <c r="O1365" s="47"/>
      <c r="P1365" s="47"/>
      <c r="Q1365" s="47"/>
      <c r="R1365" s="47"/>
      <c r="S1365" s="47"/>
      <c r="T1365" s="47"/>
      <c r="U1365" s="47"/>
    </row>
    <row r="1366" spans="1:21" x14ac:dyDescent="0.2">
      <c r="A1366" s="47"/>
      <c r="B1366" s="47"/>
      <c r="C1366" s="47"/>
      <c r="D1366" s="47"/>
      <c r="E1366" s="47"/>
      <c r="F1366" s="47"/>
      <c r="G1366" s="47"/>
      <c r="H1366" s="47"/>
      <c r="I1366" s="47"/>
      <c r="J1366" s="47"/>
      <c r="K1366" s="47"/>
      <c r="L1366" s="47"/>
      <c r="M1366" s="47"/>
      <c r="N1366" s="47"/>
      <c r="O1366" s="47"/>
      <c r="P1366" s="47"/>
      <c r="Q1366" s="47"/>
      <c r="R1366" s="47"/>
      <c r="S1366" s="47"/>
      <c r="T1366" s="47"/>
      <c r="U1366" s="47"/>
    </row>
    <row r="1367" spans="1:21" x14ac:dyDescent="0.2">
      <c r="A1367" s="47"/>
      <c r="B1367" s="47"/>
      <c r="C1367" s="47"/>
      <c r="D1367" s="47"/>
      <c r="E1367" s="47"/>
      <c r="F1367" s="47"/>
      <c r="G1367" s="47"/>
      <c r="H1367" s="47"/>
      <c r="I1367" s="47"/>
      <c r="J1367" s="47"/>
      <c r="K1367" s="47"/>
      <c r="L1367" s="47"/>
      <c r="M1367" s="47"/>
      <c r="N1367" s="47"/>
      <c r="O1367" s="47"/>
      <c r="P1367" s="47"/>
      <c r="Q1367" s="47"/>
      <c r="R1367" s="47"/>
      <c r="S1367" s="47"/>
      <c r="T1367" s="47"/>
      <c r="U1367" s="47"/>
    </row>
    <row r="1368" spans="1:21" x14ac:dyDescent="0.2">
      <c r="A1368" s="47"/>
      <c r="B1368" s="47"/>
      <c r="C1368" s="47"/>
      <c r="D1368" s="47"/>
      <c r="E1368" s="47"/>
      <c r="F1368" s="47"/>
      <c r="G1368" s="47"/>
      <c r="H1368" s="47"/>
      <c r="I1368" s="47"/>
      <c r="J1368" s="47"/>
      <c r="K1368" s="47"/>
      <c r="L1368" s="47"/>
      <c r="M1368" s="47"/>
      <c r="N1368" s="47"/>
      <c r="O1368" s="47"/>
      <c r="P1368" s="47"/>
      <c r="Q1368" s="47"/>
      <c r="R1368" s="47"/>
      <c r="S1368" s="47"/>
      <c r="T1368" s="47"/>
      <c r="U1368" s="47"/>
    </row>
    <row r="1369" spans="1:21" x14ac:dyDescent="0.2">
      <c r="A1369" s="47"/>
      <c r="B1369" s="47"/>
      <c r="C1369" s="47"/>
      <c r="D1369" s="47"/>
      <c r="E1369" s="47"/>
      <c r="F1369" s="47"/>
      <c r="G1369" s="47"/>
      <c r="H1369" s="47"/>
      <c r="I1369" s="47"/>
      <c r="J1369" s="47"/>
      <c r="K1369" s="47"/>
      <c r="L1369" s="47"/>
      <c r="M1369" s="47"/>
      <c r="N1369" s="47"/>
      <c r="O1369" s="47"/>
      <c r="P1369" s="47"/>
      <c r="Q1369" s="47"/>
      <c r="R1369" s="47"/>
      <c r="S1369" s="47"/>
      <c r="T1369" s="47"/>
      <c r="U1369" s="47"/>
    </row>
    <row r="1370" spans="1:21" x14ac:dyDescent="0.2">
      <c r="A1370" s="47"/>
      <c r="B1370" s="47"/>
      <c r="C1370" s="47"/>
      <c r="D1370" s="47"/>
      <c r="E1370" s="47"/>
      <c r="F1370" s="47"/>
      <c r="G1370" s="47"/>
      <c r="H1370" s="47"/>
      <c r="I1370" s="47"/>
      <c r="J1370" s="47"/>
      <c r="K1370" s="47"/>
      <c r="L1370" s="47"/>
      <c r="M1370" s="47"/>
      <c r="N1370" s="47"/>
      <c r="O1370" s="47"/>
      <c r="P1370" s="47"/>
      <c r="Q1370" s="47"/>
      <c r="R1370" s="47"/>
      <c r="S1370" s="47"/>
      <c r="T1370" s="47"/>
      <c r="U1370" s="47"/>
    </row>
    <row r="1371" spans="1:21" x14ac:dyDescent="0.2">
      <c r="A1371" s="47"/>
      <c r="B1371" s="47"/>
      <c r="C1371" s="47"/>
      <c r="D1371" s="47"/>
      <c r="E1371" s="47"/>
      <c r="F1371" s="47"/>
      <c r="G1371" s="47"/>
      <c r="H1371" s="47"/>
      <c r="I1371" s="47"/>
      <c r="J1371" s="47"/>
      <c r="K1371" s="47"/>
      <c r="L1371" s="47"/>
      <c r="M1371" s="47"/>
      <c r="N1371" s="47"/>
      <c r="O1371" s="47"/>
      <c r="P1371" s="47"/>
      <c r="Q1371" s="47"/>
      <c r="R1371" s="47"/>
      <c r="S1371" s="47"/>
      <c r="T1371" s="47"/>
      <c r="U1371" s="47"/>
    </row>
    <row r="1372" spans="1:21" x14ac:dyDescent="0.2">
      <c r="A1372" s="47"/>
      <c r="B1372" s="47"/>
      <c r="C1372" s="47"/>
      <c r="D1372" s="47"/>
      <c r="E1372" s="47"/>
      <c r="F1372" s="47"/>
      <c r="G1372" s="47"/>
      <c r="H1372" s="47"/>
      <c r="I1372" s="47"/>
      <c r="J1372" s="47"/>
      <c r="K1372" s="47"/>
      <c r="L1372" s="47"/>
      <c r="M1372" s="47"/>
      <c r="N1372" s="47"/>
      <c r="O1372" s="47"/>
      <c r="P1372" s="47"/>
      <c r="Q1372" s="47"/>
      <c r="R1372" s="47"/>
      <c r="S1372" s="47"/>
      <c r="T1372" s="47"/>
      <c r="U1372" s="47"/>
    </row>
    <row r="1373" spans="1:21" x14ac:dyDescent="0.2">
      <c r="A1373" s="47"/>
      <c r="B1373" s="47"/>
      <c r="C1373" s="47"/>
      <c r="D1373" s="47"/>
      <c r="E1373" s="47"/>
      <c r="F1373" s="47"/>
      <c r="G1373" s="47"/>
      <c r="H1373" s="47"/>
      <c r="I1373" s="47"/>
      <c r="J1373" s="47"/>
      <c r="K1373" s="47"/>
      <c r="L1373" s="47"/>
      <c r="M1373" s="47"/>
      <c r="N1373" s="47"/>
      <c r="O1373" s="47"/>
      <c r="P1373" s="47"/>
      <c r="Q1373" s="47"/>
      <c r="R1373" s="47"/>
      <c r="S1373" s="47"/>
      <c r="T1373" s="47"/>
      <c r="U1373" s="47"/>
    </row>
    <row r="1374" spans="1:21" x14ac:dyDescent="0.2">
      <c r="A1374" s="47"/>
      <c r="B1374" s="47"/>
      <c r="C1374" s="47"/>
      <c r="D1374" s="47"/>
      <c r="E1374" s="47"/>
      <c r="F1374" s="47"/>
      <c r="G1374" s="47"/>
      <c r="H1374" s="47"/>
      <c r="I1374" s="47"/>
      <c r="J1374" s="47"/>
      <c r="K1374" s="47"/>
      <c r="L1374" s="47"/>
      <c r="M1374" s="47"/>
      <c r="N1374" s="47"/>
      <c r="O1374" s="47"/>
      <c r="P1374" s="47"/>
      <c r="Q1374" s="47"/>
      <c r="R1374" s="47"/>
      <c r="S1374" s="47"/>
      <c r="T1374" s="47"/>
      <c r="U1374" s="47"/>
    </row>
    <row r="1375" spans="1:21" x14ac:dyDescent="0.2">
      <c r="A1375" s="47"/>
      <c r="B1375" s="47"/>
      <c r="C1375" s="47"/>
      <c r="D1375" s="47"/>
      <c r="E1375" s="47"/>
      <c r="F1375" s="47"/>
      <c r="G1375" s="47"/>
      <c r="H1375" s="47"/>
      <c r="I1375" s="47"/>
      <c r="J1375" s="47"/>
      <c r="K1375" s="47"/>
      <c r="L1375" s="47"/>
      <c r="M1375" s="47"/>
      <c r="N1375" s="47"/>
      <c r="O1375" s="47"/>
      <c r="P1375" s="47"/>
      <c r="Q1375" s="47"/>
      <c r="R1375" s="47"/>
      <c r="S1375" s="47"/>
      <c r="T1375" s="47"/>
      <c r="U1375" s="47"/>
    </row>
    <row r="1376" spans="1:21" x14ac:dyDescent="0.2">
      <c r="A1376" s="47"/>
      <c r="B1376" s="47"/>
      <c r="C1376" s="47"/>
      <c r="D1376" s="47"/>
      <c r="E1376" s="47"/>
      <c r="F1376" s="47"/>
      <c r="G1376" s="47"/>
      <c r="H1376" s="47"/>
      <c r="I1376" s="47"/>
      <c r="J1376" s="47"/>
      <c r="K1376" s="47"/>
      <c r="L1376" s="47"/>
      <c r="M1376" s="47"/>
      <c r="N1376" s="47"/>
      <c r="O1376" s="47"/>
      <c r="P1376" s="47"/>
      <c r="Q1376" s="47"/>
      <c r="R1376" s="47"/>
      <c r="S1376" s="47"/>
      <c r="T1376" s="47"/>
      <c r="U1376" s="47"/>
    </row>
    <row r="1377" spans="1:21" x14ac:dyDescent="0.2">
      <c r="A1377" s="47"/>
      <c r="B1377" s="47"/>
      <c r="C1377" s="47"/>
      <c r="D1377" s="47"/>
      <c r="E1377" s="47"/>
      <c r="F1377" s="47"/>
      <c r="G1377" s="47"/>
      <c r="H1377" s="47"/>
      <c r="I1377" s="47"/>
      <c r="J1377" s="47"/>
      <c r="K1377" s="47"/>
      <c r="L1377" s="47"/>
      <c r="M1377" s="47"/>
      <c r="N1377" s="47"/>
      <c r="O1377" s="47"/>
      <c r="P1377" s="47"/>
      <c r="Q1377" s="47"/>
      <c r="R1377" s="47"/>
      <c r="S1377" s="47"/>
      <c r="T1377" s="47"/>
      <c r="U1377" s="47"/>
    </row>
    <row r="1378" spans="1:21" x14ac:dyDescent="0.2">
      <c r="A1378" s="47"/>
      <c r="B1378" s="47"/>
      <c r="C1378" s="47"/>
      <c r="D1378" s="47"/>
      <c r="E1378" s="47"/>
      <c r="F1378" s="47"/>
      <c r="G1378" s="47"/>
      <c r="H1378" s="47"/>
      <c r="I1378" s="47"/>
      <c r="J1378" s="47"/>
      <c r="K1378" s="47"/>
      <c r="L1378" s="47"/>
      <c r="M1378" s="47"/>
      <c r="N1378" s="47"/>
      <c r="O1378" s="47"/>
      <c r="P1378" s="47"/>
      <c r="Q1378" s="47"/>
      <c r="R1378" s="47"/>
      <c r="S1378" s="47"/>
      <c r="T1378" s="47"/>
      <c r="U1378" s="47"/>
    </row>
    <row r="1379" spans="1:21" x14ac:dyDescent="0.2">
      <c r="A1379" s="47"/>
      <c r="B1379" s="47"/>
      <c r="C1379" s="47"/>
      <c r="D1379" s="47"/>
      <c r="E1379" s="47"/>
      <c r="F1379" s="47"/>
      <c r="G1379" s="47"/>
      <c r="H1379" s="47"/>
      <c r="I1379" s="47"/>
      <c r="J1379" s="47"/>
      <c r="K1379" s="47"/>
      <c r="L1379" s="47"/>
      <c r="M1379" s="47"/>
      <c r="N1379" s="47"/>
      <c r="O1379" s="47"/>
      <c r="P1379" s="47"/>
      <c r="Q1379" s="47"/>
      <c r="R1379" s="47"/>
      <c r="S1379" s="47"/>
      <c r="T1379" s="47"/>
      <c r="U1379" s="47"/>
    </row>
    <row r="1380" spans="1:21" x14ac:dyDescent="0.2">
      <c r="A1380" s="47"/>
      <c r="B1380" s="47"/>
      <c r="C1380" s="47"/>
      <c r="D1380" s="47"/>
      <c r="E1380" s="47"/>
      <c r="F1380" s="47"/>
      <c r="G1380" s="47"/>
      <c r="H1380" s="47"/>
      <c r="I1380" s="47"/>
      <c r="J1380" s="47"/>
      <c r="K1380" s="47"/>
      <c r="L1380" s="47"/>
      <c r="M1380" s="47"/>
      <c r="N1380" s="47"/>
      <c r="O1380" s="47"/>
      <c r="P1380" s="47"/>
      <c r="Q1380" s="47"/>
      <c r="R1380" s="47"/>
      <c r="S1380" s="47"/>
      <c r="T1380" s="47"/>
      <c r="U1380" s="47"/>
    </row>
    <row r="1381" spans="1:21" x14ac:dyDescent="0.2">
      <c r="A1381" s="47"/>
      <c r="B1381" s="47"/>
      <c r="C1381" s="47"/>
      <c r="D1381" s="47"/>
      <c r="E1381" s="47"/>
      <c r="F1381" s="47"/>
      <c r="G1381" s="47"/>
      <c r="H1381" s="47"/>
      <c r="I1381" s="47"/>
      <c r="J1381" s="47"/>
      <c r="K1381" s="47"/>
      <c r="L1381" s="47"/>
      <c r="M1381" s="47"/>
      <c r="N1381" s="47"/>
      <c r="O1381" s="47"/>
      <c r="P1381" s="47"/>
      <c r="Q1381" s="47"/>
      <c r="R1381" s="47"/>
      <c r="S1381" s="47"/>
      <c r="T1381" s="47"/>
      <c r="U1381" s="47"/>
    </row>
    <row r="1382" spans="1:21" x14ac:dyDescent="0.2">
      <c r="A1382" s="47"/>
      <c r="B1382" s="47"/>
      <c r="C1382" s="47"/>
      <c r="D1382" s="47"/>
      <c r="E1382" s="47"/>
      <c r="F1382" s="47"/>
      <c r="G1382" s="47"/>
      <c r="H1382" s="47"/>
      <c r="I1382" s="47"/>
      <c r="J1382" s="47"/>
      <c r="K1382" s="47"/>
      <c r="L1382" s="47"/>
      <c r="M1382" s="47"/>
      <c r="N1382" s="47"/>
      <c r="O1382" s="47"/>
      <c r="P1382" s="47"/>
      <c r="Q1382" s="47"/>
      <c r="R1382" s="47"/>
      <c r="S1382" s="47"/>
      <c r="T1382" s="47"/>
      <c r="U1382" s="47"/>
    </row>
    <row r="1383" spans="1:21" x14ac:dyDescent="0.2">
      <c r="A1383" s="47"/>
      <c r="B1383" s="47"/>
      <c r="C1383" s="47"/>
      <c r="D1383" s="47"/>
      <c r="E1383" s="47"/>
      <c r="F1383" s="47"/>
      <c r="G1383" s="47"/>
      <c r="H1383" s="47"/>
      <c r="I1383" s="47"/>
      <c r="J1383" s="47"/>
      <c r="K1383" s="47"/>
      <c r="L1383" s="47"/>
      <c r="M1383" s="47"/>
      <c r="N1383" s="47"/>
      <c r="O1383" s="47"/>
      <c r="P1383" s="47"/>
      <c r="Q1383" s="47"/>
      <c r="R1383" s="47"/>
      <c r="S1383" s="47"/>
      <c r="T1383" s="47"/>
      <c r="U1383" s="47"/>
    </row>
    <row r="1384" spans="1:21" x14ac:dyDescent="0.2">
      <c r="A1384" s="47"/>
      <c r="B1384" s="47"/>
      <c r="C1384" s="47"/>
      <c r="D1384" s="47"/>
      <c r="E1384" s="47"/>
      <c r="F1384" s="47"/>
      <c r="G1384" s="47"/>
      <c r="H1384" s="47"/>
      <c r="I1384" s="47"/>
      <c r="J1384" s="47"/>
      <c r="K1384" s="47"/>
      <c r="L1384" s="47"/>
      <c r="M1384" s="47"/>
      <c r="N1384" s="47"/>
      <c r="O1384" s="47"/>
      <c r="P1384" s="47"/>
      <c r="Q1384" s="47"/>
      <c r="R1384" s="47"/>
      <c r="S1384" s="47"/>
      <c r="T1384" s="47"/>
      <c r="U1384" s="47"/>
    </row>
    <row r="1385" spans="1:21" x14ac:dyDescent="0.2">
      <c r="A1385" s="47"/>
      <c r="B1385" s="47"/>
      <c r="C1385" s="47"/>
      <c r="D1385" s="47"/>
      <c r="E1385" s="47"/>
      <c r="F1385" s="47"/>
      <c r="G1385" s="47"/>
      <c r="H1385" s="47"/>
      <c r="I1385" s="47"/>
      <c r="J1385" s="47"/>
      <c r="K1385" s="47"/>
      <c r="L1385" s="47"/>
      <c r="M1385" s="47"/>
      <c r="N1385" s="47"/>
      <c r="O1385" s="47"/>
      <c r="P1385" s="47"/>
      <c r="Q1385" s="47"/>
      <c r="R1385" s="47"/>
      <c r="S1385" s="47"/>
      <c r="T1385" s="47"/>
      <c r="U1385" s="47"/>
    </row>
    <row r="1386" spans="1:21" x14ac:dyDescent="0.2">
      <c r="A1386" s="47"/>
      <c r="B1386" s="47"/>
      <c r="C1386" s="47"/>
      <c r="D1386" s="47"/>
      <c r="E1386" s="47"/>
      <c r="F1386" s="47"/>
      <c r="G1386" s="47"/>
      <c r="H1386" s="47"/>
      <c r="I1386" s="47"/>
      <c r="J1386" s="47"/>
      <c r="K1386" s="47"/>
      <c r="L1386" s="47"/>
      <c r="M1386" s="47"/>
      <c r="N1386" s="47"/>
      <c r="O1386" s="47"/>
      <c r="P1386" s="47"/>
      <c r="Q1386" s="47"/>
      <c r="R1386" s="47"/>
      <c r="S1386" s="47"/>
      <c r="T1386" s="47"/>
      <c r="U1386" s="47"/>
    </row>
    <row r="1387" spans="1:21" x14ac:dyDescent="0.2">
      <c r="A1387" s="47"/>
      <c r="B1387" s="47"/>
      <c r="C1387" s="47"/>
      <c r="D1387" s="47"/>
      <c r="E1387" s="47"/>
      <c r="F1387" s="47"/>
      <c r="G1387" s="47"/>
      <c r="H1387" s="47"/>
      <c r="I1387" s="47"/>
      <c r="J1387" s="47"/>
      <c r="K1387" s="47"/>
      <c r="L1387" s="47"/>
      <c r="M1387" s="47"/>
      <c r="N1387" s="47"/>
      <c r="O1387" s="47"/>
      <c r="P1387" s="47"/>
      <c r="Q1387" s="47"/>
      <c r="R1387" s="47"/>
      <c r="S1387" s="47"/>
      <c r="T1387" s="47"/>
      <c r="U1387" s="47"/>
    </row>
    <row r="1388" spans="1:21" x14ac:dyDescent="0.2">
      <c r="A1388" s="47"/>
      <c r="B1388" s="47"/>
      <c r="C1388" s="47"/>
      <c r="D1388" s="47"/>
      <c r="E1388" s="47"/>
      <c r="F1388" s="47"/>
      <c r="G1388" s="47"/>
      <c r="H1388" s="47"/>
      <c r="I1388" s="47"/>
      <c r="J1388" s="47"/>
      <c r="K1388" s="47"/>
      <c r="L1388" s="47"/>
      <c r="M1388" s="47"/>
      <c r="N1388" s="47"/>
      <c r="O1388" s="47"/>
      <c r="P1388" s="47"/>
      <c r="Q1388" s="47"/>
      <c r="R1388" s="47"/>
      <c r="S1388" s="47"/>
      <c r="T1388" s="47"/>
      <c r="U1388" s="47"/>
    </row>
    <row r="1389" spans="1:21" x14ac:dyDescent="0.2">
      <c r="A1389" s="47"/>
      <c r="B1389" s="47"/>
      <c r="C1389" s="47"/>
      <c r="D1389" s="47"/>
      <c r="E1389" s="47"/>
      <c r="F1389" s="47"/>
      <c r="G1389" s="47"/>
      <c r="H1389" s="47"/>
      <c r="I1389" s="47"/>
      <c r="J1389" s="47"/>
      <c r="K1389" s="47"/>
      <c r="L1389" s="47"/>
      <c r="M1389" s="47"/>
      <c r="N1389" s="47"/>
      <c r="O1389" s="47"/>
      <c r="P1389" s="47"/>
      <c r="Q1389" s="47"/>
      <c r="R1389" s="47"/>
      <c r="S1389" s="47"/>
      <c r="T1389" s="47"/>
      <c r="U1389" s="47"/>
    </row>
    <row r="1390" spans="1:21" x14ac:dyDescent="0.2">
      <c r="A1390" s="47"/>
      <c r="B1390" s="47"/>
      <c r="C1390" s="47"/>
      <c r="D1390" s="47"/>
      <c r="E1390" s="47"/>
      <c r="F1390" s="47"/>
      <c r="G1390" s="47"/>
      <c r="H1390" s="47"/>
      <c r="I1390" s="47"/>
      <c r="J1390" s="47"/>
      <c r="K1390" s="47"/>
      <c r="L1390" s="47"/>
      <c r="M1390" s="47"/>
      <c r="N1390" s="47"/>
      <c r="O1390" s="47"/>
      <c r="P1390" s="47"/>
      <c r="Q1390" s="47"/>
      <c r="R1390" s="47"/>
      <c r="S1390" s="47"/>
      <c r="T1390" s="47"/>
      <c r="U1390" s="47"/>
    </row>
    <row r="1391" spans="1:21" x14ac:dyDescent="0.2">
      <c r="A1391" s="47"/>
      <c r="B1391" s="47"/>
      <c r="C1391" s="47"/>
      <c r="D1391" s="47"/>
      <c r="E1391" s="47"/>
      <c r="F1391" s="47"/>
      <c r="G1391" s="47"/>
      <c r="H1391" s="47"/>
      <c r="I1391" s="47"/>
      <c r="J1391" s="47"/>
      <c r="K1391" s="47"/>
      <c r="L1391" s="47"/>
      <c r="M1391" s="47"/>
      <c r="N1391" s="47"/>
      <c r="O1391" s="47"/>
      <c r="P1391" s="47"/>
      <c r="Q1391" s="47"/>
      <c r="R1391" s="47"/>
      <c r="S1391" s="47"/>
      <c r="T1391" s="47"/>
      <c r="U1391" s="47"/>
    </row>
    <row r="1392" spans="1:21" x14ac:dyDescent="0.2">
      <c r="A1392" s="47"/>
      <c r="B1392" s="47"/>
      <c r="C1392" s="47"/>
      <c r="D1392" s="47"/>
      <c r="E1392" s="47"/>
      <c r="F1392" s="47"/>
      <c r="G1392" s="47"/>
      <c r="H1392" s="47"/>
      <c r="I1392" s="47"/>
      <c r="J1392" s="47"/>
      <c r="K1392" s="47"/>
      <c r="L1392" s="47"/>
      <c r="M1392" s="47"/>
      <c r="N1392" s="47"/>
      <c r="O1392" s="47"/>
      <c r="P1392" s="47"/>
      <c r="Q1392" s="47"/>
      <c r="R1392" s="47"/>
      <c r="S1392" s="47"/>
      <c r="T1392" s="47"/>
      <c r="U1392" s="47"/>
    </row>
    <row r="1393" spans="1:21" x14ac:dyDescent="0.2">
      <c r="A1393" s="47"/>
      <c r="B1393" s="47"/>
      <c r="C1393" s="47"/>
      <c r="D1393" s="47"/>
      <c r="E1393" s="47"/>
      <c r="F1393" s="47"/>
      <c r="G1393" s="47"/>
      <c r="H1393" s="47"/>
      <c r="I1393" s="47"/>
      <c r="J1393" s="47"/>
      <c r="K1393" s="47"/>
      <c r="L1393" s="47"/>
      <c r="M1393" s="47"/>
      <c r="N1393" s="47"/>
      <c r="O1393" s="47"/>
      <c r="P1393" s="47"/>
      <c r="Q1393" s="47"/>
      <c r="R1393" s="47"/>
      <c r="S1393" s="47"/>
      <c r="T1393" s="47"/>
      <c r="U1393" s="47"/>
    </row>
    <row r="1394" spans="1:21" x14ac:dyDescent="0.2">
      <c r="A1394" s="47"/>
      <c r="B1394" s="47"/>
      <c r="C1394" s="47"/>
      <c r="D1394" s="47"/>
      <c r="E1394" s="47"/>
      <c r="F1394" s="47"/>
      <c r="G1394" s="47"/>
      <c r="H1394" s="47"/>
      <c r="I1394" s="47"/>
      <c r="J1394" s="47"/>
      <c r="K1394" s="47"/>
      <c r="L1394" s="47"/>
      <c r="M1394" s="47"/>
      <c r="N1394" s="47"/>
      <c r="O1394" s="47"/>
      <c r="P1394" s="47"/>
      <c r="Q1394" s="47"/>
      <c r="R1394" s="47"/>
      <c r="S1394" s="47"/>
      <c r="T1394" s="47"/>
      <c r="U1394" s="47"/>
    </row>
    <row r="1395" spans="1:21" x14ac:dyDescent="0.2">
      <c r="A1395" s="47"/>
      <c r="B1395" s="47"/>
      <c r="C1395" s="47"/>
      <c r="D1395" s="47"/>
      <c r="E1395" s="47"/>
      <c r="F1395" s="47"/>
      <c r="G1395" s="47"/>
      <c r="H1395" s="47"/>
      <c r="I1395" s="47"/>
      <c r="J1395" s="47"/>
      <c r="K1395" s="47"/>
      <c r="L1395" s="47"/>
      <c r="M1395" s="47"/>
      <c r="N1395" s="47"/>
      <c r="O1395" s="47"/>
      <c r="P1395" s="47"/>
      <c r="Q1395" s="47"/>
      <c r="R1395" s="47"/>
      <c r="S1395" s="47"/>
      <c r="T1395" s="47"/>
      <c r="U1395" s="47"/>
    </row>
    <row r="1396" spans="1:21" x14ac:dyDescent="0.2">
      <c r="A1396" s="47"/>
      <c r="B1396" s="47"/>
      <c r="C1396" s="47"/>
      <c r="D1396" s="47"/>
      <c r="E1396" s="47"/>
      <c r="F1396" s="47"/>
      <c r="G1396" s="47"/>
      <c r="H1396" s="47"/>
      <c r="I1396" s="47"/>
      <c r="J1396" s="47"/>
      <c r="K1396" s="47"/>
      <c r="L1396" s="47"/>
      <c r="M1396" s="47"/>
      <c r="N1396" s="47"/>
      <c r="O1396" s="47"/>
      <c r="P1396" s="47"/>
      <c r="Q1396" s="47"/>
      <c r="R1396" s="47"/>
      <c r="S1396" s="47"/>
      <c r="T1396" s="47"/>
      <c r="U1396" s="47"/>
    </row>
    <row r="1397" spans="1:21" x14ac:dyDescent="0.2">
      <c r="A1397" s="47"/>
      <c r="B1397" s="47"/>
      <c r="C1397" s="47"/>
      <c r="D1397" s="47"/>
      <c r="E1397" s="47"/>
      <c r="F1397" s="47"/>
      <c r="G1397" s="47"/>
      <c r="H1397" s="47"/>
      <c r="I1397" s="47"/>
      <c r="J1397" s="47"/>
      <c r="K1397" s="47"/>
      <c r="L1397" s="47"/>
      <c r="M1397" s="47"/>
      <c r="N1397" s="47"/>
      <c r="O1397" s="47"/>
      <c r="P1397" s="47"/>
      <c r="Q1397" s="47"/>
      <c r="R1397" s="47"/>
      <c r="S1397" s="47"/>
      <c r="T1397" s="47"/>
      <c r="U1397" s="47"/>
    </row>
    <row r="1398" spans="1:21" x14ac:dyDescent="0.2">
      <c r="A1398" s="47"/>
      <c r="B1398" s="47"/>
      <c r="C1398" s="47"/>
      <c r="D1398" s="47"/>
      <c r="E1398" s="47"/>
      <c r="F1398" s="47"/>
      <c r="G1398" s="47"/>
      <c r="H1398" s="47"/>
      <c r="I1398" s="47"/>
      <c r="J1398" s="47"/>
      <c r="K1398" s="47"/>
      <c r="L1398" s="47"/>
      <c r="M1398" s="47"/>
      <c r="N1398" s="47"/>
      <c r="O1398" s="47"/>
      <c r="P1398" s="47"/>
      <c r="Q1398" s="47"/>
      <c r="R1398" s="47"/>
      <c r="S1398" s="47"/>
      <c r="T1398" s="47"/>
      <c r="U1398" s="47"/>
    </row>
    <row r="1399" spans="1:21" x14ac:dyDescent="0.2">
      <c r="A1399" s="47"/>
      <c r="B1399" s="47"/>
      <c r="C1399" s="47"/>
      <c r="D1399" s="47"/>
      <c r="E1399" s="47"/>
      <c r="F1399" s="47"/>
      <c r="G1399" s="47"/>
      <c r="H1399" s="47"/>
      <c r="I1399" s="47"/>
      <c r="J1399" s="47"/>
      <c r="K1399" s="47"/>
      <c r="L1399" s="47"/>
      <c r="M1399" s="47"/>
      <c r="N1399" s="47"/>
      <c r="O1399" s="47"/>
      <c r="P1399" s="47"/>
      <c r="Q1399" s="47"/>
      <c r="R1399" s="47"/>
      <c r="S1399" s="47"/>
      <c r="T1399" s="47"/>
      <c r="U1399" s="47"/>
    </row>
    <row r="1400" spans="1:21" x14ac:dyDescent="0.2">
      <c r="A1400" s="47"/>
      <c r="B1400" s="47"/>
      <c r="C1400" s="47"/>
      <c r="D1400" s="47"/>
      <c r="E1400" s="47"/>
      <c r="F1400" s="47"/>
      <c r="G1400" s="47"/>
      <c r="H1400" s="47"/>
      <c r="I1400" s="47"/>
      <c r="J1400" s="47"/>
      <c r="K1400" s="47"/>
      <c r="L1400" s="47"/>
      <c r="M1400" s="47"/>
      <c r="N1400" s="47"/>
      <c r="O1400" s="47"/>
      <c r="P1400" s="47"/>
      <c r="Q1400" s="47"/>
      <c r="R1400" s="47"/>
      <c r="S1400" s="47"/>
      <c r="T1400" s="47"/>
      <c r="U1400" s="47"/>
    </row>
    <row r="1401" spans="1:21" x14ac:dyDescent="0.2">
      <c r="A1401" s="47"/>
      <c r="B1401" s="47"/>
      <c r="C1401" s="47"/>
      <c r="D1401" s="47"/>
      <c r="E1401" s="47"/>
      <c r="F1401" s="47"/>
      <c r="G1401" s="47"/>
      <c r="H1401" s="47"/>
      <c r="I1401" s="47"/>
      <c r="J1401" s="47"/>
      <c r="K1401" s="47"/>
      <c r="L1401" s="47"/>
      <c r="M1401" s="47"/>
      <c r="N1401" s="47"/>
      <c r="O1401" s="47"/>
      <c r="P1401" s="47"/>
      <c r="Q1401" s="47"/>
      <c r="R1401" s="47"/>
      <c r="S1401" s="47"/>
      <c r="T1401" s="47"/>
      <c r="U1401" s="47"/>
    </row>
    <row r="1402" spans="1:21" x14ac:dyDescent="0.2">
      <c r="A1402" s="47"/>
      <c r="B1402" s="47"/>
      <c r="C1402" s="47"/>
      <c r="D1402" s="47"/>
      <c r="E1402" s="47"/>
      <c r="F1402" s="47"/>
      <c r="G1402" s="47"/>
      <c r="H1402" s="47"/>
      <c r="I1402" s="47"/>
      <c r="J1402" s="47"/>
      <c r="K1402" s="47"/>
      <c r="L1402" s="47"/>
      <c r="M1402" s="47"/>
      <c r="N1402" s="47"/>
      <c r="O1402" s="47"/>
      <c r="P1402" s="47"/>
      <c r="Q1402" s="47"/>
      <c r="R1402" s="47"/>
      <c r="S1402" s="47"/>
      <c r="T1402" s="47"/>
      <c r="U1402" s="47"/>
    </row>
    <row r="1403" spans="1:21" x14ac:dyDescent="0.2">
      <c r="A1403" s="47"/>
      <c r="B1403" s="47"/>
      <c r="C1403" s="47"/>
      <c r="D1403" s="47"/>
      <c r="E1403" s="47"/>
      <c r="F1403" s="47"/>
      <c r="G1403" s="47"/>
      <c r="H1403" s="47"/>
      <c r="I1403" s="47"/>
      <c r="J1403" s="47"/>
      <c r="K1403" s="47"/>
      <c r="L1403" s="47"/>
      <c r="M1403" s="47"/>
      <c r="N1403" s="47"/>
      <c r="O1403" s="47"/>
      <c r="P1403" s="47"/>
      <c r="Q1403" s="47"/>
      <c r="R1403" s="47"/>
      <c r="S1403" s="47"/>
      <c r="T1403" s="47"/>
      <c r="U1403" s="47"/>
    </row>
    <row r="1404" spans="1:21" x14ac:dyDescent="0.2">
      <c r="A1404" s="47"/>
      <c r="B1404" s="47"/>
      <c r="C1404" s="47"/>
      <c r="D1404" s="47"/>
      <c r="E1404" s="47"/>
      <c r="F1404" s="47"/>
      <c r="G1404" s="47"/>
      <c r="H1404" s="47"/>
      <c r="I1404" s="47"/>
      <c r="J1404" s="47"/>
      <c r="K1404" s="47"/>
      <c r="L1404" s="47"/>
      <c r="M1404" s="47"/>
      <c r="N1404" s="47"/>
      <c r="O1404" s="47"/>
      <c r="P1404" s="47"/>
      <c r="Q1404" s="47"/>
      <c r="R1404" s="47"/>
      <c r="S1404" s="47"/>
      <c r="T1404" s="47"/>
      <c r="U1404" s="47"/>
    </row>
    <row r="1405" spans="1:21" x14ac:dyDescent="0.2">
      <c r="A1405" s="47"/>
      <c r="B1405" s="47"/>
      <c r="C1405" s="47"/>
      <c r="D1405" s="47"/>
      <c r="E1405" s="47"/>
      <c r="F1405" s="47"/>
      <c r="G1405" s="47"/>
      <c r="H1405" s="47"/>
      <c r="I1405" s="47"/>
      <c r="J1405" s="47"/>
      <c r="K1405" s="47"/>
      <c r="L1405" s="47"/>
      <c r="M1405" s="47"/>
      <c r="N1405" s="47"/>
      <c r="O1405" s="47"/>
      <c r="P1405" s="47"/>
      <c r="Q1405" s="47"/>
      <c r="R1405" s="47"/>
      <c r="S1405" s="47"/>
      <c r="T1405" s="47"/>
      <c r="U1405" s="47"/>
    </row>
    <row r="1406" spans="1:21" x14ac:dyDescent="0.2">
      <c r="A1406" s="47"/>
      <c r="B1406" s="47"/>
      <c r="C1406" s="47"/>
      <c r="D1406" s="47"/>
      <c r="E1406" s="47"/>
      <c r="F1406" s="47"/>
      <c r="G1406" s="47"/>
      <c r="H1406" s="47"/>
      <c r="I1406" s="47"/>
      <c r="J1406" s="47"/>
      <c r="K1406" s="47"/>
      <c r="L1406" s="47"/>
      <c r="M1406" s="47"/>
      <c r="N1406" s="47"/>
      <c r="O1406" s="47"/>
      <c r="P1406" s="47"/>
      <c r="Q1406" s="47"/>
      <c r="R1406" s="47"/>
      <c r="S1406" s="47"/>
      <c r="T1406" s="47"/>
      <c r="U1406" s="47"/>
    </row>
    <row r="1407" spans="1:21" x14ac:dyDescent="0.2">
      <c r="A1407" s="47"/>
      <c r="B1407" s="47"/>
      <c r="C1407" s="47"/>
      <c r="D1407" s="47"/>
      <c r="E1407" s="47"/>
      <c r="F1407" s="47"/>
      <c r="G1407" s="47"/>
      <c r="H1407" s="47"/>
      <c r="I1407" s="47"/>
      <c r="J1407" s="47"/>
      <c r="K1407" s="47"/>
      <c r="L1407" s="47"/>
      <c r="M1407" s="47"/>
      <c r="N1407" s="47"/>
      <c r="O1407" s="47"/>
      <c r="P1407" s="47"/>
      <c r="Q1407" s="47"/>
      <c r="R1407" s="47"/>
      <c r="S1407" s="47"/>
      <c r="T1407" s="47"/>
      <c r="U1407" s="47"/>
    </row>
    <row r="1408" spans="1:21" x14ac:dyDescent="0.2">
      <c r="A1408" s="47"/>
      <c r="B1408" s="47"/>
      <c r="C1408" s="47"/>
      <c r="D1408" s="47"/>
      <c r="E1408" s="47"/>
      <c r="F1408" s="47"/>
      <c r="G1408" s="47"/>
      <c r="H1408" s="47"/>
      <c r="I1408" s="47"/>
      <c r="J1408" s="47"/>
      <c r="K1408" s="47"/>
      <c r="L1408" s="47"/>
      <c r="M1408" s="47"/>
      <c r="N1408" s="47"/>
      <c r="O1408" s="47"/>
      <c r="P1408" s="47"/>
      <c r="Q1408" s="47"/>
      <c r="R1408" s="47"/>
      <c r="S1408" s="47"/>
      <c r="T1408" s="47"/>
      <c r="U1408" s="47"/>
    </row>
    <row r="1409" spans="1:21" x14ac:dyDescent="0.2">
      <c r="A1409" s="47"/>
      <c r="B1409" s="47"/>
      <c r="C1409" s="47"/>
      <c r="D1409" s="47"/>
      <c r="E1409" s="47"/>
      <c r="F1409" s="47"/>
      <c r="G1409" s="47"/>
      <c r="H1409" s="47"/>
      <c r="I1409" s="47"/>
      <c r="J1409" s="47"/>
      <c r="K1409" s="47"/>
      <c r="L1409" s="47"/>
      <c r="M1409" s="47"/>
      <c r="N1409" s="47"/>
      <c r="O1409" s="47"/>
      <c r="P1409" s="47"/>
      <c r="Q1409" s="47"/>
      <c r="R1409" s="47"/>
      <c r="S1409" s="47"/>
      <c r="T1409" s="47"/>
      <c r="U1409" s="47"/>
    </row>
    <row r="1410" spans="1:21" x14ac:dyDescent="0.2">
      <c r="A1410" s="47"/>
      <c r="B1410" s="47"/>
      <c r="C1410" s="47"/>
      <c r="D1410" s="47"/>
      <c r="E1410" s="47"/>
      <c r="F1410" s="47"/>
      <c r="G1410" s="47"/>
      <c r="H1410" s="47"/>
      <c r="I1410" s="47"/>
      <c r="J1410" s="47"/>
      <c r="K1410" s="47"/>
      <c r="L1410" s="47"/>
      <c r="M1410" s="47"/>
      <c r="N1410" s="47"/>
      <c r="O1410" s="47"/>
      <c r="P1410" s="47"/>
      <c r="Q1410" s="47"/>
      <c r="R1410" s="47"/>
      <c r="S1410" s="47"/>
      <c r="T1410" s="47"/>
      <c r="U1410" s="47"/>
    </row>
    <row r="1411" spans="1:21" x14ac:dyDescent="0.2">
      <c r="A1411" s="47"/>
      <c r="B1411" s="47"/>
      <c r="C1411" s="47"/>
      <c r="D1411" s="47"/>
      <c r="E1411" s="47"/>
      <c r="F1411" s="47"/>
      <c r="G1411" s="47"/>
      <c r="H1411" s="47"/>
      <c r="I1411" s="47"/>
      <c r="J1411" s="47"/>
      <c r="K1411" s="47"/>
      <c r="L1411" s="47"/>
      <c r="M1411" s="47"/>
      <c r="N1411" s="47"/>
      <c r="O1411" s="47"/>
      <c r="P1411" s="47"/>
      <c r="Q1411" s="47"/>
      <c r="R1411" s="47"/>
      <c r="S1411" s="47"/>
      <c r="T1411" s="47"/>
      <c r="U1411" s="47"/>
    </row>
    <row r="1412" spans="1:21" x14ac:dyDescent="0.2">
      <c r="A1412" s="47"/>
      <c r="B1412" s="47"/>
      <c r="C1412" s="47"/>
      <c r="D1412" s="47"/>
      <c r="E1412" s="47"/>
      <c r="F1412" s="47"/>
      <c r="G1412" s="47"/>
      <c r="H1412" s="47"/>
      <c r="I1412" s="47"/>
      <c r="J1412" s="47"/>
      <c r="K1412" s="47"/>
      <c r="L1412" s="47"/>
      <c r="M1412" s="47"/>
      <c r="N1412" s="47"/>
      <c r="O1412" s="47"/>
      <c r="P1412" s="47"/>
      <c r="Q1412" s="47"/>
      <c r="R1412" s="47"/>
      <c r="S1412" s="47"/>
      <c r="T1412" s="47"/>
      <c r="U1412" s="47"/>
    </row>
    <row r="1413" spans="1:21" x14ac:dyDescent="0.2">
      <c r="A1413" s="47"/>
      <c r="B1413" s="47"/>
      <c r="C1413" s="47"/>
      <c r="D1413" s="47"/>
      <c r="E1413" s="47"/>
      <c r="F1413" s="47"/>
      <c r="G1413" s="47"/>
      <c r="H1413" s="47"/>
      <c r="I1413" s="47"/>
      <c r="J1413" s="47"/>
      <c r="K1413" s="47"/>
      <c r="L1413" s="47"/>
      <c r="M1413" s="47"/>
      <c r="N1413" s="47"/>
      <c r="O1413" s="47"/>
      <c r="P1413" s="47"/>
      <c r="Q1413" s="47"/>
      <c r="R1413" s="47"/>
      <c r="S1413" s="47"/>
      <c r="T1413" s="47"/>
      <c r="U1413" s="47"/>
    </row>
    <row r="1414" spans="1:21" x14ac:dyDescent="0.2">
      <c r="A1414" s="47"/>
      <c r="B1414" s="47"/>
      <c r="C1414" s="47"/>
      <c r="D1414" s="47"/>
      <c r="E1414" s="47"/>
      <c r="F1414" s="47"/>
      <c r="G1414" s="47"/>
      <c r="H1414" s="47"/>
      <c r="I1414" s="47"/>
      <c r="J1414" s="47"/>
      <c r="K1414" s="47"/>
      <c r="L1414" s="47"/>
      <c r="M1414" s="47"/>
      <c r="N1414" s="47"/>
      <c r="O1414" s="47"/>
      <c r="P1414" s="47"/>
      <c r="Q1414" s="47"/>
      <c r="R1414" s="47"/>
      <c r="S1414" s="47"/>
      <c r="T1414" s="47"/>
      <c r="U1414" s="47"/>
    </row>
    <row r="1415" spans="1:21" x14ac:dyDescent="0.2">
      <c r="A1415" s="47"/>
      <c r="B1415" s="47"/>
      <c r="C1415" s="47"/>
      <c r="D1415" s="47"/>
      <c r="E1415" s="47"/>
      <c r="F1415" s="47"/>
      <c r="G1415" s="47"/>
      <c r="H1415" s="47"/>
      <c r="I1415" s="47"/>
      <c r="J1415" s="47"/>
      <c r="K1415" s="47"/>
      <c r="L1415" s="47"/>
      <c r="M1415" s="47"/>
      <c r="N1415" s="47"/>
      <c r="O1415" s="47"/>
      <c r="P1415" s="47"/>
      <c r="Q1415" s="47"/>
      <c r="R1415" s="47"/>
      <c r="S1415" s="47"/>
      <c r="T1415" s="47"/>
      <c r="U1415" s="47"/>
    </row>
    <row r="1416" spans="1:21" x14ac:dyDescent="0.2">
      <c r="A1416" s="47"/>
      <c r="B1416" s="47"/>
      <c r="C1416" s="47"/>
      <c r="D1416" s="47"/>
      <c r="E1416" s="47"/>
      <c r="F1416" s="47"/>
      <c r="G1416" s="47"/>
      <c r="H1416" s="47"/>
      <c r="I1416" s="47"/>
      <c r="J1416" s="47"/>
      <c r="K1416" s="47"/>
      <c r="L1416" s="47"/>
      <c r="M1416" s="47"/>
      <c r="N1416" s="47"/>
      <c r="O1416" s="47"/>
      <c r="P1416" s="47"/>
      <c r="Q1416" s="47"/>
      <c r="R1416" s="47"/>
      <c r="S1416" s="47"/>
      <c r="T1416" s="47"/>
      <c r="U1416" s="47"/>
    </row>
    <row r="1417" spans="1:21" x14ac:dyDescent="0.2">
      <c r="A1417" s="47"/>
      <c r="B1417" s="47"/>
      <c r="C1417" s="47"/>
      <c r="D1417" s="47"/>
      <c r="E1417" s="47"/>
      <c r="F1417" s="47"/>
      <c r="G1417" s="47"/>
      <c r="H1417" s="47"/>
      <c r="I1417" s="47"/>
      <c r="J1417" s="47"/>
      <c r="K1417" s="47"/>
      <c r="L1417" s="47"/>
      <c r="M1417" s="47"/>
      <c r="N1417" s="47"/>
      <c r="O1417" s="47"/>
      <c r="P1417" s="47"/>
      <c r="Q1417" s="47"/>
      <c r="R1417" s="47"/>
      <c r="S1417" s="47"/>
      <c r="T1417" s="47"/>
      <c r="U1417" s="47"/>
    </row>
    <row r="1418" spans="1:21" x14ac:dyDescent="0.2">
      <c r="A1418" s="47"/>
      <c r="B1418" s="47"/>
      <c r="C1418" s="47"/>
      <c r="D1418" s="47"/>
      <c r="E1418" s="47"/>
      <c r="F1418" s="47"/>
      <c r="G1418" s="47"/>
      <c r="H1418" s="47"/>
      <c r="I1418" s="47"/>
      <c r="J1418" s="47"/>
      <c r="K1418" s="47"/>
      <c r="L1418" s="47"/>
      <c r="M1418" s="47"/>
      <c r="N1418" s="47"/>
      <c r="O1418" s="47"/>
      <c r="P1418" s="47"/>
      <c r="Q1418" s="47"/>
      <c r="R1418" s="47"/>
      <c r="S1418" s="47"/>
      <c r="T1418" s="47"/>
      <c r="U1418" s="47"/>
    </row>
    <row r="1419" spans="1:21" x14ac:dyDescent="0.2">
      <c r="A1419" s="47"/>
      <c r="B1419" s="47"/>
      <c r="C1419" s="47"/>
      <c r="D1419" s="47"/>
      <c r="E1419" s="47"/>
      <c r="F1419" s="47"/>
      <c r="G1419" s="47"/>
      <c r="H1419" s="47"/>
      <c r="I1419" s="47"/>
      <c r="J1419" s="47"/>
      <c r="K1419" s="47"/>
      <c r="L1419" s="47"/>
      <c r="M1419" s="47"/>
      <c r="N1419" s="47"/>
      <c r="O1419" s="47"/>
      <c r="P1419" s="47"/>
      <c r="Q1419" s="47"/>
      <c r="R1419" s="47"/>
      <c r="S1419" s="47"/>
      <c r="T1419" s="47"/>
      <c r="U1419" s="47"/>
    </row>
    <row r="1420" spans="1:21" x14ac:dyDescent="0.2">
      <c r="A1420" s="47"/>
      <c r="B1420" s="47"/>
      <c r="C1420" s="47"/>
      <c r="D1420" s="47"/>
      <c r="E1420" s="47"/>
      <c r="F1420" s="47"/>
      <c r="G1420" s="47"/>
      <c r="H1420" s="47"/>
      <c r="I1420" s="47"/>
      <c r="J1420" s="47"/>
      <c r="K1420" s="47"/>
      <c r="L1420" s="47"/>
      <c r="M1420" s="47"/>
      <c r="N1420" s="47"/>
      <c r="O1420" s="47"/>
      <c r="P1420" s="47"/>
      <c r="Q1420" s="47"/>
      <c r="R1420" s="47"/>
      <c r="S1420" s="47"/>
      <c r="T1420" s="47"/>
      <c r="U1420" s="47"/>
    </row>
    <row r="1421" spans="1:21" x14ac:dyDescent="0.2">
      <c r="A1421" s="47"/>
      <c r="B1421" s="47"/>
      <c r="C1421" s="47"/>
      <c r="D1421" s="47"/>
      <c r="E1421" s="47"/>
      <c r="F1421" s="47"/>
      <c r="G1421" s="47"/>
      <c r="H1421" s="47"/>
      <c r="I1421" s="47"/>
      <c r="J1421" s="47"/>
      <c r="K1421" s="47"/>
      <c r="L1421" s="47"/>
      <c r="M1421" s="47"/>
      <c r="N1421" s="47"/>
      <c r="O1421" s="47"/>
      <c r="P1421" s="47"/>
      <c r="Q1421" s="47"/>
      <c r="R1421" s="47"/>
      <c r="S1421" s="47"/>
      <c r="T1421" s="47"/>
      <c r="U1421" s="47"/>
    </row>
    <row r="1422" spans="1:21" x14ac:dyDescent="0.2">
      <c r="A1422" s="47"/>
      <c r="B1422" s="47"/>
      <c r="C1422" s="47"/>
      <c r="D1422" s="47"/>
      <c r="E1422" s="47"/>
      <c r="F1422" s="47"/>
      <c r="G1422" s="47"/>
      <c r="H1422" s="47"/>
      <c r="I1422" s="47"/>
      <c r="J1422" s="47"/>
      <c r="K1422" s="47"/>
      <c r="L1422" s="47"/>
      <c r="M1422" s="47"/>
      <c r="N1422" s="47"/>
      <c r="O1422" s="47"/>
      <c r="P1422" s="47"/>
      <c r="Q1422" s="47"/>
      <c r="R1422" s="47"/>
      <c r="S1422" s="47"/>
      <c r="T1422" s="47"/>
      <c r="U1422" s="47"/>
    </row>
    <row r="1423" spans="1:21" x14ac:dyDescent="0.2">
      <c r="A1423" s="47"/>
      <c r="B1423" s="47"/>
      <c r="C1423" s="47"/>
      <c r="D1423" s="47"/>
      <c r="E1423" s="47"/>
      <c r="F1423" s="47"/>
      <c r="G1423" s="47"/>
      <c r="H1423" s="47"/>
      <c r="I1423" s="47"/>
      <c r="J1423" s="47"/>
      <c r="K1423" s="47"/>
      <c r="L1423" s="47"/>
      <c r="M1423" s="47"/>
      <c r="N1423" s="47"/>
      <c r="O1423" s="47"/>
      <c r="P1423" s="47"/>
      <c r="Q1423" s="47"/>
      <c r="R1423" s="47"/>
      <c r="S1423" s="47"/>
      <c r="T1423" s="47"/>
      <c r="U1423" s="47"/>
    </row>
    <row r="1424" spans="1:21" x14ac:dyDescent="0.2">
      <c r="A1424" s="47"/>
      <c r="B1424" s="47"/>
      <c r="C1424" s="47"/>
      <c r="D1424" s="47"/>
      <c r="E1424" s="47"/>
      <c r="F1424" s="47"/>
      <c r="G1424" s="47"/>
      <c r="H1424" s="47"/>
      <c r="I1424" s="47"/>
      <c r="J1424" s="47"/>
      <c r="K1424" s="47"/>
      <c r="L1424" s="47"/>
      <c r="M1424" s="47"/>
      <c r="N1424" s="47"/>
      <c r="O1424" s="47"/>
      <c r="P1424" s="47"/>
      <c r="Q1424" s="47"/>
      <c r="R1424" s="47"/>
      <c r="S1424" s="47"/>
      <c r="T1424" s="47"/>
      <c r="U1424" s="47"/>
    </row>
    <row r="1425" spans="1:21" x14ac:dyDescent="0.2">
      <c r="A1425" s="47"/>
      <c r="B1425" s="47"/>
      <c r="C1425" s="47"/>
      <c r="D1425" s="47"/>
      <c r="E1425" s="47"/>
      <c r="F1425" s="47"/>
      <c r="G1425" s="47"/>
      <c r="H1425" s="47"/>
      <c r="I1425" s="47"/>
      <c r="J1425" s="47"/>
      <c r="K1425" s="47"/>
      <c r="L1425" s="47"/>
      <c r="M1425" s="47"/>
      <c r="N1425" s="47"/>
      <c r="O1425" s="47"/>
      <c r="P1425" s="47"/>
      <c r="Q1425" s="47"/>
      <c r="R1425" s="47"/>
      <c r="S1425" s="47"/>
      <c r="T1425" s="47"/>
      <c r="U1425" s="47"/>
    </row>
    <row r="1426" spans="1:21" x14ac:dyDescent="0.2">
      <c r="A1426" s="47"/>
      <c r="B1426" s="47"/>
      <c r="C1426" s="47"/>
      <c r="D1426" s="47"/>
      <c r="E1426" s="47"/>
      <c r="F1426" s="47"/>
      <c r="G1426" s="47"/>
      <c r="H1426" s="47"/>
      <c r="I1426" s="47"/>
      <c r="J1426" s="47"/>
      <c r="K1426" s="47"/>
      <c r="L1426" s="47"/>
      <c r="M1426" s="47"/>
      <c r="N1426" s="47"/>
      <c r="O1426" s="47"/>
      <c r="P1426" s="47"/>
      <c r="Q1426" s="47"/>
      <c r="R1426" s="47"/>
      <c r="S1426" s="47"/>
      <c r="T1426" s="47"/>
      <c r="U1426" s="47"/>
    </row>
    <row r="1427" spans="1:21" x14ac:dyDescent="0.2">
      <c r="A1427" s="47"/>
      <c r="B1427" s="47"/>
      <c r="C1427" s="47"/>
      <c r="D1427" s="47"/>
      <c r="E1427" s="47"/>
      <c r="F1427" s="47"/>
      <c r="G1427" s="47"/>
      <c r="H1427" s="47"/>
      <c r="I1427" s="47"/>
      <c r="J1427" s="47"/>
      <c r="K1427" s="47"/>
      <c r="L1427" s="47"/>
      <c r="M1427" s="47"/>
      <c r="N1427" s="47"/>
      <c r="O1427" s="47"/>
      <c r="P1427" s="47"/>
      <c r="Q1427" s="47"/>
      <c r="R1427" s="47"/>
      <c r="S1427" s="47"/>
      <c r="T1427" s="47"/>
      <c r="U1427" s="47"/>
    </row>
    <row r="1428" spans="1:21" x14ac:dyDescent="0.2">
      <c r="A1428" s="47"/>
      <c r="B1428" s="47"/>
      <c r="C1428" s="47"/>
      <c r="D1428" s="47"/>
      <c r="E1428" s="47"/>
      <c r="F1428" s="47"/>
      <c r="G1428" s="47"/>
      <c r="H1428" s="47"/>
      <c r="I1428" s="47"/>
      <c r="J1428" s="47"/>
      <c r="K1428" s="47"/>
      <c r="L1428" s="47"/>
      <c r="M1428" s="47"/>
      <c r="N1428" s="47"/>
      <c r="O1428" s="47"/>
      <c r="P1428" s="47"/>
      <c r="Q1428" s="47"/>
      <c r="R1428" s="47"/>
      <c r="S1428" s="47"/>
      <c r="T1428" s="47"/>
      <c r="U1428" s="47"/>
    </row>
    <row r="1429" spans="1:21" x14ac:dyDescent="0.2">
      <c r="A1429" s="47"/>
      <c r="B1429" s="47"/>
      <c r="C1429" s="47"/>
      <c r="D1429" s="47"/>
      <c r="E1429" s="47"/>
      <c r="F1429" s="47"/>
      <c r="G1429" s="47"/>
      <c r="H1429" s="47"/>
      <c r="I1429" s="47"/>
      <c r="J1429" s="47"/>
      <c r="K1429" s="47"/>
      <c r="L1429" s="47"/>
      <c r="M1429" s="47"/>
      <c r="N1429" s="47"/>
      <c r="O1429" s="47"/>
      <c r="P1429" s="47"/>
      <c r="Q1429" s="47"/>
      <c r="R1429" s="47"/>
      <c r="S1429" s="47"/>
      <c r="T1429" s="47"/>
      <c r="U1429" s="47"/>
    </row>
    <row r="1430" spans="1:21" x14ac:dyDescent="0.2">
      <c r="A1430" s="47"/>
      <c r="B1430" s="47"/>
      <c r="C1430" s="47"/>
      <c r="D1430" s="47"/>
      <c r="E1430" s="47"/>
      <c r="F1430" s="47"/>
      <c r="G1430" s="47"/>
      <c r="H1430" s="47"/>
      <c r="I1430" s="47"/>
      <c r="J1430" s="47"/>
      <c r="K1430" s="47"/>
      <c r="L1430" s="47"/>
      <c r="M1430" s="47"/>
      <c r="N1430" s="47"/>
      <c r="O1430" s="47"/>
      <c r="P1430" s="47"/>
      <c r="Q1430" s="47"/>
      <c r="R1430" s="47"/>
      <c r="S1430" s="47"/>
      <c r="T1430" s="47"/>
      <c r="U1430" s="47"/>
    </row>
    <row r="1431" spans="1:21" x14ac:dyDescent="0.2">
      <c r="A1431" s="47"/>
      <c r="B1431" s="47"/>
      <c r="C1431" s="47"/>
      <c r="D1431" s="47"/>
      <c r="E1431" s="47"/>
      <c r="F1431" s="47"/>
      <c r="G1431" s="47"/>
      <c r="H1431" s="47"/>
      <c r="I1431" s="47"/>
      <c r="J1431" s="47"/>
      <c r="K1431" s="47"/>
      <c r="L1431" s="47"/>
      <c r="M1431" s="47"/>
      <c r="N1431" s="47"/>
      <c r="O1431" s="47"/>
      <c r="P1431" s="47"/>
      <c r="Q1431" s="47"/>
      <c r="R1431" s="47"/>
      <c r="S1431" s="47"/>
      <c r="T1431" s="47"/>
      <c r="U1431" s="47"/>
    </row>
    <row r="1432" spans="1:21" x14ac:dyDescent="0.2">
      <c r="A1432" s="47"/>
      <c r="B1432" s="47"/>
      <c r="C1432" s="47"/>
      <c r="D1432" s="47"/>
      <c r="E1432" s="47"/>
      <c r="F1432" s="47"/>
      <c r="G1432" s="47"/>
      <c r="H1432" s="47"/>
      <c r="I1432" s="47"/>
      <c r="J1432" s="47"/>
      <c r="K1432" s="47"/>
      <c r="L1432" s="47"/>
      <c r="M1432" s="47"/>
      <c r="N1432" s="47"/>
      <c r="O1432" s="47"/>
      <c r="P1432" s="47"/>
      <c r="Q1432" s="47"/>
      <c r="R1432" s="47"/>
      <c r="S1432" s="47"/>
      <c r="T1432" s="47"/>
      <c r="U1432" s="47"/>
    </row>
    <row r="1433" spans="1:21" x14ac:dyDescent="0.2">
      <c r="A1433" s="47"/>
      <c r="B1433" s="47"/>
      <c r="C1433" s="47"/>
      <c r="D1433" s="47"/>
      <c r="E1433" s="47"/>
      <c r="F1433" s="47"/>
      <c r="G1433" s="47"/>
      <c r="H1433" s="47"/>
      <c r="I1433" s="47"/>
      <c r="J1433" s="47"/>
      <c r="K1433" s="47"/>
      <c r="L1433" s="47"/>
      <c r="M1433" s="47"/>
      <c r="N1433" s="47"/>
      <c r="O1433" s="47"/>
      <c r="P1433" s="47"/>
      <c r="Q1433" s="47"/>
      <c r="R1433" s="47"/>
      <c r="S1433" s="47"/>
      <c r="T1433" s="47"/>
      <c r="U1433" s="47"/>
    </row>
    <row r="1434" spans="1:21" x14ac:dyDescent="0.2">
      <c r="A1434" s="47"/>
      <c r="B1434" s="47"/>
      <c r="C1434" s="47"/>
      <c r="D1434" s="47"/>
      <c r="E1434" s="47"/>
      <c r="F1434" s="47"/>
      <c r="G1434" s="47"/>
      <c r="H1434" s="47"/>
      <c r="I1434" s="47"/>
      <c r="J1434" s="47"/>
      <c r="K1434" s="47"/>
      <c r="L1434" s="47"/>
      <c r="M1434" s="47"/>
      <c r="N1434" s="47"/>
      <c r="O1434" s="47"/>
      <c r="P1434" s="47"/>
      <c r="Q1434" s="47"/>
      <c r="R1434" s="47"/>
      <c r="S1434" s="47"/>
      <c r="T1434" s="47"/>
      <c r="U1434" s="47"/>
    </row>
    <row r="1435" spans="1:21" x14ac:dyDescent="0.2">
      <c r="A1435" s="47"/>
      <c r="B1435" s="47"/>
      <c r="C1435" s="47"/>
      <c r="D1435" s="47"/>
      <c r="E1435" s="47"/>
      <c r="F1435" s="47"/>
      <c r="G1435" s="47"/>
      <c r="H1435" s="47"/>
      <c r="I1435" s="47"/>
      <c r="J1435" s="47"/>
      <c r="K1435" s="47"/>
      <c r="L1435" s="47"/>
      <c r="M1435" s="47"/>
      <c r="N1435" s="47"/>
      <c r="O1435" s="47"/>
      <c r="P1435" s="47"/>
      <c r="Q1435" s="47"/>
      <c r="R1435" s="47"/>
      <c r="S1435" s="47"/>
      <c r="T1435" s="47"/>
      <c r="U1435" s="47"/>
    </row>
    <row r="1436" spans="1:21" x14ac:dyDescent="0.2">
      <c r="A1436" s="47"/>
      <c r="B1436" s="47"/>
      <c r="C1436" s="47"/>
      <c r="D1436" s="47"/>
      <c r="E1436" s="47"/>
      <c r="F1436" s="47"/>
      <c r="G1436" s="47"/>
      <c r="H1436" s="47"/>
      <c r="I1436" s="47"/>
      <c r="J1436" s="47"/>
      <c r="K1436" s="47"/>
      <c r="L1436" s="47"/>
      <c r="M1436" s="47"/>
      <c r="N1436" s="47"/>
      <c r="O1436" s="47"/>
      <c r="P1436" s="47"/>
      <c r="Q1436" s="47"/>
      <c r="R1436" s="47"/>
      <c r="S1436" s="47"/>
      <c r="T1436" s="47"/>
      <c r="U1436" s="47"/>
    </row>
    <row r="1437" spans="1:21" x14ac:dyDescent="0.2">
      <c r="A1437" s="47"/>
      <c r="B1437" s="47"/>
      <c r="C1437" s="47"/>
      <c r="D1437" s="47"/>
      <c r="E1437" s="47"/>
      <c r="F1437" s="47"/>
      <c r="G1437" s="47"/>
      <c r="H1437" s="47"/>
      <c r="I1437" s="47"/>
      <c r="J1437" s="47"/>
      <c r="K1437" s="47"/>
      <c r="L1437" s="47"/>
      <c r="M1437" s="47"/>
      <c r="N1437" s="47"/>
      <c r="O1437" s="47"/>
      <c r="P1437" s="47"/>
      <c r="Q1437" s="47"/>
      <c r="R1437" s="47"/>
      <c r="S1437" s="47"/>
      <c r="T1437" s="47"/>
      <c r="U1437" s="47"/>
    </row>
    <row r="1438" spans="1:21" x14ac:dyDescent="0.2">
      <c r="A1438" s="47"/>
      <c r="B1438" s="47"/>
      <c r="C1438" s="47"/>
      <c r="D1438" s="47"/>
      <c r="E1438" s="47"/>
      <c r="F1438" s="47"/>
      <c r="G1438" s="47"/>
      <c r="H1438" s="47"/>
      <c r="I1438" s="47"/>
      <c r="J1438" s="47"/>
      <c r="K1438" s="47"/>
      <c r="L1438" s="47"/>
      <c r="M1438" s="47"/>
      <c r="N1438" s="47"/>
      <c r="O1438" s="47"/>
      <c r="P1438" s="47"/>
      <c r="Q1438" s="47"/>
      <c r="R1438" s="47"/>
      <c r="S1438" s="47"/>
      <c r="T1438" s="47"/>
      <c r="U1438" s="47"/>
    </row>
    <row r="1439" spans="1:21" x14ac:dyDescent="0.2">
      <c r="A1439" s="47"/>
      <c r="B1439" s="47"/>
      <c r="C1439" s="47"/>
      <c r="D1439" s="47"/>
      <c r="E1439" s="47"/>
      <c r="F1439" s="47"/>
      <c r="G1439" s="47"/>
      <c r="H1439" s="47"/>
      <c r="I1439" s="47"/>
      <c r="J1439" s="47"/>
      <c r="K1439" s="47"/>
      <c r="L1439" s="47"/>
      <c r="M1439" s="47"/>
      <c r="N1439" s="47"/>
      <c r="O1439" s="47"/>
      <c r="P1439" s="47"/>
      <c r="Q1439" s="47"/>
      <c r="R1439" s="47"/>
      <c r="S1439" s="47"/>
      <c r="T1439" s="47"/>
      <c r="U1439" s="47"/>
    </row>
    <row r="1440" spans="1:21" x14ac:dyDescent="0.2">
      <c r="A1440" s="47"/>
      <c r="B1440" s="47"/>
      <c r="C1440" s="47"/>
      <c r="D1440" s="47"/>
      <c r="E1440" s="47"/>
      <c r="F1440" s="47"/>
      <c r="G1440" s="47"/>
      <c r="H1440" s="47"/>
      <c r="I1440" s="47"/>
      <c r="J1440" s="47"/>
      <c r="K1440" s="47"/>
      <c r="L1440" s="47"/>
      <c r="M1440" s="47"/>
      <c r="N1440" s="47"/>
      <c r="O1440" s="47"/>
      <c r="P1440" s="47"/>
      <c r="Q1440" s="47"/>
      <c r="R1440" s="47"/>
      <c r="S1440" s="47"/>
      <c r="T1440" s="47"/>
      <c r="U1440" s="47"/>
    </row>
    <row r="1441" spans="1:21" x14ac:dyDescent="0.2">
      <c r="A1441" s="47"/>
      <c r="B1441" s="47"/>
      <c r="C1441" s="47"/>
      <c r="D1441" s="47"/>
      <c r="E1441" s="47"/>
      <c r="F1441" s="47"/>
      <c r="G1441" s="47"/>
      <c r="H1441" s="47"/>
      <c r="I1441" s="47"/>
      <c r="J1441" s="47"/>
      <c r="K1441" s="47"/>
      <c r="L1441" s="47"/>
      <c r="M1441" s="47"/>
      <c r="N1441" s="47"/>
      <c r="O1441" s="47"/>
      <c r="P1441" s="47"/>
      <c r="Q1441" s="47"/>
      <c r="R1441" s="47"/>
      <c r="S1441" s="47"/>
      <c r="T1441" s="47"/>
      <c r="U1441" s="47"/>
    </row>
    <row r="1442" spans="1:21" x14ac:dyDescent="0.2">
      <c r="A1442" s="47"/>
      <c r="B1442" s="47"/>
      <c r="C1442" s="47"/>
      <c r="D1442" s="47"/>
      <c r="E1442" s="47"/>
      <c r="F1442" s="47"/>
      <c r="G1442" s="47"/>
      <c r="H1442" s="47"/>
      <c r="I1442" s="47"/>
      <c r="J1442" s="47"/>
      <c r="K1442" s="47"/>
      <c r="L1442" s="47"/>
      <c r="M1442" s="47"/>
      <c r="N1442" s="47"/>
      <c r="O1442" s="47"/>
      <c r="P1442" s="47"/>
      <c r="Q1442" s="47"/>
      <c r="R1442" s="47"/>
      <c r="S1442" s="47"/>
      <c r="T1442" s="47"/>
      <c r="U1442" s="47"/>
    </row>
    <row r="1443" spans="1:21" x14ac:dyDescent="0.2">
      <c r="A1443" s="47"/>
      <c r="B1443" s="47"/>
      <c r="C1443" s="47"/>
      <c r="D1443" s="47"/>
      <c r="E1443" s="47"/>
      <c r="F1443" s="47"/>
      <c r="G1443" s="47"/>
      <c r="H1443" s="47"/>
      <c r="I1443" s="47"/>
      <c r="J1443" s="47"/>
      <c r="K1443" s="47"/>
      <c r="L1443" s="47"/>
      <c r="M1443" s="47"/>
      <c r="N1443" s="47"/>
      <c r="O1443" s="47"/>
      <c r="P1443" s="47"/>
      <c r="Q1443" s="47"/>
      <c r="R1443" s="47"/>
      <c r="S1443" s="47"/>
      <c r="T1443" s="47"/>
      <c r="U1443" s="47"/>
    </row>
    <row r="1444" spans="1:21" x14ac:dyDescent="0.2">
      <c r="A1444" s="47"/>
      <c r="B1444" s="47"/>
      <c r="C1444" s="47"/>
      <c r="D1444" s="47"/>
      <c r="E1444" s="47"/>
      <c r="F1444" s="47"/>
      <c r="G1444" s="47"/>
      <c r="H1444" s="47"/>
      <c r="I1444" s="47"/>
      <c r="J1444" s="47"/>
      <c r="K1444" s="47"/>
      <c r="L1444" s="47"/>
      <c r="M1444" s="47"/>
      <c r="N1444" s="47"/>
      <c r="O1444" s="47"/>
      <c r="P1444" s="47"/>
      <c r="Q1444" s="47"/>
      <c r="R1444" s="47"/>
      <c r="S1444" s="47"/>
      <c r="T1444" s="47"/>
      <c r="U1444" s="47"/>
    </row>
    <row r="1445" spans="1:21" x14ac:dyDescent="0.2">
      <c r="A1445" s="47"/>
      <c r="B1445" s="47"/>
      <c r="C1445" s="47"/>
      <c r="D1445" s="47"/>
      <c r="E1445" s="47"/>
      <c r="F1445" s="47"/>
      <c r="G1445" s="47"/>
      <c r="H1445" s="47"/>
      <c r="I1445" s="47"/>
      <c r="J1445" s="47"/>
      <c r="K1445" s="47"/>
      <c r="L1445" s="47"/>
      <c r="M1445" s="47"/>
      <c r="N1445" s="47"/>
      <c r="O1445" s="47"/>
      <c r="P1445" s="47"/>
      <c r="Q1445" s="47"/>
      <c r="R1445" s="47"/>
      <c r="S1445" s="47"/>
      <c r="T1445" s="47"/>
      <c r="U1445" s="47"/>
    </row>
    <row r="1446" spans="1:21" x14ac:dyDescent="0.2">
      <c r="A1446" s="47"/>
      <c r="B1446" s="47"/>
      <c r="C1446" s="47"/>
      <c r="D1446" s="47"/>
      <c r="E1446" s="47"/>
      <c r="F1446" s="47"/>
      <c r="G1446" s="47"/>
      <c r="H1446" s="47"/>
      <c r="I1446" s="47"/>
      <c r="J1446" s="47"/>
      <c r="K1446" s="47"/>
      <c r="L1446" s="47"/>
      <c r="M1446" s="47"/>
      <c r="N1446" s="47"/>
      <c r="O1446" s="47"/>
      <c r="P1446" s="47"/>
      <c r="Q1446" s="47"/>
      <c r="R1446" s="47"/>
      <c r="S1446" s="47"/>
      <c r="T1446" s="47"/>
      <c r="U1446" s="47"/>
    </row>
    <row r="1447" spans="1:21" x14ac:dyDescent="0.2">
      <c r="A1447" s="47"/>
      <c r="B1447" s="47"/>
      <c r="C1447" s="47"/>
      <c r="D1447" s="47"/>
      <c r="E1447" s="47"/>
      <c r="F1447" s="47"/>
      <c r="G1447" s="47"/>
      <c r="H1447" s="47"/>
      <c r="I1447" s="47"/>
      <c r="J1447" s="47"/>
      <c r="K1447" s="47"/>
      <c r="L1447" s="47"/>
      <c r="M1447" s="47"/>
      <c r="N1447" s="47"/>
      <c r="O1447" s="47"/>
      <c r="P1447" s="47"/>
      <c r="Q1447" s="47"/>
      <c r="R1447" s="47"/>
      <c r="S1447" s="47"/>
      <c r="T1447" s="47"/>
      <c r="U1447" s="47"/>
    </row>
    <row r="1448" spans="1:21" x14ac:dyDescent="0.2">
      <c r="A1448" s="47"/>
      <c r="B1448" s="47"/>
      <c r="C1448" s="47"/>
      <c r="D1448" s="47"/>
      <c r="E1448" s="47"/>
      <c r="F1448" s="47"/>
      <c r="G1448" s="47"/>
      <c r="H1448" s="47"/>
      <c r="I1448" s="47"/>
      <c r="J1448" s="47"/>
      <c r="K1448" s="47"/>
      <c r="L1448" s="47"/>
      <c r="M1448" s="47"/>
      <c r="N1448" s="47"/>
      <c r="O1448" s="47"/>
      <c r="P1448" s="47"/>
      <c r="Q1448" s="47"/>
      <c r="R1448" s="47"/>
      <c r="S1448" s="47"/>
      <c r="T1448" s="47"/>
      <c r="U1448" s="47"/>
    </row>
    <row r="1449" spans="1:21" x14ac:dyDescent="0.2">
      <c r="A1449" s="47"/>
      <c r="B1449" s="47"/>
      <c r="C1449" s="47"/>
      <c r="D1449" s="47"/>
      <c r="E1449" s="47"/>
      <c r="F1449" s="47"/>
      <c r="G1449" s="47"/>
      <c r="H1449" s="47"/>
      <c r="I1449" s="47"/>
      <c r="J1449" s="47"/>
      <c r="K1449" s="47"/>
      <c r="L1449" s="47"/>
      <c r="M1449" s="47"/>
      <c r="N1449" s="47"/>
      <c r="O1449" s="47"/>
      <c r="P1449" s="47"/>
      <c r="Q1449" s="47"/>
      <c r="R1449" s="47"/>
      <c r="S1449" s="47"/>
      <c r="T1449" s="47"/>
      <c r="U1449" s="47"/>
    </row>
    <row r="1450" spans="1:21" x14ac:dyDescent="0.2">
      <c r="A1450" s="47"/>
      <c r="B1450" s="47"/>
      <c r="C1450" s="47"/>
      <c r="D1450" s="47"/>
      <c r="E1450" s="47"/>
      <c r="F1450" s="47"/>
      <c r="G1450" s="47"/>
      <c r="H1450" s="47"/>
      <c r="I1450" s="47"/>
      <c r="J1450" s="47"/>
      <c r="K1450" s="47"/>
      <c r="L1450" s="47"/>
      <c r="M1450" s="47"/>
      <c r="N1450" s="47"/>
      <c r="O1450" s="47"/>
      <c r="P1450" s="47"/>
      <c r="Q1450" s="47"/>
      <c r="R1450" s="47"/>
      <c r="S1450" s="47"/>
      <c r="T1450" s="47"/>
      <c r="U1450" s="47"/>
    </row>
    <row r="1451" spans="1:21" x14ac:dyDescent="0.2">
      <c r="A1451" s="47"/>
      <c r="B1451" s="47"/>
      <c r="C1451" s="47"/>
      <c r="D1451" s="47"/>
      <c r="E1451" s="47"/>
      <c r="F1451" s="47"/>
      <c r="G1451" s="47"/>
      <c r="H1451" s="47"/>
      <c r="I1451" s="47"/>
      <c r="J1451" s="47"/>
      <c r="K1451" s="47"/>
      <c r="L1451" s="47"/>
      <c r="M1451" s="47"/>
      <c r="N1451" s="47"/>
      <c r="O1451" s="47"/>
      <c r="P1451" s="47"/>
      <c r="Q1451" s="47"/>
      <c r="R1451" s="47"/>
      <c r="S1451" s="47"/>
      <c r="T1451" s="47"/>
      <c r="U1451" s="47"/>
    </row>
    <row r="1452" spans="1:21" x14ac:dyDescent="0.2">
      <c r="A1452" s="47"/>
      <c r="B1452" s="47"/>
      <c r="C1452" s="47"/>
      <c r="D1452" s="47"/>
      <c r="E1452" s="47"/>
      <c r="F1452" s="47"/>
      <c r="G1452" s="47"/>
      <c r="H1452" s="47"/>
      <c r="I1452" s="47"/>
      <c r="J1452" s="47"/>
      <c r="K1452" s="47"/>
      <c r="L1452" s="47"/>
      <c r="M1452" s="47"/>
      <c r="N1452" s="47"/>
      <c r="O1452" s="47"/>
      <c r="P1452" s="47"/>
      <c r="Q1452" s="47"/>
      <c r="R1452" s="47"/>
      <c r="S1452" s="47"/>
      <c r="T1452" s="47"/>
      <c r="U1452" s="47"/>
    </row>
    <row r="1453" spans="1:21" x14ac:dyDescent="0.2">
      <c r="A1453" s="47"/>
      <c r="B1453" s="47"/>
      <c r="C1453" s="47"/>
      <c r="D1453" s="47"/>
      <c r="E1453" s="47"/>
      <c r="F1453" s="47"/>
      <c r="G1453" s="47"/>
      <c r="H1453" s="47"/>
      <c r="I1453" s="47"/>
      <c r="J1453" s="47"/>
      <c r="K1453" s="47"/>
      <c r="L1453" s="47"/>
      <c r="M1453" s="47"/>
      <c r="N1453" s="47"/>
      <c r="O1453" s="47"/>
      <c r="P1453" s="47"/>
      <c r="Q1453" s="47"/>
      <c r="R1453" s="47"/>
      <c r="S1453" s="47"/>
      <c r="T1453" s="47"/>
      <c r="U1453" s="47"/>
    </row>
    <row r="1454" spans="1:21" x14ac:dyDescent="0.2">
      <c r="A1454" s="47"/>
      <c r="B1454" s="47"/>
      <c r="C1454" s="47"/>
      <c r="D1454" s="47"/>
      <c r="E1454" s="47"/>
      <c r="F1454" s="47"/>
      <c r="G1454" s="47"/>
      <c r="H1454" s="47"/>
      <c r="I1454" s="47"/>
      <c r="J1454" s="47"/>
      <c r="K1454" s="47"/>
      <c r="L1454" s="47"/>
      <c r="M1454" s="47"/>
      <c r="N1454" s="47"/>
      <c r="O1454" s="47"/>
      <c r="P1454" s="47"/>
      <c r="Q1454" s="47"/>
      <c r="R1454" s="47"/>
      <c r="S1454" s="47"/>
      <c r="T1454" s="47"/>
      <c r="U1454" s="47"/>
    </row>
    <row r="1455" spans="1:21" x14ac:dyDescent="0.2">
      <c r="A1455" s="47"/>
      <c r="B1455" s="47"/>
      <c r="C1455" s="47"/>
      <c r="D1455" s="47"/>
      <c r="E1455" s="47"/>
      <c r="F1455" s="47"/>
      <c r="G1455" s="47"/>
      <c r="H1455" s="47"/>
      <c r="I1455" s="47"/>
      <c r="J1455" s="47"/>
      <c r="K1455" s="47"/>
      <c r="L1455" s="47"/>
      <c r="M1455" s="47"/>
      <c r="N1455" s="47"/>
      <c r="O1455" s="47"/>
      <c r="P1455" s="47"/>
      <c r="Q1455" s="47"/>
      <c r="R1455" s="47"/>
      <c r="S1455" s="47"/>
      <c r="T1455" s="47"/>
      <c r="U1455" s="47"/>
    </row>
    <row r="1456" spans="1:21" x14ac:dyDescent="0.2">
      <c r="A1456" s="47"/>
      <c r="B1456" s="47"/>
      <c r="C1456" s="47"/>
      <c r="D1456" s="47"/>
      <c r="E1456" s="47"/>
      <c r="F1456" s="47"/>
      <c r="G1456" s="47"/>
      <c r="H1456" s="47"/>
      <c r="I1456" s="47"/>
      <c r="J1456" s="47"/>
      <c r="K1456" s="47"/>
      <c r="L1456" s="47"/>
      <c r="M1456" s="47"/>
      <c r="N1456" s="47"/>
      <c r="O1456" s="47"/>
      <c r="P1456" s="47"/>
      <c r="Q1456" s="47"/>
      <c r="R1456" s="47"/>
      <c r="S1456" s="47"/>
      <c r="T1456" s="47"/>
      <c r="U1456" s="47"/>
    </row>
    <row r="1457" spans="1:21" x14ac:dyDescent="0.2">
      <c r="A1457" s="47"/>
      <c r="B1457" s="47"/>
      <c r="C1457" s="47"/>
      <c r="D1457" s="47"/>
      <c r="E1457" s="47"/>
      <c r="F1457" s="47"/>
      <c r="G1457" s="47"/>
      <c r="H1457" s="47"/>
      <c r="I1457" s="47"/>
      <c r="J1457" s="47"/>
      <c r="K1457" s="47"/>
      <c r="L1457" s="47"/>
      <c r="M1457" s="47"/>
      <c r="N1457" s="47"/>
      <c r="O1457" s="47"/>
      <c r="P1457" s="47"/>
      <c r="Q1457" s="47"/>
      <c r="R1457" s="47"/>
      <c r="S1457" s="47"/>
      <c r="T1457" s="47"/>
      <c r="U1457" s="47"/>
    </row>
    <row r="1458" spans="1:21" x14ac:dyDescent="0.2">
      <c r="A1458" s="47"/>
      <c r="B1458" s="47"/>
      <c r="C1458" s="47"/>
      <c r="D1458" s="47"/>
      <c r="E1458" s="47"/>
      <c r="F1458" s="47"/>
      <c r="G1458" s="47"/>
      <c r="H1458" s="47"/>
      <c r="I1458" s="47"/>
      <c r="J1458" s="47"/>
      <c r="K1458" s="47"/>
      <c r="L1458" s="47"/>
      <c r="M1458" s="47"/>
      <c r="N1458" s="47"/>
      <c r="O1458" s="47"/>
      <c r="P1458" s="47"/>
      <c r="Q1458" s="47"/>
      <c r="R1458" s="47"/>
      <c r="S1458" s="47"/>
      <c r="T1458" s="47"/>
      <c r="U1458" s="47"/>
    </row>
    <row r="1459" spans="1:21" x14ac:dyDescent="0.2">
      <c r="A1459" s="47"/>
      <c r="B1459" s="47"/>
      <c r="C1459" s="47"/>
      <c r="D1459" s="47"/>
      <c r="E1459" s="47"/>
      <c r="F1459" s="47"/>
      <c r="G1459" s="47"/>
      <c r="H1459" s="47"/>
      <c r="I1459" s="47"/>
      <c r="J1459" s="47"/>
      <c r="K1459" s="47"/>
      <c r="L1459" s="47"/>
      <c r="M1459" s="47"/>
      <c r="N1459" s="47"/>
      <c r="O1459" s="47"/>
      <c r="P1459" s="47"/>
      <c r="Q1459" s="47"/>
      <c r="R1459" s="47"/>
      <c r="S1459" s="47"/>
      <c r="T1459" s="47"/>
      <c r="U1459" s="47"/>
    </row>
    <row r="1460" spans="1:21" x14ac:dyDescent="0.2">
      <c r="A1460" s="47"/>
      <c r="B1460" s="47"/>
      <c r="C1460" s="47"/>
      <c r="D1460" s="47"/>
      <c r="E1460" s="47"/>
      <c r="F1460" s="47"/>
      <c r="G1460" s="47"/>
      <c r="H1460" s="47"/>
      <c r="I1460" s="47"/>
      <c r="J1460" s="47"/>
      <c r="K1460" s="47"/>
      <c r="L1460" s="47"/>
      <c r="M1460" s="47"/>
      <c r="N1460" s="47"/>
      <c r="O1460" s="47"/>
      <c r="P1460" s="47"/>
      <c r="Q1460" s="47"/>
      <c r="R1460" s="47"/>
      <c r="S1460" s="47"/>
      <c r="T1460" s="47"/>
      <c r="U1460" s="47"/>
    </row>
    <row r="1461" spans="1:21" x14ac:dyDescent="0.2">
      <c r="A1461" s="47"/>
      <c r="B1461" s="47"/>
      <c r="C1461" s="47"/>
      <c r="D1461" s="47"/>
      <c r="E1461" s="47"/>
      <c r="F1461" s="47"/>
      <c r="G1461" s="47"/>
      <c r="H1461" s="47"/>
      <c r="I1461" s="47"/>
      <c r="J1461" s="47"/>
      <c r="K1461" s="47"/>
      <c r="L1461" s="47"/>
      <c r="M1461" s="47"/>
      <c r="N1461" s="47"/>
      <c r="O1461" s="47"/>
      <c r="P1461" s="47"/>
      <c r="Q1461" s="47"/>
      <c r="R1461" s="47"/>
      <c r="S1461" s="47"/>
      <c r="T1461" s="47"/>
      <c r="U1461" s="47"/>
    </row>
    <row r="1462" spans="1:21" x14ac:dyDescent="0.2">
      <c r="A1462" s="47"/>
      <c r="B1462" s="47"/>
      <c r="C1462" s="47"/>
      <c r="D1462" s="47"/>
      <c r="E1462" s="47"/>
      <c r="F1462" s="47"/>
      <c r="G1462" s="47"/>
      <c r="H1462" s="47"/>
      <c r="I1462" s="47"/>
      <c r="J1462" s="47"/>
      <c r="K1462" s="47"/>
      <c r="L1462" s="47"/>
      <c r="M1462" s="47"/>
      <c r="N1462" s="47"/>
      <c r="O1462" s="47"/>
      <c r="P1462" s="47"/>
      <c r="Q1462" s="47"/>
      <c r="R1462" s="47"/>
      <c r="S1462" s="47"/>
      <c r="T1462" s="47"/>
      <c r="U1462" s="47"/>
    </row>
    <row r="1463" spans="1:21" x14ac:dyDescent="0.2">
      <c r="A1463" s="47"/>
      <c r="B1463" s="47"/>
      <c r="C1463" s="47"/>
      <c r="D1463" s="47"/>
      <c r="E1463" s="47"/>
      <c r="F1463" s="47"/>
      <c r="G1463" s="47"/>
      <c r="H1463" s="47"/>
      <c r="I1463" s="47"/>
      <c r="J1463" s="47"/>
      <c r="K1463" s="47"/>
      <c r="L1463" s="47"/>
      <c r="M1463" s="47"/>
      <c r="N1463" s="47"/>
      <c r="O1463" s="47"/>
      <c r="P1463" s="47"/>
      <c r="Q1463" s="47"/>
      <c r="R1463" s="47"/>
      <c r="S1463" s="47"/>
      <c r="T1463" s="47"/>
      <c r="U1463" s="47"/>
    </row>
    <row r="1464" spans="1:21" x14ac:dyDescent="0.2">
      <c r="A1464" s="47"/>
      <c r="B1464" s="47"/>
      <c r="C1464" s="47"/>
      <c r="D1464" s="47"/>
      <c r="E1464" s="47"/>
      <c r="F1464" s="47"/>
      <c r="G1464" s="47"/>
      <c r="H1464" s="47"/>
      <c r="I1464" s="47"/>
      <c r="J1464" s="47"/>
      <c r="K1464" s="47"/>
      <c r="L1464" s="47"/>
      <c r="M1464" s="47"/>
      <c r="N1464" s="47"/>
      <c r="O1464" s="47"/>
      <c r="P1464" s="47"/>
      <c r="Q1464" s="47"/>
      <c r="R1464" s="47"/>
      <c r="S1464" s="47"/>
      <c r="T1464" s="47"/>
      <c r="U1464" s="47"/>
    </row>
    <row r="1465" spans="1:21" x14ac:dyDescent="0.2">
      <c r="A1465" s="47"/>
      <c r="B1465" s="47"/>
      <c r="C1465" s="47"/>
      <c r="D1465" s="47"/>
      <c r="E1465" s="47"/>
      <c r="F1465" s="47"/>
      <c r="G1465" s="47"/>
      <c r="H1465" s="47"/>
      <c r="I1465" s="47"/>
      <c r="J1465" s="47"/>
      <c r="K1465" s="47"/>
      <c r="L1465" s="47"/>
      <c r="M1465" s="47"/>
      <c r="N1465" s="47"/>
      <c r="O1465" s="47"/>
      <c r="P1465" s="47"/>
      <c r="Q1465" s="47"/>
      <c r="R1465" s="47"/>
      <c r="S1465" s="47"/>
      <c r="T1465" s="47"/>
      <c r="U1465" s="47"/>
    </row>
    <row r="1466" spans="1:21" x14ac:dyDescent="0.2">
      <c r="A1466" s="47"/>
      <c r="B1466" s="47"/>
      <c r="C1466" s="47"/>
      <c r="D1466" s="47"/>
      <c r="E1466" s="47"/>
      <c r="F1466" s="47"/>
      <c r="G1466" s="47"/>
      <c r="H1466" s="47"/>
      <c r="I1466" s="47"/>
      <c r="J1466" s="47"/>
      <c r="K1466" s="47"/>
      <c r="L1466" s="47"/>
      <c r="M1466" s="47"/>
      <c r="N1466" s="47"/>
      <c r="O1466" s="47"/>
      <c r="P1466" s="47"/>
      <c r="Q1466" s="47"/>
      <c r="R1466" s="47"/>
      <c r="S1466" s="47"/>
      <c r="T1466" s="47"/>
      <c r="U1466" s="47"/>
    </row>
    <row r="1467" spans="1:21" x14ac:dyDescent="0.2">
      <c r="A1467" s="47"/>
      <c r="B1467" s="47"/>
      <c r="C1467" s="47"/>
      <c r="D1467" s="47"/>
      <c r="E1467" s="47"/>
      <c r="F1467" s="47"/>
      <c r="G1467" s="47"/>
      <c r="H1467" s="47"/>
      <c r="I1467" s="47"/>
      <c r="J1467" s="47"/>
      <c r="K1467" s="47"/>
      <c r="L1467" s="47"/>
      <c r="M1467" s="47"/>
      <c r="N1467" s="47"/>
      <c r="O1467" s="47"/>
      <c r="P1467" s="47"/>
      <c r="Q1467" s="47"/>
      <c r="R1467" s="47"/>
      <c r="S1467" s="47"/>
      <c r="T1467" s="47"/>
      <c r="U1467" s="47"/>
    </row>
    <row r="1468" spans="1:21" x14ac:dyDescent="0.2">
      <c r="A1468" s="47"/>
      <c r="B1468" s="47"/>
      <c r="C1468" s="47"/>
      <c r="D1468" s="47"/>
      <c r="E1468" s="47"/>
      <c r="F1468" s="47"/>
      <c r="G1468" s="47"/>
      <c r="H1468" s="47"/>
      <c r="I1468" s="47"/>
      <c r="J1468" s="47"/>
      <c r="K1468" s="47"/>
      <c r="L1468" s="47"/>
      <c r="M1468" s="47"/>
      <c r="N1468" s="47"/>
      <c r="O1468" s="47"/>
      <c r="P1468" s="47"/>
      <c r="Q1468" s="47"/>
      <c r="R1468" s="47"/>
      <c r="S1468" s="47"/>
      <c r="T1468" s="47"/>
      <c r="U1468" s="47"/>
    </row>
    <row r="1469" spans="1:21" x14ac:dyDescent="0.2">
      <c r="A1469" s="47"/>
      <c r="B1469" s="47"/>
      <c r="C1469" s="47"/>
      <c r="D1469" s="47"/>
      <c r="E1469" s="47"/>
      <c r="F1469" s="47"/>
      <c r="G1469" s="47"/>
      <c r="H1469" s="47"/>
      <c r="I1469" s="47"/>
      <c r="J1469" s="47"/>
      <c r="K1469" s="47"/>
      <c r="L1469" s="47"/>
      <c r="M1469" s="47"/>
      <c r="N1469" s="47"/>
      <c r="O1469" s="47"/>
      <c r="P1469" s="47"/>
      <c r="Q1469" s="47"/>
      <c r="R1469" s="47"/>
      <c r="S1469" s="47"/>
      <c r="T1469" s="47"/>
      <c r="U1469" s="47"/>
    </row>
    <row r="1470" spans="1:21" x14ac:dyDescent="0.2">
      <c r="A1470" s="47"/>
      <c r="B1470" s="47"/>
      <c r="C1470" s="47"/>
      <c r="D1470" s="47"/>
      <c r="E1470" s="47"/>
      <c r="F1470" s="47"/>
      <c r="G1470" s="47"/>
      <c r="H1470" s="47"/>
      <c r="I1470" s="47"/>
      <c r="J1470" s="47"/>
      <c r="K1470" s="47"/>
      <c r="L1470" s="47"/>
      <c r="M1470" s="47"/>
      <c r="N1470" s="47"/>
      <c r="O1470" s="47"/>
      <c r="P1470" s="47"/>
      <c r="Q1470" s="47"/>
      <c r="R1470" s="47"/>
      <c r="S1470" s="47"/>
      <c r="T1470" s="47"/>
      <c r="U1470" s="47"/>
    </row>
    <row r="1471" spans="1:21" x14ac:dyDescent="0.2">
      <c r="A1471" s="47"/>
      <c r="B1471" s="47"/>
      <c r="C1471" s="47"/>
      <c r="D1471" s="47"/>
      <c r="E1471" s="47"/>
      <c r="F1471" s="47"/>
      <c r="G1471" s="47"/>
      <c r="H1471" s="47"/>
      <c r="I1471" s="47"/>
      <c r="J1471" s="47"/>
      <c r="K1471" s="47"/>
      <c r="L1471" s="47"/>
      <c r="M1471" s="47"/>
      <c r="N1471" s="47"/>
      <c r="O1471" s="47"/>
      <c r="P1471" s="47"/>
      <c r="Q1471" s="47"/>
      <c r="R1471" s="47"/>
      <c r="S1471" s="47"/>
      <c r="T1471" s="47"/>
      <c r="U1471" s="47"/>
    </row>
    <row r="1472" spans="1:21" x14ac:dyDescent="0.2">
      <c r="A1472" s="47"/>
      <c r="B1472" s="47"/>
      <c r="C1472" s="47"/>
      <c r="D1472" s="47"/>
      <c r="E1472" s="47"/>
      <c r="F1472" s="47"/>
      <c r="G1472" s="47"/>
      <c r="H1472" s="47"/>
      <c r="I1472" s="47"/>
      <c r="J1472" s="47"/>
      <c r="K1472" s="47"/>
      <c r="L1472" s="47"/>
      <c r="M1472" s="47"/>
      <c r="N1472" s="47"/>
      <c r="O1472" s="47"/>
      <c r="P1472" s="47"/>
      <c r="Q1472" s="47"/>
      <c r="R1472" s="47"/>
      <c r="S1472" s="47"/>
      <c r="T1472" s="47"/>
      <c r="U1472" s="47"/>
    </row>
    <row r="1473" spans="1:21" x14ac:dyDescent="0.2">
      <c r="A1473" s="47"/>
      <c r="B1473" s="47"/>
      <c r="C1473" s="47"/>
      <c r="D1473" s="47"/>
      <c r="E1473" s="47"/>
      <c r="F1473" s="47"/>
      <c r="G1473" s="47"/>
      <c r="H1473" s="47"/>
      <c r="I1473" s="47"/>
      <c r="J1473" s="47"/>
      <c r="K1473" s="47"/>
      <c r="L1473" s="47"/>
      <c r="M1473" s="47"/>
      <c r="N1473" s="47"/>
      <c r="O1473" s="47"/>
      <c r="P1473" s="47"/>
      <c r="Q1473" s="47"/>
      <c r="R1473" s="47"/>
      <c r="S1473" s="47"/>
      <c r="T1473" s="47"/>
      <c r="U1473" s="47"/>
    </row>
    <row r="1474" spans="1:21" x14ac:dyDescent="0.2">
      <c r="A1474" s="47"/>
      <c r="B1474" s="47"/>
      <c r="C1474" s="47"/>
      <c r="D1474" s="47"/>
      <c r="E1474" s="47"/>
      <c r="F1474" s="47"/>
      <c r="G1474" s="47"/>
      <c r="H1474" s="47"/>
      <c r="I1474" s="47"/>
      <c r="J1474" s="47"/>
      <c r="K1474" s="47"/>
      <c r="L1474" s="47"/>
      <c r="M1474" s="47"/>
      <c r="N1474" s="47"/>
      <c r="O1474" s="47"/>
      <c r="P1474" s="47"/>
      <c r="Q1474" s="47"/>
      <c r="R1474" s="47"/>
      <c r="S1474" s="47"/>
      <c r="T1474" s="47"/>
      <c r="U1474" s="47"/>
    </row>
    <row r="1475" spans="1:21" x14ac:dyDescent="0.2">
      <c r="A1475" s="47"/>
      <c r="B1475" s="47"/>
      <c r="C1475" s="47"/>
      <c r="D1475" s="47"/>
      <c r="E1475" s="47"/>
      <c r="F1475" s="47"/>
      <c r="G1475" s="47"/>
      <c r="H1475" s="47"/>
      <c r="I1475" s="47"/>
      <c r="J1475" s="47"/>
      <c r="K1475" s="47"/>
      <c r="L1475" s="47"/>
      <c r="M1475" s="47"/>
      <c r="N1475" s="47"/>
      <c r="O1475" s="47"/>
      <c r="P1475" s="47"/>
      <c r="Q1475" s="47"/>
      <c r="R1475" s="47"/>
      <c r="S1475" s="47"/>
      <c r="T1475" s="47"/>
      <c r="U1475" s="47"/>
    </row>
    <row r="1476" spans="1:21" x14ac:dyDescent="0.2">
      <c r="A1476" s="47"/>
      <c r="B1476" s="47"/>
      <c r="C1476" s="47"/>
      <c r="D1476" s="47"/>
      <c r="E1476" s="47"/>
      <c r="F1476" s="47"/>
      <c r="G1476" s="47"/>
      <c r="H1476" s="47"/>
      <c r="I1476" s="47"/>
      <c r="J1476" s="47"/>
      <c r="K1476" s="47"/>
      <c r="L1476" s="47"/>
      <c r="M1476" s="47"/>
      <c r="N1476" s="47"/>
      <c r="O1476" s="47"/>
      <c r="P1476" s="47"/>
      <c r="Q1476" s="47"/>
      <c r="R1476" s="47"/>
      <c r="S1476" s="47"/>
      <c r="T1476" s="47"/>
      <c r="U1476" s="47"/>
    </row>
    <row r="1477" spans="1:21" x14ac:dyDescent="0.2">
      <c r="A1477" s="47"/>
      <c r="B1477" s="47"/>
      <c r="C1477" s="47"/>
      <c r="D1477" s="47"/>
      <c r="E1477" s="47"/>
      <c r="F1477" s="47"/>
      <c r="G1477" s="47"/>
      <c r="H1477" s="47"/>
      <c r="I1477" s="47"/>
      <c r="J1477" s="47"/>
      <c r="K1477" s="47"/>
      <c r="L1477" s="47"/>
      <c r="M1477" s="47"/>
      <c r="N1477" s="47"/>
      <c r="O1477" s="47"/>
      <c r="P1477" s="47"/>
      <c r="Q1477" s="47"/>
      <c r="R1477" s="47"/>
      <c r="S1477" s="47"/>
      <c r="T1477" s="47"/>
      <c r="U1477" s="47"/>
    </row>
    <row r="1478" spans="1:21" x14ac:dyDescent="0.2">
      <c r="A1478" s="47"/>
      <c r="B1478" s="47"/>
      <c r="C1478" s="47"/>
      <c r="D1478" s="47"/>
      <c r="E1478" s="47"/>
      <c r="F1478" s="47"/>
      <c r="G1478" s="47"/>
      <c r="H1478" s="47"/>
      <c r="I1478" s="47"/>
      <c r="J1478" s="47"/>
      <c r="K1478" s="47"/>
      <c r="L1478" s="47"/>
      <c r="M1478" s="47"/>
      <c r="N1478" s="47"/>
      <c r="O1478" s="47"/>
      <c r="P1478" s="47"/>
      <c r="Q1478" s="47"/>
      <c r="R1478" s="47"/>
      <c r="S1478" s="47"/>
      <c r="T1478" s="47"/>
      <c r="U1478" s="47"/>
    </row>
    <row r="1479" spans="1:21" x14ac:dyDescent="0.2">
      <c r="A1479" s="47"/>
      <c r="B1479" s="47"/>
      <c r="C1479" s="47"/>
      <c r="D1479" s="47"/>
      <c r="E1479" s="47"/>
      <c r="F1479" s="47"/>
      <c r="G1479" s="47"/>
      <c r="H1479" s="47"/>
      <c r="I1479" s="47"/>
      <c r="J1479" s="47"/>
      <c r="K1479" s="47"/>
      <c r="L1479" s="47"/>
      <c r="M1479" s="47"/>
      <c r="N1479" s="47"/>
      <c r="O1479" s="47"/>
      <c r="P1479" s="47"/>
      <c r="Q1479" s="47"/>
      <c r="R1479" s="47"/>
      <c r="S1479" s="47"/>
      <c r="T1479" s="47"/>
      <c r="U1479" s="47"/>
    </row>
    <row r="1480" spans="1:21" x14ac:dyDescent="0.2">
      <c r="A1480" s="47"/>
      <c r="B1480" s="47"/>
      <c r="C1480" s="47"/>
      <c r="D1480" s="47"/>
      <c r="E1480" s="47"/>
      <c r="F1480" s="47"/>
      <c r="G1480" s="47"/>
      <c r="H1480" s="47"/>
      <c r="I1480" s="47"/>
      <c r="J1480" s="47"/>
      <c r="K1480" s="47"/>
      <c r="L1480" s="47"/>
      <c r="M1480" s="47"/>
      <c r="N1480" s="47"/>
      <c r="O1480" s="47"/>
      <c r="P1480" s="47"/>
      <c r="Q1480" s="47"/>
      <c r="R1480" s="47"/>
      <c r="S1480" s="47"/>
      <c r="T1480" s="47"/>
      <c r="U1480" s="47"/>
    </row>
    <row r="1481" spans="1:21" x14ac:dyDescent="0.2">
      <c r="A1481" s="47"/>
      <c r="B1481" s="47"/>
      <c r="C1481" s="47"/>
      <c r="D1481" s="47"/>
      <c r="E1481" s="47"/>
      <c r="F1481" s="47"/>
      <c r="G1481" s="47"/>
      <c r="H1481" s="47"/>
      <c r="I1481" s="47"/>
      <c r="J1481" s="47"/>
      <c r="K1481" s="47"/>
      <c r="L1481" s="47"/>
      <c r="M1481" s="47"/>
      <c r="N1481" s="47"/>
      <c r="O1481" s="47"/>
      <c r="P1481" s="47"/>
      <c r="Q1481" s="47"/>
      <c r="R1481" s="47"/>
      <c r="S1481" s="47"/>
      <c r="T1481" s="47"/>
      <c r="U1481" s="47"/>
    </row>
    <row r="1482" spans="1:21" x14ac:dyDescent="0.2">
      <c r="A1482" s="47"/>
      <c r="B1482" s="47"/>
      <c r="C1482" s="47"/>
      <c r="D1482" s="47"/>
      <c r="E1482" s="47"/>
      <c r="F1482" s="47"/>
      <c r="G1482" s="47"/>
      <c r="H1482" s="47"/>
      <c r="I1482" s="47"/>
      <c r="J1482" s="47"/>
      <c r="K1482" s="47"/>
      <c r="L1482" s="47"/>
      <c r="M1482" s="47"/>
      <c r="N1482" s="47"/>
      <c r="O1482" s="47"/>
      <c r="P1482" s="47"/>
      <c r="Q1482" s="47"/>
      <c r="R1482" s="47"/>
      <c r="S1482" s="47"/>
      <c r="T1482" s="47"/>
      <c r="U1482" s="47"/>
    </row>
    <row r="1483" spans="1:21" x14ac:dyDescent="0.2">
      <c r="A1483" s="47"/>
      <c r="B1483" s="47"/>
      <c r="C1483" s="47"/>
      <c r="D1483" s="47"/>
      <c r="E1483" s="47"/>
      <c r="F1483" s="47"/>
      <c r="G1483" s="47"/>
      <c r="H1483" s="47"/>
      <c r="I1483" s="47"/>
      <c r="J1483" s="47"/>
      <c r="K1483" s="47"/>
      <c r="L1483" s="47"/>
      <c r="M1483" s="47"/>
      <c r="N1483" s="47"/>
      <c r="O1483" s="47"/>
      <c r="P1483" s="47"/>
      <c r="Q1483" s="47"/>
      <c r="R1483" s="47"/>
      <c r="S1483" s="47"/>
      <c r="T1483" s="47"/>
      <c r="U1483" s="47"/>
    </row>
    <row r="1484" spans="1:21" x14ac:dyDescent="0.2">
      <c r="A1484" s="47"/>
      <c r="B1484" s="47"/>
      <c r="C1484" s="47"/>
      <c r="D1484" s="47"/>
      <c r="E1484" s="47"/>
      <c r="F1484" s="47"/>
      <c r="G1484" s="47"/>
      <c r="H1484" s="47"/>
      <c r="I1484" s="47"/>
      <c r="J1484" s="47"/>
      <c r="K1484" s="47"/>
      <c r="L1484" s="47"/>
      <c r="M1484" s="47"/>
      <c r="N1484" s="47"/>
      <c r="O1484" s="47"/>
      <c r="P1484" s="47"/>
      <c r="Q1484" s="47"/>
      <c r="R1484" s="47"/>
      <c r="S1484" s="47"/>
      <c r="T1484" s="47"/>
      <c r="U1484" s="47"/>
    </row>
    <row r="1485" spans="1:21" x14ac:dyDescent="0.2">
      <c r="A1485" s="47"/>
      <c r="B1485" s="47"/>
      <c r="C1485" s="47"/>
      <c r="D1485" s="47"/>
      <c r="E1485" s="47"/>
      <c r="F1485" s="47"/>
      <c r="G1485" s="47"/>
      <c r="H1485" s="47"/>
      <c r="I1485" s="47"/>
      <c r="J1485" s="47"/>
      <c r="K1485" s="47"/>
      <c r="L1485" s="47"/>
      <c r="M1485" s="47"/>
      <c r="N1485" s="47"/>
      <c r="O1485" s="47"/>
      <c r="P1485" s="47"/>
      <c r="Q1485" s="47"/>
      <c r="R1485" s="47"/>
      <c r="S1485" s="47"/>
      <c r="T1485" s="47"/>
      <c r="U1485" s="47"/>
    </row>
    <row r="1486" spans="1:21" x14ac:dyDescent="0.2">
      <c r="A1486" s="47"/>
      <c r="B1486" s="47"/>
      <c r="C1486" s="47"/>
      <c r="D1486" s="47"/>
      <c r="E1486" s="47"/>
      <c r="F1486" s="47"/>
      <c r="G1486" s="47"/>
      <c r="H1486" s="47"/>
      <c r="I1486" s="47"/>
      <c r="J1486" s="47"/>
      <c r="K1486" s="47"/>
      <c r="L1486" s="47"/>
      <c r="M1486" s="47"/>
      <c r="N1486" s="47"/>
      <c r="O1486" s="47"/>
      <c r="P1486" s="47"/>
      <c r="Q1486" s="47"/>
      <c r="R1486" s="47"/>
      <c r="S1486" s="47"/>
      <c r="T1486" s="47"/>
      <c r="U1486" s="47"/>
    </row>
    <row r="1487" spans="1:21" x14ac:dyDescent="0.2">
      <c r="A1487" s="47"/>
      <c r="B1487" s="47"/>
      <c r="C1487" s="47"/>
      <c r="D1487" s="47"/>
      <c r="E1487" s="47"/>
      <c r="F1487" s="47"/>
      <c r="G1487" s="47"/>
      <c r="H1487" s="47"/>
      <c r="I1487" s="47"/>
      <c r="J1487" s="47"/>
      <c r="K1487" s="47"/>
      <c r="L1487" s="47"/>
      <c r="M1487" s="47"/>
      <c r="N1487" s="47"/>
      <c r="O1487" s="47"/>
      <c r="P1487" s="47"/>
      <c r="Q1487" s="47"/>
      <c r="R1487" s="47"/>
      <c r="S1487" s="47"/>
      <c r="T1487" s="47"/>
      <c r="U1487" s="47"/>
    </row>
    <row r="1488" spans="1:21" x14ac:dyDescent="0.2">
      <c r="A1488" s="47"/>
      <c r="B1488" s="47"/>
      <c r="C1488" s="47"/>
      <c r="D1488" s="47"/>
      <c r="E1488" s="47"/>
      <c r="F1488" s="47"/>
      <c r="G1488" s="47"/>
      <c r="H1488" s="47"/>
      <c r="I1488" s="47"/>
      <c r="J1488" s="47"/>
      <c r="K1488" s="47"/>
      <c r="L1488" s="47"/>
      <c r="M1488" s="47"/>
      <c r="N1488" s="47"/>
      <c r="O1488" s="47"/>
      <c r="P1488" s="47"/>
      <c r="Q1488" s="47"/>
      <c r="R1488" s="47"/>
      <c r="S1488" s="47"/>
      <c r="T1488" s="47"/>
      <c r="U1488" s="47"/>
    </row>
    <row r="1489" spans="1:21" x14ac:dyDescent="0.2">
      <c r="A1489" s="47"/>
      <c r="B1489" s="47"/>
      <c r="C1489" s="47"/>
      <c r="D1489" s="47"/>
      <c r="E1489" s="47"/>
      <c r="F1489" s="47"/>
      <c r="G1489" s="47"/>
      <c r="H1489" s="47"/>
      <c r="I1489" s="47"/>
      <c r="J1489" s="47"/>
      <c r="K1489" s="47"/>
      <c r="L1489" s="47"/>
      <c r="M1489" s="47"/>
      <c r="N1489" s="47"/>
      <c r="O1489" s="47"/>
      <c r="P1489" s="47"/>
      <c r="Q1489" s="47"/>
      <c r="R1489" s="47"/>
      <c r="S1489" s="47"/>
      <c r="T1489" s="47"/>
      <c r="U1489" s="47"/>
    </row>
    <row r="1490" spans="1:21" x14ac:dyDescent="0.2">
      <c r="A1490" s="47"/>
      <c r="B1490" s="47"/>
      <c r="C1490" s="47"/>
      <c r="D1490" s="47"/>
      <c r="E1490" s="47"/>
      <c r="F1490" s="47"/>
      <c r="G1490" s="47"/>
      <c r="H1490" s="47"/>
      <c r="I1490" s="47"/>
      <c r="J1490" s="47"/>
      <c r="K1490" s="47"/>
      <c r="L1490" s="47"/>
      <c r="M1490" s="47"/>
      <c r="N1490" s="47"/>
      <c r="O1490" s="47"/>
      <c r="P1490" s="47"/>
      <c r="Q1490" s="47"/>
      <c r="R1490" s="47"/>
      <c r="S1490" s="47"/>
      <c r="T1490" s="47"/>
      <c r="U1490" s="47"/>
    </row>
    <row r="1491" spans="1:21" x14ac:dyDescent="0.2">
      <c r="A1491" s="47"/>
      <c r="B1491" s="47"/>
      <c r="C1491" s="47"/>
      <c r="D1491" s="47"/>
      <c r="E1491" s="47"/>
      <c r="F1491" s="47"/>
      <c r="G1491" s="47"/>
      <c r="H1491" s="47"/>
      <c r="I1491" s="47"/>
      <c r="J1491" s="47"/>
      <c r="K1491" s="47"/>
      <c r="L1491" s="47"/>
      <c r="M1491" s="47"/>
      <c r="N1491" s="47"/>
      <c r="O1491" s="47"/>
      <c r="P1491" s="47"/>
      <c r="Q1491" s="47"/>
      <c r="R1491" s="47"/>
      <c r="S1491" s="47"/>
      <c r="T1491" s="47"/>
      <c r="U1491" s="47"/>
    </row>
    <row r="1492" spans="1:21" x14ac:dyDescent="0.2">
      <c r="A1492" s="47"/>
      <c r="B1492" s="47"/>
      <c r="C1492" s="47"/>
      <c r="D1492" s="47"/>
      <c r="E1492" s="47"/>
      <c r="F1492" s="47"/>
      <c r="G1492" s="47"/>
      <c r="H1492" s="47"/>
      <c r="I1492" s="47"/>
      <c r="J1492" s="47"/>
      <c r="K1492" s="47"/>
      <c r="L1492" s="47"/>
      <c r="M1492" s="47"/>
      <c r="N1492" s="47"/>
      <c r="O1492" s="47"/>
      <c r="P1492" s="47"/>
      <c r="Q1492" s="47"/>
      <c r="R1492" s="47"/>
      <c r="S1492" s="47"/>
      <c r="T1492" s="47"/>
      <c r="U1492" s="47"/>
    </row>
    <row r="1493" spans="1:21" x14ac:dyDescent="0.2">
      <c r="A1493" s="47"/>
      <c r="B1493" s="47"/>
      <c r="C1493" s="47"/>
      <c r="D1493" s="47"/>
      <c r="E1493" s="47"/>
      <c r="F1493" s="47"/>
      <c r="G1493" s="47"/>
      <c r="H1493" s="47"/>
      <c r="I1493" s="47"/>
      <c r="J1493" s="47"/>
      <c r="K1493" s="47"/>
      <c r="L1493" s="47"/>
      <c r="M1493" s="47"/>
      <c r="N1493" s="47"/>
      <c r="O1493" s="47"/>
      <c r="P1493" s="47"/>
      <c r="Q1493" s="47"/>
      <c r="R1493" s="47"/>
      <c r="S1493" s="47"/>
      <c r="T1493" s="47"/>
      <c r="U1493" s="47"/>
    </row>
    <row r="1494" spans="1:21" x14ac:dyDescent="0.2">
      <c r="A1494" s="47"/>
      <c r="B1494" s="47"/>
      <c r="C1494" s="47"/>
      <c r="D1494" s="47"/>
      <c r="E1494" s="47"/>
      <c r="F1494" s="47"/>
      <c r="G1494" s="47"/>
      <c r="H1494" s="47"/>
      <c r="I1494" s="47"/>
      <c r="J1494" s="47"/>
      <c r="K1494" s="47"/>
      <c r="L1494" s="47"/>
      <c r="M1494" s="47"/>
      <c r="N1494" s="47"/>
      <c r="O1494" s="47"/>
      <c r="P1494" s="47"/>
      <c r="Q1494" s="47"/>
      <c r="R1494" s="47"/>
      <c r="S1494" s="47"/>
      <c r="T1494" s="47"/>
      <c r="U1494" s="47"/>
    </row>
    <row r="1495" spans="1:21" x14ac:dyDescent="0.2">
      <c r="A1495" s="47"/>
      <c r="B1495" s="47"/>
      <c r="C1495" s="47"/>
      <c r="D1495" s="47"/>
      <c r="E1495" s="47"/>
      <c r="F1495" s="47"/>
      <c r="G1495" s="47"/>
      <c r="H1495" s="47"/>
      <c r="I1495" s="47"/>
      <c r="J1495" s="47"/>
      <c r="K1495" s="47"/>
      <c r="L1495" s="47"/>
      <c r="M1495" s="47"/>
      <c r="N1495" s="47"/>
      <c r="O1495" s="47"/>
      <c r="P1495" s="47"/>
      <c r="Q1495" s="47"/>
      <c r="R1495" s="47"/>
      <c r="S1495" s="47"/>
      <c r="T1495" s="47"/>
      <c r="U1495" s="47"/>
    </row>
    <row r="1496" spans="1:21" x14ac:dyDescent="0.2">
      <c r="A1496" s="47"/>
      <c r="B1496" s="47"/>
      <c r="C1496" s="47"/>
      <c r="D1496" s="47"/>
      <c r="E1496" s="47"/>
      <c r="F1496" s="47"/>
      <c r="G1496" s="47"/>
      <c r="H1496" s="47"/>
      <c r="I1496" s="47"/>
      <c r="J1496" s="47"/>
      <c r="K1496" s="47"/>
      <c r="L1496" s="47"/>
      <c r="M1496" s="47"/>
      <c r="N1496" s="47"/>
      <c r="O1496" s="47"/>
      <c r="P1496" s="47"/>
      <c r="Q1496" s="47"/>
      <c r="R1496" s="47"/>
      <c r="S1496" s="47"/>
      <c r="T1496" s="47"/>
      <c r="U1496" s="47"/>
    </row>
    <row r="1497" spans="1:21" x14ac:dyDescent="0.2">
      <c r="A1497" s="47"/>
      <c r="B1497" s="47"/>
      <c r="C1497" s="47"/>
      <c r="D1497" s="47"/>
      <c r="E1497" s="47"/>
      <c r="F1497" s="47"/>
      <c r="G1497" s="47"/>
      <c r="H1497" s="47"/>
      <c r="I1497" s="47"/>
      <c r="J1497" s="47"/>
      <c r="K1497" s="47"/>
      <c r="L1497" s="47"/>
      <c r="M1497" s="47"/>
      <c r="N1497" s="47"/>
      <c r="O1497" s="47"/>
      <c r="P1497" s="47"/>
      <c r="Q1497" s="47"/>
      <c r="R1497" s="47"/>
      <c r="S1497" s="47"/>
      <c r="T1497" s="47"/>
      <c r="U1497" s="47"/>
    </row>
    <row r="1498" spans="1:21" x14ac:dyDescent="0.2">
      <c r="A1498" s="47"/>
      <c r="B1498" s="47"/>
      <c r="C1498" s="47"/>
      <c r="D1498" s="47"/>
      <c r="E1498" s="47"/>
      <c r="F1498" s="47"/>
      <c r="G1498" s="47"/>
      <c r="H1498" s="47"/>
      <c r="I1498" s="47"/>
      <c r="J1498" s="47"/>
      <c r="K1498" s="47"/>
      <c r="L1498" s="47"/>
      <c r="M1498" s="47"/>
      <c r="N1498" s="47"/>
      <c r="O1498" s="47"/>
      <c r="P1498" s="47"/>
      <c r="Q1498" s="47"/>
      <c r="R1498" s="47"/>
      <c r="S1498" s="47"/>
      <c r="T1498" s="47"/>
      <c r="U1498" s="47"/>
    </row>
    <row r="1499" spans="1:21" x14ac:dyDescent="0.2">
      <c r="A1499" s="47"/>
      <c r="B1499" s="47"/>
      <c r="C1499" s="47"/>
      <c r="D1499" s="47"/>
      <c r="E1499" s="47"/>
      <c r="F1499" s="47"/>
      <c r="G1499" s="47"/>
      <c r="H1499" s="47"/>
      <c r="I1499" s="47"/>
      <c r="J1499" s="47"/>
      <c r="K1499" s="47"/>
      <c r="L1499" s="47"/>
      <c r="M1499" s="47"/>
      <c r="N1499" s="47"/>
      <c r="O1499" s="47"/>
      <c r="P1499" s="47"/>
      <c r="Q1499" s="47"/>
      <c r="R1499" s="47"/>
      <c r="S1499" s="47"/>
      <c r="T1499" s="47"/>
      <c r="U1499" s="47"/>
    </row>
    <row r="1500" spans="1:21" x14ac:dyDescent="0.2">
      <c r="A1500" s="47"/>
      <c r="B1500" s="47"/>
      <c r="C1500" s="47"/>
      <c r="D1500" s="47"/>
      <c r="E1500" s="47"/>
      <c r="F1500" s="47"/>
      <c r="G1500" s="47"/>
      <c r="H1500" s="47"/>
      <c r="I1500" s="47"/>
      <c r="J1500" s="47"/>
      <c r="K1500" s="47"/>
      <c r="L1500" s="47"/>
      <c r="M1500" s="47"/>
      <c r="N1500" s="47"/>
      <c r="O1500" s="47"/>
      <c r="P1500" s="47"/>
      <c r="Q1500" s="47"/>
      <c r="R1500" s="47"/>
      <c r="S1500" s="47"/>
      <c r="T1500" s="47"/>
      <c r="U1500" s="47"/>
    </row>
    <row r="1501" spans="1:21" x14ac:dyDescent="0.2">
      <c r="A1501" s="47"/>
      <c r="B1501" s="47"/>
      <c r="C1501" s="47"/>
      <c r="D1501" s="47"/>
      <c r="E1501" s="47"/>
      <c r="F1501" s="47"/>
      <c r="G1501" s="47"/>
      <c r="H1501" s="47"/>
      <c r="I1501" s="47"/>
      <c r="J1501" s="47"/>
      <c r="K1501" s="47"/>
      <c r="L1501" s="47"/>
      <c r="M1501" s="47"/>
      <c r="N1501" s="47"/>
      <c r="O1501" s="47"/>
      <c r="P1501" s="47"/>
      <c r="Q1501" s="47"/>
      <c r="R1501" s="47"/>
      <c r="S1501" s="47"/>
      <c r="T1501" s="47"/>
      <c r="U1501" s="47"/>
    </row>
    <row r="1502" spans="1:21" x14ac:dyDescent="0.2">
      <c r="A1502" s="47"/>
      <c r="B1502" s="47"/>
      <c r="C1502" s="47"/>
      <c r="D1502" s="47"/>
      <c r="E1502" s="47"/>
      <c r="F1502" s="47"/>
      <c r="G1502" s="47"/>
      <c r="H1502" s="47"/>
      <c r="I1502" s="47"/>
      <c r="J1502" s="47"/>
      <c r="K1502" s="47"/>
      <c r="L1502" s="47"/>
      <c r="M1502" s="47"/>
      <c r="N1502" s="47"/>
      <c r="O1502" s="47"/>
      <c r="P1502" s="47"/>
      <c r="Q1502" s="47"/>
      <c r="R1502" s="47"/>
      <c r="S1502" s="47"/>
      <c r="T1502" s="47"/>
      <c r="U1502" s="47"/>
    </row>
    <row r="1503" spans="1:21" x14ac:dyDescent="0.2">
      <c r="A1503" s="47"/>
      <c r="B1503" s="47"/>
      <c r="C1503" s="47"/>
      <c r="D1503" s="47"/>
      <c r="E1503" s="47"/>
      <c r="F1503" s="47"/>
      <c r="G1503" s="47"/>
      <c r="H1503" s="47"/>
      <c r="I1503" s="47"/>
      <c r="J1503" s="47"/>
      <c r="K1503" s="47"/>
      <c r="L1503" s="47"/>
      <c r="M1503" s="47"/>
      <c r="N1503" s="47"/>
      <c r="O1503" s="47"/>
      <c r="P1503" s="47"/>
      <c r="Q1503" s="47"/>
      <c r="R1503" s="47"/>
      <c r="S1503" s="47"/>
      <c r="T1503" s="47"/>
      <c r="U1503" s="47"/>
    </row>
    <row r="1504" spans="1:21" x14ac:dyDescent="0.2">
      <c r="A1504" s="47"/>
      <c r="B1504" s="47"/>
      <c r="C1504" s="47"/>
      <c r="D1504" s="47"/>
      <c r="E1504" s="47"/>
      <c r="F1504" s="47"/>
      <c r="G1504" s="47"/>
      <c r="H1504" s="47"/>
      <c r="I1504" s="47"/>
      <c r="J1504" s="47"/>
      <c r="K1504" s="47"/>
      <c r="L1504" s="47"/>
      <c r="M1504" s="47"/>
      <c r="N1504" s="47"/>
      <c r="O1504" s="47"/>
      <c r="P1504" s="47"/>
      <c r="Q1504" s="47"/>
      <c r="R1504" s="47"/>
      <c r="S1504" s="47"/>
      <c r="T1504" s="47"/>
      <c r="U1504" s="47"/>
    </row>
    <row r="1505" spans="1:21" x14ac:dyDescent="0.2">
      <c r="A1505" s="47"/>
      <c r="B1505" s="47"/>
      <c r="C1505" s="47"/>
      <c r="D1505" s="47"/>
      <c r="E1505" s="47"/>
      <c r="F1505" s="47"/>
      <c r="G1505" s="47"/>
      <c r="H1505" s="47"/>
      <c r="I1505" s="47"/>
      <c r="J1505" s="47"/>
      <c r="K1505" s="47"/>
      <c r="L1505" s="47"/>
      <c r="M1505" s="47"/>
      <c r="N1505" s="47"/>
      <c r="O1505" s="47"/>
      <c r="P1505" s="47"/>
      <c r="Q1505" s="47"/>
      <c r="R1505" s="47"/>
      <c r="S1505" s="47"/>
      <c r="T1505" s="47"/>
      <c r="U1505" s="47"/>
    </row>
    <row r="1506" spans="1:21" x14ac:dyDescent="0.2">
      <c r="A1506" s="47"/>
      <c r="B1506" s="47"/>
      <c r="C1506" s="47"/>
      <c r="D1506" s="47"/>
      <c r="E1506" s="47"/>
      <c r="F1506" s="47"/>
      <c r="G1506" s="47"/>
      <c r="H1506" s="47"/>
      <c r="I1506" s="47"/>
      <c r="J1506" s="47"/>
      <c r="K1506" s="47"/>
      <c r="L1506" s="47"/>
      <c r="M1506" s="47"/>
      <c r="N1506" s="47"/>
      <c r="O1506" s="47"/>
      <c r="P1506" s="47"/>
      <c r="Q1506" s="47"/>
      <c r="R1506" s="47"/>
      <c r="S1506" s="47"/>
      <c r="T1506" s="47"/>
      <c r="U1506" s="47"/>
    </row>
    <row r="1507" spans="1:21" x14ac:dyDescent="0.2">
      <c r="A1507" s="47"/>
      <c r="B1507" s="47"/>
      <c r="C1507" s="47"/>
      <c r="D1507" s="47"/>
      <c r="E1507" s="47"/>
      <c r="F1507" s="47"/>
      <c r="G1507" s="47"/>
      <c r="H1507" s="47"/>
      <c r="I1507" s="47"/>
      <c r="J1507" s="47"/>
      <c r="K1507" s="47"/>
      <c r="L1507" s="47"/>
      <c r="M1507" s="47"/>
      <c r="N1507" s="47"/>
      <c r="O1507" s="47"/>
      <c r="P1507" s="47"/>
      <c r="Q1507" s="47"/>
      <c r="R1507" s="47"/>
      <c r="S1507" s="47"/>
      <c r="T1507" s="47"/>
      <c r="U1507" s="47"/>
    </row>
    <row r="1508" spans="1:21" x14ac:dyDescent="0.2">
      <c r="A1508" s="47"/>
      <c r="B1508" s="47"/>
      <c r="C1508" s="47"/>
      <c r="D1508" s="47"/>
      <c r="E1508" s="47"/>
      <c r="F1508" s="47"/>
      <c r="G1508" s="47"/>
      <c r="H1508" s="47"/>
      <c r="I1508" s="47"/>
      <c r="J1508" s="47"/>
      <c r="K1508" s="47"/>
      <c r="L1508" s="47"/>
      <c r="M1508" s="47"/>
      <c r="N1508" s="47"/>
      <c r="O1508" s="47"/>
      <c r="P1508" s="47"/>
      <c r="Q1508" s="47"/>
      <c r="R1508" s="47"/>
      <c r="S1508" s="47"/>
      <c r="T1508" s="47"/>
      <c r="U1508" s="47"/>
    </row>
    <row r="1509" spans="1:21" x14ac:dyDescent="0.2">
      <c r="A1509" s="47"/>
      <c r="B1509" s="47"/>
      <c r="C1509" s="47"/>
      <c r="D1509" s="47"/>
      <c r="E1509" s="47"/>
      <c r="F1509" s="47"/>
      <c r="G1509" s="47"/>
      <c r="H1509" s="47"/>
      <c r="I1509" s="47"/>
      <c r="J1509" s="47"/>
      <c r="K1509" s="47"/>
      <c r="L1509" s="47"/>
      <c r="M1509" s="47"/>
      <c r="N1509" s="47"/>
      <c r="O1509" s="47"/>
      <c r="P1509" s="47"/>
      <c r="Q1509" s="47"/>
      <c r="R1509" s="47"/>
      <c r="S1509" s="47"/>
      <c r="T1509" s="47"/>
      <c r="U1509" s="47"/>
    </row>
    <row r="1510" spans="1:21" x14ac:dyDescent="0.2">
      <c r="A1510" s="47"/>
      <c r="B1510" s="47"/>
      <c r="C1510" s="47"/>
      <c r="D1510" s="47"/>
      <c r="E1510" s="47"/>
      <c r="F1510" s="47"/>
      <c r="G1510" s="47"/>
      <c r="H1510" s="47"/>
      <c r="I1510" s="47"/>
      <c r="J1510" s="47"/>
      <c r="K1510" s="47"/>
      <c r="L1510" s="47"/>
      <c r="M1510" s="47"/>
      <c r="N1510" s="47"/>
      <c r="O1510" s="47"/>
      <c r="P1510" s="47"/>
      <c r="Q1510" s="47"/>
      <c r="R1510" s="47"/>
      <c r="S1510" s="47"/>
      <c r="T1510" s="47"/>
      <c r="U1510" s="47"/>
    </row>
    <row r="1511" spans="1:21" x14ac:dyDescent="0.2">
      <c r="A1511" s="47"/>
      <c r="B1511" s="47"/>
      <c r="C1511" s="47"/>
      <c r="D1511" s="47"/>
      <c r="E1511" s="47"/>
      <c r="F1511" s="47"/>
      <c r="G1511" s="47"/>
      <c r="H1511" s="47"/>
      <c r="I1511" s="47"/>
      <c r="J1511" s="47"/>
      <c r="K1511" s="47"/>
      <c r="L1511" s="47"/>
      <c r="M1511" s="47"/>
      <c r="N1511" s="47"/>
      <c r="O1511" s="47"/>
      <c r="P1511" s="47"/>
      <c r="Q1511" s="47"/>
      <c r="R1511" s="47"/>
      <c r="S1511" s="47"/>
      <c r="T1511" s="47"/>
      <c r="U1511" s="47"/>
    </row>
    <row r="1512" spans="1:21" x14ac:dyDescent="0.2">
      <c r="A1512" s="47"/>
      <c r="B1512" s="47"/>
      <c r="C1512" s="47"/>
      <c r="D1512" s="47"/>
      <c r="E1512" s="47"/>
      <c r="F1512" s="47"/>
      <c r="G1512" s="47"/>
      <c r="H1512" s="47"/>
      <c r="I1512" s="47"/>
      <c r="J1512" s="47"/>
      <c r="K1512" s="47"/>
      <c r="L1512" s="47"/>
      <c r="M1512" s="47"/>
      <c r="N1512" s="47"/>
      <c r="O1512" s="47"/>
      <c r="P1512" s="47"/>
      <c r="Q1512" s="47"/>
      <c r="R1512" s="47"/>
      <c r="S1512" s="47"/>
      <c r="T1512" s="47"/>
      <c r="U1512" s="47"/>
    </row>
    <row r="1513" spans="1:21" x14ac:dyDescent="0.2">
      <c r="A1513" s="47"/>
      <c r="B1513" s="47"/>
      <c r="C1513" s="47"/>
      <c r="D1513" s="47"/>
      <c r="E1513" s="47"/>
      <c r="F1513" s="47"/>
      <c r="G1513" s="47"/>
      <c r="H1513" s="47"/>
      <c r="I1513" s="47"/>
      <c r="J1513" s="47"/>
      <c r="K1513" s="47"/>
      <c r="L1513" s="47"/>
      <c r="M1513" s="47"/>
      <c r="N1513" s="47"/>
      <c r="O1513" s="47"/>
      <c r="P1513" s="47"/>
      <c r="Q1513" s="47"/>
      <c r="R1513" s="47"/>
      <c r="S1513" s="47"/>
      <c r="T1513" s="47"/>
      <c r="U1513" s="47"/>
    </row>
    <row r="1514" spans="1:21" x14ac:dyDescent="0.2">
      <c r="A1514" s="47"/>
      <c r="B1514" s="47"/>
      <c r="C1514" s="47"/>
      <c r="D1514" s="47"/>
      <c r="E1514" s="47"/>
      <c r="F1514" s="47"/>
      <c r="G1514" s="47"/>
      <c r="H1514" s="47"/>
      <c r="I1514" s="47"/>
      <c r="J1514" s="47"/>
      <c r="K1514" s="47"/>
      <c r="L1514" s="47"/>
      <c r="M1514" s="47"/>
      <c r="N1514" s="47"/>
      <c r="O1514" s="47"/>
      <c r="P1514" s="47"/>
      <c r="Q1514" s="47"/>
      <c r="R1514" s="47"/>
      <c r="S1514" s="47"/>
      <c r="T1514" s="47"/>
      <c r="U1514" s="47"/>
    </row>
    <row r="1515" spans="1:21" x14ac:dyDescent="0.2">
      <c r="A1515" s="47"/>
      <c r="B1515" s="47"/>
      <c r="C1515" s="47"/>
      <c r="D1515" s="47"/>
      <c r="E1515" s="47"/>
      <c r="F1515" s="47"/>
      <c r="G1515" s="47"/>
      <c r="H1515" s="47"/>
      <c r="I1515" s="47"/>
      <c r="J1515" s="47"/>
      <c r="K1515" s="47"/>
      <c r="L1515" s="47"/>
      <c r="M1515" s="47"/>
      <c r="N1515" s="47"/>
      <c r="O1515" s="47"/>
      <c r="P1515" s="47"/>
      <c r="Q1515" s="47"/>
      <c r="R1515" s="47"/>
      <c r="S1515" s="47"/>
      <c r="T1515" s="47"/>
      <c r="U1515" s="47"/>
    </row>
    <row r="1516" spans="1:21" x14ac:dyDescent="0.2">
      <c r="A1516" s="47"/>
      <c r="B1516" s="47"/>
      <c r="C1516" s="47"/>
      <c r="D1516" s="47"/>
      <c r="E1516" s="47"/>
      <c r="F1516" s="47"/>
      <c r="G1516" s="47"/>
      <c r="H1516" s="47"/>
      <c r="I1516" s="47"/>
      <c r="J1516" s="47"/>
      <c r="K1516" s="47"/>
      <c r="L1516" s="47"/>
      <c r="M1516" s="47"/>
      <c r="N1516" s="47"/>
      <c r="O1516" s="47"/>
      <c r="P1516" s="47"/>
      <c r="Q1516" s="47"/>
      <c r="R1516" s="47"/>
      <c r="S1516" s="47"/>
      <c r="T1516" s="47"/>
      <c r="U1516" s="47"/>
    </row>
    <row r="1517" spans="1:21" x14ac:dyDescent="0.2">
      <c r="A1517" s="47"/>
      <c r="B1517" s="47"/>
      <c r="C1517" s="47"/>
      <c r="D1517" s="47"/>
      <c r="E1517" s="47"/>
      <c r="F1517" s="47"/>
      <c r="G1517" s="47"/>
      <c r="H1517" s="47"/>
      <c r="I1517" s="47"/>
      <c r="J1517" s="47"/>
      <c r="K1517" s="47"/>
      <c r="L1517" s="47"/>
      <c r="M1517" s="47"/>
      <c r="N1517" s="47"/>
      <c r="O1517" s="47"/>
      <c r="P1517" s="47"/>
      <c r="Q1517" s="47"/>
      <c r="R1517" s="47"/>
      <c r="S1517" s="47"/>
      <c r="T1517" s="47"/>
      <c r="U1517" s="47"/>
    </row>
    <row r="1518" spans="1:21" x14ac:dyDescent="0.2">
      <c r="A1518" s="47"/>
      <c r="B1518" s="47"/>
      <c r="C1518" s="47"/>
      <c r="D1518" s="47"/>
      <c r="E1518" s="47"/>
      <c r="F1518" s="47"/>
      <c r="G1518" s="47"/>
      <c r="H1518" s="47"/>
      <c r="I1518" s="47"/>
      <c r="J1518" s="47"/>
      <c r="K1518" s="47"/>
      <c r="L1518" s="47"/>
      <c r="M1518" s="47"/>
      <c r="N1518" s="47"/>
      <c r="O1518" s="47"/>
      <c r="P1518" s="47"/>
      <c r="Q1518" s="47"/>
      <c r="R1518" s="47"/>
      <c r="S1518" s="47"/>
      <c r="T1518" s="47"/>
      <c r="U1518" s="47"/>
    </row>
    <row r="1519" spans="1:21" x14ac:dyDescent="0.2">
      <c r="A1519" s="47"/>
      <c r="B1519" s="47"/>
      <c r="C1519" s="47"/>
      <c r="D1519" s="47"/>
      <c r="E1519" s="47"/>
      <c r="F1519" s="47"/>
      <c r="G1519" s="47"/>
      <c r="H1519" s="47"/>
      <c r="I1519" s="47"/>
      <c r="J1519" s="47"/>
      <c r="K1519" s="47"/>
      <c r="L1519" s="47"/>
      <c r="M1519" s="47"/>
      <c r="N1519" s="47"/>
      <c r="O1519" s="47"/>
      <c r="P1519" s="47"/>
      <c r="Q1519" s="47"/>
      <c r="R1519" s="47"/>
      <c r="S1519" s="47"/>
      <c r="T1519" s="47"/>
      <c r="U1519" s="47"/>
    </row>
    <row r="1520" spans="1:21" x14ac:dyDescent="0.2">
      <c r="A1520" s="47"/>
      <c r="B1520" s="47"/>
      <c r="C1520" s="47"/>
      <c r="D1520" s="47"/>
      <c r="E1520" s="47"/>
      <c r="F1520" s="47"/>
      <c r="G1520" s="47"/>
      <c r="H1520" s="47"/>
      <c r="I1520" s="47"/>
      <c r="J1520" s="47"/>
      <c r="K1520" s="47"/>
      <c r="L1520" s="47"/>
      <c r="M1520" s="47"/>
      <c r="N1520" s="47"/>
      <c r="O1520" s="47"/>
      <c r="P1520" s="47"/>
      <c r="Q1520" s="47"/>
      <c r="R1520" s="47"/>
      <c r="S1520" s="47"/>
      <c r="T1520" s="47"/>
      <c r="U1520" s="47"/>
    </row>
    <row r="1521" spans="1:21" x14ac:dyDescent="0.2">
      <c r="A1521" s="47"/>
      <c r="B1521" s="47"/>
      <c r="C1521" s="47"/>
      <c r="D1521" s="47"/>
      <c r="E1521" s="47"/>
      <c r="F1521" s="47"/>
      <c r="G1521" s="47"/>
      <c r="H1521" s="47"/>
      <c r="I1521" s="47"/>
      <c r="J1521" s="47"/>
      <c r="K1521" s="47"/>
      <c r="L1521" s="47"/>
      <c r="M1521" s="47"/>
      <c r="N1521" s="47"/>
      <c r="O1521" s="47"/>
      <c r="P1521" s="47"/>
      <c r="Q1521" s="47"/>
      <c r="R1521" s="47"/>
      <c r="S1521" s="47"/>
      <c r="T1521" s="47"/>
      <c r="U1521" s="47"/>
    </row>
    <row r="1522" spans="1:21" x14ac:dyDescent="0.2">
      <c r="A1522" s="47"/>
      <c r="B1522" s="47"/>
      <c r="C1522" s="47"/>
      <c r="D1522" s="47"/>
      <c r="E1522" s="47"/>
      <c r="F1522" s="47"/>
      <c r="G1522" s="47"/>
      <c r="H1522" s="47"/>
      <c r="I1522" s="47"/>
      <c r="J1522" s="47"/>
      <c r="K1522" s="47"/>
      <c r="L1522" s="47"/>
      <c r="M1522" s="47"/>
      <c r="N1522" s="47"/>
      <c r="O1522" s="47"/>
      <c r="P1522" s="47"/>
      <c r="Q1522" s="47"/>
      <c r="R1522" s="47"/>
      <c r="S1522" s="47"/>
      <c r="T1522" s="47"/>
      <c r="U1522" s="47"/>
    </row>
    <row r="1523" spans="1:21" x14ac:dyDescent="0.2">
      <c r="A1523" s="47"/>
      <c r="B1523" s="47"/>
      <c r="C1523" s="47"/>
      <c r="D1523" s="47"/>
      <c r="E1523" s="47"/>
      <c r="F1523" s="47"/>
      <c r="G1523" s="47"/>
      <c r="H1523" s="47"/>
      <c r="I1523" s="47"/>
      <c r="J1523" s="47"/>
      <c r="K1523" s="47"/>
      <c r="L1523" s="47"/>
      <c r="M1523" s="47"/>
      <c r="N1523" s="47"/>
      <c r="O1523" s="47"/>
      <c r="P1523" s="47"/>
      <c r="Q1523" s="47"/>
      <c r="R1523" s="47"/>
      <c r="S1523" s="47"/>
      <c r="T1523" s="47"/>
      <c r="U1523" s="47"/>
    </row>
    <row r="1524" spans="1:21" x14ac:dyDescent="0.2">
      <c r="A1524" s="47"/>
      <c r="B1524" s="47"/>
      <c r="C1524" s="47"/>
      <c r="D1524" s="47"/>
      <c r="E1524" s="47"/>
      <c r="F1524" s="47"/>
      <c r="G1524" s="47"/>
      <c r="H1524" s="47"/>
      <c r="I1524" s="47"/>
      <c r="J1524" s="47"/>
      <c r="K1524" s="47"/>
      <c r="L1524" s="47"/>
      <c r="M1524" s="47"/>
      <c r="N1524" s="47"/>
      <c r="O1524" s="47"/>
      <c r="P1524" s="47"/>
      <c r="Q1524" s="47"/>
      <c r="R1524" s="47"/>
      <c r="S1524" s="47"/>
      <c r="T1524" s="47"/>
      <c r="U1524" s="47"/>
    </row>
    <row r="1525" spans="1:21" x14ac:dyDescent="0.2">
      <c r="A1525" s="47"/>
      <c r="B1525" s="47"/>
      <c r="C1525" s="47"/>
      <c r="D1525" s="47"/>
      <c r="E1525" s="47"/>
      <c r="F1525" s="47"/>
      <c r="G1525" s="47"/>
      <c r="H1525" s="47"/>
      <c r="I1525" s="47"/>
      <c r="J1525" s="47"/>
      <c r="K1525" s="47"/>
      <c r="L1525" s="47"/>
      <c r="M1525" s="47"/>
      <c r="N1525" s="47"/>
      <c r="O1525" s="47"/>
      <c r="P1525" s="47"/>
      <c r="Q1525" s="47"/>
      <c r="R1525" s="47"/>
      <c r="S1525" s="47"/>
      <c r="T1525" s="47"/>
      <c r="U1525" s="47"/>
    </row>
    <row r="1526" spans="1:21" x14ac:dyDescent="0.2">
      <c r="A1526" s="47"/>
      <c r="B1526" s="47"/>
      <c r="C1526" s="47"/>
      <c r="D1526" s="47"/>
      <c r="E1526" s="47"/>
      <c r="F1526" s="47"/>
      <c r="G1526" s="47"/>
      <c r="H1526" s="47"/>
      <c r="I1526" s="47"/>
      <c r="J1526" s="47"/>
      <c r="K1526" s="47"/>
      <c r="L1526" s="47"/>
      <c r="M1526" s="47"/>
      <c r="N1526" s="47"/>
      <c r="O1526" s="47"/>
      <c r="P1526" s="47"/>
      <c r="Q1526" s="47"/>
      <c r="R1526" s="47"/>
      <c r="S1526" s="47"/>
      <c r="T1526" s="47"/>
      <c r="U1526" s="47"/>
    </row>
    <row r="1527" spans="1:21" x14ac:dyDescent="0.2">
      <c r="A1527" s="47"/>
      <c r="B1527" s="47"/>
      <c r="C1527" s="47"/>
      <c r="D1527" s="47"/>
      <c r="E1527" s="47"/>
      <c r="F1527" s="47"/>
      <c r="G1527" s="47"/>
      <c r="H1527" s="47"/>
      <c r="I1527" s="47"/>
      <c r="J1527" s="47"/>
      <c r="K1527" s="47"/>
      <c r="L1527" s="47"/>
      <c r="M1527" s="47"/>
      <c r="N1527" s="47"/>
      <c r="O1527" s="47"/>
      <c r="P1527" s="47"/>
      <c r="Q1527" s="47"/>
      <c r="R1527" s="47"/>
      <c r="S1527" s="47"/>
      <c r="T1527" s="47"/>
      <c r="U1527" s="47"/>
    </row>
    <row r="1528" spans="1:21" x14ac:dyDescent="0.2">
      <c r="A1528" s="47"/>
      <c r="B1528" s="47"/>
      <c r="C1528" s="47"/>
      <c r="D1528" s="47"/>
      <c r="E1528" s="47"/>
      <c r="F1528" s="47"/>
      <c r="G1528" s="47"/>
      <c r="H1528" s="47"/>
      <c r="I1528" s="47"/>
      <c r="J1528" s="47"/>
      <c r="K1528" s="47"/>
      <c r="L1528" s="47"/>
      <c r="M1528" s="47"/>
      <c r="N1528" s="47"/>
      <c r="O1528" s="47"/>
      <c r="P1528" s="47"/>
      <c r="Q1528" s="47"/>
      <c r="R1528" s="47"/>
      <c r="S1528" s="47"/>
      <c r="T1528" s="47"/>
      <c r="U1528" s="47"/>
    </row>
    <row r="1529" spans="1:21" x14ac:dyDescent="0.2">
      <c r="A1529" s="47"/>
      <c r="B1529" s="47"/>
      <c r="C1529" s="47"/>
      <c r="D1529" s="47"/>
      <c r="E1529" s="47"/>
      <c r="F1529" s="47"/>
      <c r="G1529" s="47"/>
      <c r="H1529" s="47"/>
      <c r="I1529" s="47"/>
      <c r="J1529" s="47"/>
      <c r="K1529" s="47"/>
      <c r="L1529" s="47"/>
      <c r="M1529" s="47"/>
      <c r="N1529" s="47"/>
      <c r="O1529" s="47"/>
      <c r="P1529" s="47"/>
      <c r="Q1529" s="47"/>
      <c r="R1529" s="47"/>
      <c r="S1529" s="47"/>
      <c r="T1529" s="47"/>
      <c r="U1529" s="47"/>
    </row>
    <row r="1530" spans="1:21" x14ac:dyDescent="0.2">
      <c r="A1530" s="47"/>
      <c r="B1530" s="47"/>
      <c r="C1530" s="47"/>
      <c r="D1530" s="47"/>
      <c r="E1530" s="47"/>
      <c r="F1530" s="47"/>
      <c r="G1530" s="47"/>
      <c r="H1530" s="47"/>
      <c r="I1530" s="47"/>
      <c r="J1530" s="47"/>
      <c r="K1530" s="47"/>
      <c r="L1530" s="47"/>
      <c r="M1530" s="47"/>
      <c r="N1530" s="47"/>
      <c r="O1530" s="47"/>
      <c r="P1530" s="47"/>
      <c r="Q1530" s="47"/>
      <c r="R1530" s="47"/>
      <c r="S1530" s="47"/>
      <c r="T1530" s="47"/>
      <c r="U1530" s="47"/>
    </row>
    <row r="1531" spans="1:21" x14ac:dyDescent="0.2">
      <c r="A1531" s="47"/>
      <c r="B1531" s="47"/>
      <c r="C1531" s="47"/>
      <c r="D1531" s="47"/>
      <c r="E1531" s="47"/>
      <c r="F1531" s="47"/>
      <c r="G1531" s="47"/>
      <c r="H1531" s="47"/>
      <c r="I1531" s="47"/>
      <c r="J1531" s="47"/>
      <c r="K1531" s="47"/>
      <c r="L1531" s="47"/>
      <c r="M1531" s="47"/>
      <c r="N1531" s="47"/>
      <c r="O1531" s="47"/>
      <c r="P1531" s="47"/>
      <c r="Q1531" s="47"/>
      <c r="R1531" s="47"/>
      <c r="S1531" s="47"/>
      <c r="T1531" s="47"/>
      <c r="U1531" s="47"/>
    </row>
    <row r="1532" spans="1:21" x14ac:dyDescent="0.2">
      <c r="A1532" s="47"/>
      <c r="B1532" s="47"/>
      <c r="C1532" s="47"/>
      <c r="D1532" s="47"/>
      <c r="E1532" s="47"/>
      <c r="F1532" s="47"/>
      <c r="G1532" s="47"/>
      <c r="H1532" s="47"/>
      <c r="I1532" s="47"/>
      <c r="J1532" s="47"/>
      <c r="K1532" s="47"/>
      <c r="L1532" s="47"/>
      <c r="M1532" s="47"/>
      <c r="N1532" s="47"/>
      <c r="O1532" s="47"/>
      <c r="P1532" s="47"/>
      <c r="Q1532" s="47"/>
      <c r="R1532" s="47"/>
      <c r="S1532" s="47"/>
      <c r="T1532" s="47"/>
      <c r="U1532" s="47"/>
    </row>
    <row r="1533" spans="1:21" x14ac:dyDescent="0.2">
      <c r="A1533" s="47"/>
      <c r="B1533" s="47"/>
      <c r="C1533" s="47"/>
      <c r="D1533" s="47"/>
      <c r="E1533" s="47"/>
      <c r="F1533" s="47"/>
      <c r="G1533" s="47"/>
      <c r="H1533" s="47"/>
      <c r="I1533" s="47"/>
      <c r="J1533" s="47"/>
      <c r="K1533" s="47"/>
      <c r="L1533" s="47"/>
      <c r="M1533" s="47"/>
      <c r="N1533" s="47"/>
      <c r="O1533" s="47"/>
      <c r="P1533" s="47"/>
      <c r="Q1533" s="47"/>
      <c r="R1533" s="47"/>
      <c r="S1533" s="47"/>
      <c r="T1533" s="47"/>
      <c r="U1533" s="47"/>
    </row>
    <row r="1534" spans="1:21" x14ac:dyDescent="0.2">
      <c r="A1534" s="47"/>
      <c r="B1534" s="47"/>
      <c r="C1534" s="47"/>
      <c r="D1534" s="47"/>
      <c r="E1534" s="47"/>
      <c r="F1534" s="47"/>
      <c r="G1534" s="47"/>
      <c r="H1534" s="47"/>
      <c r="I1534" s="47"/>
      <c r="J1534" s="47"/>
      <c r="K1534" s="47"/>
      <c r="L1534" s="47"/>
      <c r="M1534" s="47"/>
      <c r="N1534" s="47"/>
      <c r="O1534" s="47"/>
      <c r="P1534" s="47"/>
      <c r="Q1534" s="47"/>
      <c r="R1534" s="47"/>
      <c r="S1534" s="47"/>
      <c r="T1534" s="47"/>
      <c r="U1534" s="47"/>
    </row>
    <row r="1535" spans="1:21" x14ac:dyDescent="0.2">
      <c r="A1535" s="47"/>
      <c r="B1535" s="47"/>
      <c r="C1535" s="47"/>
      <c r="D1535" s="47"/>
      <c r="E1535" s="47"/>
      <c r="F1535" s="47"/>
      <c r="G1535" s="47"/>
      <c r="H1535" s="47"/>
      <c r="I1535" s="47"/>
      <c r="J1535" s="47"/>
      <c r="K1535" s="47"/>
      <c r="L1535" s="47"/>
      <c r="M1535" s="47"/>
      <c r="N1535" s="47"/>
      <c r="O1535" s="47"/>
      <c r="P1535" s="47"/>
      <c r="Q1535" s="47"/>
      <c r="R1535" s="47"/>
      <c r="S1535" s="47"/>
      <c r="T1535" s="47"/>
      <c r="U1535" s="47"/>
    </row>
    <row r="1536" spans="1:21" x14ac:dyDescent="0.2">
      <c r="A1536" s="47"/>
      <c r="B1536" s="47"/>
      <c r="C1536" s="47"/>
      <c r="D1536" s="47"/>
      <c r="E1536" s="47"/>
      <c r="F1536" s="47"/>
      <c r="G1536" s="47"/>
      <c r="H1536" s="47"/>
      <c r="I1536" s="47"/>
      <c r="J1536" s="47"/>
      <c r="K1536" s="47"/>
      <c r="L1536" s="47"/>
      <c r="M1536" s="47"/>
      <c r="N1536" s="47"/>
      <c r="O1536" s="47"/>
      <c r="P1536" s="47"/>
      <c r="Q1536" s="47"/>
      <c r="R1536" s="47"/>
      <c r="S1536" s="47"/>
      <c r="T1536" s="47"/>
      <c r="U1536" s="47"/>
    </row>
    <row r="1537" spans="1:21" x14ac:dyDescent="0.2">
      <c r="A1537" s="47"/>
      <c r="B1537" s="47"/>
      <c r="C1537" s="47"/>
      <c r="D1537" s="47"/>
      <c r="E1537" s="47"/>
      <c r="F1537" s="47"/>
      <c r="G1537" s="47"/>
      <c r="H1537" s="47"/>
      <c r="I1537" s="47"/>
      <c r="J1537" s="47"/>
      <c r="K1537" s="47"/>
      <c r="L1537" s="47"/>
      <c r="M1537" s="47"/>
      <c r="N1537" s="47"/>
      <c r="O1537" s="47"/>
      <c r="P1537" s="47"/>
      <c r="Q1537" s="47"/>
      <c r="R1537" s="47"/>
      <c r="S1537" s="47"/>
      <c r="T1537" s="47"/>
      <c r="U1537" s="47"/>
    </row>
    <row r="1538" spans="1:21" x14ac:dyDescent="0.2">
      <c r="A1538" s="47"/>
      <c r="B1538" s="47"/>
      <c r="C1538" s="47"/>
      <c r="D1538" s="47"/>
      <c r="E1538" s="47"/>
      <c r="F1538" s="47"/>
      <c r="G1538" s="47"/>
      <c r="H1538" s="47"/>
      <c r="I1538" s="47"/>
      <c r="J1538" s="47"/>
      <c r="K1538" s="47"/>
      <c r="L1538" s="47"/>
      <c r="M1538" s="47"/>
      <c r="N1538" s="47"/>
      <c r="O1538" s="47"/>
      <c r="P1538" s="47"/>
      <c r="Q1538" s="47"/>
      <c r="R1538" s="47"/>
      <c r="S1538" s="47"/>
      <c r="T1538" s="47"/>
      <c r="U1538" s="47"/>
    </row>
    <row r="1539" spans="1:21" x14ac:dyDescent="0.2">
      <c r="A1539" s="47"/>
      <c r="B1539" s="47"/>
      <c r="C1539" s="47"/>
      <c r="D1539" s="47"/>
      <c r="E1539" s="47"/>
      <c r="F1539" s="47"/>
      <c r="G1539" s="47"/>
      <c r="H1539" s="47"/>
      <c r="I1539" s="47"/>
      <c r="J1539" s="47"/>
      <c r="K1539" s="47"/>
      <c r="L1539" s="47"/>
      <c r="M1539" s="47"/>
      <c r="N1539" s="47"/>
      <c r="O1539" s="47"/>
      <c r="P1539" s="47"/>
      <c r="Q1539" s="47"/>
      <c r="R1539" s="47"/>
      <c r="S1539" s="47"/>
      <c r="T1539" s="47"/>
      <c r="U1539" s="47"/>
    </row>
    <row r="1540" spans="1:21" x14ac:dyDescent="0.2">
      <c r="A1540" s="47"/>
      <c r="B1540" s="47"/>
      <c r="C1540" s="47"/>
      <c r="D1540" s="47"/>
      <c r="E1540" s="47"/>
      <c r="F1540" s="47"/>
      <c r="G1540" s="47"/>
      <c r="H1540" s="47"/>
      <c r="I1540" s="47"/>
      <c r="J1540" s="47"/>
      <c r="K1540" s="47"/>
      <c r="L1540" s="47"/>
      <c r="M1540" s="47"/>
      <c r="N1540" s="47"/>
      <c r="O1540" s="47"/>
      <c r="P1540" s="47"/>
      <c r="Q1540" s="47"/>
      <c r="R1540" s="47"/>
      <c r="S1540" s="47"/>
      <c r="T1540" s="47"/>
      <c r="U1540" s="47"/>
    </row>
    <row r="1541" spans="1:21" x14ac:dyDescent="0.2">
      <c r="A1541" s="47"/>
      <c r="B1541" s="47"/>
      <c r="C1541" s="47"/>
      <c r="D1541" s="47"/>
      <c r="E1541" s="47"/>
      <c r="F1541" s="47"/>
      <c r="G1541" s="47"/>
      <c r="H1541" s="47"/>
      <c r="I1541" s="47"/>
      <c r="J1541" s="47"/>
      <c r="K1541" s="47"/>
      <c r="L1541" s="47"/>
      <c r="M1541" s="47"/>
      <c r="N1541" s="47"/>
      <c r="O1541" s="47"/>
      <c r="P1541" s="47"/>
      <c r="Q1541" s="47"/>
      <c r="R1541" s="47"/>
      <c r="S1541" s="47"/>
      <c r="T1541" s="47"/>
      <c r="U1541" s="47"/>
    </row>
    <row r="1542" spans="1:21" x14ac:dyDescent="0.2">
      <c r="A1542" s="47"/>
      <c r="B1542" s="47"/>
      <c r="C1542" s="47"/>
      <c r="D1542" s="47"/>
      <c r="E1542" s="47"/>
      <c r="F1542" s="47"/>
      <c r="G1542" s="47"/>
      <c r="H1542" s="47"/>
      <c r="I1542" s="47"/>
      <c r="J1542" s="47"/>
      <c r="K1542" s="47"/>
      <c r="L1542" s="47"/>
      <c r="M1542" s="47"/>
      <c r="N1542" s="47"/>
      <c r="O1542" s="47"/>
      <c r="P1542" s="47"/>
      <c r="Q1542" s="47"/>
      <c r="R1542" s="47"/>
      <c r="S1542" s="47"/>
      <c r="T1542" s="47"/>
      <c r="U1542" s="47"/>
    </row>
    <row r="1543" spans="1:21" x14ac:dyDescent="0.2">
      <c r="A1543" s="47"/>
      <c r="B1543" s="47"/>
      <c r="C1543" s="47"/>
      <c r="D1543" s="47"/>
      <c r="E1543" s="47"/>
      <c r="F1543" s="47"/>
      <c r="G1543" s="47"/>
      <c r="H1543" s="47"/>
      <c r="I1543" s="47"/>
      <c r="J1543" s="47"/>
      <c r="K1543" s="47"/>
      <c r="L1543" s="47"/>
      <c r="M1543" s="47"/>
      <c r="N1543" s="47"/>
      <c r="O1543" s="47"/>
      <c r="P1543" s="47"/>
      <c r="Q1543" s="47"/>
      <c r="R1543" s="47"/>
      <c r="S1543" s="47"/>
      <c r="T1543" s="47"/>
      <c r="U1543" s="47"/>
    </row>
    <row r="1544" spans="1:21" x14ac:dyDescent="0.2">
      <c r="A1544" s="47"/>
      <c r="B1544" s="47"/>
      <c r="C1544" s="47"/>
      <c r="D1544" s="47"/>
      <c r="E1544" s="47"/>
      <c r="F1544" s="47"/>
      <c r="G1544" s="47"/>
      <c r="H1544" s="47"/>
      <c r="I1544" s="47"/>
      <c r="J1544" s="47"/>
      <c r="K1544" s="47"/>
      <c r="L1544" s="47"/>
      <c r="M1544" s="47"/>
      <c r="N1544" s="47"/>
      <c r="O1544" s="47"/>
      <c r="P1544" s="47"/>
      <c r="Q1544" s="47"/>
      <c r="R1544" s="47"/>
      <c r="S1544" s="47"/>
      <c r="T1544" s="47"/>
      <c r="U1544" s="47"/>
    </row>
    <row r="1545" spans="1:21" x14ac:dyDescent="0.2">
      <c r="A1545" s="47"/>
      <c r="B1545" s="47"/>
      <c r="C1545" s="47"/>
      <c r="D1545" s="47"/>
      <c r="E1545" s="47"/>
      <c r="F1545" s="47"/>
      <c r="G1545" s="47"/>
      <c r="H1545" s="47"/>
      <c r="I1545" s="47"/>
      <c r="J1545" s="47"/>
      <c r="K1545" s="47"/>
      <c r="L1545" s="47"/>
      <c r="M1545" s="47"/>
      <c r="N1545" s="47"/>
      <c r="O1545" s="47"/>
      <c r="P1545" s="47"/>
      <c r="Q1545" s="47"/>
      <c r="R1545" s="47"/>
      <c r="S1545" s="47"/>
      <c r="T1545" s="47"/>
      <c r="U1545" s="47"/>
    </row>
    <row r="1546" spans="1:21" x14ac:dyDescent="0.2">
      <c r="A1546" s="47"/>
      <c r="B1546" s="47"/>
      <c r="C1546" s="47"/>
      <c r="D1546" s="47"/>
      <c r="E1546" s="47"/>
      <c r="F1546" s="47"/>
      <c r="G1546" s="47"/>
      <c r="H1546" s="47"/>
      <c r="I1546" s="47"/>
      <c r="J1546" s="47"/>
      <c r="K1546" s="47"/>
      <c r="L1546" s="47"/>
      <c r="M1546" s="47"/>
      <c r="N1546" s="47"/>
      <c r="O1546" s="47"/>
      <c r="P1546" s="47"/>
      <c r="Q1546" s="47"/>
      <c r="R1546" s="47"/>
      <c r="S1546" s="47"/>
      <c r="T1546" s="47"/>
      <c r="U1546" s="47"/>
    </row>
    <row r="1547" spans="1:21" x14ac:dyDescent="0.2">
      <c r="A1547" s="47"/>
      <c r="B1547" s="47"/>
      <c r="C1547" s="47"/>
      <c r="D1547" s="47"/>
      <c r="E1547" s="47"/>
      <c r="F1547" s="47"/>
      <c r="G1547" s="47"/>
      <c r="H1547" s="47"/>
      <c r="I1547" s="47"/>
      <c r="J1547" s="47"/>
      <c r="K1547" s="47"/>
      <c r="L1547" s="47"/>
      <c r="M1547" s="47"/>
      <c r="N1547" s="47"/>
      <c r="O1547" s="47"/>
      <c r="P1547" s="47"/>
      <c r="Q1547" s="47"/>
      <c r="R1547" s="47"/>
      <c r="S1547" s="47"/>
      <c r="T1547" s="47"/>
      <c r="U1547" s="47"/>
    </row>
    <row r="1548" spans="1:21" x14ac:dyDescent="0.2">
      <c r="A1548" s="47"/>
      <c r="B1548" s="47"/>
      <c r="C1548" s="47"/>
      <c r="D1548" s="47"/>
      <c r="E1548" s="47"/>
      <c r="F1548" s="47"/>
      <c r="G1548" s="47"/>
      <c r="H1548" s="47"/>
      <c r="I1548" s="47"/>
      <c r="J1548" s="47"/>
      <c r="K1548" s="47"/>
      <c r="L1548" s="47"/>
      <c r="M1548" s="47"/>
      <c r="N1548" s="47"/>
      <c r="O1548" s="47"/>
      <c r="P1548" s="47"/>
      <c r="Q1548" s="47"/>
      <c r="R1548" s="47"/>
      <c r="S1548" s="47"/>
      <c r="T1548" s="47"/>
      <c r="U1548" s="47"/>
    </row>
    <row r="1549" spans="1:21" x14ac:dyDescent="0.2">
      <c r="A1549" s="47"/>
      <c r="B1549" s="47"/>
      <c r="C1549" s="47"/>
      <c r="D1549" s="47"/>
      <c r="E1549" s="47"/>
      <c r="F1549" s="47"/>
      <c r="G1549" s="47"/>
      <c r="H1549" s="47"/>
      <c r="I1549" s="47"/>
      <c r="J1549" s="47"/>
      <c r="K1549" s="47"/>
      <c r="L1549" s="47"/>
      <c r="M1549" s="47"/>
      <c r="N1549" s="47"/>
      <c r="O1549" s="47"/>
      <c r="P1549" s="47"/>
      <c r="Q1549" s="47"/>
      <c r="R1549" s="47"/>
      <c r="S1549" s="47"/>
      <c r="T1549" s="47"/>
      <c r="U1549" s="47"/>
    </row>
    <row r="1550" spans="1:21" x14ac:dyDescent="0.2">
      <c r="A1550" s="47"/>
      <c r="B1550" s="47"/>
      <c r="C1550" s="47"/>
      <c r="D1550" s="47"/>
      <c r="E1550" s="47"/>
      <c r="F1550" s="47"/>
      <c r="G1550" s="47"/>
      <c r="H1550" s="47"/>
      <c r="I1550" s="47"/>
      <c r="J1550" s="47"/>
      <c r="K1550" s="47"/>
      <c r="L1550" s="47"/>
      <c r="M1550" s="47"/>
      <c r="N1550" s="47"/>
      <c r="O1550" s="47"/>
      <c r="P1550" s="47"/>
      <c r="Q1550" s="47"/>
      <c r="R1550" s="47"/>
      <c r="S1550" s="47"/>
      <c r="T1550" s="47"/>
      <c r="U1550" s="47"/>
    </row>
    <row r="1551" spans="1:21" x14ac:dyDescent="0.2">
      <c r="A1551" s="47"/>
      <c r="B1551" s="47"/>
      <c r="C1551" s="47"/>
      <c r="D1551" s="47"/>
      <c r="E1551" s="47"/>
      <c r="F1551" s="47"/>
      <c r="G1551" s="47"/>
      <c r="H1551" s="47"/>
      <c r="I1551" s="47"/>
      <c r="J1551" s="47"/>
      <c r="K1551" s="47"/>
      <c r="L1551" s="47"/>
      <c r="M1551" s="47"/>
      <c r="N1551" s="47"/>
      <c r="O1551" s="47"/>
      <c r="P1551" s="47"/>
      <c r="Q1551" s="47"/>
      <c r="R1551" s="47"/>
      <c r="S1551" s="47"/>
      <c r="T1551" s="47"/>
      <c r="U1551" s="47"/>
    </row>
    <row r="1552" spans="1:21" x14ac:dyDescent="0.2">
      <c r="A1552" s="47"/>
      <c r="B1552" s="47"/>
      <c r="C1552" s="47"/>
      <c r="D1552" s="47"/>
      <c r="E1552" s="47"/>
      <c r="F1552" s="47"/>
      <c r="G1552" s="47"/>
      <c r="H1552" s="47"/>
      <c r="I1552" s="47"/>
      <c r="J1552" s="47"/>
      <c r="K1552" s="47"/>
      <c r="L1552" s="47"/>
      <c r="M1552" s="47"/>
      <c r="N1552" s="47"/>
      <c r="O1552" s="47"/>
      <c r="P1552" s="47"/>
      <c r="Q1552" s="47"/>
      <c r="R1552" s="47"/>
      <c r="S1552" s="47"/>
      <c r="T1552" s="47"/>
      <c r="U1552" s="47"/>
    </row>
    <row r="1553" spans="1:21" x14ac:dyDescent="0.2">
      <c r="A1553" s="47"/>
      <c r="B1553" s="47"/>
      <c r="C1553" s="47"/>
      <c r="D1553" s="47"/>
      <c r="E1553" s="47"/>
      <c r="F1553" s="47"/>
      <c r="G1553" s="47"/>
      <c r="H1553" s="47"/>
      <c r="I1553" s="47"/>
      <c r="J1553" s="47"/>
      <c r="K1553" s="47"/>
      <c r="L1553" s="47"/>
      <c r="M1553" s="47"/>
      <c r="N1553" s="47"/>
      <c r="O1553" s="47"/>
      <c r="P1553" s="47"/>
      <c r="Q1553" s="47"/>
      <c r="R1553" s="47"/>
      <c r="S1553" s="47"/>
      <c r="T1553" s="47"/>
      <c r="U1553" s="47"/>
    </row>
    <row r="1554" spans="1:21" x14ac:dyDescent="0.2">
      <c r="A1554" s="47"/>
      <c r="B1554" s="47"/>
      <c r="C1554" s="47"/>
      <c r="D1554" s="47"/>
      <c r="E1554" s="47"/>
      <c r="F1554" s="47"/>
      <c r="G1554" s="47"/>
      <c r="H1554" s="47"/>
      <c r="I1554" s="47"/>
      <c r="J1554" s="47"/>
      <c r="K1554" s="47"/>
      <c r="L1554" s="47"/>
      <c r="M1554" s="47"/>
      <c r="N1554" s="47"/>
      <c r="O1554" s="47"/>
      <c r="P1554" s="47"/>
      <c r="Q1554" s="47"/>
      <c r="R1554" s="47"/>
      <c r="S1554" s="47"/>
      <c r="T1554" s="47"/>
      <c r="U1554" s="47"/>
    </row>
    <row r="1555" spans="1:21" x14ac:dyDescent="0.2">
      <c r="A1555" s="47"/>
      <c r="B1555" s="47"/>
      <c r="C1555" s="47"/>
      <c r="D1555" s="47"/>
      <c r="E1555" s="47"/>
      <c r="F1555" s="47"/>
      <c r="G1555" s="47"/>
      <c r="H1555" s="47"/>
      <c r="I1555" s="47"/>
      <c r="J1555" s="47"/>
      <c r="K1555" s="47"/>
      <c r="L1555" s="47"/>
      <c r="M1555" s="47"/>
      <c r="N1555" s="47"/>
      <c r="O1555" s="47"/>
      <c r="P1555" s="47"/>
      <c r="Q1555" s="47"/>
      <c r="R1555" s="47"/>
      <c r="S1555" s="47"/>
      <c r="T1555" s="47"/>
      <c r="U1555" s="47"/>
    </row>
    <row r="1556" spans="1:21" x14ac:dyDescent="0.2">
      <c r="A1556" s="47"/>
      <c r="B1556" s="47"/>
      <c r="C1556" s="47"/>
      <c r="D1556" s="47"/>
      <c r="E1556" s="47"/>
      <c r="F1556" s="47"/>
      <c r="G1556" s="47"/>
      <c r="H1556" s="47"/>
      <c r="I1556" s="47"/>
      <c r="J1556" s="47"/>
      <c r="K1556" s="47"/>
      <c r="L1556" s="47"/>
      <c r="M1556" s="47"/>
      <c r="N1556" s="47"/>
      <c r="O1556" s="47"/>
      <c r="P1556" s="47"/>
      <c r="Q1556" s="47"/>
      <c r="R1556" s="47"/>
      <c r="S1556" s="47"/>
      <c r="T1556" s="47"/>
      <c r="U1556" s="47"/>
    </row>
    <row r="1557" spans="1:21" x14ac:dyDescent="0.2">
      <c r="A1557" s="47"/>
      <c r="B1557" s="47"/>
      <c r="C1557" s="47"/>
      <c r="D1557" s="47"/>
      <c r="E1557" s="47"/>
      <c r="F1557" s="47"/>
      <c r="G1557" s="47"/>
      <c r="H1557" s="47"/>
      <c r="I1557" s="47"/>
      <c r="J1557" s="47"/>
      <c r="K1557" s="47"/>
      <c r="L1557" s="47"/>
      <c r="M1557" s="47"/>
      <c r="N1557" s="47"/>
      <c r="O1557" s="47"/>
      <c r="P1557" s="47"/>
      <c r="Q1557" s="47"/>
      <c r="R1557" s="47"/>
      <c r="S1557" s="47"/>
      <c r="T1557" s="47"/>
      <c r="U1557" s="47"/>
    </row>
    <row r="1558" spans="1:21" x14ac:dyDescent="0.2">
      <c r="A1558" s="47"/>
      <c r="B1558" s="47"/>
      <c r="C1558" s="47"/>
      <c r="D1558" s="47"/>
      <c r="E1558" s="47"/>
      <c r="F1558" s="47"/>
      <c r="G1558" s="47"/>
      <c r="H1558" s="47"/>
      <c r="I1558" s="47"/>
      <c r="J1558" s="47"/>
      <c r="K1558" s="47"/>
      <c r="L1558" s="47"/>
      <c r="M1558" s="47"/>
      <c r="N1558" s="47"/>
      <c r="O1558" s="47"/>
      <c r="P1558" s="47"/>
      <c r="Q1558" s="47"/>
      <c r="R1558" s="47"/>
      <c r="S1558" s="47"/>
      <c r="T1558" s="47"/>
      <c r="U1558" s="47"/>
    </row>
    <row r="1559" spans="1:21" x14ac:dyDescent="0.2">
      <c r="A1559" s="47"/>
      <c r="B1559" s="47"/>
      <c r="C1559" s="47"/>
      <c r="D1559" s="47"/>
      <c r="E1559" s="47"/>
      <c r="F1559" s="47"/>
      <c r="G1559" s="47"/>
      <c r="H1559" s="47"/>
      <c r="I1559" s="47"/>
      <c r="J1559" s="47"/>
      <c r="K1559" s="47"/>
      <c r="L1559" s="47"/>
      <c r="M1559" s="47"/>
      <c r="N1559" s="47"/>
      <c r="O1559" s="47"/>
      <c r="P1559" s="47"/>
      <c r="Q1559" s="47"/>
      <c r="R1559" s="47"/>
      <c r="S1559" s="47"/>
      <c r="T1559" s="47"/>
      <c r="U1559" s="47"/>
    </row>
    <row r="1560" spans="1:21" x14ac:dyDescent="0.2">
      <c r="A1560" s="47"/>
      <c r="B1560" s="47"/>
      <c r="C1560" s="47"/>
      <c r="D1560" s="47"/>
      <c r="E1560" s="47"/>
      <c r="F1560" s="47"/>
      <c r="G1560" s="47"/>
      <c r="H1560" s="47"/>
      <c r="I1560" s="47"/>
      <c r="J1560" s="47"/>
      <c r="K1560" s="47"/>
      <c r="L1560" s="47"/>
      <c r="M1560" s="47"/>
      <c r="N1560" s="47"/>
      <c r="O1560" s="47"/>
      <c r="P1560" s="47"/>
      <c r="Q1560" s="47"/>
      <c r="R1560" s="47"/>
      <c r="S1560" s="47"/>
      <c r="T1560" s="47"/>
      <c r="U1560" s="47"/>
    </row>
    <row r="1561" spans="1:21" x14ac:dyDescent="0.2">
      <c r="A1561" s="47"/>
      <c r="B1561" s="47"/>
      <c r="C1561" s="47"/>
      <c r="D1561" s="47"/>
      <c r="E1561" s="47"/>
      <c r="F1561" s="47"/>
      <c r="G1561" s="47"/>
      <c r="H1561" s="47"/>
      <c r="I1561" s="47"/>
      <c r="J1561" s="47"/>
      <c r="K1561" s="47"/>
      <c r="L1561" s="47"/>
      <c r="M1561" s="47"/>
      <c r="N1561" s="47"/>
      <c r="O1561" s="47"/>
      <c r="P1561" s="47"/>
      <c r="Q1561" s="47"/>
      <c r="R1561" s="47"/>
      <c r="S1561" s="47"/>
      <c r="T1561" s="47"/>
      <c r="U1561" s="47"/>
    </row>
    <row r="1562" spans="1:21" x14ac:dyDescent="0.2">
      <c r="A1562" s="47"/>
      <c r="B1562" s="47"/>
      <c r="C1562" s="47"/>
      <c r="D1562" s="47"/>
      <c r="E1562" s="47"/>
      <c r="F1562" s="47"/>
      <c r="G1562" s="47"/>
      <c r="H1562" s="47"/>
      <c r="I1562" s="47"/>
      <c r="J1562" s="47"/>
      <c r="K1562" s="47"/>
      <c r="L1562" s="47"/>
      <c r="M1562" s="47"/>
      <c r="N1562" s="47"/>
      <c r="O1562" s="47"/>
      <c r="P1562" s="47"/>
      <c r="Q1562" s="47"/>
      <c r="R1562" s="47"/>
      <c r="S1562" s="47"/>
      <c r="T1562" s="47"/>
      <c r="U1562" s="47"/>
    </row>
    <row r="1563" spans="1:21" x14ac:dyDescent="0.2">
      <c r="A1563" s="47"/>
      <c r="B1563" s="47"/>
      <c r="C1563" s="47"/>
      <c r="D1563" s="47"/>
      <c r="E1563" s="47"/>
      <c r="F1563" s="47"/>
      <c r="G1563" s="47"/>
      <c r="H1563" s="47"/>
      <c r="I1563" s="47"/>
      <c r="J1563" s="47"/>
      <c r="K1563" s="47"/>
      <c r="L1563" s="47"/>
      <c r="M1563" s="47"/>
      <c r="N1563" s="47"/>
      <c r="O1563" s="47"/>
      <c r="P1563" s="47"/>
      <c r="Q1563" s="47"/>
      <c r="R1563" s="47"/>
      <c r="S1563" s="47"/>
      <c r="T1563" s="47"/>
      <c r="U1563" s="47"/>
    </row>
    <row r="1564" spans="1:21" x14ac:dyDescent="0.2">
      <c r="A1564" s="47"/>
      <c r="B1564" s="47"/>
      <c r="C1564" s="47"/>
      <c r="D1564" s="47"/>
      <c r="E1564" s="47"/>
      <c r="F1564" s="47"/>
      <c r="G1564" s="47"/>
      <c r="H1564" s="47"/>
      <c r="I1564" s="47"/>
      <c r="J1564" s="47"/>
      <c r="K1564" s="47"/>
      <c r="L1564" s="47"/>
      <c r="M1564" s="47"/>
      <c r="N1564" s="47"/>
      <c r="O1564" s="47"/>
      <c r="P1564" s="47"/>
      <c r="Q1564" s="47"/>
      <c r="R1564" s="47"/>
      <c r="S1564" s="47"/>
      <c r="T1564" s="47"/>
      <c r="U1564" s="47"/>
    </row>
    <row r="1565" spans="1:21" x14ac:dyDescent="0.2">
      <c r="A1565" s="47"/>
      <c r="B1565" s="47"/>
      <c r="C1565" s="47"/>
      <c r="D1565" s="47"/>
      <c r="E1565" s="47"/>
      <c r="F1565" s="47"/>
      <c r="G1565" s="47"/>
      <c r="H1565" s="47"/>
      <c r="I1565" s="47"/>
      <c r="J1565" s="47"/>
      <c r="K1565" s="47"/>
      <c r="L1565" s="47"/>
      <c r="M1565" s="47"/>
      <c r="N1565" s="47"/>
      <c r="O1565" s="47"/>
      <c r="P1565" s="47"/>
      <c r="Q1565" s="47"/>
      <c r="R1565" s="47"/>
      <c r="S1565" s="47"/>
      <c r="T1565" s="47"/>
      <c r="U1565" s="47"/>
    </row>
    <row r="1566" spans="1:21" x14ac:dyDescent="0.2">
      <c r="A1566" s="47"/>
      <c r="B1566" s="47"/>
      <c r="C1566" s="47"/>
      <c r="D1566" s="47"/>
      <c r="E1566" s="47"/>
      <c r="F1566" s="47"/>
      <c r="G1566" s="47"/>
      <c r="H1566" s="47"/>
      <c r="I1566" s="47"/>
      <c r="J1566" s="47"/>
      <c r="K1566" s="47"/>
      <c r="L1566" s="47"/>
      <c r="M1566" s="47"/>
      <c r="N1566" s="47"/>
      <c r="O1566" s="47"/>
      <c r="P1566" s="47"/>
      <c r="Q1566" s="47"/>
      <c r="R1566" s="47"/>
      <c r="S1566" s="47"/>
      <c r="T1566" s="47"/>
      <c r="U1566" s="47"/>
    </row>
    <row r="1567" spans="1:21" x14ac:dyDescent="0.2">
      <c r="A1567" s="47"/>
      <c r="B1567" s="47"/>
      <c r="C1567" s="47"/>
      <c r="D1567" s="47"/>
      <c r="E1567" s="47"/>
      <c r="F1567" s="47"/>
      <c r="G1567" s="47"/>
      <c r="H1567" s="47"/>
      <c r="I1567" s="47"/>
      <c r="J1567" s="47"/>
      <c r="K1567" s="47"/>
      <c r="L1567" s="47"/>
      <c r="M1567" s="47"/>
      <c r="N1567" s="47"/>
      <c r="O1567" s="47"/>
      <c r="P1567" s="47"/>
      <c r="Q1567" s="47"/>
      <c r="R1567" s="47"/>
      <c r="S1567" s="47"/>
      <c r="T1567" s="47"/>
      <c r="U1567" s="47"/>
    </row>
    <row r="1568" spans="1:21" x14ac:dyDescent="0.2">
      <c r="A1568" s="47"/>
      <c r="B1568" s="47"/>
      <c r="C1568" s="47"/>
      <c r="D1568" s="47"/>
      <c r="E1568" s="47"/>
      <c r="F1568" s="47"/>
      <c r="G1568" s="47"/>
      <c r="H1568" s="47"/>
      <c r="I1568" s="47"/>
      <c r="J1568" s="47"/>
      <c r="K1568" s="47"/>
      <c r="L1568" s="47"/>
      <c r="M1568" s="47"/>
      <c r="N1568" s="47"/>
      <c r="O1568" s="47"/>
      <c r="P1568" s="47"/>
      <c r="Q1568" s="47"/>
      <c r="R1568" s="47"/>
      <c r="S1568" s="47"/>
      <c r="T1568" s="47"/>
      <c r="U1568" s="47"/>
    </row>
    <row r="1569" spans="1:21" x14ac:dyDescent="0.2">
      <c r="A1569" s="47"/>
      <c r="B1569" s="47"/>
      <c r="C1569" s="47"/>
      <c r="D1569" s="47"/>
      <c r="E1569" s="47"/>
      <c r="F1569" s="47"/>
      <c r="G1569" s="47"/>
      <c r="H1569" s="47"/>
      <c r="I1569" s="47"/>
      <c r="J1569" s="47"/>
      <c r="K1569" s="47"/>
      <c r="L1569" s="47"/>
      <c r="M1569" s="47"/>
      <c r="N1569" s="47"/>
      <c r="O1569" s="47"/>
      <c r="P1569" s="47"/>
      <c r="Q1569" s="47"/>
      <c r="R1569" s="47"/>
      <c r="S1569" s="47"/>
      <c r="T1569" s="47"/>
      <c r="U1569" s="47"/>
    </row>
    <row r="1570" spans="1:21" x14ac:dyDescent="0.2">
      <c r="A1570" s="47"/>
      <c r="B1570" s="47"/>
      <c r="C1570" s="47"/>
      <c r="D1570" s="47"/>
      <c r="E1570" s="47"/>
      <c r="F1570" s="47"/>
      <c r="G1570" s="47"/>
      <c r="H1570" s="47"/>
      <c r="I1570" s="47"/>
      <c r="J1570" s="47"/>
      <c r="K1570" s="47"/>
      <c r="L1570" s="47"/>
      <c r="M1570" s="47"/>
      <c r="N1570" s="47"/>
      <c r="O1570" s="47"/>
      <c r="P1570" s="47"/>
      <c r="Q1570" s="47"/>
      <c r="R1570" s="47"/>
      <c r="S1570" s="47"/>
      <c r="T1570" s="47"/>
      <c r="U1570" s="47"/>
    </row>
    <row r="1571" spans="1:21" x14ac:dyDescent="0.2">
      <c r="A1571" s="47"/>
      <c r="B1571" s="47"/>
      <c r="C1571" s="47"/>
      <c r="D1571" s="47"/>
      <c r="E1571" s="47"/>
      <c r="F1571" s="47"/>
      <c r="G1571" s="47"/>
      <c r="H1571" s="47"/>
      <c r="I1571" s="47"/>
      <c r="J1571" s="47"/>
      <c r="K1571" s="47"/>
      <c r="L1571" s="47"/>
      <c r="M1571" s="47"/>
      <c r="N1571" s="47"/>
      <c r="O1571" s="47"/>
      <c r="P1571" s="47"/>
      <c r="Q1571" s="47"/>
      <c r="R1571" s="47"/>
      <c r="S1571" s="47"/>
      <c r="T1571" s="47"/>
      <c r="U1571" s="47"/>
    </row>
    <row r="1572" spans="1:21" x14ac:dyDescent="0.2">
      <c r="A1572" s="47"/>
      <c r="B1572" s="47"/>
      <c r="C1572" s="47"/>
      <c r="D1572" s="47"/>
      <c r="E1572" s="47"/>
      <c r="F1572" s="47"/>
      <c r="G1572" s="47"/>
      <c r="H1572" s="47"/>
      <c r="I1572" s="47"/>
      <c r="J1572" s="47"/>
      <c r="K1572" s="47"/>
      <c r="L1572" s="47"/>
      <c r="M1572" s="47"/>
      <c r="N1572" s="47"/>
      <c r="O1572" s="47"/>
      <c r="P1572" s="47"/>
      <c r="Q1572" s="47"/>
      <c r="R1572" s="47"/>
      <c r="S1572" s="47"/>
      <c r="T1572" s="47"/>
      <c r="U1572" s="47"/>
    </row>
    <row r="1573" spans="1:21" x14ac:dyDescent="0.2">
      <c r="A1573" s="47"/>
      <c r="B1573" s="47"/>
      <c r="C1573" s="47"/>
      <c r="D1573" s="47"/>
      <c r="E1573" s="47"/>
      <c r="F1573" s="47"/>
      <c r="G1573" s="47"/>
      <c r="H1573" s="47"/>
      <c r="I1573" s="47"/>
      <c r="J1573" s="47"/>
      <c r="K1573" s="47"/>
      <c r="L1573" s="47"/>
      <c r="M1573" s="47"/>
      <c r="N1573" s="47"/>
      <c r="O1573" s="47"/>
      <c r="P1573" s="47"/>
      <c r="Q1573" s="47"/>
      <c r="R1573" s="47"/>
      <c r="S1573" s="47"/>
      <c r="T1573" s="47"/>
      <c r="U1573" s="47"/>
    </row>
    <row r="1574" spans="1:21" x14ac:dyDescent="0.2">
      <c r="A1574" s="47"/>
      <c r="B1574" s="47"/>
      <c r="C1574" s="47"/>
      <c r="D1574" s="47"/>
      <c r="E1574" s="47"/>
      <c r="F1574" s="47"/>
      <c r="G1574" s="47"/>
      <c r="H1574" s="47"/>
      <c r="I1574" s="47"/>
      <c r="J1574" s="47"/>
      <c r="K1574" s="47"/>
      <c r="L1574" s="47"/>
      <c r="M1574" s="47"/>
      <c r="N1574" s="47"/>
      <c r="O1574" s="47"/>
      <c r="P1574" s="47"/>
      <c r="Q1574" s="47"/>
      <c r="R1574" s="47"/>
      <c r="S1574" s="47"/>
      <c r="T1574" s="47"/>
      <c r="U1574" s="47"/>
    </row>
    <row r="1575" spans="1:21" x14ac:dyDescent="0.2">
      <c r="A1575" s="47"/>
      <c r="B1575" s="47"/>
      <c r="C1575" s="47"/>
      <c r="D1575" s="47"/>
      <c r="E1575" s="47"/>
      <c r="F1575" s="47"/>
      <c r="G1575" s="47"/>
      <c r="H1575" s="47"/>
      <c r="I1575" s="47"/>
      <c r="J1575" s="47"/>
      <c r="K1575" s="47"/>
      <c r="L1575" s="47"/>
      <c r="M1575" s="47"/>
      <c r="N1575" s="47"/>
      <c r="O1575" s="47"/>
      <c r="P1575" s="47"/>
      <c r="Q1575" s="47"/>
      <c r="R1575" s="47"/>
      <c r="S1575" s="47"/>
      <c r="T1575" s="47"/>
      <c r="U1575" s="47"/>
    </row>
    <row r="1576" spans="1:21" x14ac:dyDescent="0.2">
      <c r="A1576" s="47"/>
      <c r="B1576" s="47"/>
      <c r="C1576" s="47"/>
      <c r="D1576" s="47"/>
      <c r="E1576" s="47"/>
      <c r="F1576" s="47"/>
      <c r="G1576" s="47"/>
      <c r="H1576" s="47"/>
      <c r="I1576" s="47"/>
      <c r="J1576" s="47"/>
      <c r="K1576" s="47"/>
      <c r="L1576" s="47"/>
      <c r="M1576" s="47"/>
      <c r="N1576" s="47"/>
      <c r="O1576" s="47"/>
      <c r="P1576" s="47"/>
      <c r="Q1576" s="47"/>
      <c r="R1576" s="47"/>
      <c r="S1576" s="47"/>
      <c r="T1576" s="47"/>
      <c r="U1576" s="47"/>
    </row>
    <row r="1577" spans="1:21" x14ac:dyDescent="0.2">
      <c r="A1577" s="47"/>
      <c r="B1577" s="47"/>
      <c r="C1577" s="47"/>
      <c r="D1577" s="47"/>
      <c r="E1577" s="47"/>
      <c r="F1577" s="47"/>
      <c r="G1577" s="47"/>
      <c r="H1577" s="47"/>
      <c r="I1577" s="47"/>
      <c r="J1577" s="47"/>
      <c r="K1577" s="47"/>
      <c r="L1577" s="47"/>
      <c r="M1577" s="47"/>
      <c r="N1577" s="47"/>
      <c r="O1577" s="47"/>
      <c r="P1577" s="47"/>
      <c r="Q1577" s="47"/>
      <c r="R1577" s="47"/>
      <c r="S1577" s="47"/>
      <c r="T1577" s="47"/>
      <c r="U1577" s="47"/>
    </row>
    <row r="1578" spans="1:21" x14ac:dyDescent="0.2">
      <c r="A1578" s="47"/>
      <c r="B1578" s="47"/>
      <c r="C1578" s="47"/>
      <c r="D1578" s="47"/>
      <c r="E1578" s="47"/>
      <c r="F1578" s="47"/>
      <c r="G1578" s="47"/>
      <c r="H1578" s="47"/>
      <c r="I1578" s="47"/>
      <c r="J1578" s="47"/>
      <c r="K1578" s="47"/>
      <c r="L1578" s="47"/>
      <c r="M1578" s="47"/>
      <c r="N1578" s="47"/>
      <c r="O1578" s="47"/>
      <c r="P1578" s="47"/>
      <c r="Q1578" s="47"/>
      <c r="R1578" s="47"/>
      <c r="S1578" s="47"/>
      <c r="T1578" s="47"/>
      <c r="U1578" s="47"/>
    </row>
    <row r="1579" spans="1:21" x14ac:dyDescent="0.2">
      <c r="A1579" s="47"/>
      <c r="B1579" s="47"/>
      <c r="C1579" s="47"/>
      <c r="D1579" s="47"/>
      <c r="E1579" s="47"/>
      <c r="F1579" s="47"/>
      <c r="G1579" s="47"/>
      <c r="H1579" s="47"/>
      <c r="I1579" s="47"/>
      <c r="J1579" s="47"/>
      <c r="K1579" s="47"/>
      <c r="L1579" s="47"/>
      <c r="M1579" s="47"/>
      <c r="N1579" s="47"/>
      <c r="O1579" s="47"/>
      <c r="P1579" s="47"/>
      <c r="Q1579" s="47"/>
      <c r="R1579" s="47"/>
      <c r="S1579" s="47"/>
      <c r="T1579" s="47"/>
      <c r="U1579" s="47"/>
    </row>
    <row r="1580" spans="1:21" x14ac:dyDescent="0.2">
      <c r="A1580" s="47"/>
      <c r="B1580" s="47"/>
      <c r="C1580" s="47"/>
      <c r="D1580" s="47"/>
      <c r="E1580" s="47"/>
      <c r="F1580" s="47"/>
      <c r="G1580" s="47"/>
      <c r="H1580" s="47"/>
      <c r="I1580" s="47"/>
      <c r="J1580" s="47"/>
      <c r="K1580" s="47"/>
      <c r="L1580" s="47"/>
      <c r="M1580" s="47"/>
      <c r="N1580" s="47"/>
      <c r="O1580" s="47"/>
      <c r="P1580" s="47"/>
      <c r="Q1580" s="47"/>
      <c r="R1580" s="47"/>
      <c r="S1580" s="47"/>
      <c r="T1580" s="47"/>
      <c r="U1580" s="47"/>
    </row>
    <row r="1581" spans="1:21" x14ac:dyDescent="0.2">
      <c r="A1581" s="47"/>
      <c r="B1581" s="47"/>
      <c r="C1581" s="47"/>
      <c r="D1581" s="47"/>
      <c r="E1581" s="47"/>
      <c r="F1581" s="47"/>
      <c r="G1581" s="47"/>
      <c r="H1581" s="47"/>
      <c r="I1581" s="47"/>
      <c r="J1581" s="47"/>
      <c r="K1581" s="47"/>
      <c r="L1581" s="47"/>
      <c r="M1581" s="47"/>
      <c r="N1581" s="47"/>
      <c r="O1581" s="47"/>
      <c r="P1581" s="47"/>
      <c r="Q1581" s="47"/>
      <c r="R1581" s="47"/>
      <c r="S1581" s="47"/>
      <c r="T1581" s="47"/>
      <c r="U1581" s="47"/>
    </row>
    <row r="1582" spans="1:21" x14ac:dyDescent="0.2">
      <c r="A1582" s="47"/>
      <c r="B1582" s="47"/>
      <c r="C1582" s="47"/>
      <c r="D1582" s="47"/>
      <c r="E1582" s="47"/>
      <c r="F1582" s="47"/>
      <c r="G1582" s="47"/>
      <c r="H1582" s="47"/>
      <c r="I1582" s="47"/>
      <c r="J1582" s="47"/>
      <c r="K1582" s="47"/>
      <c r="L1582" s="47"/>
      <c r="M1582" s="47"/>
      <c r="N1582" s="47"/>
      <c r="O1582" s="47"/>
      <c r="P1582" s="47"/>
      <c r="Q1582" s="47"/>
      <c r="R1582" s="47"/>
      <c r="S1582" s="47"/>
      <c r="T1582" s="47"/>
      <c r="U1582" s="47"/>
    </row>
    <row r="1583" spans="1:21" x14ac:dyDescent="0.2">
      <c r="A1583" s="47"/>
      <c r="B1583" s="47"/>
      <c r="C1583" s="47"/>
      <c r="D1583" s="47"/>
      <c r="E1583" s="47"/>
      <c r="F1583" s="47"/>
      <c r="G1583" s="47"/>
      <c r="H1583" s="47"/>
      <c r="I1583" s="47"/>
      <c r="J1583" s="47"/>
      <c r="K1583" s="47"/>
      <c r="L1583" s="47"/>
      <c r="M1583" s="47"/>
      <c r="N1583" s="47"/>
      <c r="O1583" s="47"/>
      <c r="P1583" s="47"/>
      <c r="Q1583" s="47"/>
      <c r="R1583" s="47"/>
      <c r="S1583" s="47"/>
      <c r="T1583" s="47"/>
      <c r="U1583" s="47"/>
    </row>
    <row r="1584" spans="1:21" x14ac:dyDescent="0.2">
      <c r="A1584" s="47"/>
      <c r="B1584" s="47"/>
      <c r="C1584" s="47"/>
      <c r="D1584" s="47"/>
      <c r="E1584" s="47"/>
      <c r="F1584" s="47"/>
      <c r="G1584" s="47"/>
      <c r="H1584" s="47"/>
      <c r="I1584" s="47"/>
      <c r="J1584" s="47"/>
      <c r="K1584" s="47"/>
      <c r="L1584" s="47"/>
      <c r="M1584" s="47"/>
      <c r="N1584" s="47"/>
      <c r="O1584" s="47"/>
      <c r="P1584" s="47"/>
      <c r="Q1584" s="47"/>
      <c r="R1584" s="47"/>
      <c r="S1584" s="47"/>
      <c r="T1584" s="47"/>
      <c r="U1584" s="47"/>
    </row>
    <row r="1585" spans="1:21" x14ac:dyDescent="0.2">
      <c r="A1585" s="47"/>
      <c r="B1585" s="47"/>
      <c r="C1585" s="47"/>
      <c r="D1585" s="47"/>
      <c r="E1585" s="47"/>
      <c r="F1585" s="47"/>
      <c r="G1585" s="47"/>
      <c r="H1585" s="47"/>
      <c r="I1585" s="47"/>
      <c r="J1585" s="47"/>
      <c r="K1585" s="47"/>
      <c r="L1585" s="47"/>
      <c r="M1585" s="47"/>
      <c r="N1585" s="47"/>
      <c r="O1585" s="47"/>
      <c r="P1585" s="47"/>
      <c r="Q1585" s="47"/>
      <c r="R1585" s="47"/>
      <c r="S1585" s="47"/>
      <c r="T1585" s="47"/>
      <c r="U1585" s="47"/>
    </row>
    <row r="1586" spans="1:21" x14ac:dyDescent="0.2">
      <c r="A1586" s="47"/>
      <c r="B1586" s="47"/>
      <c r="C1586" s="47"/>
      <c r="D1586" s="47"/>
      <c r="E1586" s="47"/>
      <c r="F1586" s="47"/>
      <c r="G1586" s="47"/>
      <c r="H1586" s="47"/>
      <c r="I1586" s="47"/>
      <c r="J1586" s="47"/>
      <c r="K1586" s="47"/>
      <c r="L1586" s="47"/>
      <c r="M1586" s="47"/>
      <c r="N1586" s="47"/>
      <c r="O1586" s="47"/>
      <c r="P1586" s="47"/>
      <c r="Q1586" s="47"/>
      <c r="R1586" s="47"/>
      <c r="S1586" s="47"/>
      <c r="T1586" s="47"/>
      <c r="U1586" s="47"/>
    </row>
    <row r="1587" spans="1:21" x14ac:dyDescent="0.2">
      <c r="A1587" s="47"/>
      <c r="B1587" s="47"/>
      <c r="C1587" s="47"/>
      <c r="D1587" s="47"/>
      <c r="E1587" s="47"/>
      <c r="F1587" s="47"/>
      <c r="G1587" s="47"/>
      <c r="H1587" s="47"/>
      <c r="I1587" s="47"/>
      <c r="J1587" s="47"/>
      <c r="K1587" s="47"/>
      <c r="L1587" s="47"/>
      <c r="M1587" s="47"/>
      <c r="N1587" s="47"/>
      <c r="O1587" s="47"/>
      <c r="P1587" s="47"/>
      <c r="Q1587" s="47"/>
      <c r="R1587" s="47"/>
      <c r="S1587" s="47"/>
      <c r="T1587" s="47"/>
      <c r="U1587" s="47"/>
    </row>
    <row r="1588" spans="1:21" x14ac:dyDescent="0.2">
      <c r="A1588" s="47"/>
      <c r="B1588" s="47"/>
      <c r="C1588" s="47"/>
      <c r="D1588" s="47"/>
      <c r="E1588" s="47"/>
      <c r="F1588" s="47"/>
      <c r="G1588" s="47"/>
      <c r="H1588" s="47"/>
      <c r="I1588" s="47"/>
      <c r="J1588" s="47"/>
      <c r="K1588" s="47"/>
      <c r="L1588" s="47"/>
      <c r="M1588" s="47"/>
      <c r="N1588" s="47"/>
      <c r="O1588" s="47"/>
      <c r="P1588" s="47"/>
      <c r="Q1588" s="47"/>
      <c r="R1588" s="47"/>
      <c r="S1588" s="47"/>
      <c r="T1588" s="47"/>
      <c r="U1588" s="47"/>
    </row>
    <row r="1589" spans="1:21" x14ac:dyDescent="0.2">
      <c r="A1589" s="47"/>
      <c r="B1589" s="47"/>
      <c r="C1589" s="47"/>
      <c r="D1589" s="47"/>
      <c r="E1589" s="47"/>
      <c r="F1589" s="47"/>
      <c r="G1589" s="47"/>
      <c r="H1589" s="47"/>
      <c r="I1589" s="47"/>
      <c r="J1589" s="47"/>
      <c r="K1589" s="47"/>
      <c r="L1589" s="47"/>
      <c r="M1589" s="47"/>
      <c r="N1589" s="47"/>
      <c r="O1589" s="47"/>
      <c r="P1589" s="47"/>
      <c r="Q1589" s="47"/>
      <c r="R1589" s="47"/>
      <c r="S1589" s="47"/>
      <c r="T1589" s="47"/>
      <c r="U1589" s="47"/>
    </row>
    <row r="1590" spans="1:21" x14ac:dyDescent="0.2">
      <c r="A1590" s="47"/>
      <c r="B1590" s="47"/>
      <c r="C1590" s="47"/>
      <c r="D1590" s="47"/>
      <c r="E1590" s="47"/>
      <c r="F1590" s="47"/>
      <c r="G1590" s="47"/>
      <c r="H1590" s="47"/>
      <c r="I1590" s="47"/>
      <c r="J1590" s="47"/>
      <c r="K1590" s="47"/>
      <c r="L1590" s="47"/>
      <c r="M1590" s="47"/>
      <c r="N1590" s="47"/>
      <c r="O1590" s="47"/>
      <c r="P1590" s="47"/>
      <c r="Q1590" s="47"/>
      <c r="R1590" s="47"/>
      <c r="S1590" s="47"/>
      <c r="T1590" s="47"/>
      <c r="U1590" s="47"/>
    </row>
    <row r="1591" spans="1:21" x14ac:dyDescent="0.2">
      <c r="A1591" s="47"/>
      <c r="B1591" s="47"/>
      <c r="C1591" s="47"/>
      <c r="D1591" s="47"/>
      <c r="E1591" s="47"/>
      <c r="F1591" s="47"/>
      <c r="G1591" s="47"/>
      <c r="H1591" s="47"/>
      <c r="I1591" s="47"/>
      <c r="J1591" s="47"/>
      <c r="K1591" s="47"/>
      <c r="L1591" s="47"/>
      <c r="M1591" s="47"/>
      <c r="N1591" s="47"/>
      <c r="O1591" s="47"/>
      <c r="P1591" s="47"/>
      <c r="Q1591" s="47"/>
      <c r="R1591" s="47"/>
      <c r="S1591" s="47"/>
      <c r="T1591" s="47"/>
      <c r="U1591" s="47"/>
    </row>
    <row r="1592" spans="1:21" x14ac:dyDescent="0.2">
      <c r="A1592" s="47"/>
      <c r="B1592" s="47"/>
      <c r="C1592" s="47"/>
      <c r="D1592" s="47"/>
      <c r="E1592" s="47"/>
      <c r="F1592" s="47"/>
      <c r="G1592" s="47"/>
      <c r="H1592" s="47"/>
      <c r="I1592" s="47"/>
      <c r="J1592" s="47"/>
      <c r="K1592" s="47"/>
      <c r="L1592" s="47"/>
      <c r="M1592" s="47"/>
      <c r="N1592" s="47"/>
      <c r="O1592" s="47"/>
      <c r="P1592" s="47"/>
      <c r="Q1592" s="47"/>
      <c r="R1592" s="47"/>
      <c r="S1592" s="47"/>
      <c r="T1592" s="47"/>
      <c r="U1592" s="47"/>
    </row>
    <row r="1593" spans="1:21" x14ac:dyDescent="0.2">
      <c r="A1593" s="47"/>
      <c r="B1593" s="47"/>
      <c r="C1593" s="47"/>
      <c r="D1593" s="47"/>
      <c r="E1593" s="47"/>
      <c r="F1593" s="47"/>
      <c r="G1593" s="47"/>
      <c r="H1593" s="47"/>
      <c r="I1593" s="47"/>
      <c r="J1593" s="47"/>
      <c r="K1593" s="47"/>
      <c r="L1593" s="47"/>
      <c r="M1593" s="47"/>
      <c r="N1593" s="47"/>
      <c r="O1593" s="47"/>
      <c r="P1593" s="47"/>
      <c r="Q1593" s="47"/>
      <c r="R1593" s="47"/>
      <c r="S1593" s="47"/>
      <c r="T1593" s="47"/>
      <c r="U1593" s="47"/>
    </row>
    <row r="1594" spans="1:21" x14ac:dyDescent="0.2">
      <c r="A1594" s="47"/>
      <c r="B1594" s="47"/>
      <c r="C1594" s="47"/>
      <c r="D1594" s="47"/>
      <c r="E1594" s="47"/>
      <c r="F1594" s="47"/>
      <c r="G1594" s="47"/>
      <c r="H1594" s="47"/>
      <c r="I1594" s="47"/>
      <c r="J1594" s="47"/>
      <c r="K1594" s="47"/>
      <c r="L1594" s="47"/>
      <c r="M1594" s="47"/>
      <c r="N1594" s="47"/>
      <c r="O1594" s="47"/>
      <c r="P1594" s="47"/>
      <c r="Q1594" s="47"/>
      <c r="R1594" s="47"/>
      <c r="S1594" s="47"/>
      <c r="T1594" s="47"/>
      <c r="U1594" s="47"/>
    </row>
    <row r="1595" spans="1:21" x14ac:dyDescent="0.2">
      <c r="A1595" s="47"/>
      <c r="B1595" s="47"/>
      <c r="C1595" s="47"/>
      <c r="D1595" s="47"/>
      <c r="E1595" s="47"/>
      <c r="F1595" s="47"/>
      <c r="G1595" s="47"/>
      <c r="H1595" s="47"/>
      <c r="I1595" s="47"/>
      <c r="J1595" s="47"/>
      <c r="K1595" s="47"/>
      <c r="L1595" s="47"/>
      <c r="M1595" s="47"/>
      <c r="N1595" s="47"/>
      <c r="O1595" s="47"/>
      <c r="P1595" s="47"/>
      <c r="Q1595" s="47"/>
      <c r="R1595" s="47"/>
      <c r="S1595" s="47"/>
      <c r="T1595" s="47"/>
      <c r="U1595" s="47"/>
    </row>
    <row r="1596" spans="1:21" x14ac:dyDescent="0.2">
      <c r="A1596" s="47"/>
      <c r="B1596" s="47"/>
      <c r="C1596" s="47"/>
      <c r="D1596" s="47"/>
      <c r="E1596" s="47"/>
      <c r="F1596" s="47"/>
      <c r="G1596" s="47"/>
      <c r="H1596" s="47"/>
      <c r="I1596" s="47"/>
      <c r="J1596" s="47"/>
      <c r="K1596" s="47"/>
      <c r="L1596" s="47"/>
      <c r="M1596" s="47"/>
      <c r="N1596" s="47"/>
      <c r="O1596" s="47"/>
      <c r="P1596" s="47"/>
      <c r="Q1596" s="47"/>
      <c r="R1596" s="47"/>
      <c r="S1596" s="47"/>
      <c r="T1596" s="47"/>
      <c r="U1596" s="47"/>
    </row>
    <row r="1597" spans="1:21" x14ac:dyDescent="0.2">
      <c r="A1597" s="47"/>
      <c r="B1597" s="47"/>
      <c r="C1597" s="47"/>
      <c r="D1597" s="47"/>
      <c r="E1597" s="47"/>
      <c r="F1597" s="47"/>
      <c r="G1597" s="47"/>
      <c r="H1597" s="47"/>
      <c r="I1597" s="47"/>
      <c r="J1597" s="47"/>
      <c r="K1597" s="47"/>
      <c r="L1597" s="47"/>
      <c r="M1597" s="47"/>
      <c r="N1597" s="47"/>
      <c r="O1597" s="47"/>
      <c r="P1597" s="47"/>
      <c r="Q1597" s="47"/>
      <c r="R1597" s="47"/>
      <c r="S1597" s="47"/>
      <c r="T1597" s="47"/>
      <c r="U1597" s="47"/>
    </row>
    <row r="1598" spans="1:21" x14ac:dyDescent="0.2">
      <c r="A1598" s="47"/>
      <c r="B1598" s="47"/>
      <c r="C1598" s="47"/>
      <c r="D1598" s="47"/>
      <c r="E1598" s="47"/>
      <c r="F1598" s="47"/>
      <c r="G1598" s="47"/>
      <c r="H1598" s="47"/>
      <c r="I1598" s="47"/>
      <c r="J1598" s="47"/>
      <c r="K1598" s="47"/>
      <c r="L1598" s="47"/>
      <c r="M1598" s="47"/>
      <c r="N1598" s="47"/>
      <c r="O1598" s="47"/>
      <c r="P1598" s="47"/>
      <c r="Q1598" s="47"/>
      <c r="R1598" s="47"/>
      <c r="S1598" s="47"/>
      <c r="T1598" s="47"/>
      <c r="U1598" s="47"/>
    </row>
    <row r="1599" spans="1:21" x14ac:dyDescent="0.2">
      <c r="A1599" s="47"/>
      <c r="B1599" s="47"/>
      <c r="C1599" s="47"/>
      <c r="D1599" s="47"/>
      <c r="E1599" s="47"/>
      <c r="F1599" s="47"/>
      <c r="G1599" s="47"/>
      <c r="H1599" s="47"/>
      <c r="I1599" s="47"/>
      <c r="J1599" s="47"/>
      <c r="K1599" s="47"/>
      <c r="L1599" s="47"/>
      <c r="M1599" s="47"/>
      <c r="N1599" s="47"/>
      <c r="O1599" s="47"/>
      <c r="P1599" s="47"/>
      <c r="Q1599" s="47"/>
      <c r="R1599" s="47"/>
      <c r="S1599" s="47"/>
      <c r="T1599" s="47"/>
      <c r="U1599" s="47"/>
    </row>
    <row r="1600" spans="1:21" x14ac:dyDescent="0.2">
      <c r="A1600" s="47"/>
      <c r="B1600" s="47"/>
      <c r="C1600" s="47"/>
      <c r="D1600" s="47"/>
      <c r="E1600" s="47"/>
      <c r="F1600" s="47"/>
      <c r="G1600" s="47"/>
      <c r="H1600" s="47"/>
      <c r="I1600" s="47"/>
      <c r="J1600" s="47"/>
      <c r="K1600" s="47"/>
      <c r="L1600" s="47"/>
      <c r="M1600" s="47"/>
      <c r="N1600" s="47"/>
      <c r="O1600" s="47"/>
      <c r="P1600" s="47"/>
      <c r="Q1600" s="47"/>
      <c r="R1600" s="47"/>
      <c r="S1600" s="47"/>
      <c r="T1600" s="47"/>
      <c r="U1600" s="47"/>
    </row>
    <row r="1601" spans="1:21" x14ac:dyDescent="0.2">
      <c r="A1601" s="47"/>
      <c r="B1601" s="47"/>
      <c r="C1601" s="47"/>
      <c r="D1601" s="47"/>
      <c r="E1601" s="47"/>
      <c r="F1601" s="47"/>
      <c r="G1601" s="47"/>
      <c r="H1601" s="47"/>
      <c r="I1601" s="47"/>
      <c r="J1601" s="47"/>
      <c r="K1601" s="47"/>
      <c r="L1601" s="47"/>
      <c r="M1601" s="47"/>
      <c r="N1601" s="47"/>
      <c r="O1601" s="47"/>
      <c r="P1601" s="47"/>
      <c r="Q1601" s="47"/>
      <c r="R1601" s="47"/>
      <c r="S1601" s="47"/>
      <c r="T1601" s="47"/>
      <c r="U1601" s="47"/>
    </row>
    <row r="1602" spans="1:21" x14ac:dyDescent="0.2">
      <c r="A1602" s="47"/>
      <c r="B1602" s="47"/>
      <c r="C1602" s="47"/>
      <c r="D1602" s="47"/>
      <c r="E1602" s="47"/>
      <c r="F1602" s="47"/>
      <c r="G1602" s="47"/>
      <c r="H1602" s="47"/>
      <c r="I1602" s="47"/>
      <c r="J1602" s="47"/>
      <c r="K1602" s="47"/>
      <c r="L1602" s="47"/>
      <c r="M1602" s="47"/>
      <c r="N1602" s="47"/>
      <c r="O1602" s="47"/>
      <c r="P1602" s="47"/>
      <c r="Q1602" s="47"/>
      <c r="R1602" s="47"/>
      <c r="S1602" s="47"/>
      <c r="T1602" s="47"/>
      <c r="U1602" s="47"/>
    </row>
    <row r="1603" spans="1:21" x14ac:dyDescent="0.2">
      <c r="A1603" s="47"/>
      <c r="B1603" s="47"/>
      <c r="C1603" s="47"/>
      <c r="D1603" s="47"/>
      <c r="E1603" s="47"/>
      <c r="F1603" s="47"/>
      <c r="G1603" s="47"/>
      <c r="H1603" s="47"/>
      <c r="I1603" s="47"/>
      <c r="J1603" s="47"/>
      <c r="K1603" s="47"/>
      <c r="L1603" s="47"/>
      <c r="M1603" s="47"/>
      <c r="N1603" s="47"/>
      <c r="O1603" s="47"/>
      <c r="P1603" s="47"/>
      <c r="Q1603" s="47"/>
      <c r="R1603" s="47"/>
      <c r="S1603" s="47"/>
      <c r="T1603" s="47"/>
      <c r="U1603" s="47"/>
    </row>
    <row r="1604" spans="1:21" x14ac:dyDescent="0.2">
      <c r="A1604" s="47"/>
      <c r="B1604" s="47"/>
      <c r="C1604" s="47"/>
      <c r="D1604" s="47"/>
      <c r="E1604" s="47"/>
      <c r="F1604" s="47"/>
      <c r="G1604" s="47"/>
      <c r="H1604" s="47"/>
      <c r="I1604" s="47"/>
      <c r="J1604" s="47"/>
      <c r="K1604" s="47"/>
      <c r="L1604" s="47"/>
      <c r="M1604" s="47"/>
      <c r="N1604" s="47"/>
      <c r="O1604" s="47"/>
      <c r="P1604" s="47"/>
      <c r="Q1604" s="47"/>
      <c r="R1604" s="47"/>
      <c r="S1604" s="47"/>
      <c r="T1604" s="47"/>
      <c r="U1604" s="47"/>
    </row>
    <row r="1605" spans="1:21" x14ac:dyDescent="0.2">
      <c r="A1605" s="47"/>
      <c r="B1605" s="47"/>
      <c r="C1605" s="47"/>
      <c r="D1605" s="47"/>
      <c r="E1605" s="47"/>
      <c r="F1605" s="47"/>
      <c r="G1605" s="47"/>
      <c r="H1605" s="47"/>
      <c r="I1605" s="47"/>
      <c r="J1605" s="47"/>
      <c r="K1605" s="47"/>
      <c r="L1605" s="47"/>
      <c r="M1605" s="47"/>
      <c r="N1605" s="47"/>
      <c r="O1605" s="47"/>
      <c r="P1605" s="47"/>
      <c r="Q1605" s="47"/>
      <c r="R1605" s="47"/>
      <c r="S1605" s="47"/>
      <c r="T1605" s="47"/>
      <c r="U1605" s="47"/>
    </row>
    <row r="1606" spans="1:21" x14ac:dyDescent="0.2">
      <c r="A1606" s="47"/>
      <c r="B1606" s="47"/>
      <c r="C1606" s="47"/>
      <c r="D1606" s="47"/>
      <c r="E1606" s="47"/>
      <c r="F1606" s="47"/>
      <c r="G1606" s="47"/>
      <c r="H1606" s="47"/>
      <c r="I1606" s="47"/>
      <c r="J1606" s="47"/>
      <c r="K1606" s="47"/>
      <c r="L1606" s="47"/>
      <c r="M1606" s="47"/>
      <c r="N1606" s="47"/>
      <c r="O1606" s="47"/>
      <c r="P1606" s="47"/>
      <c r="Q1606" s="47"/>
      <c r="R1606" s="47"/>
      <c r="S1606" s="47"/>
      <c r="T1606" s="47"/>
      <c r="U1606" s="47"/>
    </row>
    <row r="1607" spans="1:21" x14ac:dyDescent="0.2">
      <c r="A1607" s="47"/>
      <c r="B1607" s="47"/>
      <c r="C1607" s="47"/>
      <c r="D1607" s="47"/>
      <c r="E1607" s="47"/>
      <c r="F1607" s="47"/>
      <c r="G1607" s="47"/>
      <c r="H1607" s="47"/>
      <c r="I1607" s="47"/>
      <c r="J1607" s="47"/>
      <c r="K1607" s="47"/>
      <c r="L1607" s="47"/>
      <c r="M1607" s="47"/>
      <c r="N1607" s="47"/>
      <c r="O1607" s="47"/>
      <c r="P1607" s="47"/>
      <c r="Q1607" s="47"/>
      <c r="R1607" s="47"/>
      <c r="S1607" s="47"/>
      <c r="T1607" s="47"/>
      <c r="U1607" s="47"/>
    </row>
    <row r="1608" spans="1:21" x14ac:dyDescent="0.2">
      <c r="A1608" s="47"/>
      <c r="B1608" s="47"/>
      <c r="C1608" s="47"/>
      <c r="D1608" s="47"/>
      <c r="E1608" s="47"/>
      <c r="F1608" s="47"/>
      <c r="G1608" s="47"/>
      <c r="H1608" s="47"/>
      <c r="I1608" s="47"/>
      <c r="J1608" s="47"/>
      <c r="K1608" s="47"/>
      <c r="L1608" s="47"/>
      <c r="M1608" s="47"/>
      <c r="N1608" s="47"/>
      <c r="O1608" s="47"/>
      <c r="P1608" s="47"/>
      <c r="Q1608" s="47"/>
      <c r="R1608" s="47"/>
      <c r="S1608" s="47"/>
      <c r="T1608" s="47"/>
      <c r="U1608" s="47"/>
    </row>
    <row r="1609" spans="1:21" x14ac:dyDescent="0.2">
      <c r="A1609" s="47"/>
      <c r="B1609" s="47"/>
      <c r="C1609" s="47"/>
      <c r="D1609" s="47"/>
      <c r="E1609" s="47"/>
      <c r="F1609" s="47"/>
      <c r="G1609" s="47"/>
      <c r="H1609" s="47"/>
      <c r="I1609" s="47"/>
      <c r="J1609" s="47"/>
      <c r="K1609" s="47"/>
      <c r="L1609" s="47"/>
      <c r="M1609" s="47"/>
      <c r="N1609" s="47"/>
      <c r="O1609" s="47"/>
      <c r="P1609" s="47"/>
      <c r="Q1609" s="47"/>
      <c r="R1609" s="47"/>
      <c r="S1609" s="47"/>
      <c r="T1609" s="47"/>
      <c r="U1609" s="47"/>
    </row>
    <row r="1610" spans="1:21" x14ac:dyDescent="0.2">
      <c r="A1610" s="47"/>
      <c r="B1610" s="47"/>
      <c r="C1610" s="47"/>
      <c r="D1610" s="47"/>
      <c r="E1610" s="47"/>
      <c r="F1610" s="47"/>
      <c r="G1610" s="47"/>
      <c r="H1610" s="47"/>
      <c r="I1610" s="47"/>
      <c r="J1610" s="47"/>
      <c r="K1610" s="47"/>
      <c r="L1610" s="47"/>
      <c r="M1610" s="47"/>
      <c r="N1610" s="47"/>
      <c r="O1610" s="47"/>
      <c r="P1610" s="47"/>
      <c r="Q1610" s="47"/>
      <c r="R1610" s="47"/>
      <c r="S1610" s="47"/>
      <c r="T1610" s="47"/>
      <c r="U1610" s="47"/>
    </row>
    <row r="1611" spans="1:21" x14ac:dyDescent="0.2">
      <c r="A1611" s="47"/>
      <c r="B1611" s="47"/>
      <c r="C1611" s="47"/>
      <c r="D1611" s="47"/>
      <c r="E1611" s="47"/>
      <c r="F1611" s="47"/>
      <c r="G1611" s="47"/>
      <c r="H1611" s="47"/>
      <c r="I1611" s="47"/>
      <c r="J1611" s="47"/>
      <c r="K1611" s="47"/>
      <c r="L1611" s="47"/>
      <c r="M1611" s="47"/>
      <c r="N1611" s="47"/>
      <c r="O1611" s="47"/>
      <c r="P1611" s="47"/>
      <c r="Q1611" s="47"/>
      <c r="R1611" s="47"/>
      <c r="S1611" s="47"/>
      <c r="T1611" s="47"/>
      <c r="U1611" s="47"/>
    </row>
    <row r="1612" spans="1:21" x14ac:dyDescent="0.2">
      <c r="A1612" s="47"/>
      <c r="B1612" s="47"/>
      <c r="C1612" s="47"/>
      <c r="D1612" s="47"/>
      <c r="E1612" s="47"/>
      <c r="F1612" s="47"/>
      <c r="G1612" s="47"/>
      <c r="H1612" s="47"/>
      <c r="I1612" s="47"/>
      <c r="J1612" s="47"/>
      <c r="K1612" s="47"/>
      <c r="L1612" s="47"/>
      <c r="M1612" s="47"/>
      <c r="N1612" s="47"/>
      <c r="O1612" s="47"/>
      <c r="P1612" s="47"/>
      <c r="Q1612" s="47"/>
      <c r="R1612" s="47"/>
      <c r="S1612" s="47"/>
      <c r="T1612" s="47"/>
      <c r="U1612" s="47"/>
    </row>
    <row r="1613" spans="1:21" x14ac:dyDescent="0.2">
      <c r="A1613" s="47"/>
      <c r="B1613" s="47"/>
      <c r="C1613" s="47"/>
      <c r="D1613" s="47"/>
      <c r="E1613" s="47"/>
      <c r="F1613" s="47"/>
      <c r="G1613" s="47"/>
      <c r="H1613" s="47"/>
      <c r="I1613" s="47"/>
      <c r="J1613" s="47"/>
      <c r="K1613" s="47"/>
      <c r="L1613" s="47"/>
      <c r="M1613" s="47"/>
      <c r="N1613" s="47"/>
      <c r="O1613" s="47"/>
      <c r="P1613" s="47"/>
      <c r="Q1613" s="47"/>
      <c r="R1613" s="47"/>
      <c r="S1613" s="47"/>
      <c r="T1613" s="47"/>
      <c r="U1613" s="47"/>
    </row>
    <row r="1614" spans="1:21" x14ac:dyDescent="0.2">
      <c r="A1614" s="47"/>
      <c r="B1614" s="47"/>
      <c r="C1614" s="47"/>
      <c r="D1614" s="47"/>
      <c r="E1614" s="47"/>
      <c r="F1614" s="47"/>
      <c r="G1614" s="47"/>
      <c r="H1614" s="47"/>
      <c r="I1614" s="47"/>
      <c r="J1614" s="47"/>
      <c r="K1614" s="47"/>
      <c r="L1614" s="47"/>
      <c r="M1614" s="47"/>
      <c r="N1614" s="47"/>
      <c r="O1614" s="47"/>
      <c r="P1614" s="47"/>
      <c r="Q1614" s="47"/>
      <c r="R1614" s="47"/>
      <c r="S1614" s="47"/>
      <c r="T1614" s="47"/>
      <c r="U1614" s="47"/>
    </row>
    <row r="1615" spans="1:21" x14ac:dyDescent="0.2">
      <c r="A1615" s="47"/>
      <c r="B1615" s="47"/>
      <c r="C1615" s="47"/>
      <c r="D1615" s="47"/>
      <c r="E1615" s="47"/>
      <c r="F1615" s="47"/>
      <c r="G1615" s="47"/>
      <c r="H1615" s="47"/>
      <c r="I1615" s="47"/>
      <c r="J1615" s="47"/>
      <c r="K1615" s="47"/>
      <c r="L1615" s="47"/>
      <c r="M1615" s="47"/>
      <c r="N1615" s="47"/>
      <c r="O1615" s="47"/>
      <c r="P1615" s="47"/>
      <c r="Q1615" s="47"/>
      <c r="R1615" s="47"/>
      <c r="S1615" s="47"/>
      <c r="T1615" s="47"/>
      <c r="U1615" s="47"/>
    </row>
    <row r="1616" spans="1:21" x14ac:dyDescent="0.2">
      <c r="A1616" s="47"/>
      <c r="B1616" s="47"/>
      <c r="C1616" s="47"/>
      <c r="D1616" s="47"/>
      <c r="E1616" s="47"/>
      <c r="F1616" s="47"/>
      <c r="G1616" s="47"/>
      <c r="H1616" s="47"/>
      <c r="I1616" s="47"/>
      <c r="J1616" s="47"/>
      <c r="K1616" s="47"/>
      <c r="L1616" s="47"/>
      <c r="M1616" s="47"/>
      <c r="N1616" s="47"/>
      <c r="O1616" s="47"/>
      <c r="P1616" s="47"/>
      <c r="Q1616" s="47"/>
      <c r="R1616" s="47"/>
      <c r="S1616" s="47"/>
      <c r="T1616" s="47"/>
      <c r="U1616" s="47"/>
    </row>
    <row r="1617" spans="1:21" x14ac:dyDescent="0.2">
      <c r="A1617" s="47"/>
      <c r="B1617" s="47"/>
      <c r="C1617" s="47"/>
      <c r="D1617" s="47"/>
      <c r="E1617" s="47"/>
      <c r="F1617" s="47"/>
      <c r="G1617" s="47"/>
      <c r="H1617" s="47"/>
      <c r="I1617" s="47"/>
      <c r="J1617" s="47"/>
      <c r="K1617" s="47"/>
      <c r="L1617" s="47"/>
      <c r="M1617" s="47"/>
      <c r="N1617" s="47"/>
      <c r="O1617" s="47"/>
      <c r="P1617" s="47"/>
      <c r="Q1617" s="47"/>
      <c r="R1617" s="47"/>
      <c r="S1617" s="47"/>
      <c r="T1617" s="47"/>
      <c r="U1617" s="47"/>
    </row>
    <row r="1618" spans="1:21" x14ac:dyDescent="0.2">
      <c r="A1618" s="47"/>
      <c r="B1618" s="47"/>
      <c r="C1618" s="47"/>
      <c r="D1618" s="47"/>
      <c r="E1618" s="47"/>
      <c r="F1618" s="47"/>
      <c r="G1618" s="47"/>
      <c r="H1618" s="47"/>
      <c r="I1618" s="47"/>
      <c r="J1618" s="47"/>
      <c r="K1618" s="47"/>
      <c r="L1618" s="47"/>
      <c r="M1618" s="47"/>
      <c r="N1618" s="47"/>
      <c r="O1618" s="47"/>
      <c r="P1618" s="47"/>
      <c r="Q1618" s="47"/>
      <c r="R1618" s="47"/>
      <c r="S1618" s="47"/>
      <c r="T1618" s="47"/>
      <c r="U1618" s="47"/>
    </row>
    <row r="1619" spans="1:21" x14ac:dyDescent="0.2">
      <c r="A1619" s="47"/>
      <c r="B1619" s="47"/>
      <c r="C1619" s="47"/>
      <c r="D1619" s="47"/>
      <c r="E1619" s="47"/>
      <c r="F1619" s="47"/>
      <c r="G1619" s="47"/>
      <c r="H1619" s="47"/>
      <c r="I1619" s="47"/>
      <c r="J1619" s="47"/>
      <c r="K1619" s="47"/>
      <c r="L1619" s="47"/>
      <c r="M1619" s="47"/>
      <c r="N1619" s="47"/>
      <c r="O1619" s="47"/>
      <c r="P1619" s="47"/>
      <c r="Q1619" s="47"/>
      <c r="R1619" s="47"/>
      <c r="S1619" s="47"/>
      <c r="T1619" s="47"/>
      <c r="U1619" s="47"/>
    </row>
    <row r="1620" spans="1:21" x14ac:dyDescent="0.2">
      <c r="A1620" s="47"/>
      <c r="B1620" s="47"/>
      <c r="C1620" s="47"/>
      <c r="D1620" s="47"/>
      <c r="E1620" s="47"/>
      <c r="F1620" s="47"/>
      <c r="G1620" s="47"/>
      <c r="H1620" s="47"/>
      <c r="I1620" s="47"/>
      <c r="J1620" s="47"/>
      <c r="K1620" s="47"/>
      <c r="L1620" s="47"/>
      <c r="M1620" s="47"/>
      <c r="N1620" s="47"/>
      <c r="O1620" s="47"/>
      <c r="P1620" s="47"/>
      <c r="Q1620" s="47"/>
      <c r="R1620" s="47"/>
      <c r="S1620" s="47"/>
      <c r="T1620" s="47"/>
      <c r="U1620" s="47"/>
    </row>
    <row r="1621" spans="1:21" x14ac:dyDescent="0.2">
      <c r="A1621" s="47"/>
      <c r="B1621" s="47"/>
      <c r="C1621" s="47"/>
      <c r="D1621" s="47"/>
      <c r="E1621" s="47"/>
      <c r="F1621" s="47"/>
      <c r="G1621" s="47"/>
      <c r="H1621" s="47"/>
      <c r="I1621" s="47"/>
      <c r="J1621" s="47"/>
      <c r="K1621" s="47"/>
      <c r="L1621" s="47"/>
      <c r="M1621" s="47"/>
      <c r="N1621" s="47"/>
      <c r="O1621" s="47"/>
      <c r="P1621" s="47"/>
      <c r="Q1621" s="47"/>
      <c r="R1621" s="47"/>
      <c r="S1621" s="47"/>
      <c r="T1621" s="47"/>
      <c r="U1621" s="47"/>
    </row>
    <row r="1622" spans="1:21" x14ac:dyDescent="0.2">
      <c r="A1622" s="47"/>
      <c r="B1622" s="47"/>
      <c r="C1622" s="47"/>
      <c r="D1622" s="47"/>
      <c r="E1622" s="47"/>
      <c r="F1622" s="47"/>
      <c r="G1622" s="47"/>
      <c r="H1622" s="47"/>
      <c r="I1622" s="47"/>
      <c r="J1622" s="47"/>
      <c r="K1622" s="47"/>
      <c r="L1622" s="47"/>
      <c r="M1622" s="47"/>
      <c r="N1622" s="47"/>
      <c r="O1622" s="47"/>
      <c r="P1622" s="47"/>
      <c r="Q1622" s="47"/>
      <c r="R1622" s="47"/>
      <c r="S1622" s="47"/>
      <c r="T1622" s="47"/>
      <c r="U1622" s="47"/>
    </row>
    <row r="1623" spans="1:21" x14ac:dyDescent="0.2">
      <c r="A1623" s="47"/>
      <c r="B1623" s="47"/>
      <c r="C1623" s="47"/>
      <c r="D1623" s="47"/>
      <c r="E1623" s="47"/>
      <c r="F1623" s="47"/>
      <c r="G1623" s="47"/>
      <c r="H1623" s="47"/>
      <c r="I1623" s="47"/>
      <c r="J1623" s="47"/>
      <c r="K1623" s="47"/>
      <c r="L1623" s="47"/>
      <c r="M1623" s="47"/>
      <c r="N1623" s="47"/>
      <c r="O1623" s="47"/>
      <c r="P1623" s="47"/>
      <c r="Q1623" s="47"/>
      <c r="R1623" s="47"/>
      <c r="S1623" s="47"/>
      <c r="T1623" s="47"/>
      <c r="U1623" s="47"/>
    </row>
    <row r="1624" spans="1:21" x14ac:dyDescent="0.2">
      <c r="A1624" s="47"/>
      <c r="B1624" s="47"/>
      <c r="C1624" s="47"/>
      <c r="D1624" s="47"/>
      <c r="E1624" s="47"/>
      <c r="F1624" s="47"/>
      <c r="G1624" s="47"/>
      <c r="H1624" s="47"/>
      <c r="I1624" s="47"/>
      <c r="J1624" s="47"/>
      <c r="K1624" s="47"/>
      <c r="L1624" s="47"/>
      <c r="M1624" s="47"/>
      <c r="N1624" s="47"/>
      <c r="O1624" s="47"/>
      <c r="P1624" s="47"/>
      <c r="Q1624" s="47"/>
      <c r="R1624" s="47"/>
      <c r="S1624" s="47"/>
      <c r="T1624" s="47"/>
      <c r="U1624" s="47"/>
    </row>
    <row r="1625" spans="1:21" x14ac:dyDescent="0.2">
      <c r="A1625" s="47"/>
      <c r="B1625" s="47"/>
      <c r="C1625" s="47"/>
      <c r="D1625" s="47"/>
      <c r="E1625" s="47"/>
      <c r="F1625" s="47"/>
      <c r="G1625" s="47"/>
      <c r="H1625" s="47"/>
      <c r="I1625" s="47"/>
      <c r="J1625" s="47"/>
      <c r="K1625" s="47"/>
      <c r="L1625" s="47"/>
      <c r="M1625" s="47"/>
      <c r="N1625" s="47"/>
      <c r="O1625" s="47"/>
      <c r="P1625" s="47"/>
      <c r="Q1625" s="47"/>
      <c r="R1625" s="47"/>
      <c r="S1625" s="47"/>
      <c r="T1625" s="47"/>
      <c r="U1625" s="47"/>
    </row>
    <row r="1626" spans="1:21" x14ac:dyDescent="0.2">
      <c r="A1626" s="47"/>
      <c r="B1626" s="47"/>
      <c r="C1626" s="47"/>
      <c r="D1626" s="47"/>
      <c r="E1626" s="47"/>
      <c r="F1626" s="47"/>
      <c r="G1626" s="47"/>
      <c r="H1626" s="47"/>
      <c r="I1626" s="47"/>
      <c r="J1626" s="47"/>
      <c r="K1626" s="47"/>
      <c r="L1626" s="47"/>
      <c r="M1626" s="47"/>
      <c r="N1626" s="47"/>
      <c r="O1626" s="47"/>
      <c r="P1626" s="47"/>
      <c r="Q1626" s="47"/>
      <c r="R1626" s="47"/>
      <c r="S1626" s="47"/>
      <c r="T1626" s="47"/>
      <c r="U1626" s="47"/>
    </row>
    <row r="1627" spans="1:21" x14ac:dyDescent="0.2">
      <c r="A1627" s="47"/>
      <c r="B1627" s="47"/>
      <c r="C1627" s="47"/>
      <c r="D1627" s="47"/>
      <c r="E1627" s="47"/>
      <c r="F1627" s="47"/>
      <c r="G1627" s="47"/>
      <c r="H1627" s="47"/>
      <c r="I1627" s="47"/>
      <c r="J1627" s="47"/>
      <c r="K1627" s="47"/>
      <c r="L1627" s="47"/>
      <c r="M1627" s="47"/>
      <c r="N1627" s="47"/>
      <c r="O1627" s="47"/>
      <c r="P1627" s="47"/>
      <c r="Q1627" s="47"/>
      <c r="R1627" s="47"/>
      <c r="S1627" s="47"/>
      <c r="T1627" s="47"/>
      <c r="U1627" s="47"/>
    </row>
    <row r="1628" spans="1:21" x14ac:dyDescent="0.2">
      <c r="A1628" s="47"/>
      <c r="B1628" s="47"/>
      <c r="C1628" s="47"/>
      <c r="D1628" s="47"/>
      <c r="E1628" s="47"/>
      <c r="F1628" s="47"/>
      <c r="G1628" s="47"/>
      <c r="H1628" s="47"/>
      <c r="I1628" s="47"/>
      <c r="J1628" s="47"/>
      <c r="K1628" s="47"/>
      <c r="L1628" s="47"/>
      <c r="M1628" s="47"/>
      <c r="N1628" s="47"/>
      <c r="O1628" s="47"/>
      <c r="P1628" s="47"/>
      <c r="Q1628" s="47"/>
      <c r="R1628" s="47"/>
      <c r="S1628" s="47"/>
      <c r="T1628" s="47"/>
      <c r="U1628" s="47"/>
    </row>
    <row r="1629" spans="1:21" x14ac:dyDescent="0.2">
      <c r="A1629" s="47"/>
      <c r="B1629" s="47"/>
      <c r="C1629" s="47"/>
      <c r="D1629" s="47"/>
      <c r="E1629" s="47"/>
      <c r="F1629" s="47"/>
      <c r="G1629" s="47"/>
      <c r="H1629" s="47"/>
      <c r="I1629" s="47"/>
      <c r="J1629" s="47"/>
      <c r="K1629" s="47"/>
      <c r="L1629" s="47"/>
      <c r="M1629" s="47"/>
      <c r="N1629" s="47"/>
      <c r="O1629" s="47"/>
      <c r="P1629" s="47"/>
      <c r="Q1629" s="47"/>
      <c r="R1629" s="47"/>
      <c r="S1629" s="47"/>
      <c r="T1629" s="47"/>
      <c r="U1629" s="47"/>
    </row>
    <row r="1630" spans="1:21" x14ac:dyDescent="0.2">
      <c r="A1630" s="47"/>
      <c r="B1630" s="47"/>
      <c r="C1630" s="47"/>
      <c r="D1630" s="47"/>
      <c r="E1630" s="47"/>
      <c r="F1630" s="47"/>
      <c r="G1630" s="47"/>
      <c r="H1630" s="47"/>
      <c r="I1630" s="47"/>
      <c r="J1630" s="47"/>
      <c r="K1630" s="47"/>
      <c r="L1630" s="47"/>
      <c r="M1630" s="47"/>
      <c r="N1630" s="47"/>
      <c r="O1630" s="47"/>
      <c r="P1630" s="47"/>
      <c r="Q1630" s="47"/>
      <c r="R1630" s="47"/>
      <c r="S1630" s="47"/>
      <c r="T1630" s="47"/>
      <c r="U1630" s="47"/>
    </row>
    <row r="1631" spans="1:21" x14ac:dyDescent="0.2">
      <c r="A1631" s="47"/>
      <c r="B1631" s="47"/>
      <c r="C1631" s="47"/>
      <c r="D1631" s="47"/>
      <c r="E1631" s="47"/>
      <c r="F1631" s="47"/>
      <c r="G1631" s="47"/>
      <c r="H1631" s="47"/>
      <c r="I1631" s="47"/>
      <c r="J1631" s="47"/>
      <c r="K1631" s="47"/>
      <c r="L1631" s="47"/>
      <c r="M1631" s="47"/>
      <c r="N1631" s="47"/>
      <c r="O1631" s="47"/>
      <c r="P1631" s="47"/>
      <c r="Q1631" s="47"/>
      <c r="R1631" s="47"/>
      <c r="S1631" s="47"/>
      <c r="T1631" s="47"/>
      <c r="U1631" s="47"/>
    </row>
    <row r="1632" spans="1:21" x14ac:dyDescent="0.2">
      <c r="A1632" s="47"/>
      <c r="B1632" s="47"/>
      <c r="C1632" s="47"/>
      <c r="D1632" s="47"/>
      <c r="E1632" s="47"/>
      <c r="F1632" s="47"/>
      <c r="G1632" s="47"/>
      <c r="H1632" s="47"/>
      <c r="I1632" s="47"/>
      <c r="J1632" s="47"/>
      <c r="K1632" s="47"/>
      <c r="L1632" s="47"/>
      <c r="M1632" s="47"/>
      <c r="N1632" s="47"/>
      <c r="O1632" s="47"/>
      <c r="P1632" s="47"/>
      <c r="Q1632" s="47"/>
      <c r="R1632" s="47"/>
      <c r="S1632" s="47"/>
      <c r="T1632" s="47"/>
      <c r="U1632" s="47"/>
    </row>
    <row r="1633" spans="1:21" x14ac:dyDescent="0.2">
      <c r="A1633" s="47"/>
      <c r="B1633" s="47"/>
      <c r="C1633" s="47"/>
      <c r="D1633" s="47"/>
      <c r="E1633" s="47"/>
      <c r="F1633" s="47"/>
      <c r="G1633" s="47"/>
      <c r="H1633" s="47"/>
      <c r="I1633" s="47"/>
      <c r="J1633" s="47"/>
      <c r="K1633" s="47"/>
      <c r="L1633" s="47"/>
      <c r="M1633" s="47"/>
      <c r="N1633" s="47"/>
      <c r="O1633" s="47"/>
      <c r="P1633" s="47"/>
      <c r="Q1633" s="47"/>
      <c r="R1633" s="47"/>
      <c r="S1633" s="47"/>
      <c r="T1633" s="47"/>
      <c r="U1633" s="47"/>
    </row>
    <row r="1634" spans="1:21" x14ac:dyDescent="0.2">
      <c r="A1634" s="47"/>
      <c r="B1634" s="47"/>
      <c r="C1634" s="47"/>
      <c r="D1634" s="47"/>
      <c r="E1634" s="47"/>
      <c r="F1634" s="47"/>
      <c r="G1634" s="47"/>
      <c r="H1634" s="47"/>
      <c r="I1634" s="47"/>
      <c r="J1634" s="47"/>
      <c r="K1634" s="47"/>
      <c r="L1634" s="47"/>
      <c r="M1634" s="47"/>
      <c r="N1634" s="47"/>
      <c r="O1634" s="47"/>
      <c r="P1634" s="47"/>
      <c r="Q1634" s="47"/>
      <c r="R1634" s="47"/>
      <c r="S1634" s="47"/>
      <c r="T1634" s="47"/>
      <c r="U1634" s="47"/>
    </row>
    <row r="1635" spans="1:21" x14ac:dyDescent="0.2">
      <c r="A1635" s="47"/>
      <c r="B1635" s="47"/>
      <c r="C1635" s="47"/>
      <c r="D1635" s="47"/>
      <c r="E1635" s="47"/>
      <c r="F1635" s="47"/>
      <c r="G1635" s="47"/>
      <c r="H1635" s="47"/>
      <c r="I1635" s="47"/>
      <c r="J1635" s="47"/>
      <c r="K1635" s="47"/>
      <c r="L1635" s="47"/>
      <c r="M1635" s="47"/>
      <c r="N1635" s="47"/>
      <c r="O1635" s="47"/>
      <c r="P1635" s="47"/>
      <c r="Q1635" s="47"/>
      <c r="R1635" s="47"/>
      <c r="S1635" s="47"/>
      <c r="T1635" s="47"/>
      <c r="U1635" s="47"/>
    </row>
    <row r="1636" spans="1:21" x14ac:dyDescent="0.2">
      <c r="A1636" s="47"/>
      <c r="B1636" s="47"/>
      <c r="C1636" s="47"/>
      <c r="D1636" s="47"/>
      <c r="E1636" s="47"/>
      <c r="F1636" s="47"/>
      <c r="G1636" s="47"/>
      <c r="H1636" s="47"/>
      <c r="I1636" s="47"/>
      <c r="J1636" s="47"/>
      <c r="K1636" s="47"/>
      <c r="L1636" s="47"/>
      <c r="M1636" s="47"/>
      <c r="N1636" s="47"/>
      <c r="O1636" s="47"/>
      <c r="P1636" s="47"/>
      <c r="Q1636" s="47"/>
      <c r="R1636" s="47"/>
      <c r="S1636" s="47"/>
      <c r="T1636" s="47"/>
      <c r="U1636" s="47"/>
    </row>
    <row r="1637" spans="1:21" x14ac:dyDescent="0.2">
      <c r="A1637" s="47"/>
      <c r="B1637" s="47"/>
      <c r="C1637" s="47"/>
      <c r="D1637" s="47"/>
      <c r="E1637" s="47"/>
      <c r="F1637" s="47"/>
      <c r="G1637" s="47"/>
      <c r="H1637" s="47"/>
      <c r="I1637" s="47"/>
      <c r="J1637" s="47"/>
      <c r="K1637" s="47"/>
      <c r="L1637" s="47"/>
      <c r="M1637" s="47"/>
      <c r="N1637" s="47"/>
      <c r="O1637" s="47"/>
      <c r="P1637" s="47"/>
      <c r="Q1637" s="47"/>
      <c r="R1637" s="47"/>
      <c r="S1637" s="47"/>
      <c r="T1637" s="47"/>
      <c r="U1637" s="47"/>
    </row>
    <row r="1638" spans="1:21" x14ac:dyDescent="0.2">
      <c r="A1638" s="47"/>
      <c r="B1638" s="47"/>
      <c r="C1638" s="47"/>
      <c r="D1638" s="47"/>
      <c r="E1638" s="47"/>
      <c r="F1638" s="47"/>
      <c r="G1638" s="47"/>
      <c r="H1638" s="47"/>
      <c r="I1638" s="47"/>
      <c r="J1638" s="47"/>
      <c r="K1638" s="47"/>
      <c r="L1638" s="47"/>
      <c r="M1638" s="47"/>
      <c r="N1638" s="47"/>
      <c r="O1638" s="47"/>
      <c r="P1638" s="47"/>
      <c r="Q1638" s="47"/>
      <c r="R1638" s="47"/>
      <c r="S1638" s="47"/>
      <c r="T1638" s="47"/>
      <c r="U1638" s="47"/>
    </row>
    <row r="1639" spans="1:21" x14ac:dyDescent="0.2">
      <c r="A1639" s="47"/>
      <c r="B1639" s="47"/>
      <c r="C1639" s="47"/>
      <c r="D1639" s="47"/>
      <c r="E1639" s="47"/>
      <c r="F1639" s="47"/>
      <c r="G1639" s="47"/>
      <c r="H1639" s="47"/>
      <c r="I1639" s="47"/>
      <c r="J1639" s="47"/>
      <c r="K1639" s="47"/>
      <c r="L1639" s="47"/>
      <c r="M1639" s="47"/>
      <c r="N1639" s="47"/>
      <c r="O1639" s="47"/>
      <c r="P1639" s="47"/>
      <c r="Q1639" s="47"/>
      <c r="R1639" s="47"/>
      <c r="S1639" s="47"/>
      <c r="T1639" s="47"/>
      <c r="U1639" s="47"/>
    </row>
    <row r="1640" spans="1:21" x14ac:dyDescent="0.2">
      <c r="A1640" s="47"/>
      <c r="B1640" s="47"/>
      <c r="C1640" s="47"/>
      <c r="D1640" s="47"/>
      <c r="E1640" s="47"/>
      <c r="F1640" s="47"/>
      <c r="G1640" s="47"/>
      <c r="H1640" s="47"/>
      <c r="I1640" s="47"/>
      <c r="J1640" s="47"/>
      <c r="K1640" s="47"/>
      <c r="L1640" s="47"/>
      <c r="M1640" s="47"/>
      <c r="N1640" s="47"/>
      <c r="O1640" s="47"/>
      <c r="P1640" s="47"/>
      <c r="Q1640" s="47"/>
      <c r="R1640" s="47"/>
      <c r="S1640" s="47"/>
      <c r="T1640" s="47"/>
      <c r="U1640" s="47"/>
    </row>
    <row r="1641" spans="1:21" x14ac:dyDescent="0.2">
      <c r="A1641" s="47"/>
      <c r="B1641" s="47"/>
      <c r="C1641" s="47"/>
      <c r="D1641" s="47"/>
      <c r="E1641" s="47"/>
      <c r="F1641" s="47"/>
      <c r="G1641" s="47"/>
      <c r="H1641" s="47"/>
      <c r="I1641" s="47"/>
      <c r="J1641" s="47"/>
      <c r="K1641" s="47"/>
      <c r="L1641" s="47"/>
      <c r="M1641" s="47"/>
      <c r="N1641" s="47"/>
      <c r="O1641" s="47"/>
      <c r="P1641" s="47"/>
      <c r="Q1641" s="47"/>
      <c r="R1641" s="47"/>
      <c r="S1641" s="47"/>
      <c r="T1641" s="47"/>
      <c r="U1641" s="47"/>
    </row>
    <row r="1642" spans="1:21" x14ac:dyDescent="0.2">
      <c r="A1642" s="47"/>
      <c r="B1642" s="47"/>
      <c r="C1642" s="47"/>
      <c r="D1642" s="47"/>
      <c r="E1642" s="47"/>
      <c r="F1642" s="47"/>
      <c r="G1642" s="47"/>
      <c r="H1642" s="47"/>
      <c r="I1642" s="47"/>
      <c r="J1642" s="47"/>
      <c r="K1642" s="47"/>
      <c r="L1642" s="47"/>
      <c r="M1642" s="47"/>
      <c r="N1642" s="47"/>
      <c r="O1642" s="47"/>
      <c r="P1642" s="47"/>
      <c r="Q1642" s="47"/>
      <c r="R1642" s="47"/>
      <c r="S1642" s="47"/>
      <c r="T1642" s="47"/>
      <c r="U1642" s="47"/>
    </row>
    <row r="1643" spans="1:21" x14ac:dyDescent="0.2">
      <c r="A1643" s="47"/>
      <c r="B1643" s="47"/>
      <c r="C1643" s="47"/>
      <c r="D1643" s="47"/>
      <c r="E1643" s="47"/>
      <c r="F1643" s="47"/>
      <c r="G1643" s="47"/>
      <c r="H1643" s="47"/>
      <c r="I1643" s="47"/>
      <c r="J1643" s="47"/>
      <c r="K1643" s="47"/>
      <c r="L1643" s="47"/>
      <c r="M1643" s="47"/>
      <c r="N1643" s="47"/>
      <c r="O1643" s="47"/>
      <c r="P1643" s="47"/>
      <c r="Q1643" s="47"/>
      <c r="R1643" s="47"/>
      <c r="S1643" s="47"/>
      <c r="T1643" s="47"/>
      <c r="U1643" s="47"/>
    </row>
    <row r="1644" spans="1:21" x14ac:dyDescent="0.2">
      <c r="A1644" s="47"/>
      <c r="B1644" s="47"/>
      <c r="C1644" s="47"/>
      <c r="D1644" s="47"/>
      <c r="E1644" s="47"/>
      <c r="F1644" s="47"/>
      <c r="G1644" s="47"/>
      <c r="H1644" s="47"/>
      <c r="I1644" s="47"/>
      <c r="J1644" s="47"/>
      <c r="K1644" s="47"/>
      <c r="L1644" s="47"/>
      <c r="M1644" s="47"/>
      <c r="N1644" s="47"/>
      <c r="O1644" s="47"/>
      <c r="P1644" s="47"/>
      <c r="Q1644" s="47"/>
      <c r="R1644" s="47"/>
      <c r="S1644" s="47"/>
      <c r="T1644" s="47"/>
      <c r="U1644" s="47"/>
    </row>
    <row r="1645" spans="1:21" x14ac:dyDescent="0.2">
      <c r="A1645" s="47"/>
      <c r="B1645" s="47"/>
      <c r="C1645" s="47"/>
      <c r="D1645" s="47"/>
      <c r="E1645" s="47"/>
      <c r="F1645" s="47"/>
      <c r="G1645" s="47"/>
      <c r="H1645" s="47"/>
      <c r="I1645" s="47"/>
      <c r="J1645" s="47"/>
      <c r="K1645" s="47"/>
      <c r="L1645" s="47"/>
      <c r="M1645" s="47"/>
      <c r="N1645" s="47"/>
      <c r="O1645" s="47"/>
      <c r="P1645" s="47"/>
      <c r="Q1645" s="47"/>
      <c r="R1645" s="47"/>
      <c r="S1645" s="47"/>
      <c r="T1645" s="47"/>
      <c r="U1645" s="47"/>
    </row>
    <row r="1646" spans="1:21" x14ac:dyDescent="0.2">
      <c r="A1646" s="47"/>
      <c r="B1646" s="47"/>
      <c r="C1646" s="47"/>
      <c r="D1646" s="47"/>
      <c r="E1646" s="47"/>
      <c r="F1646" s="47"/>
      <c r="G1646" s="47"/>
      <c r="H1646" s="47"/>
      <c r="I1646" s="47"/>
      <c r="J1646" s="47"/>
      <c r="K1646" s="47"/>
      <c r="L1646" s="47"/>
      <c r="M1646" s="47"/>
      <c r="N1646" s="47"/>
      <c r="O1646" s="47"/>
      <c r="P1646" s="47"/>
      <c r="Q1646" s="47"/>
      <c r="R1646" s="47"/>
      <c r="S1646" s="47"/>
      <c r="T1646" s="47"/>
      <c r="U1646" s="47"/>
    </row>
    <row r="1647" spans="1:21" x14ac:dyDescent="0.2">
      <c r="A1647" s="47"/>
      <c r="B1647" s="47"/>
      <c r="C1647" s="47"/>
      <c r="D1647" s="47"/>
      <c r="E1647" s="47"/>
      <c r="F1647" s="47"/>
      <c r="G1647" s="47"/>
      <c r="H1647" s="47"/>
      <c r="I1647" s="47"/>
      <c r="J1647" s="47"/>
      <c r="K1647" s="47"/>
      <c r="L1647" s="47"/>
      <c r="M1647" s="47"/>
      <c r="N1647" s="47"/>
      <c r="O1647" s="47"/>
      <c r="P1647" s="47"/>
      <c r="Q1647" s="47"/>
      <c r="R1647" s="47"/>
      <c r="S1647" s="47"/>
      <c r="T1647" s="47"/>
      <c r="U1647" s="47"/>
    </row>
    <row r="1648" spans="1:21" x14ac:dyDescent="0.2">
      <c r="A1648" s="47"/>
      <c r="B1648" s="47"/>
      <c r="C1648" s="47"/>
      <c r="D1648" s="47"/>
      <c r="E1648" s="47"/>
      <c r="F1648" s="47"/>
      <c r="G1648" s="47"/>
      <c r="H1648" s="47"/>
      <c r="I1648" s="47"/>
      <c r="J1648" s="47"/>
      <c r="K1648" s="47"/>
      <c r="L1648" s="47"/>
      <c r="M1648" s="47"/>
      <c r="N1648" s="47"/>
      <c r="O1648" s="47"/>
      <c r="P1648" s="47"/>
      <c r="Q1648" s="47"/>
      <c r="R1648" s="47"/>
      <c r="S1648" s="47"/>
      <c r="T1648" s="47"/>
      <c r="U1648" s="47"/>
    </row>
    <row r="1649" spans="1:21" x14ac:dyDescent="0.2">
      <c r="A1649" s="47"/>
      <c r="B1649" s="47"/>
      <c r="C1649" s="47"/>
      <c r="D1649" s="47"/>
      <c r="E1649" s="47"/>
      <c r="F1649" s="47"/>
      <c r="G1649" s="47"/>
      <c r="H1649" s="47"/>
      <c r="I1649" s="47"/>
      <c r="J1649" s="47"/>
      <c r="K1649" s="47"/>
      <c r="L1649" s="47"/>
      <c r="M1649" s="47"/>
      <c r="N1649" s="47"/>
      <c r="O1649" s="47"/>
      <c r="P1649" s="47"/>
      <c r="Q1649" s="47"/>
      <c r="R1649" s="47"/>
      <c r="S1649" s="47"/>
      <c r="T1649" s="47"/>
      <c r="U1649" s="47"/>
    </row>
    <row r="1650" spans="1:21" x14ac:dyDescent="0.2">
      <c r="A1650" s="47"/>
      <c r="B1650" s="47"/>
      <c r="C1650" s="47"/>
      <c r="D1650" s="47"/>
      <c r="E1650" s="47"/>
      <c r="F1650" s="47"/>
      <c r="G1650" s="47"/>
      <c r="H1650" s="47"/>
      <c r="I1650" s="47"/>
      <c r="J1650" s="47"/>
      <c r="K1650" s="47"/>
      <c r="L1650" s="47"/>
      <c r="M1650" s="47"/>
      <c r="N1650" s="47"/>
      <c r="O1650" s="47"/>
      <c r="P1650" s="47"/>
      <c r="Q1650" s="47"/>
      <c r="R1650" s="47"/>
      <c r="S1650" s="47"/>
      <c r="T1650" s="47"/>
      <c r="U1650" s="47"/>
    </row>
    <row r="1651" spans="1:21" x14ac:dyDescent="0.2">
      <c r="A1651" s="47"/>
      <c r="B1651" s="47"/>
      <c r="C1651" s="47"/>
      <c r="D1651" s="47"/>
      <c r="E1651" s="47"/>
      <c r="F1651" s="47"/>
      <c r="G1651" s="47"/>
      <c r="H1651" s="47"/>
      <c r="I1651" s="47"/>
      <c r="J1651" s="47"/>
      <c r="K1651" s="47"/>
      <c r="L1651" s="47"/>
      <c r="M1651" s="47"/>
      <c r="N1651" s="47"/>
      <c r="O1651" s="47"/>
      <c r="P1651" s="47"/>
      <c r="Q1651" s="47"/>
      <c r="R1651" s="47"/>
      <c r="S1651" s="47"/>
      <c r="T1651" s="47"/>
      <c r="U1651" s="47"/>
    </row>
    <row r="1652" spans="1:21" x14ac:dyDescent="0.2">
      <c r="A1652" s="47"/>
      <c r="B1652" s="47"/>
      <c r="C1652" s="47"/>
      <c r="D1652" s="47"/>
      <c r="E1652" s="47"/>
      <c r="F1652" s="47"/>
      <c r="G1652" s="47"/>
      <c r="H1652" s="47"/>
      <c r="I1652" s="47"/>
      <c r="J1652" s="47"/>
      <c r="K1652" s="47"/>
      <c r="L1652" s="47"/>
      <c r="M1652" s="47"/>
      <c r="N1652" s="47"/>
      <c r="O1652" s="47"/>
      <c r="P1652" s="47"/>
      <c r="Q1652" s="47"/>
      <c r="R1652" s="47"/>
      <c r="S1652" s="47"/>
      <c r="T1652" s="47"/>
      <c r="U1652" s="47"/>
    </row>
    <row r="1653" spans="1:21" x14ac:dyDescent="0.2">
      <c r="A1653" s="47"/>
      <c r="B1653" s="47"/>
      <c r="C1653" s="47"/>
      <c r="D1653" s="47"/>
      <c r="E1653" s="47"/>
      <c r="F1653" s="47"/>
      <c r="G1653" s="47"/>
      <c r="H1653" s="47"/>
      <c r="I1653" s="47"/>
      <c r="J1653" s="47"/>
      <c r="K1653" s="47"/>
      <c r="L1653" s="47"/>
      <c r="M1653" s="47"/>
      <c r="N1653" s="47"/>
      <c r="O1653" s="47"/>
      <c r="P1653" s="47"/>
      <c r="Q1653" s="47"/>
      <c r="R1653" s="47"/>
      <c r="S1653" s="47"/>
      <c r="T1653" s="47"/>
      <c r="U1653" s="47"/>
    </row>
    <row r="1654" spans="1:21" x14ac:dyDescent="0.2">
      <c r="A1654" s="47"/>
      <c r="B1654" s="47"/>
      <c r="C1654" s="47"/>
      <c r="D1654" s="47"/>
      <c r="E1654" s="47"/>
      <c r="F1654" s="47"/>
      <c r="G1654" s="47"/>
      <c r="H1654" s="47"/>
      <c r="I1654" s="47"/>
      <c r="J1654" s="47"/>
      <c r="K1654" s="47"/>
      <c r="L1654" s="47"/>
      <c r="M1654" s="47"/>
      <c r="N1654" s="47"/>
      <c r="O1654" s="47"/>
      <c r="P1654" s="47"/>
      <c r="Q1654" s="47"/>
      <c r="R1654" s="47"/>
      <c r="S1654" s="47"/>
      <c r="T1654" s="47"/>
      <c r="U1654" s="47"/>
    </row>
    <row r="1655" spans="1:21" x14ac:dyDescent="0.2">
      <c r="A1655" s="47"/>
      <c r="B1655" s="47"/>
      <c r="C1655" s="47"/>
      <c r="D1655" s="47"/>
      <c r="E1655" s="47"/>
      <c r="F1655" s="47"/>
      <c r="G1655" s="47"/>
      <c r="H1655" s="47"/>
      <c r="I1655" s="47"/>
      <c r="J1655" s="47"/>
      <c r="K1655" s="47"/>
      <c r="L1655" s="47"/>
      <c r="M1655" s="47"/>
      <c r="N1655" s="47"/>
      <c r="O1655" s="47"/>
      <c r="P1655" s="47"/>
      <c r="Q1655" s="47"/>
      <c r="R1655" s="47"/>
      <c r="S1655" s="47"/>
      <c r="T1655" s="47"/>
      <c r="U1655" s="47"/>
    </row>
    <row r="1656" spans="1:21" x14ac:dyDescent="0.2">
      <c r="A1656" s="47"/>
      <c r="B1656" s="47"/>
      <c r="C1656" s="47"/>
      <c r="D1656" s="47"/>
      <c r="E1656" s="47"/>
      <c r="F1656" s="47"/>
      <c r="G1656" s="47"/>
      <c r="H1656" s="47"/>
      <c r="I1656" s="47"/>
      <c r="J1656" s="47"/>
      <c r="K1656" s="47"/>
      <c r="L1656" s="47"/>
      <c r="M1656" s="47"/>
      <c r="N1656" s="47"/>
      <c r="O1656" s="47"/>
      <c r="P1656" s="47"/>
      <c r="Q1656" s="47"/>
      <c r="R1656" s="47"/>
      <c r="S1656" s="47"/>
      <c r="T1656" s="47"/>
      <c r="U1656" s="47"/>
    </row>
    <row r="1657" spans="1:21" x14ac:dyDescent="0.2">
      <c r="A1657" s="47"/>
      <c r="B1657" s="47"/>
      <c r="C1657" s="47"/>
      <c r="D1657" s="47"/>
      <c r="E1657" s="47"/>
      <c r="F1657" s="47"/>
      <c r="G1657" s="47"/>
      <c r="H1657" s="47"/>
      <c r="I1657" s="47"/>
      <c r="J1657" s="47"/>
      <c r="K1657" s="47"/>
      <c r="L1657" s="47"/>
      <c r="M1657" s="47"/>
      <c r="N1657" s="47"/>
      <c r="O1657" s="47"/>
      <c r="P1657" s="47"/>
      <c r="Q1657" s="47"/>
      <c r="R1657" s="47"/>
      <c r="S1657" s="47"/>
      <c r="T1657" s="47"/>
      <c r="U1657" s="47"/>
    </row>
    <row r="1658" spans="1:21" x14ac:dyDescent="0.2">
      <c r="A1658" s="47"/>
      <c r="B1658" s="47"/>
      <c r="C1658" s="47"/>
      <c r="D1658" s="47"/>
      <c r="E1658" s="47"/>
      <c r="F1658" s="47"/>
      <c r="G1658" s="47"/>
      <c r="H1658" s="47"/>
      <c r="I1658" s="47"/>
      <c r="J1658" s="47"/>
      <c r="K1658" s="47"/>
      <c r="L1658" s="47"/>
      <c r="M1658" s="47"/>
      <c r="N1658" s="47"/>
      <c r="O1658" s="47"/>
      <c r="P1658" s="47"/>
      <c r="Q1658" s="47"/>
      <c r="R1658" s="47"/>
      <c r="S1658" s="47"/>
      <c r="T1658" s="47"/>
      <c r="U1658" s="47"/>
    </row>
    <row r="1659" spans="1:21" x14ac:dyDescent="0.2">
      <c r="A1659" s="47"/>
      <c r="B1659" s="47"/>
      <c r="C1659" s="47"/>
      <c r="D1659" s="47"/>
      <c r="E1659" s="47"/>
      <c r="F1659" s="47"/>
      <c r="G1659" s="47"/>
      <c r="H1659" s="47"/>
      <c r="I1659" s="47"/>
      <c r="J1659" s="47"/>
      <c r="K1659" s="47"/>
      <c r="L1659" s="47"/>
      <c r="M1659" s="47"/>
      <c r="N1659" s="47"/>
      <c r="O1659" s="47"/>
      <c r="P1659" s="47"/>
      <c r="Q1659" s="47"/>
      <c r="R1659" s="47"/>
      <c r="S1659" s="47"/>
      <c r="T1659" s="47"/>
      <c r="U1659" s="47"/>
    </row>
    <row r="1660" spans="1:21" x14ac:dyDescent="0.2">
      <c r="A1660" s="47"/>
      <c r="B1660" s="47"/>
      <c r="C1660" s="47"/>
      <c r="D1660" s="47"/>
      <c r="E1660" s="47"/>
      <c r="F1660" s="47"/>
      <c r="G1660" s="47"/>
      <c r="H1660" s="47"/>
      <c r="I1660" s="47"/>
      <c r="J1660" s="47"/>
      <c r="K1660" s="47"/>
      <c r="L1660" s="47"/>
      <c r="M1660" s="47"/>
      <c r="N1660" s="47"/>
      <c r="O1660" s="47"/>
      <c r="P1660" s="47"/>
      <c r="Q1660" s="47"/>
      <c r="R1660" s="47"/>
      <c r="S1660" s="47"/>
      <c r="T1660" s="47"/>
      <c r="U1660" s="47"/>
    </row>
    <row r="1661" spans="1:21" x14ac:dyDescent="0.2">
      <c r="A1661" s="47"/>
      <c r="B1661" s="47"/>
      <c r="C1661" s="47"/>
      <c r="D1661" s="47"/>
      <c r="E1661" s="47"/>
      <c r="F1661" s="47"/>
      <c r="G1661" s="47"/>
      <c r="H1661" s="47"/>
      <c r="I1661" s="47"/>
      <c r="J1661" s="47"/>
      <c r="K1661" s="47"/>
      <c r="L1661" s="47"/>
      <c r="M1661" s="47"/>
      <c r="N1661" s="47"/>
      <c r="O1661" s="47"/>
      <c r="P1661" s="47"/>
      <c r="Q1661" s="47"/>
      <c r="R1661" s="47"/>
      <c r="S1661" s="47"/>
      <c r="T1661" s="47"/>
      <c r="U1661" s="47"/>
    </row>
    <row r="1662" spans="1:21" x14ac:dyDescent="0.2">
      <c r="A1662" s="47"/>
      <c r="B1662" s="47"/>
      <c r="C1662" s="47"/>
      <c r="D1662" s="47"/>
      <c r="E1662" s="47"/>
      <c r="F1662" s="47"/>
      <c r="G1662" s="47"/>
      <c r="H1662" s="47"/>
      <c r="I1662" s="47"/>
      <c r="J1662" s="47"/>
      <c r="K1662" s="47"/>
      <c r="L1662" s="47"/>
      <c r="M1662" s="47"/>
      <c r="N1662" s="47"/>
      <c r="O1662" s="47"/>
      <c r="P1662" s="47"/>
      <c r="Q1662" s="47"/>
      <c r="R1662" s="47"/>
      <c r="S1662" s="47"/>
      <c r="T1662" s="47"/>
      <c r="U1662" s="47"/>
    </row>
    <row r="1663" spans="1:21" x14ac:dyDescent="0.2">
      <c r="A1663" s="47"/>
      <c r="B1663" s="47"/>
      <c r="C1663" s="47"/>
      <c r="D1663" s="47"/>
      <c r="E1663" s="47"/>
      <c r="F1663" s="47"/>
      <c r="G1663" s="47"/>
      <c r="H1663" s="47"/>
      <c r="I1663" s="47"/>
      <c r="J1663" s="47"/>
      <c r="K1663" s="47"/>
      <c r="L1663" s="47"/>
      <c r="M1663" s="47"/>
      <c r="N1663" s="47"/>
      <c r="O1663" s="47"/>
      <c r="P1663" s="47"/>
      <c r="Q1663" s="47"/>
      <c r="R1663" s="47"/>
      <c r="S1663" s="47"/>
      <c r="T1663" s="47"/>
      <c r="U1663" s="47"/>
    </row>
    <row r="1664" spans="1:21" x14ac:dyDescent="0.2">
      <c r="A1664" s="47"/>
      <c r="B1664" s="47"/>
      <c r="C1664" s="47"/>
      <c r="D1664" s="47"/>
      <c r="E1664" s="47"/>
      <c r="F1664" s="47"/>
      <c r="G1664" s="47"/>
      <c r="H1664" s="47"/>
      <c r="I1664" s="47"/>
      <c r="J1664" s="47"/>
      <c r="K1664" s="47"/>
      <c r="L1664" s="47"/>
      <c r="M1664" s="47"/>
      <c r="N1664" s="47"/>
      <c r="O1664" s="47"/>
      <c r="P1664" s="47"/>
      <c r="Q1664" s="47"/>
      <c r="R1664" s="47"/>
      <c r="S1664" s="47"/>
      <c r="T1664" s="47"/>
      <c r="U1664" s="47"/>
    </row>
    <row r="1665" spans="1:21" x14ac:dyDescent="0.2">
      <c r="A1665" s="47"/>
      <c r="B1665" s="47"/>
      <c r="C1665" s="47"/>
      <c r="D1665" s="47"/>
      <c r="E1665" s="47"/>
      <c r="F1665" s="47"/>
      <c r="G1665" s="47"/>
      <c r="H1665" s="47"/>
      <c r="I1665" s="47"/>
      <c r="J1665" s="47"/>
      <c r="K1665" s="47"/>
      <c r="L1665" s="47"/>
      <c r="M1665" s="47"/>
      <c r="N1665" s="47"/>
      <c r="O1665" s="47"/>
      <c r="P1665" s="47"/>
      <c r="Q1665" s="47"/>
      <c r="R1665" s="47"/>
      <c r="S1665" s="47"/>
      <c r="T1665" s="47"/>
      <c r="U1665" s="47"/>
    </row>
    <row r="1666" spans="1:21" x14ac:dyDescent="0.2">
      <c r="A1666" s="47"/>
      <c r="B1666" s="47"/>
      <c r="C1666" s="47"/>
      <c r="D1666" s="47"/>
      <c r="E1666" s="47"/>
      <c r="F1666" s="47"/>
      <c r="G1666" s="47"/>
      <c r="H1666" s="47"/>
      <c r="I1666" s="47"/>
      <c r="J1666" s="47"/>
      <c r="K1666" s="47"/>
      <c r="L1666" s="47"/>
      <c r="M1666" s="47"/>
      <c r="N1666" s="47"/>
      <c r="O1666" s="47"/>
      <c r="P1666" s="47"/>
      <c r="Q1666" s="47"/>
      <c r="R1666" s="47"/>
      <c r="S1666" s="47"/>
      <c r="T1666" s="47"/>
      <c r="U1666" s="47"/>
    </row>
    <row r="1667" spans="1:21" x14ac:dyDescent="0.2">
      <c r="A1667" s="47"/>
      <c r="B1667" s="47"/>
      <c r="C1667" s="47"/>
      <c r="D1667" s="47"/>
      <c r="E1667" s="47"/>
      <c r="F1667" s="47"/>
      <c r="G1667" s="47"/>
      <c r="H1667" s="47"/>
      <c r="I1667" s="47"/>
      <c r="J1667" s="47"/>
      <c r="K1667" s="47"/>
      <c r="L1667" s="47"/>
      <c r="M1667" s="47"/>
      <c r="N1667" s="47"/>
      <c r="O1667" s="47"/>
      <c r="P1667" s="47"/>
      <c r="Q1667" s="47"/>
      <c r="R1667" s="47"/>
      <c r="S1667" s="47"/>
      <c r="T1667" s="47"/>
      <c r="U1667" s="47"/>
    </row>
    <row r="1668" spans="1:21" x14ac:dyDescent="0.2">
      <c r="A1668" s="47"/>
      <c r="B1668" s="47"/>
      <c r="C1668" s="47"/>
      <c r="D1668" s="47"/>
      <c r="E1668" s="47"/>
      <c r="F1668" s="47"/>
      <c r="G1668" s="47"/>
      <c r="H1668" s="47"/>
      <c r="I1668" s="47"/>
      <c r="J1668" s="47"/>
      <c r="K1668" s="47"/>
      <c r="L1668" s="47"/>
      <c r="M1668" s="47"/>
      <c r="N1668" s="47"/>
      <c r="O1668" s="47"/>
      <c r="P1668" s="47"/>
      <c r="Q1668" s="47"/>
      <c r="R1668" s="47"/>
      <c r="S1668" s="47"/>
      <c r="T1668" s="47"/>
      <c r="U1668" s="47"/>
    </row>
    <row r="1669" spans="1:21" x14ac:dyDescent="0.2">
      <c r="A1669" s="47"/>
      <c r="B1669" s="47"/>
      <c r="C1669" s="47"/>
      <c r="D1669" s="47"/>
      <c r="E1669" s="47"/>
      <c r="F1669" s="47"/>
      <c r="G1669" s="47"/>
      <c r="H1669" s="47"/>
      <c r="I1669" s="47"/>
      <c r="J1669" s="47"/>
      <c r="K1669" s="47"/>
      <c r="L1669" s="47"/>
      <c r="M1669" s="47"/>
      <c r="N1669" s="47"/>
      <c r="O1669" s="47"/>
      <c r="P1669" s="47"/>
      <c r="Q1669" s="47"/>
      <c r="R1669" s="47"/>
      <c r="S1669" s="47"/>
      <c r="T1669" s="47"/>
      <c r="U1669" s="47"/>
    </row>
    <row r="1670" spans="1:21" x14ac:dyDescent="0.2">
      <c r="A1670" s="47"/>
      <c r="B1670" s="47"/>
      <c r="C1670" s="47"/>
      <c r="D1670" s="47"/>
      <c r="E1670" s="47"/>
      <c r="F1670" s="47"/>
      <c r="G1670" s="47"/>
      <c r="H1670" s="47"/>
      <c r="I1670" s="47"/>
      <c r="J1670" s="47"/>
      <c r="K1670" s="47"/>
      <c r="L1670" s="47"/>
      <c r="M1670" s="47"/>
      <c r="N1670" s="47"/>
      <c r="O1670" s="47"/>
      <c r="P1670" s="47"/>
      <c r="Q1670" s="47"/>
      <c r="R1670" s="47"/>
      <c r="S1670" s="47"/>
      <c r="T1670" s="47"/>
      <c r="U1670" s="47"/>
    </row>
    <row r="1671" spans="1:21" x14ac:dyDescent="0.2">
      <c r="A1671" s="47"/>
      <c r="B1671" s="47"/>
      <c r="C1671" s="47"/>
      <c r="D1671" s="47"/>
      <c r="E1671" s="47"/>
      <c r="F1671" s="47"/>
      <c r="G1671" s="47"/>
      <c r="H1671" s="47"/>
      <c r="I1671" s="47"/>
      <c r="J1671" s="47"/>
      <c r="K1671" s="47"/>
      <c r="L1671" s="47"/>
      <c r="M1671" s="47"/>
      <c r="N1671" s="47"/>
      <c r="O1671" s="47"/>
      <c r="P1671" s="47"/>
      <c r="Q1671" s="47"/>
      <c r="R1671" s="47"/>
      <c r="S1671" s="47"/>
      <c r="T1671" s="47"/>
      <c r="U1671" s="47"/>
    </row>
    <row r="1672" spans="1:21" x14ac:dyDescent="0.2">
      <c r="A1672" s="47"/>
      <c r="B1672" s="47"/>
      <c r="C1672" s="47"/>
      <c r="D1672" s="47"/>
      <c r="E1672" s="47"/>
      <c r="F1672" s="47"/>
      <c r="G1672" s="47"/>
      <c r="H1672" s="47"/>
      <c r="I1672" s="47"/>
      <c r="J1672" s="47"/>
      <c r="K1672" s="47"/>
      <c r="L1672" s="47"/>
      <c r="M1672" s="47"/>
      <c r="N1672" s="47"/>
      <c r="O1672" s="47"/>
      <c r="P1672" s="47"/>
      <c r="Q1672" s="47"/>
      <c r="R1672" s="47"/>
      <c r="S1672" s="47"/>
      <c r="T1672" s="47"/>
      <c r="U1672" s="47"/>
    </row>
    <row r="1673" spans="1:21" x14ac:dyDescent="0.2">
      <c r="A1673" s="47"/>
      <c r="B1673" s="47"/>
      <c r="C1673" s="47"/>
      <c r="D1673" s="47"/>
      <c r="E1673" s="47"/>
      <c r="F1673" s="47"/>
      <c r="G1673" s="47"/>
      <c r="H1673" s="47"/>
      <c r="I1673" s="47"/>
      <c r="J1673" s="47"/>
      <c r="K1673" s="47"/>
      <c r="L1673" s="47"/>
      <c r="M1673" s="47"/>
      <c r="N1673" s="47"/>
      <c r="O1673" s="47"/>
      <c r="P1673" s="47"/>
      <c r="Q1673" s="47"/>
      <c r="R1673" s="47"/>
      <c r="S1673" s="47"/>
      <c r="T1673" s="47"/>
      <c r="U1673" s="47"/>
    </row>
    <row r="1674" spans="1:21" x14ac:dyDescent="0.2">
      <c r="A1674" s="47"/>
      <c r="B1674" s="47"/>
      <c r="C1674" s="47"/>
      <c r="D1674" s="47"/>
      <c r="E1674" s="47"/>
      <c r="F1674" s="47"/>
      <c r="G1674" s="47"/>
      <c r="H1674" s="47"/>
      <c r="I1674" s="47"/>
      <c r="J1674" s="47"/>
      <c r="K1674" s="47"/>
      <c r="L1674" s="47"/>
      <c r="M1674" s="47"/>
      <c r="N1674" s="47"/>
      <c r="O1674" s="47"/>
      <c r="P1674" s="47"/>
      <c r="Q1674" s="47"/>
      <c r="R1674" s="47"/>
      <c r="S1674" s="47"/>
      <c r="T1674" s="47"/>
      <c r="U1674" s="47"/>
    </row>
    <row r="1675" spans="1:21" x14ac:dyDescent="0.2">
      <c r="A1675" s="47"/>
      <c r="B1675" s="47"/>
      <c r="C1675" s="47"/>
      <c r="D1675" s="47"/>
      <c r="E1675" s="47"/>
      <c r="F1675" s="47"/>
      <c r="G1675" s="47"/>
      <c r="H1675" s="47"/>
      <c r="I1675" s="47"/>
      <c r="J1675" s="47"/>
      <c r="K1675" s="47"/>
      <c r="L1675" s="47"/>
      <c r="M1675" s="47"/>
      <c r="N1675" s="47"/>
      <c r="O1675" s="47"/>
      <c r="P1675" s="47"/>
      <c r="Q1675" s="47"/>
      <c r="R1675" s="47"/>
      <c r="S1675" s="47"/>
      <c r="T1675" s="47"/>
      <c r="U1675" s="47"/>
    </row>
    <row r="1676" spans="1:21" x14ac:dyDescent="0.2">
      <c r="A1676" s="47"/>
      <c r="B1676" s="47"/>
      <c r="C1676" s="47"/>
      <c r="D1676" s="47"/>
      <c r="E1676" s="47"/>
      <c r="F1676" s="47"/>
      <c r="G1676" s="47"/>
      <c r="H1676" s="47"/>
      <c r="I1676" s="47"/>
      <c r="J1676" s="47"/>
      <c r="K1676" s="47"/>
      <c r="L1676" s="47"/>
      <c r="M1676" s="47"/>
      <c r="N1676" s="47"/>
      <c r="O1676" s="47"/>
      <c r="P1676" s="47"/>
      <c r="Q1676" s="47"/>
      <c r="R1676" s="47"/>
      <c r="S1676" s="47"/>
      <c r="T1676" s="47"/>
      <c r="U1676" s="47"/>
    </row>
    <row r="1677" spans="1:21" x14ac:dyDescent="0.2">
      <c r="A1677" s="47"/>
      <c r="B1677" s="47"/>
      <c r="C1677" s="47"/>
      <c r="D1677" s="47"/>
      <c r="E1677" s="47"/>
      <c r="F1677" s="47"/>
      <c r="G1677" s="47"/>
      <c r="H1677" s="47"/>
      <c r="I1677" s="47"/>
      <c r="J1677" s="47"/>
      <c r="K1677" s="47"/>
      <c r="L1677" s="47"/>
      <c r="M1677" s="47"/>
      <c r="N1677" s="47"/>
      <c r="O1677" s="47"/>
      <c r="P1677" s="47"/>
      <c r="Q1677" s="47"/>
      <c r="R1677" s="47"/>
      <c r="S1677" s="47"/>
      <c r="T1677" s="47"/>
      <c r="U1677" s="47"/>
    </row>
    <row r="1678" spans="1:21" x14ac:dyDescent="0.2">
      <c r="A1678" s="47"/>
      <c r="B1678" s="47"/>
      <c r="C1678" s="47"/>
      <c r="D1678" s="47"/>
      <c r="E1678" s="47"/>
      <c r="F1678" s="47"/>
      <c r="G1678" s="47"/>
      <c r="H1678" s="47"/>
      <c r="I1678" s="47"/>
      <c r="J1678" s="47"/>
      <c r="K1678" s="47"/>
      <c r="L1678" s="47"/>
      <c r="M1678" s="47"/>
      <c r="N1678" s="47"/>
      <c r="O1678" s="47"/>
      <c r="P1678" s="47"/>
      <c r="Q1678" s="47"/>
      <c r="R1678" s="47"/>
      <c r="S1678" s="47"/>
      <c r="T1678" s="47"/>
      <c r="U1678" s="47"/>
    </row>
    <row r="1679" spans="1:21" x14ac:dyDescent="0.2">
      <c r="A1679" s="47"/>
      <c r="B1679" s="47"/>
      <c r="C1679" s="47"/>
      <c r="D1679" s="47"/>
      <c r="E1679" s="47"/>
      <c r="F1679" s="47"/>
      <c r="G1679" s="47"/>
      <c r="H1679" s="47"/>
      <c r="I1679" s="47"/>
      <c r="J1679" s="47"/>
      <c r="K1679" s="47"/>
      <c r="L1679" s="47"/>
      <c r="M1679" s="47"/>
      <c r="N1679" s="47"/>
      <c r="O1679" s="47"/>
      <c r="P1679" s="47"/>
      <c r="Q1679" s="47"/>
      <c r="R1679" s="47"/>
      <c r="S1679" s="47"/>
      <c r="T1679" s="47"/>
      <c r="U1679" s="47"/>
    </row>
    <row r="1680" spans="1:21" x14ac:dyDescent="0.2">
      <c r="A1680" s="47"/>
      <c r="B1680" s="47"/>
      <c r="C1680" s="47"/>
      <c r="D1680" s="47"/>
      <c r="E1680" s="47"/>
      <c r="F1680" s="47"/>
      <c r="G1680" s="47"/>
      <c r="H1680" s="47"/>
      <c r="I1680" s="47"/>
      <c r="J1680" s="47"/>
      <c r="K1680" s="47"/>
      <c r="L1680" s="47"/>
      <c r="M1680" s="47"/>
      <c r="N1680" s="47"/>
      <c r="O1680" s="47"/>
      <c r="P1680" s="47"/>
      <c r="Q1680" s="47"/>
      <c r="R1680" s="47"/>
      <c r="S1680" s="47"/>
      <c r="T1680" s="47"/>
      <c r="U1680" s="47"/>
    </row>
    <row r="1681" spans="1:21" x14ac:dyDescent="0.2">
      <c r="A1681" s="47"/>
      <c r="B1681" s="47"/>
      <c r="C1681" s="47"/>
      <c r="D1681" s="47"/>
      <c r="E1681" s="47"/>
      <c r="F1681" s="47"/>
      <c r="G1681" s="47"/>
      <c r="H1681" s="47"/>
      <c r="I1681" s="47"/>
      <c r="J1681" s="47"/>
      <c r="K1681" s="47"/>
      <c r="L1681" s="47"/>
      <c r="M1681" s="47"/>
      <c r="N1681" s="47"/>
      <c r="O1681" s="47"/>
      <c r="P1681" s="47"/>
      <c r="Q1681" s="47"/>
      <c r="R1681" s="47"/>
      <c r="S1681" s="47"/>
      <c r="T1681" s="47"/>
      <c r="U1681" s="47"/>
    </row>
    <row r="1682" spans="1:21" x14ac:dyDescent="0.2">
      <c r="A1682" s="47"/>
      <c r="B1682" s="47"/>
      <c r="C1682" s="47"/>
      <c r="D1682" s="47"/>
      <c r="E1682" s="47"/>
      <c r="F1682" s="47"/>
      <c r="G1682" s="47"/>
      <c r="H1682" s="47"/>
      <c r="I1682" s="47"/>
      <c r="J1682" s="47"/>
      <c r="K1682" s="47"/>
      <c r="L1682" s="47"/>
      <c r="M1682" s="47"/>
      <c r="N1682" s="47"/>
      <c r="O1682" s="47"/>
      <c r="P1682" s="47"/>
      <c r="Q1682" s="47"/>
      <c r="R1682" s="47"/>
      <c r="S1682" s="47"/>
      <c r="T1682" s="47"/>
      <c r="U1682" s="47"/>
    </row>
    <row r="1683" spans="1:21" x14ac:dyDescent="0.2">
      <c r="A1683" s="47"/>
      <c r="B1683" s="47"/>
      <c r="C1683" s="47"/>
      <c r="D1683" s="47"/>
      <c r="E1683" s="47"/>
      <c r="F1683" s="47"/>
      <c r="G1683" s="47"/>
      <c r="H1683" s="47"/>
      <c r="I1683" s="47"/>
      <c r="J1683" s="47"/>
      <c r="K1683" s="47"/>
      <c r="L1683" s="47"/>
      <c r="M1683" s="47"/>
      <c r="N1683" s="47"/>
      <c r="O1683" s="47"/>
      <c r="P1683" s="47"/>
      <c r="Q1683" s="47"/>
      <c r="R1683" s="47"/>
      <c r="S1683" s="47"/>
      <c r="T1683" s="47"/>
      <c r="U1683" s="47"/>
    </row>
    <row r="1684" spans="1:21" x14ac:dyDescent="0.2">
      <c r="A1684" s="47"/>
      <c r="B1684" s="47"/>
      <c r="C1684" s="47"/>
      <c r="D1684" s="47"/>
      <c r="E1684" s="47"/>
      <c r="F1684" s="47"/>
      <c r="G1684" s="47"/>
      <c r="H1684" s="47"/>
      <c r="I1684" s="47"/>
      <c r="J1684" s="47"/>
      <c r="K1684" s="47"/>
      <c r="L1684" s="47"/>
      <c r="M1684" s="47"/>
      <c r="N1684" s="47"/>
      <c r="O1684" s="47"/>
      <c r="P1684" s="47"/>
      <c r="Q1684" s="47"/>
      <c r="R1684" s="47"/>
      <c r="S1684" s="47"/>
      <c r="T1684" s="47"/>
      <c r="U1684" s="47"/>
    </row>
    <row r="1685" spans="1:21" x14ac:dyDescent="0.2">
      <c r="A1685" s="47"/>
      <c r="B1685" s="47"/>
      <c r="C1685" s="47"/>
      <c r="D1685" s="47"/>
      <c r="E1685" s="47"/>
      <c r="F1685" s="47"/>
      <c r="G1685" s="47"/>
      <c r="H1685" s="47"/>
      <c r="I1685" s="47"/>
      <c r="J1685" s="47"/>
      <c r="K1685" s="47"/>
      <c r="L1685" s="47"/>
      <c r="M1685" s="47"/>
      <c r="N1685" s="47"/>
      <c r="O1685" s="47"/>
      <c r="P1685" s="47"/>
      <c r="Q1685" s="47"/>
      <c r="R1685" s="47"/>
      <c r="S1685" s="47"/>
      <c r="T1685" s="47"/>
      <c r="U1685" s="47"/>
    </row>
    <row r="1686" spans="1:21" x14ac:dyDescent="0.2">
      <c r="A1686" s="47"/>
      <c r="B1686" s="47"/>
      <c r="C1686" s="47"/>
      <c r="D1686" s="47"/>
      <c r="E1686" s="47"/>
      <c r="F1686" s="47"/>
      <c r="G1686" s="47"/>
      <c r="H1686" s="47"/>
      <c r="I1686" s="47"/>
      <c r="J1686" s="47"/>
      <c r="K1686" s="47"/>
      <c r="L1686" s="47"/>
      <c r="M1686" s="47"/>
      <c r="N1686" s="47"/>
      <c r="O1686" s="47"/>
      <c r="P1686" s="47"/>
      <c r="Q1686" s="47"/>
      <c r="R1686" s="47"/>
      <c r="S1686" s="47"/>
      <c r="T1686" s="47"/>
      <c r="U1686" s="47"/>
    </row>
    <row r="1687" spans="1:21" x14ac:dyDescent="0.2">
      <c r="A1687" s="47"/>
      <c r="B1687" s="47"/>
      <c r="C1687" s="47"/>
      <c r="D1687" s="47"/>
      <c r="E1687" s="47"/>
      <c r="F1687" s="47"/>
      <c r="G1687" s="47"/>
      <c r="H1687" s="47"/>
      <c r="I1687" s="47"/>
      <c r="J1687" s="47"/>
      <c r="K1687" s="47"/>
      <c r="L1687" s="47"/>
      <c r="M1687" s="47"/>
      <c r="N1687" s="47"/>
      <c r="O1687" s="47"/>
      <c r="P1687" s="47"/>
      <c r="Q1687" s="47"/>
      <c r="R1687" s="47"/>
      <c r="S1687" s="47"/>
      <c r="T1687" s="47"/>
      <c r="U1687" s="47"/>
    </row>
    <row r="1688" spans="1:21" x14ac:dyDescent="0.2">
      <c r="A1688" s="47"/>
      <c r="B1688" s="47"/>
      <c r="C1688" s="47"/>
      <c r="D1688" s="47"/>
      <c r="E1688" s="47"/>
      <c r="F1688" s="47"/>
      <c r="G1688" s="47"/>
      <c r="H1688" s="47"/>
      <c r="I1688" s="47"/>
      <c r="J1688" s="47"/>
      <c r="K1688" s="47"/>
      <c r="L1688" s="47"/>
      <c r="M1688" s="47"/>
      <c r="N1688" s="47"/>
      <c r="O1688" s="47"/>
      <c r="P1688" s="47"/>
      <c r="Q1688" s="47"/>
      <c r="R1688" s="47"/>
      <c r="S1688" s="47"/>
      <c r="T1688" s="47"/>
      <c r="U1688" s="47"/>
    </row>
    <row r="1689" spans="1:21" x14ac:dyDescent="0.2">
      <c r="A1689" s="47"/>
      <c r="B1689" s="47"/>
      <c r="C1689" s="47"/>
      <c r="D1689" s="47"/>
      <c r="E1689" s="47"/>
      <c r="F1689" s="47"/>
      <c r="G1689" s="47"/>
      <c r="H1689" s="47"/>
      <c r="I1689" s="47"/>
      <c r="J1689" s="47"/>
      <c r="K1689" s="47"/>
      <c r="L1689" s="47"/>
      <c r="M1689" s="47"/>
      <c r="N1689" s="47"/>
      <c r="O1689" s="47"/>
      <c r="P1689" s="47"/>
      <c r="Q1689" s="47"/>
      <c r="R1689" s="47"/>
      <c r="S1689" s="47"/>
      <c r="T1689" s="47"/>
      <c r="U1689" s="47"/>
    </row>
    <row r="1690" spans="1:21" x14ac:dyDescent="0.2">
      <c r="A1690" s="47"/>
      <c r="B1690" s="47"/>
      <c r="C1690" s="47"/>
      <c r="D1690" s="47"/>
      <c r="E1690" s="47"/>
      <c r="F1690" s="47"/>
      <c r="G1690" s="47"/>
      <c r="H1690" s="47"/>
      <c r="I1690" s="47"/>
      <c r="J1690" s="47"/>
      <c r="K1690" s="47"/>
      <c r="L1690" s="47"/>
      <c r="M1690" s="47"/>
      <c r="N1690" s="47"/>
      <c r="O1690" s="47"/>
      <c r="P1690" s="47"/>
      <c r="Q1690" s="47"/>
      <c r="R1690" s="47"/>
      <c r="S1690" s="47"/>
      <c r="T1690" s="47"/>
      <c r="U1690" s="47"/>
    </row>
    <row r="1691" spans="1:21" x14ac:dyDescent="0.2">
      <c r="A1691" s="47"/>
      <c r="B1691" s="47"/>
      <c r="C1691" s="47"/>
      <c r="D1691" s="47"/>
      <c r="E1691" s="47"/>
      <c r="F1691" s="47"/>
      <c r="G1691" s="47"/>
      <c r="H1691" s="47"/>
      <c r="I1691" s="47"/>
      <c r="J1691" s="47"/>
      <c r="K1691" s="47"/>
      <c r="L1691" s="47"/>
      <c r="M1691" s="47"/>
      <c r="N1691" s="47"/>
      <c r="O1691" s="47"/>
      <c r="P1691" s="47"/>
      <c r="Q1691" s="47"/>
      <c r="R1691" s="47"/>
      <c r="S1691" s="47"/>
      <c r="T1691" s="47"/>
      <c r="U1691" s="47"/>
    </row>
    <row r="1692" spans="1:21" x14ac:dyDescent="0.2">
      <c r="A1692" s="47"/>
      <c r="B1692" s="47"/>
      <c r="C1692" s="47"/>
      <c r="D1692" s="47"/>
      <c r="E1692" s="47"/>
      <c r="F1692" s="47"/>
      <c r="G1692" s="47"/>
      <c r="H1692" s="47"/>
      <c r="I1692" s="47"/>
      <c r="J1692" s="47"/>
      <c r="K1692" s="47"/>
      <c r="L1692" s="47"/>
      <c r="M1692" s="47"/>
      <c r="N1692" s="47"/>
      <c r="O1692" s="47"/>
      <c r="P1692" s="47"/>
      <c r="Q1692" s="47"/>
      <c r="R1692" s="47"/>
      <c r="S1692" s="47"/>
      <c r="T1692" s="47"/>
      <c r="U1692" s="47"/>
    </row>
    <row r="1693" spans="1:21" x14ac:dyDescent="0.2">
      <c r="A1693" s="47"/>
      <c r="B1693" s="47"/>
      <c r="C1693" s="47"/>
      <c r="D1693" s="47"/>
      <c r="E1693" s="47"/>
      <c r="F1693" s="47"/>
      <c r="G1693" s="47"/>
      <c r="H1693" s="47"/>
      <c r="I1693" s="47"/>
      <c r="J1693" s="47"/>
      <c r="K1693" s="47"/>
      <c r="L1693" s="47"/>
      <c r="M1693" s="47"/>
      <c r="N1693" s="47"/>
      <c r="O1693" s="47"/>
      <c r="P1693" s="47"/>
      <c r="Q1693" s="47"/>
      <c r="R1693" s="47"/>
      <c r="S1693" s="47"/>
      <c r="T1693" s="47"/>
      <c r="U1693" s="47"/>
    </row>
    <row r="1694" spans="1:21" x14ac:dyDescent="0.2">
      <c r="A1694" s="47"/>
      <c r="B1694" s="47"/>
      <c r="C1694" s="47"/>
      <c r="D1694" s="47"/>
      <c r="E1694" s="47"/>
      <c r="F1694" s="47"/>
      <c r="G1694" s="47"/>
      <c r="H1694" s="47"/>
      <c r="I1694" s="47"/>
      <c r="J1694" s="47"/>
      <c r="K1694" s="47"/>
      <c r="L1694" s="47"/>
      <c r="M1694" s="47"/>
      <c r="N1694" s="47"/>
      <c r="O1694" s="47"/>
      <c r="P1694" s="47"/>
      <c r="Q1694" s="47"/>
      <c r="R1694" s="47"/>
      <c r="S1694" s="47"/>
      <c r="T1694" s="47"/>
      <c r="U1694" s="47"/>
    </row>
    <row r="1695" spans="1:21" x14ac:dyDescent="0.2">
      <c r="A1695" s="47"/>
      <c r="B1695" s="47"/>
      <c r="C1695" s="47"/>
      <c r="D1695" s="47"/>
      <c r="E1695" s="47"/>
      <c r="F1695" s="47"/>
      <c r="G1695" s="47"/>
      <c r="H1695" s="47"/>
      <c r="I1695" s="47"/>
      <c r="J1695" s="47"/>
      <c r="K1695" s="47"/>
      <c r="L1695" s="47"/>
      <c r="M1695" s="47"/>
      <c r="N1695" s="47"/>
      <c r="O1695" s="47"/>
      <c r="P1695" s="47"/>
      <c r="Q1695" s="47"/>
      <c r="R1695" s="47"/>
      <c r="S1695" s="47"/>
      <c r="T1695" s="47"/>
      <c r="U1695" s="47"/>
    </row>
    <row r="1696" spans="1:21" x14ac:dyDescent="0.2">
      <c r="A1696" s="47"/>
      <c r="B1696" s="47"/>
      <c r="C1696" s="47"/>
      <c r="D1696" s="47"/>
      <c r="E1696" s="47"/>
      <c r="F1696" s="47"/>
      <c r="G1696" s="47"/>
      <c r="H1696" s="47"/>
      <c r="I1696" s="47"/>
      <c r="J1696" s="47"/>
      <c r="K1696" s="47"/>
      <c r="L1696" s="47"/>
      <c r="M1696" s="47"/>
      <c r="N1696" s="47"/>
      <c r="O1696" s="47"/>
      <c r="P1696" s="47"/>
      <c r="Q1696" s="47"/>
      <c r="R1696" s="47"/>
      <c r="S1696" s="47"/>
      <c r="T1696" s="47"/>
      <c r="U1696" s="47"/>
    </row>
    <row r="1697" spans="1:21" x14ac:dyDescent="0.2">
      <c r="A1697" s="47"/>
      <c r="B1697" s="47"/>
      <c r="C1697" s="47"/>
      <c r="D1697" s="47"/>
      <c r="E1697" s="47"/>
      <c r="F1697" s="47"/>
      <c r="G1697" s="47"/>
      <c r="H1697" s="47"/>
      <c r="I1697" s="47"/>
      <c r="J1697" s="47"/>
      <c r="K1697" s="47"/>
      <c r="L1697" s="47"/>
      <c r="M1697" s="47"/>
      <c r="N1697" s="47"/>
      <c r="O1697" s="47"/>
      <c r="P1697" s="47"/>
      <c r="Q1697" s="47"/>
      <c r="R1697" s="47"/>
      <c r="S1697" s="47"/>
      <c r="T1697" s="47"/>
      <c r="U1697" s="47"/>
    </row>
    <row r="1698" spans="1:21" x14ac:dyDescent="0.2">
      <c r="A1698" s="47"/>
      <c r="B1698" s="47"/>
      <c r="C1698" s="47"/>
      <c r="D1698" s="47"/>
      <c r="E1698" s="47"/>
      <c r="F1698" s="47"/>
      <c r="G1698" s="47"/>
      <c r="H1698" s="47"/>
      <c r="I1698" s="47"/>
      <c r="J1698" s="47"/>
      <c r="K1698" s="47"/>
      <c r="L1698" s="47"/>
      <c r="M1698" s="47"/>
      <c r="N1698" s="47"/>
      <c r="O1698" s="47"/>
      <c r="P1698" s="47"/>
      <c r="Q1698" s="47"/>
      <c r="R1698" s="47"/>
      <c r="S1698" s="47"/>
      <c r="T1698" s="47"/>
      <c r="U1698" s="47"/>
    </row>
    <row r="1699" spans="1:21" x14ac:dyDescent="0.2">
      <c r="A1699" s="47"/>
      <c r="B1699" s="47"/>
      <c r="C1699" s="47"/>
      <c r="D1699" s="47"/>
      <c r="E1699" s="47"/>
      <c r="F1699" s="47"/>
      <c r="G1699" s="47"/>
      <c r="H1699" s="47"/>
      <c r="I1699" s="47"/>
      <c r="J1699" s="47"/>
      <c r="K1699" s="47"/>
      <c r="L1699" s="47"/>
      <c r="M1699" s="47"/>
      <c r="N1699" s="47"/>
      <c r="O1699" s="47"/>
      <c r="P1699" s="47"/>
      <c r="Q1699" s="47"/>
      <c r="R1699" s="47"/>
      <c r="S1699" s="47"/>
      <c r="T1699" s="47"/>
      <c r="U1699" s="47"/>
    </row>
    <row r="1700" spans="1:21" x14ac:dyDescent="0.2">
      <c r="A1700" s="47"/>
      <c r="B1700" s="47"/>
      <c r="C1700" s="47"/>
      <c r="D1700" s="47"/>
      <c r="E1700" s="47"/>
      <c r="F1700" s="47"/>
      <c r="G1700" s="47"/>
      <c r="H1700" s="47"/>
      <c r="I1700" s="47"/>
      <c r="J1700" s="47"/>
      <c r="K1700" s="47"/>
      <c r="L1700" s="47"/>
      <c r="M1700" s="47"/>
      <c r="N1700" s="47"/>
      <c r="O1700" s="47"/>
      <c r="P1700" s="47"/>
      <c r="Q1700" s="47"/>
      <c r="R1700" s="47"/>
      <c r="S1700" s="47"/>
      <c r="T1700" s="47"/>
      <c r="U1700" s="47"/>
    </row>
    <row r="1701" spans="1:21" x14ac:dyDescent="0.2">
      <c r="A1701" s="47"/>
      <c r="B1701" s="47"/>
      <c r="C1701" s="47"/>
      <c r="D1701" s="47"/>
      <c r="E1701" s="47"/>
      <c r="F1701" s="47"/>
      <c r="G1701" s="47"/>
      <c r="H1701" s="47"/>
      <c r="I1701" s="47"/>
      <c r="J1701" s="47"/>
      <c r="K1701" s="47"/>
      <c r="L1701" s="47"/>
      <c r="M1701" s="47"/>
      <c r="N1701" s="47"/>
      <c r="O1701" s="47"/>
      <c r="P1701" s="47"/>
      <c r="Q1701" s="47"/>
      <c r="R1701" s="47"/>
      <c r="S1701" s="47"/>
      <c r="T1701" s="47"/>
      <c r="U1701" s="47"/>
    </row>
    <row r="1702" spans="1:21" x14ac:dyDescent="0.2">
      <c r="A1702" s="47"/>
      <c r="B1702" s="47"/>
      <c r="C1702" s="47"/>
      <c r="D1702" s="47"/>
      <c r="E1702" s="47"/>
      <c r="F1702" s="47"/>
      <c r="G1702" s="47"/>
      <c r="H1702" s="47"/>
      <c r="I1702" s="47"/>
      <c r="J1702" s="47"/>
      <c r="K1702" s="47"/>
      <c r="L1702" s="47"/>
      <c r="M1702" s="47"/>
      <c r="N1702" s="47"/>
      <c r="O1702" s="47"/>
      <c r="P1702" s="47"/>
      <c r="Q1702" s="47"/>
      <c r="R1702" s="47"/>
      <c r="S1702" s="47"/>
      <c r="T1702" s="47"/>
      <c r="U1702" s="47"/>
    </row>
    <row r="1703" spans="1:21" x14ac:dyDescent="0.2">
      <c r="A1703" s="47"/>
      <c r="B1703" s="47"/>
      <c r="C1703" s="47"/>
      <c r="D1703" s="47"/>
      <c r="E1703" s="47"/>
      <c r="F1703" s="47"/>
      <c r="G1703" s="47"/>
      <c r="H1703" s="47"/>
      <c r="I1703" s="47"/>
      <c r="J1703" s="47"/>
      <c r="K1703" s="47"/>
      <c r="L1703" s="47"/>
      <c r="M1703" s="47"/>
      <c r="N1703" s="47"/>
      <c r="O1703" s="47"/>
      <c r="P1703" s="47"/>
      <c r="Q1703" s="47"/>
      <c r="R1703" s="47"/>
      <c r="S1703" s="47"/>
      <c r="T1703" s="47"/>
      <c r="U1703" s="47"/>
    </row>
    <row r="1704" spans="1:21" x14ac:dyDescent="0.2">
      <c r="A1704" s="47"/>
      <c r="B1704" s="47"/>
      <c r="C1704" s="47"/>
      <c r="D1704" s="47"/>
      <c r="E1704" s="47"/>
      <c r="F1704" s="47"/>
      <c r="G1704" s="47"/>
      <c r="H1704" s="47"/>
      <c r="I1704" s="47"/>
      <c r="J1704" s="47"/>
      <c r="K1704" s="47"/>
      <c r="L1704" s="47"/>
      <c r="M1704" s="47"/>
      <c r="N1704" s="47"/>
      <c r="O1704" s="47"/>
      <c r="P1704" s="47"/>
      <c r="Q1704" s="47"/>
      <c r="R1704" s="47"/>
      <c r="S1704" s="47"/>
      <c r="T1704" s="47"/>
      <c r="U1704" s="47"/>
    </row>
    <row r="1705" spans="1:21" x14ac:dyDescent="0.2">
      <c r="A1705" s="47"/>
      <c r="B1705" s="47"/>
      <c r="C1705" s="47"/>
      <c r="D1705" s="47"/>
      <c r="E1705" s="47"/>
      <c r="F1705" s="47"/>
      <c r="G1705" s="47"/>
      <c r="H1705" s="47"/>
      <c r="I1705" s="47"/>
      <c r="J1705" s="47"/>
      <c r="K1705" s="47"/>
      <c r="L1705" s="47"/>
      <c r="M1705" s="47"/>
      <c r="N1705" s="47"/>
      <c r="O1705" s="47"/>
      <c r="P1705" s="47"/>
      <c r="Q1705" s="47"/>
      <c r="R1705" s="47"/>
      <c r="S1705" s="47"/>
      <c r="T1705" s="47"/>
      <c r="U1705" s="47"/>
    </row>
    <row r="1706" spans="1:21" x14ac:dyDescent="0.2">
      <c r="A1706" s="47"/>
      <c r="B1706" s="47"/>
      <c r="C1706" s="47"/>
      <c r="D1706" s="47"/>
      <c r="E1706" s="47"/>
      <c r="F1706" s="47"/>
      <c r="G1706" s="47"/>
      <c r="H1706" s="47"/>
      <c r="I1706" s="47"/>
      <c r="J1706" s="47"/>
      <c r="K1706" s="47"/>
      <c r="L1706" s="47"/>
      <c r="M1706" s="47"/>
      <c r="N1706" s="47"/>
      <c r="O1706" s="47"/>
      <c r="P1706" s="47"/>
      <c r="Q1706" s="47"/>
      <c r="R1706" s="47"/>
      <c r="S1706" s="47"/>
      <c r="T1706" s="47"/>
      <c r="U1706" s="47"/>
    </row>
    <row r="1707" spans="1:21" x14ac:dyDescent="0.2">
      <c r="A1707" s="47"/>
      <c r="B1707" s="47"/>
      <c r="C1707" s="47"/>
      <c r="D1707" s="47"/>
      <c r="E1707" s="47"/>
      <c r="F1707" s="47"/>
      <c r="G1707" s="47"/>
      <c r="H1707" s="47"/>
      <c r="I1707" s="47"/>
      <c r="J1707" s="47"/>
      <c r="K1707" s="47"/>
      <c r="L1707" s="47"/>
      <c r="M1707" s="47"/>
      <c r="N1707" s="47"/>
      <c r="O1707" s="47"/>
      <c r="P1707" s="47"/>
      <c r="Q1707" s="47"/>
      <c r="R1707" s="47"/>
      <c r="S1707" s="47"/>
      <c r="T1707" s="47"/>
      <c r="U1707" s="47"/>
    </row>
    <row r="1708" spans="1:21" x14ac:dyDescent="0.2">
      <c r="A1708" s="47"/>
      <c r="B1708" s="47"/>
      <c r="C1708" s="47"/>
      <c r="D1708" s="47"/>
      <c r="E1708" s="47"/>
      <c r="F1708" s="47"/>
      <c r="G1708" s="47"/>
      <c r="H1708" s="47"/>
      <c r="I1708" s="47"/>
      <c r="J1708" s="47"/>
      <c r="K1708" s="47"/>
      <c r="L1708" s="47"/>
      <c r="M1708" s="47"/>
      <c r="N1708" s="47"/>
      <c r="O1708" s="47"/>
      <c r="P1708" s="47"/>
      <c r="Q1708" s="47"/>
      <c r="R1708" s="47"/>
      <c r="S1708" s="47"/>
      <c r="T1708" s="47"/>
      <c r="U1708" s="47"/>
    </row>
    <row r="1709" spans="1:21" x14ac:dyDescent="0.2">
      <c r="A1709" s="47"/>
      <c r="B1709" s="47"/>
      <c r="C1709" s="47"/>
      <c r="D1709" s="47"/>
      <c r="E1709" s="47"/>
      <c r="F1709" s="47"/>
      <c r="G1709" s="47"/>
      <c r="H1709" s="47"/>
      <c r="I1709" s="47"/>
      <c r="J1709" s="47"/>
      <c r="K1709" s="47"/>
      <c r="L1709" s="47"/>
      <c r="M1709" s="47"/>
      <c r="N1709" s="47"/>
      <c r="O1709" s="47"/>
      <c r="P1709" s="47"/>
      <c r="Q1709" s="47"/>
      <c r="R1709" s="47"/>
      <c r="S1709" s="47"/>
      <c r="T1709" s="47"/>
      <c r="U1709" s="47"/>
    </row>
    <row r="1710" spans="1:21" x14ac:dyDescent="0.2">
      <c r="A1710" s="47"/>
      <c r="B1710" s="47"/>
      <c r="C1710" s="47"/>
      <c r="D1710" s="47"/>
      <c r="E1710" s="47"/>
      <c r="F1710" s="47"/>
      <c r="G1710" s="47"/>
      <c r="H1710" s="47"/>
      <c r="I1710" s="47"/>
      <c r="J1710" s="47"/>
      <c r="K1710" s="47"/>
      <c r="L1710" s="47"/>
      <c r="M1710" s="47"/>
      <c r="N1710" s="47"/>
      <c r="O1710" s="47"/>
      <c r="P1710" s="47"/>
      <c r="Q1710" s="47"/>
      <c r="R1710" s="47"/>
      <c r="S1710" s="47"/>
      <c r="T1710" s="47"/>
      <c r="U1710" s="47"/>
    </row>
    <row r="1711" spans="1:21" x14ac:dyDescent="0.2">
      <c r="A1711" s="47"/>
      <c r="B1711" s="47"/>
      <c r="C1711" s="47"/>
      <c r="D1711" s="47"/>
      <c r="E1711" s="47"/>
      <c r="F1711" s="47"/>
      <c r="G1711" s="47"/>
      <c r="H1711" s="47"/>
      <c r="I1711" s="47"/>
      <c r="J1711" s="47"/>
      <c r="K1711" s="47"/>
      <c r="L1711" s="47"/>
      <c r="M1711" s="47"/>
      <c r="N1711" s="47"/>
      <c r="O1711" s="47"/>
      <c r="P1711" s="47"/>
      <c r="Q1711" s="47"/>
      <c r="R1711" s="47"/>
      <c r="S1711" s="47"/>
      <c r="T1711" s="47"/>
      <c r="U1711" s="47"/>
    </row>
    <row r="1712" spans="1:21" x14ac:dyDescent="0.2">
      <c r="A1712" s="47"/>
      <c r="B1712" s="47"/>
      <c r="C1712" s="47"/>
      <c r="D1712" s="47"/>
      <c r="E1712" s="47"/>
      <c r="F1712" s="47"/>
      <c r="G1712" s="47"/>
      <c r="H1712" s="47"/>
      <c r="I1712" s="47"/>
      <c r="J1712" s="47"/>
      <c r="K1712" s="47"/>
      <c r="L1712" s="47"/>
      <c r="M1712" s="47"/>
      <c r="N1712" s="47"/>
      <c r="O1712" s="47"/>
      <c r="P1712" s="47"/>
      <c r="Q1712" s="47"/>
      <c r="R1712" s="47"/>
      <c r="S1712" s="47"/>
      <c r="T1712" s="47"/>
      <c r="U1712" s="47"/>
    </row>
    <row r="1713" spans="1:21" x14ac:dyDescent="0.2">
      <c r="A1713" s="47"/>
      <c r="B1713" s="47"/>
      <c r="C1713" s="47"/>
      <c r="D1713" s="47"/>
      <c r="E1713" s="47"/>
      <c r="F1713" s="47"/>
      <c r="G1713" s="47"/>
      <c r="H1713" s="47"/>
      <c r="I1713" s="47"/>
      <c r="J1713" s="47"/>
      <c r="K1713" s="47"/>
      <c r="L1713" s="47"/>
      <c r="M1713" s="47"/>
      <c r="N1713" s="47"/>
      <c r="O1713" s="47"/>
      <c r="P1713" s="47"/>
      <c r="Q1713" s="47"/>
      <c r="R1713" s="47"/>
      <c r="S1713" s="47"/>
      <c r="T1713" s="47"/>
      <c r="U1713" s="47"/>
    </row>
    <row r="1714" spans="1:21" x14ac:dyDescent="0.2">
      <c r="A1714" s="47"/>
      <c r="B1714" s="47"/>
      <c r="C1714" s="47"/>
      <c r="D1714" s="47"/>
      <c r="E1714" s="47"/>
      <c r="F1714" s="47"/>
      <c r="G1714" s="47"/>
      <c r="H1714" s="47"/>
      <c r="I1714" s="47"/>
      <c r="J1714" s="47"/>
      <c r="K1714" s="47"/>
      <c r="L1714" s="47"/>
      <c r="M1714" s="47"/>
      <c r="N1714" s="47"/>
      <c r="O1714" s="47"/>
      <c r="P1714" s="47"/>
      <c r="Q1714" s="47"/>
      <c r="R1714" s="47"/>
      <c r="S1714" s="47"/>
      <c r="T1714" s="47"/>
      <c r="U1714" s="47"/>
    </row>
    <row r="1715" spans="1:21" x14ac:dyDescent="0.2">
      <c r="A1715" s="47"/>
      <c r="B1715" s="47"/>
      <c r="C1715" s="47"/>
      <c r="D1715" s="47"/>
      <c r="E1715" s="47"/>
      <c r="F1715" s="47"/>
      <c r="G1715" s="47"/>
      <c r="H1715" s="47"/>
      <c r="I1715" s="47"/>
      <c r="J1715" s="47"/>
      <c r="K1715" s="47"/>
      <c r="L1715" s="47"/>
      <c r="M1715" s="47"/>
      <c r="N1715" s="47"/>
      <c r="O1715" s="47"/>
      <c r="P1715" s="47"/>
      <c r="Q1715" s="47"/>
      <c r="R1715" s="47"/>
      <c r="S1715" s="47"/>
      <c r="T1715" s="47"/>
      <c r="U1715" s="47"/>
    </row>
    <row r="1716" spans="1:21" x14ac:dyDescent="0.2">
      <c r="A1716" s="47"/>
      <c r="B1716" s="47"/>
      <c r="C1716" s="47"/>
      <c r="D1716" s="47"/>
      <c r="E1716" s="47"/>
      <c r="F1716" s="47"/>
      <c r="G1716" s="47"/>
      <c r="H1716" s="47"/>
      <c r="I1716" s="47"/>
      <c r="J1716" s="47"/>
      <c r="K1716" s="47"/>
      <c r="L1716" s="47"/>
      <c r="M1716" s="47"/>
      <c r="N1716" s="47"/>
      <c r="O1716" s="47"/>
      <c r="P1716" s="47"/>
      <c r="Q1716" s="47"/>
      <c r="R1716" s="47"/>
      <c r="S1716" s="47"/>
      <c r="T1716" s="47"/>
      <c r="U1716" s="47"/>
    </row>
    <row r="1717" spans="1:21" x14ac:dyDescent="0.2">
      <c r="A1717" s="47"/>
      <c r="B1717" s="47"/>
      <c r="C1717" s="47"/>
      <c r="D1717" s="47"/>
      <c r="E1717" s="47"/>
      <c r="F1717" s="47"/>
      <c r="G1717" s="47"/>
      <c r="H1717" s="47"/>
      <c r="I1717" s="47"/>
      <c r="J1717" s="47"/>
      <c r="K1717" s="47"/>
      <c r="L1717" s="47"/>
      <c r="M1717" s="47"/>
      <c r="N1717" s="47"/>
      <c r="O1717" s="47"/>
      <c r="P1717" s="47"/>
      <c r="Q1717" s="47"/>
      <c r="R1717" s="47"/>
      <c r="S1717" s="47"/>
      <c r="T1717" s="47"/>
      <c r="U1717" s="47"/>
    </row>
    <row r="1718" spans="1:21" x14ac:dyDescent="0.2">
      <c r="A1718" s="47"/>
      <c r="B1718" s="47"/>
      <c r="C1718" s="47"/>
      <c r="D1718" s="47"/>
      <c r="E1718" s="47"/>
      <c r="F1718" s="47"/>
      <c r="G1718" s="47"/>
      <c r="H1718" s="47"/>
      <c r="I1718" s="47"/>
      <c r="J1718" s="47"/>
      <c r="K1718" s="47"/>
      <c r="L1718" s="47"/>
      <c r="M1718" s="47"/>
      <c r="N1718" s="47"/>
      <c r="O1718" s="47"/>
      <c r="P1718" s="47"/>
      <c r="Q1718" s="47"/>
      <c r="R1718" s="47"/>
      <c r="S1718" s="47"/>
      <c r="T1718" s="47"/>
      <c r="U1718" s="47"/>
    </row>
    <row r="1719" spans="1:21" x14ac:dyDescent="0.2">
      <c r="A1719" s="47"/>
      <c r="B1719" s="47"/>
      <c r="C1719" s="47"/>
      <c r="D1719" s="47"/>
      <c r="E1719" s="47"/>
      <c r="F1719" s="47"/>
      <c r="G1719" s="47"/>
      <c r="H1719" s="47"/>
      <c r="I1719" s="47"/>
      <c r="J1719" s="47"/>
      <c r="K1719" s="47"/>
      <c r="L1719" s="47"/>
      <c r="M1719" s="47"/>
      <c r="N1719" s="47"/>
      <c r="O1719" s="47"/>
      <c r="P1719" s="47"/>
      <c r="Q1719" s="47"/>
      <c r="R1719" s="47"/>
      <c r="S1719" s="47"/>
      <c r="T1719" s="47"/>
      <c r="U1719" s="47"/>
    </row>
    <row r="1720" spans="1:21" x14ac:dyDescent="0.2">
      <c r="A1720" s="47"/>
      <c r="B1720" s="47"/>
      <c r="C1720" s="47"/>
      <c r="D1720" s="47"/>
      <c r="E1720" s="47"/>
      <c r="F1720" s="47"/>
      <c r="G1720" s="47"/>
      <c r="H1720" s="47"/>
      <c r="I1720" s="47"/>
      <c r="J1720" s="47"/>
      <c r="K1720" s="47"/>
      <c r="L1720" s="47"/>
      <c r="M1720" s="47"/>
      <c r="N1720" s="47"/>
      <c r="O1720" s="47"/>
      <c r="P1720" s="47"/>
      <c r="Q1720" s="47"/>
      <c r="R1720" s="47"/>
      <c r="S1720" s="47"/>
      <c r="T1720" s="47"/>
      <c r="U1720" s="47"/>
    </row>
    <row r="1721" spans="1:21" x14ac:dyDescent="0.2">
      <c r="A1721" s="47"/>
      <c r="B1721" s="47"/>
      <c r="C1721" s="47"/>
      <c r="D1721" s="47"/>
      <c r="E1721" s="47"/>
      <c r="F1721" s="47"/>
      <c r="G1721" s="47"/>
      <c r="H1721" s="47"/>
      <c r="I1721" s="47"/>
      <c r="J1721" s="47"/>
      <c r="K1721" s="47"/>
      <c r="L1721" s="47"/>
      <c r="M1721" s="47"/>
      <c r="N1721" s="47"/>
      <c r="O1721" s="47"/>
      <c r="P1721" s="47"/>
      <c r="Q1721" s="47"/>
      <c r="R1721" s="47"/>
      <c r="S1721" s="47"/>
      <c r="T1721" s="47"/>
      <c r="U1721" s="47"/>
    </row>
    <row r="1722" spans="1:21" x14ac:dyDescent="0.2">
      <c r="A1722" s="47"/>
      <c r="B1722" s="47"/>
      <c r="C1722" s="47"/>
      <c r="D1722" s="47"/>
      <c r="E1722" s="47"/>
      <c r="F1722" s="47"/>
      <c r="G1722" s="47"/>
      <c r="H1722" s="47"/>
      <c r="I1722" s="47"/>
      <c r="J1722" s="47"/>
      <c r="K1722" s="47"/>
      <c r="L1722" s="47"/>
      <c r="M1722" s="47"/>
      <c r="N1722" s="47"/>
      <c r="O1722" s="47"/>
      <c r="P1722" s="47"/>
      <c r="Q1722" s="47"/>
      <c r="R1722" s="47"/>
      <c r="S1722" s="47"/>
      <c r="T1722" s="47"/>
      <c r="U1722" s="47"/>
    </row>
    <row r="1723" spans="1:21" x14ac:dyDescent="0.2">
      <c r="A1723" s="47"/>
      <c r="B1723" s="47"/>
      <c r="C1723" s="47"/>
      <c r="D1723" s="47"/>
      <c r="E1723" s="47"/>
      <c r="F1723" s="47"/>
      <c r="G1723" s="47"/>
      <c r="H1723" s="47"/>
      <c r="I1723" s="47"/>
      <c r="J1723" s="47"/>
      <c r="K1723" s="47"/>
      <c r="L1723" s="47"/>
      <c r="M1723" s="47"/>
      <c r="N1723" s="47"/>
      <c r="O1723" s="47"/>
      <c r="P1723" s="47"/>
      <c r="Q1723" s="47"/>
      <c r="R1723" s="47"/>
      <c r="S1723" s="47"/>
      <c r="T1723" s="47"/>
      <c r="U1723" s="47"/>
    </row>
    <row r="1724" spans="1:21" x14ac:dyDescent="0.2">
      <c r="A1724" s="47"/>
      <c r="B1724" s="47"/>
      <c r="C1724" s="47"/>
      <c r="D1724" s="47"/>
      <c r="E1724" s="47"/>
      <c r="F1724" s="47"/>
      <c r="G1724" s="47"/>
      <c r="H1724" s="47"/>
      <c r="I1724" s="47"/>
      <c r="J1724" s="47"/>
      <c r="K1724" s="47"/>
      <c r="L1724" s="47"/>
      <c r="M1724" s="47"/>
      <c r="N1724" s="47"/>
      <c r="O1724" s="47"/>
      <c r="P1724" s="47"/>
      <c r="Q1724" s="47"/>
      <c r="R1724" s="47"/>
      <c r="S1724" s="47"/>
      <c r="T1724" s="47"/>
      <c r="U1724" s="47"/>
    </row>
    <row r="1725" spans="1:21" x14ac:dyDescent="0.2">
      <c r="A1725" s="47"/>
      <c r="B1725" s="47"/>
      <c r="C1725" s="47"/>
      <c r="D1725" s="47"/>
      <c r="E1725" s="47"/>
      <c r="F1725" s="47"/>
      <c r="G1725" s="47"/>
      <c r="H1725" s="47"/>
      <c r="I1725" s="47"/>
      <c r="J1725" s="47"/>
      <c r="K1725" s="47"/>
      <c r="L1725" s="47"/>
      <c r="M1725" s="47"/>
      <c r="N1725" s="47"/>
      <c r="O1725" s="47"/>
      <c r="P1725" s="47"/>
      <c r="Q1725" s="47"/>
      <c r="R1725" s="47"/>
      <c r="S1725" s="47"/>
      <c r="T1725" s="47"/>
      <c r="U1725" s="47"/>
    </row>
    <row r="1726" spans="1:21" x14ac:dyDescent="0.2">
      <c r="A1726" s="47"/>
      <c r="B1726" s="47"/>
      <c r="C1726" s="47"/>
      <c r="D1726" s="47"/>
      <c r="E1726" s="47"/>
      <c r="F1726" s="47"/>
      <c r="G1726" s="47"/>
      <c r="H1726" s="47"/>
      <c r="I1726" s="47"/>
      <c r="J1726" s="47"/>
      <c r="K1726" s="47"/>
      <c r="L1726" s="47"/>
      <c r="M1726" s="47"/>
      <c r="N1726" s="47"/>
      <c r="O1726" s="47"/>
      <c r="P1726" s="47"/>
      <c r="Q1726" s="47"/>
      <c r="R1726" s="47"/>
      <c r="S1726" s="47"/>
      <c r="T1726" s="47"/>
      <c r="U1726" s="47"/>
    </row>
    <row r="1727" spans="1:21" x14ac:dyDescent="0.2">
      <c r="A1727" s="47"/>
      <c r="B1727" s="47"/>
      <c r="C1727" s="47"/>
      <c r="D1727" s="47"/>
      <c r="E1727" s="47"/>
      <c r="F1727" s="47"/>
      <c r="G1727" s="47"/>
      <c r="H1727" s="47"/>
      <c r="I1727" s="47"/>
      <c r="J1727" s="47"/>
      <c r="K1727" s="47"/>
      <c r="L1727" s="47"/>
      <c r="M1727" s="47"/>
      <c r="N1727" s="47"/>
      <c r="O1727" s="47"/>
      <c r="P1727" s="47"/>
      <c r="Q1727" s="47"/>
      <c r="R1727" s="47"/>
      <c r="S1727" s="47"/>
      <c r="T1727" s="47"/>
      <c r="U1727" s="47"/>
    </row>
    <row r="1728" spans="1:21" x14ac:dyDescent="0.2">
      <c r="A1728" s="47"/>
      <c r="B1728" s="47"/>
      <c r="C1728" s="47"/>
      <c r="D1728" s="47"/>
      <c r="E1728" s="47"/>
      <c r="F1728" s="47"/>
      <c r="G1728" s="47"/>
      <c r="H1728" s="47"/>
      <c r="I1728" s="47"/>
      <c r="J1728" s="47"/>
      <c r="K1728" s="47"/>
      <c r="L1728" s="47"/>
      <c r="M1728" s="47"/>
      <c r="N1728" s="47"/>
      <c r="O1728" s="47"/>
      <c r="P1728" s="47"/>
      <c r="Q1728" s="47"/>
      <c r="R1728" s="47"/>
      <c r="S1728" s="47"/>
      <c r="T1728" s="47"/>
      <c r="U1728" s="47"/>
    </row>
    <row r="1729" spans="1:21" x14ac:dyDescent="0.2">
      <c r="A1729" s="47"/>
      <c r="B1729" s="47"/>
      <c r="C1729" s="47"/>
      <c r="D1729" s="47"/>
      <c r="E1729" s="47"/>
      <c r="F1729" s="47"/>
      <c r="G1729" s="47"/>
      <c r="H1729" s="47"/>
      <c r="I1729" s="47"/>
      <c r="J1729" s="47"/>
      <c r="K1729" s="47"/>
      <c r="L1729" s="47"/>
      <c r="M1729" s="47"/>
      <c r="N1729" s="47"/>
      <c r="O1729" s="47"/>
      <c r="P1729" s="47"/>
      <c r="Q1729" s="47"/>
      <c r="R1729" s="47"/>
      <c r="S1729" s="47"/>
      <c r="T1729" s="47"/>
      <c r="U1729" s="47"/>
    </row>
    <row r="1730" spans="1:21" x14ac:dyDescent="0.2">
      <c r="A1730" s="47"/>
      <c r="B1730" s="47"/>
      <c r="C1730" s="47"/>
      <c r="D1730" s="47"/>
      <c r="E1730" s="47"/>
      <c r="F1730" s="47"/>
      <c r="G1730" s="47"/>
      <c r="H1730" s="47"/>
      <c r="I1730" s="47"/>
      <c r="J1730" s="47"/>
      <c r="K1730" s="47"/>
      <c r="L1730" s="47"/>
      <c r="M1730" s="47"/>
      <c r="N1730" s="47"/>
      <c r="O1730" s="47"/>
      <c r="P1730" s="47"/>
      <c r="Q1730" s="47"/>
      <c r="R1730" s="47"/>
      <c r="S1730" s="47"/>
      <c r="T1730" s="47"/>
      <c r="U1730" s="47"/>
    </row>
    <row r="1731" spans="1:21" x14ac:dyDescent="0.2">
      <c r="A1731" s="47"/>
      <c r="B1731" s="47"/>
      <c r="C1731" s="47"/>
      <c r="D1731" s="47"/>
      <c r="E1731" s="47"/>
      <c r="F1731" s="47"/>
      <c r="G1731" s="47"/>
      <c r="H1731" s="47"/>
      <c r="I1731" s="47"/>
      <c r="J1731" s="47"/>
      <c r="K1731" s="47"/>
      <c r="L1731" s="47"/>
      <c r="M1731" s="47"/>
      <c r="N1731" s="47"/>
      <c r="O1731" s="47"/>
      <c r="P1731" s="47"/>
      <c r="Q1731" s="47"/>
      <c r="R1731" s="47"/>
      <c r="S1731" s="47"/>
      <c r="T1731" s="47"/>
      <c r="U1731" s="47"/>
    </row>
    <row r="1732" spans="1:21" x14ac:dyDescent="0.2">
      <c r="A1732" s="47"/>
      <c r="B1732" s="47"/>
      <c r="C1732" s="47"/>
      <c r="D1732" s="47"/>
      <c r="E1732" s="47"/>
      <c r="F1732" s="47"/>
      <c r="G1732" s="47"/>
      <c r="H1732" s="47"/>
      <c r="I1732" s="47"/>
      <c r="J1732" s="47"/>
      <c r="K1732" s="47"/>
      <c r="L1732" s="47"/>
      <c r="M1732" s="47"/>
      <c r="N1732" s="47"/>
      <c r="O1732" s="47"/>
      <c r="P1732" s="47"/>
      <c r="Q1732" s="47"/>
      <c r="R1732" s="47"/>
      <c r="S1732" s="47"/>
      <c r="T1732" s="47"/>
      <c r="U1732" s="47"/>
    </row>
    <row r="1733" spans="1:21" x14ac:dyDescent="0.2">
      <c r="A1733" s="47"/>
      <c r="B1733" s="47"/>
      <c r="C1733" s="47"/>
      <c r="D1733" s="47"/>
      <c r="E1733" s="47"/>
      <c r="F1733" s="47"/>
      <c r="G1733" s="47"/>
      <c r="H1733" s="47"/>
      <c r="I1733" s="47"/>
      <c r="J1733" s="47"/>
      <c r="K1733" s="47"/>
      <c r="L1733" s="47"/>
      <c r="M1733" s="47"/>
      <c r="N1733" s="47"/>
      <c r="O1733" s="47"/>
      <c r="P1733" s="47"/>
      <c r="Q1733" s="47"/>
      <c r="R1733" s="47"/>
      <c r="S1733" s="47"/>
      <c r="T1733" s="47"/>
      <c r="U1733" s="47"/>
    </row>
    <row r="1734" spans="1:21" x14ac:dyDescent="0.2">
      <c r="A1734" s="47"/>
      <c r="B1734" s="47"/>
      <c r="C1734" s="47"/>
      <c r="D1734" s="47"/>
      <c r="E1734" s="47"/>
      <c r="F1734" s="47"/>
      <c r="G1734" s="47"/>
      <c r="H1734" s="47"/>
      <c r="I1734" s="47"/>
      <c r="J1734" s="47"/>
      <c r="K1734" s="47"/>
      <c r="L1734" s="47"/>
      <c r="M1734" s="47"/>
      <c r="N1734" s="47"/>
      <c r="O1734" s="47"/>
      <c r="P1734" s="47"/>
      <c r="Q1734" s="47"/>
      <c r="R1734" s="47"/>
      <c r="S1734" s="47"/>
      <c r="T1734" s="47"/>
      <c r="U1734" s="47"/>
    </row>
    <row r="1735" spans="1:21" x14ac:dyDescent="0.2">
      <c r="A1735" s="47"/>
      <c r="B1735" s="47"/>
      <c r="C1735" s="47"/>
      <c r="D1735" s="47"/>
      <c r="E1735" s="47"/>
      <c r="F1735" s="47"/>
      <c r="G1735" s="47"/>
      <c r="H1735" s="47"/>
      <c r="I1735" s="47"/>
      <c r="J1735" s="47"/>
      <c r="K1735" s="47"/>
      <c r="L1735" s="47"/>
      <c r="M1735" s="47"/>
      <c r="N1735" s="47"/>
      <c r="O1735" s="47"/>
      <c r="P1735" s="47"/>
      <c r="Q1735" s="47"/>
      <c r="R1735" s="47"/>
      <c r="S1735" s="47"/>
      <c r="T1735" s="47"/>
      <c r="U1735" s="47"/>
    </row>
    <row r="1736" spans="1:21" x14ac:dyDescent="0.2">
      <c r="A1736" s="47"/>
      <c r="B1736" s="47"/>
      <c r="C1736" s="47"/>
      <c r="D1736" s="47"/>
      <c r="E1736" s="47"/>
      <c r="F1736" s="47"/>
      <c r="G1736" s="47"/>
      <c r="H1736" s="47"/>
      <c r="I1736" s="47"/>
      <c r="J1736" s="47"/>
      <c r="K1736" s="47"/>
      <c r="L1736" s="47"/>
      <c r="M1736" s="47"/>
      <c r="N1736" s="47"/>
      <c r="O1736" s="47"/>
      <c r="P1736" s="47"/>
      <c r="Q1736" s="47"/>
      <c r="R1736" s="47"/>
      <c r="S1736" s="47"/>
      <c r="T1736" s="47"/>
      <c r="U1736" s="47"/>
    </row>
    <row r="1737" spans="1:21" x14ac:dyDescent="0.2">
      <c r="A1737" s="47"/>
      <c r="B1737" s="47"/>
      <c r="C1737" s="47"/>
      <c r="D1737" s="47"/>
      <c r="E1737" s="47"/>
      <c r="F1737" s="47"/>
      <c r="G1737" s="47"/>
      <c r="H1737" s="47"/>
      <c r="I1737" s="47"/>
      <c r="J1737" s="47"/>
      <c r="K1737" s="47"/>
      <c r="L1737" s="47"/>
      <c r="M1737" s="47"/>
      <c r="N1737" s="47"/>
      <c r="O1737" s="47"/>
      <c r="P1737" s="47"/>
      <c r="Q1737" s="47"/>
      <c r="R1737" s="47"/>
      <c r="S1737" s="47"/>
      <c r="T1737" s="47"/>
      <c r="U1737" s="47"/>
    </row>
    <row r="1738" spans="1:21" x14ac:dyDescent="0.2">
      <c r="A1738" s="47"/>
      <c r="B1738" s="47"/>
      <c r="C1738" s="47"/>
      <c r="D1738" s="47"/>
      <c r="E1738" s="47"/>
      <c r="F1738" s="47"/>
      <c r="G1738" s="47"/>
      <c r="H1738" s="47"/>
      <c r="I1738" s="47"/>
      <c r="J1738" s="47"/>
      <c r="K1738" s="47"/>
      <c r="L1738" s="47"/>
      <c r="M1738" s="47"/>
      <c r="N1738" s="47"/>
      <c r="O1738" s="47"/>
      <c r="P1738" s="47"/>
      <c r="Q1738" s="47"/>
      <c r="R1738" s="47"/>
      <c r="S1738" s="47"/>
      <c r="T1738" s="47"/>
      <c r="U1738" s="47"/>
    </row>
    <row r="1739" spans="1:21" x14ac:dyDescent="0.2">
      <c r="A1739" s="47"/>
      <c r="B1739" s="47"/>
      <c r="C1739" s="47"/>
      <c r="D1739" s="47"/>
      <c r="E1739" s="47"/>
      <c r="F1739" s="47"/>
      <c r="G1739" s="47"/>
      <c r="H1739" s="47"/>
      <c r="I1739" s="47"/>
      <c r="J1739" s="47"/>
      <c r="K1739" s="47"/>
      <c r="L1739" s="47"/>
      <c r="M1739" s="47"/>
      <c r="N1739" s="47"/>
      <c r="O1739" s="47"/>
      <c r="P1739" s="47"/>
      <c r="Q1739" s="47"/>
      <c r="R1739" s="47"/>
      <c r="S1739" s="47"/>
      <c r="T1739" s="47"/>
      <c r="U1739" s="47"/>
    </row>
    <row r="1740" spans="1:21" x14ac:dyDescent="0.2">
      <c r="A1740" s="47"/>
      <c r="B1740" s="47"/>
      <c r="C1740" s="47"/>
      <c r="D1740" s="47"/>
      <c r="E1740" s="47"/>
      <c r="F1740" s="47"/>
      <c r="G1740" s="47"/>
      <c r="H1740" s="47"/>
      <c r="I1740" s="47"/>
      <c r="J1740" s="47"/>
      <c r="K1740" s="47"/>
      <c r="L1740" s="47"/>
      <c r="M1740" s="47"/>
      <c r="N1740" s="47"/>
      <c r="O1740" s="47"/>
      <c r="P1740" s="47"/>
      <c r="Q1740" s="47"/>
      <c r="R1740" s="47"/>
      <c r="S1740" s="47"/>
      <c r="T1740" s="47"/>
      <c r="U1740" s="47"/>
    </row>
    <row r="1741" spans="1:21" x14ac:dyDescent="0.2">
      <c r="A1741" s="47"/>
      <c r="B1741" s="47"/>
      <c r="C1741" s="47"/>
      <c r="D1741" s="47"/>
      <c r="E1741" s="47"/>
      <c r="F1741" s="47"/>
      <c r="G1741" s="47"/>
      <c r="H1741" s="47"/>
      <c r="I1741" s="47"/>
      <c r="J1741" s="47"/>
      <c r="K1741" s="47"/>
      <c r="L1741" s="47"/>
      <c r="M1741" s="47"/>
      <c r="N1741" s="47"/>
      <c r="O1741" s="47"/>
      <c r="P1741" s="47"/>
      <c r="Q1741" s="47"/>
      <c r="R1741" s="47"/>
      <c r="S1741" s="47"/>
      <c r="T1741" s="47"/>
      <c r="U1741" s="47"/>
    </row>
    <row r="1742" spans="1:21" x14ac:dyDescent="0.2">
      <c r="A1742" s="47"/>
      <c r="B1742" s="47"/>
      <c r="C1742" s="47"/>
      <c r="D1742" s="47"/>
      <c r="E1742" s="47"/>
      <c r="F1742" s="47"/>
      <c r="G1742" s="47"/>
      <c r="H1742" s="47"/>
      <c r="I1742" s="47"/>
      <c r="J1742" s="47"/>
      <c r="K1742" s="47"/>
      <c r="L1742" s="47"/>
      <c r="M1742" s="47"/>
      <c r="N1742" s="47"/>
      <c r="O1742" s="47"/>
      <c r="P1742" s="47"/>
      <c r="Q1742" s="47"/>
      <c r="R1742" s="47"/>
      <c r="S1742" s="47"/>
      <c r="T1742" s="47"/>
      <c r="U1742" s="47"/>
    </row>
    <row r="1743" spans="1:21" x14ac:dyDescent="0.2">
      <c r="A1743" s="47"/>
      <c r="B1743" s="47"/>
      <c r="C1743" s="47"/>
      <c r="D1743" s="47"/>
      <c r="E1743" s="47"/>
      <c r="F1743" s="47"/>
      <c r="G1743" s="47"/>
      <c r="H1743" s="47"/>
      <c r="I1743" s="47"/>
      <c r="J1743" s="47"/>
      <c r="K1743" s="47"/>
      <c r="L1743" s="47"/>
      <c r="M1743" s="47"/>
      <c r="N1743" s="47"/>
      <c r="O1743" s="47"/>
      <c r="P1743" s="47"/>
      <c r="Q1743" s="47"/>
      <c r="R1743" s="47"/>
      <c r="S1743" s="47"/>
      <c r="T1743" s="47"/>
      <c r="U1743" s="47"/>
    </row>
    <row r="1744" spans="1:21" x14ac:dyDescent="0.2">
      <c r="A1744" s="47"/>
      <c r="B1744" s="47"/>
      <c r="C1744" s="47"/>
      <c r="D1744" s="47"/>
      <c r="E1744" s="47"/>
      <c r="F1744" s="47"/>
      <c r="G1744" s="47"/>
      <c r="H1744" s="47"/>
      <c r="I1744" s="47"/>
      <c r="J1744" s="47"/>
      <c r="K1744" s="47"/>
      <c r="L1744" s="47"/>
      <c r="M1744" s="47"/>
      <c r="N1744" s="47"/>
      <c r="O1744" s="47"/>
      <c r="P1744" s="47"/>
      <c r="Q1744" s="47"/>
      <c r="R1744" s="47"/>
      <c r="S1744" s="47"/>
      <c r="T1744" s="47"/>
      <c r="U1744" s="47"/>
    </row>
    <row r="1745" spans="1:21" x14ac:dyDescent="0.2">
      <c r="A1745" s="47"/>
      <c r="B1745" s="47"/>
      <c r="C1745" s="47"/>
      <c r="D1745" s="47"/>
      <c r="E1745" s="47"/>
      <c r="F1745" s="47"/>
      <c r="G1745" s="47"/>
      <c r="H1745" s="47"/>
      <c r="I1745" s="47"/>
      <c r="J1745" s="47"/>
      <c r="K1745" s="47"/>
      <c r="L1745" s="47"/>
      <c r="M1745" s="47"/>
      <c r="N1745" s="47"/>
      <c r="O1745" s="47"/>
      <c r="P1745" s="47"/>
      <c r="Q1745" s="47"/>
      <c r="R1745" s="47"/>
      <c r="S1745" s="47"/>
      <c r="T1745" s="47"/>
      <c r="U1745" s="47"/>
    </row>
    <row r="1746" spans="1:21" x14ac:dyDescent="0.2">
      <c r="A1746" s="47"/>
      <c r="B1746" s="47"/>
      <c r="C1746" s="47"/>
      <c r="D1746" s="47"/>
      <c r="E1746" s="47"/>
      <c r="F1746" s="47"/>
      <c r="G1746" s="47"/>
      <c r="H1746" s="47"/>
      <c r="I1746" s="47"/>
      <c r="J1746" s="47"/>
      <c r="K1746" s="47"/>
      <c r="L1746" s="47"/>
      <c r="M1746" s="47"/>
      <c r="N1746" s="47"/>
      <c r="O1746" s="47"/>
      <c r="P1746" s="47"/>
      <c r="Q1746" s="47"/>
      <c r="R1746" s="47"/>
      <c r="S1746" s="47"/>
      <c r="T1746" s="47"/>
      <c r="U1746" s="47"/>
    </row>
    <row r="1747" spans="1:21" x14ac:dyDescent="0.2">
      <c r="A1747" s="47"/>
      <c r="B1747" s="47"/>
      <c r="C1747" s="47"/>
      <c r="D1747" s="47"/>
      <c r="E1747" s="47"/>
      <c r="F1747" s="47"/>
      <c r="G1747" s="47"/>
      <c r="H1747" s="47"/>
      <c r="I1747" s="47"/>
      <c r="J1747" s="47"/>
      <c r="K1747" s="47"/>
      <c r="L1747" s="47"/>
      <c r="M1747" s="47"/>
      <c r="N1747" s="47"/>
      <c r="O1747" s="47"/>
      <c r="P1747" s="47"/>
      <c r="Q1747" s="47"/>
      <c r="R1747" s="47"/>
      <c r="S1747" s="47"/>
      <c r="T1747" s="47"/>
      <c r="U1747" s="47"/>
    </row>
    <row r="1748" spans="1:21" x14ac:dyDescent="0.2">
      <c r="A1748" s="47"/>
      <c r="B1748" s="47"/>
      <c r="C1748" s="47"/>
      <c r="D1748" s="47"/>
      <c r="E1748" s="47"/>
      <c r="F1748" s="47"/>
      <c r="G1748" s="47"/>
      <c r="H1748" s="47"/>
      <c r="I1748" s="47"/>
      <c r="J1748" s="47"/>
      <c r="K1748" s="47"/>
      <c r="L1748" s="47"/>
      <c r="M1748" s="47"/>
      <c r="N1748" s="47"/>
      <c r="O1748" s="47"/>
      <c r="P1748" s="47"/>
      <c r="Q1748" s="47"/>
      <c r="R1748" s="47"/>
      <c r="S1748" s="47"/>
      <c r="T1748" s="47"/>
      <c r="U1748" s="47"/>
    </row>
    <row r="1749" spans="1:21" x14ac:dyDescent="0.2">
      <c r="A1749" s="47"/>
      <c r="B1749" s="47"/>
      <c r="C1749" s="47"/>
      <c r="D1749" s="47"/>
      <c r="E1749" s="47"/>
      <c r="F1749" s="47"/>
      <c r="G1749" s="47"/>
      <c r="H1749" s="47"/>
      <c r="I1749" s="47"/>
      <c r="J1749" s="47"/>
      <c r="K1749" s="47"/>
      <c r="L1749" s="47"/>
      <c r="M1749" s="47"/>
      <c r="N1749" s="47"/>
      <c r="O1749" s="47"/>
      <c r="P1749" s="47"/>
      <c r="Q1749" s="47"/>
      <c r="R1749" s="47"/>
      <c r="S1749" s="47"/>
      <c r="T1749" s="47"/>
      <c r="U1749" s="47"/>
    </row>
    <row r="1750" spans="1:21" x14ac:dyDescent="0.2">
      <c r="A1750" s="47"/>
      <c r="B1750" s="47"/>
      <c r="C1750" s="47"/>
      <c r="D1750" s="47"/>
      <c r="E1750" s="47"/>
      <c r="F1750" s="47"/>
      <c r="G1750" s="47"/>
      <c r="H1750" s="47"/>
      <c r="I1750" s="47"/>
      <c r="J1750" s="47"/>
      <c r="K1750" s="47"/>
      <c r="L1750" s="47"/>
      <c r="M1750" s="47"/>
      <c r="N1750" s="47"/>
      <c r="O1750" s="47"/>
      <c r="P1750" s="47"/>
      <c r="Q1750" s="47"/>
      <c r="R1750" s="47"/>
      <c r="S1750" s="47"/>
      <c r="T1750" s="47"/>
      <c r="U1750" s="47"/>
    </row>
    <row r="1751" spans="1:21" x14ac:dyDescent="0.2">
      <c r="A1751" s="47"/>
      <c r="B1751" s="47"/>
      <c r="C1751" s="47"/>
      <c r="D1751" s="47"/>
      <c r="E1751" s="47"/>
      <c r="F1751" s="47"/>
      <c r="G1751" s="47"/>
      <c r="H1751" s="47"/>
      <c r="I1751" s="47"/>
      <c r="J1751" s="47"/>
      <c r="K1751" s="47"/>
      <c r="L1751" s="47"/>
      <c r="M1751" s="47"/>
      <c r="N1751" s="47"/>
      <c r="O1751" s="47"/>
      <c r="P1751" s="47"/>
      <c r="Q1751" s="47"/>
      <c r="R1751" s="47"/>
      <c r="S1751" s="47"/>
      <c r="T1751" s="47"/>
      <c r="U1751" s="47"/>
    </row>
    <row r="1752" spans="1:21" x14ac:dyDescent="0.2">
      <c r="A1752" s="47"/>
      <c r="B1752" s="47"/>
      <c r="C1752" s="47"/>
      <c r="D1752" s="47"/>
      <c r="E1752" s="47"/>
      <c r="F1752" s="47"/>
      <c r="G1752" s="47"/>
      <c r="H1752" s="47"/>
      <c r="I1752" s="47"/>
      <c r="J1752" s="47"/>
      <c r="K1752" s="47"/>
      <c r="L1752" s="47"/>
      <c r="M1752" s="47"/>
      <c r="N1752" s="47"/>
      <c r="O1752" s="47"/>
      <c r="P1752" s="47"/>
      <c r="Q1752" s="47"/>
      <c r="R1752" s="47"/>
      <c r="S1752" s="47"/>
      <c r="T1752" s="47"/>
      <c r="U1752" s="47"/>
    </row>
    <row r="1753" spans="1:21" x14ac:dyDescent="0.2">
      <c r="A1753" s="47"/>
      <c r="B1753" s="47"/>
      <c r="C1753" s="47"/>
      <c r="D1753" s="47"/>
      <c r="E1753" s="47"/>
      <c r="F1753" s="47"/>
      <c r="G1753" s="47"/>
      <c r="H1753" s="47"/>
      <c r="I1753" s="47"/>
      <c r="J1753" s="47"/>
      <c r="K1753" s="47"/>
      <c r="L1753" s="47"/>
      <c r="M1753" s="47"/>
      <c r="N1753" s="47"/>
      <c r="O1753" s="47"/>
      <c r="P1753" s="47"/>
      <c r="Q1753" s="47"/>
      <c r="R1753" s="47"/>
      <c r="S1753" s="47"/>
      <c r="T1753" s="47"/>
      <c r="U1753" s="47"/>
    </row>
    <row r="1754" spans="1:21" x14ac:dyDescent="0.2">
      <c r="A1754" s="47"/>
      <c r="B1754" s="47"/>
      <c r="C1754" s="47"/>
      <c r="D1754" s="47"/>
      <c r="E1754" s="47"/>
      <c r="F1754" s="47"/>
      <c r="G1754" s="47"/>
      <c r="H1754" s="47"/>
      <c r="I1754" s="47"/>
      <c r="J1754" s="47"/>
      <c r="K1754" s="47"/>
      <c r="L1754" s="47"/>
      <c r="M1754" s="47"/>
      <c r="N1754" s="47"/>
      <c r="O1754" s="47"/>
      <c r="P1754" s="47"/>
      <c r="Q1754" s="47"/>
      <c r="R1754" s="47"/>
      <c r="S1754" s="47"/>
      <c r="T1754" s="47"/>
      <c r="U1754" s="47"/>
    </row>
    <row r="1755" spans="1:21" x14ac:dyDescent="0.2">
      <c r="A1755" s="47"/>
      <c r="B1755" s="47"/>
      <c r="C1755" s="47"/>
      <c r="D1755" s="47"/>
      <c r="E1755" s="47"/>
      <c r="F1755" s="47"/>
      <c r="G1755" s="47"/>
      <c r="H1755" s="47"/>
      <c r="I1755" s="47"/>
      <c r="J1755" s="47"/>
      <c r="K1755" s="47"/>
      <c r="L1755" s="47"/>
      <c r="M1755" s="47"/>
      <c r="N1755" s="47"/>
      <c r="O1755" s="47"/>
      <c r="P1755" s="47"/>
      <c r="Q1755" s="47"/>
      <c r="R1755" s="47"/>
      <c r="S1755" s="47"/>
      <c r="T1755" s="47"/>
      <c r="U1755" s="47"/>
    </row>
    <row r="1756" spans="1:21" x14ac:dyDescent="0.2">
      <c r="A1756" s="47"/>
      <c r="B1756" s="47"/>
      <c r="C1756" s="47"/>
      <c r="D1756" s="47"/>
      <c r="E1756" s="47"/>
      <c r="F1756" s="47"/>
      <c r="G1756" s="47"/>
      <c r="H1756" s="47"/>
      <c r="I1756" s="47"/>
      <c r="J1756" s="47"/>
      <c r="K1756" s="47"/>
      <c r="L1756" s="47"/>
      <c r="M1756" s="47"/>
      <c r="N1756" s="47"/>
      <c r="O1756" s="47"/>
      <c r="P1756" s="47"/>
      <c r="Q1756" s="47"/>
      <c r="R1756" s="47"/>
      <c r="S1756" s="47"/>
      <c r="T1756" s="47"/>
      <c r="U1756" s="47"/>
    </row>
    <row r="1757" spans="1:21" x14ac:dyDescent="0.2">
      <c r="A1757" s="47"/>
      <c r="B1757" s="47"/>
      <c r="C1757" s="47"/>
      <c r="D1757" s="47"/>
      <c r="E1757" s="47"/>
      <c r="F1757" s="47"/>
      <c r="G1757" s="47"/>
      <c r="H1757" s="47"/>
      <c r="I1757" s="47"/>
      <c r="J1757" s="47"/>
      <c r="K1757" s="47"/>
      <c r="L1757" s="47"/>
      <c r="M1757" s="47"/>
      <c r="N1757" s="47"/>
      <c r="O1757" s="47"/>
      <c r="P1757" s="47"/>
      <c r="Q1757" s="47"/>
      <c r="R1757" s="47"/>
      <c r="S1757" s="47"/>
      <c r="T1757" s="47"/>
      <c r="U1757" s="47"/>
    </row>
    <row r="1758" spans="1:21" x14ac:dyDescent="0.2">
      <c r="A1758" s="47"/>
      <c r="B1758" s="47"/>
      <c r="C1758" s="47"/>
      <c r="D1758" s="47"/>
      <c r="E1758" s="47"/>
      <c r="F1758" s="47"/>
      <c r="G1758" s="47"/>
      <c r="H1758" s="47"/>
      <c r="I1758" s="47"/>
      <c r="J1758" s="47"/>
      <c r="K1758" s="47"/>
      <c r="L1758" s="47"/>
      <c r="M1758" s="47"/>
      <c r="N1758" s="47"/>
      <c r="O1758" s="47"/>
      <c r="P1758" s="47"/>
      <c r="Q1758" s="47"/>
      <c r="R1758" s="47"/>
      <c r="S1758" s="47"/>
      <c r="T1758" s="47"/>
      <c r="U1758" s="47"/>
    </row>
    <row r="1759" spans="1:21" x14ac:dyDescent="0.2">
      <c r="A1759" s="47"/>
      <c r="B1759" s="47"/>
      <c r="C1759" s="47"/>
      <c r="D1759" s="47"/>
      <c r="E1759" s="47"/>
      <c r="F1759" s="47"/>
      <c r="G1759" s="47"/>
      <c r="H1759" s="47"/>
      <c r="I1759" s="47"/>
      <c r="J1759" s="47"/>
      <c r="K1759" s="47"/>
      <c r="L1759" s="47"/>
      <c r="M1759" s="47"/>
      <c r="N1759" s="47"/>
      <c r="O1759" s="47"/>
      <c r="P1759" s="47"/>
      <c r="Q1759" s="47"/>
      <c r="R1759" s="47"/>
      <c r="S1759" s="47"/>
      <c r="T1759" s="47"/>
      <c r="U1759" s="47"/>
    </row>
    <row r="1760" spans="1:21" x14ac:dyDescent="0.2">
      <c r="A1760" s="47"/>
      <c r="B1760" s="47"/>
      <c r="C1760" s="47"/>
      <c r="D1760" s="47"/>
      <c r="E1760" s="47"/>
      <c r="F1760" s="47"/>
      <c r="G1760" s="47"/>
      <c r="H1760" s="47"/>
      <c r="I1760" s="47"/>
      <c r="J1760" s="47"/>
      <c r="K1760" s="47"/>
      <c r="L1760" s="47"/>
      <c r="M1760" s="47"/>
      <c r="N1760" s="47"/>
      <c r="O1760" s="47"/>
      <c r="P1760" s="47"/>
      <c r="Q1760" s="47"/>
      <c r="R1760" s="47"/>
      <c r="S1760" s="47"/>
      <c r="T1760" s="47"/>
      <c r="U1760" s="47"/>
    </row>
    <row r="1761" spans="1:21" x14ac:dyDescent="0.2">
      <c r="A1761" s="47"/>
      <c r="B1761" s="47"/>
      <c r="C1761" s="47"/>
      <c r="D1761" s="47"/>
      <c r="E1761" s="47"/>
      <c r="F1761" s="47"/>
      <c r="G1761" s="47"/>
      <c r="H1761" s="47"/>
      <c r="I1761" s="47"/>
      <c r="J1761" s="47"/>
      <c r="K1761" s="47"/>
      <c r="L1761" s="47"/>
      <c r="M1761" s="47"/>
      <c r="N1761" s="47"/>
      <c r="O1761" s="47"/>
      <c r="P1761" s="47"/>
      <c r="Q1761" s="47"/>
      <c r="R1761" s="47"/>
      <c r="S1761" s="47"/>
      <c r="T1761" s="47"/>
      <c r="U1761" s="47"/>
    </row>
    <row r="1762" spans="1:21" x14ac:dyDescent="0.2">
      <c r="A1762" s="47"/>
      <c r="B1762" s="47"/>
      <c r="C1762" s="47"/>
      <c r="D1762" s="47"/>
      <c r="E1762" s="47"/>
      <c r="F1762" s="47"/>
      <c r="G1762" s="47"/>
      <c r="H1762" s="47"/>
      <c r="I1762" s="47"/>
      <c r="J1762" s="47"/>
      <c r="K1762" s="47"/>
      <c r="L1762" s="47"/>
      <c r="M1762" s="47"/>
      <c r="N1762" s="47"/>
      <c r="O1762" s="47"/>
      <c r="P1762" s="47"/>
      <c r="Q1762" s="47"/>
      <c r="R1762" s="47"/>
      <c r="S1762" s="47"/>
      <c r="T1762" s="47"/>
      <c r="U1762" s="47"/>
    </row>
    <row r="1763" spans="1:21" x14ac:dyDescent="0.2">
      <c r="A1763" s="47"/>
      <c r="B1763" s="47"/>
      <c r="C1763" s="47"/>
      <c r="D1763" s="47"/>
      <c r="E1763" s="47"/>
      <c r="F1763" s="47"/>
      <c r="G1763" s="47"/>
      <c r="H1763" s="47"/>
      <c r="I1763" s="47"/>
      <c r="J1763" s="47"/>
      <c r="K1763" s="47"/>
      <c r="L1763" s="47"/>
      <c r="M1763" s="47"/>
      <c r="N1763" s="47"/>
      <c r="O1763" s="47"/>
      <c r="P1763" s="47"/>
      <c r="Q1763" s="47"/>
      <c r="R1763" s="47"/>
      <c r="S1763" s="47"/>
      <c r="T1763" s="47"/>
      <c r="U1763" s="47"/>
    </row>
    <row r="1764" spans="1:21" x14ac:dyDescent="0.2">
      <c r="A1764" s="47"/>
      <c r="B1764" s="47"/>
      <c r="C1764" s="47"/>
      <c r="D1764" s="47"/>
      <c r="E1764" s="47"/>
      <c r="F1764" s="47"/>
      <c r="G1764" s="47"/>
      <c r="H1764" s="47"/>
      <c r="I1764" s="47"/>
      <c r="J1764" s="47"/>
      <c r="K1764" s="47"/>
      <c r="L1764" s="47"/>
      <c r="M1764" s="47"/>
      <c r="N1764" s="47"/>
      <c r="O1764" s="47"/>
      <c r="P1764" s="47"/>
      <c r="Q1764" s="47"/>
      <c r="R1764" s="47"/>
      <c r="S1764" s="47"/>
      <c r="T1764" s="47"/>
      <c r="U1764" s="47"/>
    </row>
    <row r="1765" spans="1:21" x14ac:dyDescent="0.2">
      <c r="A1765" s="47"/>
      <c r="B1765" s="47"/>
      <c r="C1765" s="47"/>
      <c r="D1765" s="47"/>
      <c r="E1765" s="47"/>
      <c r="F1765" s="47"/>
      <c r="G1765" s="47"/>
      <c r="H1765" s="47"/>
      <c r="I1765" s="47"/>
      <c r="J1765" s="47"/>
      <c r="K1765" s="47"/>
      <c r="L1765" s="47"/>
      <c r="M1765" s="47"/>
      <c r="N1765" s="47"/>
      <c r="O1765" s="47"/>
      <c r="P1765" s="47"/>
      <c r="Q1765" s="47"/>
      <c r="R1765" s="47"/>
      <c r="S1765" s="47"/>
      <c r="T1765" s="47"/>
      <c r="U1765" s="47"/>
    </row>
    <row r="1766" spans="1:21" x14ac:dyDescent="0.2">
      <c r="A1766" s="47"/>
      <c r="B1766" s="47"/>
      <c r="C1766" s="47"/>
      <c r="D1766" s="47"/>
      <c r="E1766" s="47"/>
      <c r="F1766" s="47"/>
      <c r="G1766" s="47"/>
      <c r="H1766" s="47"/>
      <c r="I1766" s="47"/>
      <c r="J1766" s="47"/>
      <c r="K1766" s="47"/>
      <c r="L1766" s="47"/>
      <c r="M1766" s="47"/>
      <c r="N1766" s="47"/>
      <c r="O1766" s="47"/>
      <c r="P1766" s="47"/>
      <c r="Q1766" s="47"/>
      <c r="R1766" s="47"/>
      <c r="S1766" s="47"/>
      <c r="T1766" s="47"/>
      <c r="U1766" s="47"/>
    </row>
    <row r="1767" spans="1:21" x14ac:dyDescent="0.2">
      <c r="A1767" s="47"/>
      <c r="B1767" s="47"/>
      <c r="C1767" s="47"/>
      <c r="D1767" s="47"/>
      <c r="E1767" s="47"/>
      <c r="F1767" s="47"/>
      <c r="G1767" s="47"/>
      <c r="H1767" s="47"/>
      <c r="I1767" s="47"/>
      <c r="J1767" s="47"/>
      <c r="K1767" s="47"/>
      <c r="L1767" s="47"/>
      <c r="M1767" s="47"/>
      <c r="N1767" s="47"/>
      <c r="O1767" s="47"/>
      <c r="P1767" s="47"/>
      <c r="Q1767" s="47"/>
      <c r="R1767" s="47"/>
      <c r="S1767" s="47"/>
      <c r="T1767" s="47"/>
      <c r="U1767" s="47"/>
    </row>
    <row r="1768" spans="1:21" x14ac:dyDescent="0.2">
      <c r="A1768" s="47"/>
      <c r="B1768" s="47"/>
      <c r="C1768" s="47"/>
      <c r="D1768" s="47"/>
      <c r="E1768" s="47"/>
      <c r="F1768" s="47"/>
      <c r="G1768" s="47"/>
      <c r="H1768" s="47"/>
      <c r="I1768" s="47"/>
      <c r="J1768" s="47"/>
      <c r="K1768" s="47"/>
      <c r="L1768" s="47"/>
      <c r="M1768" s="47"/>
      <c r="N1768" s="47"/>
      <c r="O1768" s="47"/>
      <c r="P1768" s="47"/>
      <c r="Q1768" s="47"/>
      <c r="R1768" s="47"/>
      <c r="S1768" s="47"/>
      <c r="T1768" s="47"/>
      <c r="U1768" s="47"/>
    </row>
    <row r="1769" spans="1:21" x14ac:dyDescent="0.2">
      <c r="A1769" s="47"/>
      <c r="B1769" s="47"/>
      <c r="C1769" s="47"/>
      <c r="D1769" s="47"/>
      <c r="E1769" s="47"/>
      <c r="F1769" s="47"/>
      <c r="G1769" s="47"/>
      <c r="H1769" s="47"/>
      <c r="I1769" s="47"/>
      <c r="J1769" s="47"/>
      <c r="K1769" s="47"/>
      <c r="L1769" s="47"/>
      <c r="M1769" s="47"/>
      <c r="N1769" s="47"/>
      <c r="O1769" s="47"/>
      <c r="P1769" s="47"/>
      <c r="Q1769" s="47"/>
      <c r="R1769" s="47"/>
      <c r="S1769" s="47"/>
      <c r="T1769" s="47"/>
      <c r="U1769" s="47"/>
    </row>
    <row r="1770" spans="1:21" x14ac:dyDescent="0.2">
      <c r="A1770" s="47"/>
      <c r="B1770" s="47"/>
      <c r="C1770" s="47"/>
      <c r="D1770" s="47"/>
      <c r="E1770" s="47"/>
      <c r="F1770" s="47"/>
      <c r="G1770" s="47"/>
      <c r="H1770" s="47"/>
      <c r="I1770" s="47"/>
      <c r="J1770" s="47"/>
      <c r="K1770" s="47"/>
      <c r="L1770" s="47"/>
      <c r="M1770" s="47"/>
      <c r="N1770" s="47"/>
      <c r="O1770" s="47"/>
      <c r="P1770" s="47"/>
      <c r="Q1770" s="47"/>
      <c r="R1770" s="47"/>
      <c r="S1770" s="47"/>
      <c r="T1770" s="47"/>
      <c r="U1770" s="47"/>
    </row>
    <row r="1771" spans="1:21" x14ac:dyDescent="0.2">
      <c r="A1771" s="47"/>
      <c r="B1771" s="47"/>
      <c r="C1771" s="47"/>
      <c r="D1771" s="47"/>
      <c r="E1771" s="47"/>
      <c r="F1771" s="47"/>
      <c r="G1771" s="47"/>
      <c r="H1771" s="47"/>
      <c r="I1771" s="47"/>
      <c r="J1771" s="47"/>
      <c r="K1771" s="47"/>
      <c r="L1771" s="47"/>
      <c r="M1771" s="47"/>
      <c r="N1771" s="47"/>
      <c r="O1771" s="47"/>
      <c r="P1771" s="47"/>
      <c r="Q1771" s="47"/>
      <c r="R1771" s="47"/>
      <c r="S1771" s="47"/>
      <c r="T1771" s="47"/>
      <c r="U1771" s="47"/>
    </row>
    <row r="1772" spans="1:21" x14ac:dyDescent="0.2">
      <c r="A1772" s="47"/>
      <c r="B1772" s="47"/>
      <c r="C1772" s="47"/>
      <c r="D1772" s="47"/>
      <c r="E1772" s="47"/>
      <c r="F1772" s="47"/>
      <c r="G1772" s="47"/>
      <c r="H1772" s="47"/>
      <c r="I1772" s="47"/>
      <c r="J1772" s="47"/>
      <c r="K1772" s="47"/>
      <c r="L1772" s="47"/>
      <c r="M1772" s="47"/>
      <c r="N1772" s="47"/>
      <c r="O1772" s="47"/>
      <c r="P1772" s="47"/>
      <c r="Q1772" s="47"/>
      <c r="R1772" s="47"/>
      <c r="S1772" s="47"/>
      <c r="T1772" s="47"/>
      <c r="U1772" s="47"/>
    </row>
    <row r="1773" spans="1:21" x14ac:dyDescent="0.2">
      <c r="A1773" s="47"/>
      <c r="B1773" s="47"/>
      <c r="C1773" s="47"/>
      <c r="D1773" s="47"/>
      <c r="E1773" s="47"/>
      <c r="F1773" s="47"/>
      <c r="G1773" s="47"/>
      <c r="H1773" s="47"/>
      <c r="I1773" s="47"/>
      <c r="J1773" s="47"/>
      <c r="K1773" s="47"/>
      <c r="L1773" s="47"/>
      <c r="M1773" s="47"/>
      <c r="N1773" s="47"/>
      <c r="O1773" s="47"/>
      <c r="P1773" s="47"/>
      <c r="Q1773" s="47"/>
      <c r="R1773" s="47"/>
      <c r="S1773" s="47"/>
      <c r="T1773" s="47"/>
      <c r="U1773" s="47"/>
    </row>
    <row r="1774" spans="1:21" x14ac:dyDescent="0.2">
      <c r="A1774" s="47"/>
      <c r="B1774" s="47"/>
      <c r="C1774" s="47"/>
      <c r="D1774" s="47"/>
      <c r="E1774" s="47"/>
      <c r="F1774" s="47"/>
      <c r="G1774" s="47"/>
      <c r="H1774" s="47"/>
      <c r="I1774" s="47"/>
      <c r="J1774" s="47"/>
      <c r="K1774" s="47"/>
      <c r="L1774" s="47"/>
      <c r="M1774" s="47"/>
      <c r="N1774" s="47"/>
      <c r="O1774" s="47"/>
      <c r="P1774" s="47"/>
      <c r="Q1774" s="47"/>
      <c r="R1774" s="47"/>
      <c r="S1774" s="47"/>
      <c r="T1774" s="47"/>
      <c r="U1774" s="47"/>
    </row>
    <row r="1775" spans="1:21" x14ac:dyDescent="0.2">
      <c r="A1775" s="47"/>
      <c r="B1775" s="47"/>
      <c r="C1775" s="47"/>
      <c r="D1775" s="47"/>
      <c r="E1775" s="47"/>
      <c r="F1775" s="47"/>
      <c r="G1775" s="47"/>
      <c r="H1775" s="47"/>
      <c r="I1775" s="47"/>
      <c r="J1775" s="47"/>
      <c r="K1775" s="47"/>
      <c r="L1775" s="47"/>
      <c r="M1775" s="47"/>
      <c r="N1775" s="47"/>
      <c r="O1775" s="47"/>
      <c r="P1775" s="47"/>
      <c r="Q1775" s="47"/>
      <c r="R1775" s="47"/>
      <c r="S1775" s="47"/>
      <c r="T1775" s="47"/>
      <c r="U1775" s="47"/>
    </row>
    <row r="1776" spans="1:21" x14ac:dyDescent="0.2">
      <c r="A1776" s="47"/>
      <c r="B1776" s="47"/>
      <c r="C1776" s="47"/>
      <c r="D1776" s="47"/>
      <c r="E1776" s="47"/>
      <c r="F1776" s="47"/>
      <c r="G1776" s="47"/>
      <c r="H1776" s="47"/>
      <c r="I1776" s="47"/>
      <c r="J1776" s="47"/>
      <c r="K1776" s="47"/>
      <c r="L1776" s="47"/>
      <c r="M1776" s="47"/>
      <c r="N1776" s="47"/>
      <c r="O1776" s="47"/>
      <c r="P1776" s="47"/>
      <c r="Q1776" s="47"/>
      <c r="R1776" s="47"/>
      <c r="S1776" s="47"/>
      <c r="T1776" s="47"/>
      <c r="U1776" s="47"/>
    </row>
    <row r="1777" spans="1:21" x14ac:dyDescent="0.2">
      <c r="A1777" s="47"/>
      <c r="B1777" s="47"/>
      <c r="C1777" s="47"/>
      <c r="D1777" s="47"/>
      <c r="E1777" s="47"/>
      <c r="F1777" s="47"/>
      <c r="G1777" s="47"/>
      <c r="H1777" s="47"/>
      <c r="I1777" s="47"/>
      <c r="J1777" s="47"/>
      <c r="K1777" s="47"/>
      <c r="L1777" s="47"/>
      <c r="M1777" s="47"/>
      <c r="N1777" s="47"/>
      <c r="O1777" s="47"/>
      <c r="P1777" s="47"/>
      <c r="Q1777" s="47"/>
      <c r="R1777" s="47"/>
      <c r="S1777" s="47"/>
      <c r="T1777" s="47"/>
      <c r="U1777" s="47"/>
    </row>
    <row r="1778" spans="1:21" x14ac:dyDescent="0.2">
      <c r="A1778" s="47"/>
      <c r="B1778" s="47"/>
      <c r="C1778" s="47"/>
      <c r="D1778" s="47"/>
      <c r="E1778" s="47"/>
      <c r="F1778" s="47"/>
      <c r="G1778" s="47"/>
      <c r="H1778" s="47"/>
      <c r="I1778" s="47"/>
      <c r="J1778" s="47"/>
      <c r="K1778" s="47"/>
      <c r="L1778" s="47"/>
      <c r="M1778" s="47"/>
      <c r="N1778" s="47"/>
      <c r="O1778" s="47"/>
      <c r="P1778" s="47"/>
      <c r="Q1778" s="47"/>
      <c r="R1778" s="47"/>
      <c r="S1778" s="47"/>
      <c r="T1778" s="47"/>
      <c r="U1778" s="47"/>
    </row>
    <row r="1779" spans="1:21" x14ac:dyDescent="0.2">
      <c r="A1779" s="47"/>
      <c r="B1779" s="47"/>
      <c r="C1779" s="47"/>
      <c r="D1779" s="47"/>
      <c r="E1779" s="47"/>
      <c r="F1779" s="47"/>
      <c r="G1779" s="47"/>
      <c r="H1779" s="47"/>
      <c r="I1779" s="47"/>
      <c r="J1779" s="47"/>
      <c r="K1779" s="47"/>
      <c r="L1779" s="47"/>
      <c r="M1779" s="47"/>
      <c r="N1779" s="47"/>
      <c r="O1779" s="47"/>
      <c r="P1779" s="47"/>
      <c r="Q1779" s="47"/>
      <c r="R1779" s="47"/>
      <c r="S1779" s="47"/>
      <c r="T1779" s="47"/>
      <c r="U1779" s="47"/>
    </row>
    <row r="1780" spans="1:21" x14ac:dyDescent="0.2">
      <c r="A1780" s="47"/>
      <c r="B1780" s="47"/>
      <c r="C1780" s="47"/>
      <c r="D1780" s="47"/>
      <c r="E1780" s="47"/>
      <c r="F1780" s="47"/>
      <c r="G1780" s="47"/>
      <c r="H1780" s="47"/>
      <c r="I1780" s="47"/>
      <c r="J1780" s="47"/>
      <c r="K1780" s="47"/>
      <c r="L1780" s="47"/>
      <c r="M1780" s="47"/>
      <c r="N1780" s="47"/>
      <c r="O1780" s="47"/>
      <c r="P1780" s="47"/>
      <c r="Q1780" s="47"/>
      <c r="R1780" s="47"/>
      <c r="S1780" s="47"/>
      <c r="T1780" s="47"/>
      <c r="U1780" s="47"/>
    </row>
    <row r="1781" spans="1:21" x14ac:dyDescent="0.2">
      <c r="A1781" s="47"/>
      <c r="B1781" s="47"/>
      <c r="C1781" s="47"/>
      <c r="D1781" s="47"/>
      <c r="E1781" s="47"/>
      <c r="F1781" s="47"/>
      <c r="G1781" s="47"/>
      <c r="H1781" s="47"/>
      <c r="I1781" s="47"/>
      <c r="J1781" s="47"/>
      <c r="K1781" s="47"/>
      <c r="L1781" s="47"/>
      <c r="M1781" s="47"/>
      <c r="N1781" s="47"/>
      <c r="O1781" s="47"/>
      <c r="P1781" s="47"/>
      <c r="Q1781" s="47"/>
      <c r="R1781" s="47"/>
      <c r="S1781" s="47"/>
      <c r="T1781" s="47"/>
      <c r="U1781" s="47"/>
    </row>
    <row r="1782" spans="1:21" x14ac:dyDescent="0.2">
      <c r="A1782" s="47"/>
      <c r="B1782" s="47"/>
      <c r="C1782" s="47"/>
      <c r="D1782" s="47"/>
      <c r="E1782" s="47"/>
      <c r="F1782" s="47"/>
      <c r="G1782" s="47"/>
      <c r="H1782" s="47"/>
      <c r="I1782" s="47"/>
      <c r="J1782" s="47"/>
      <c r="K1782" s="47"/>
      <c r="L1782" s="47"/>
      <c r="M1782" s="47"/>
      <c r="N1782" s="47"/>
      <c r="O1782" s="47"/>
      <c r="P1782" s="47"/>
      <c r="Q1782" s="47"/>
      <c r="R1782" s="47"/>
      <c r="S1782" s="47"/>
      <c r="T1782" s="47"/>
      <c r="U1782" s="47"/>
    </row>
    <row r="1783" spans="1:21" x14ac:dyDescent="0.2">
      <c r="A1783" s="47"/>
      <c r="B1783" s="47"/>
      <c r="C1783" s="47"/>
      <c r="D1783" s="47"/>
      <c r="E1783" s="47"/>
      <c r="F1783" s="47"/>
      <c r="G1783" s="47"/>
      <c r="H1783" s="47"/>
      <c r="I1783" s="47"/>
      <c r="J1783" s="47"/>
      <c r="K1783" s="47"/>
      <c r="L1783" s="47"/>
      <c r="M1783" s="47"/>
      <c r="N1783" s="47"/>
      <c r="O1783" s="47"/>
      <c r="P1783" s="47"/>
      <c r="Q1783" s="47"/>
      <c r="R1783" s="47"/>
      <c r="S1783" s="47"/>
      <c r="T1783" s="47"/>
      <c r="U1783" s="47"/>
    </row>
    <row r="1784" spans="1:21" x14ac:dyDescent="0.2">
      <c r="A1784" s="47"/>
      <c r="B1784" s="47"/>
      <c r="C1784" s="47"/>
      <c r="D1784" s="47"/>
      <c r="E1784" s="47"/>
      <c r="F1784" s="47"/>
      <c r="G1784" s="47"/>
      <c r="H1784" s="47"/>
      <c r="I1784" s="47"/>
      <c r="J1784" s="47"/>
      <c r="K1784" s="47"/>
      <c r="L1784" s="47"/>
      <c r="M1784" s="47"/>
      <c r="N1784" s="47"/>
      <c r="O1784" s="47"/>
      <c r="P1784" s="47"/>
      <c r="Q1784" s="47"/>
      <c r="R1784" s="47"/>
      <c r="S1784" s="47"/>
      <c r="T1784" s="47"/>
      <c r="U1784" s="47"/>
    </row>
    <row r="1785" spans="1:21" x14ac:dyDescent="0.2">
      <c r="A1785" s="47"/>
      <c r="B1785" s="47"/>
      <c r="C1785" s="47"/>
      <c r="D1785" s="47"/>
      <c r="E1785" s="47"/>
      <c r="F1785" s="47"/>
      <c r="G1785" s="47"/>
      <c r="H1785" s="47"/>
      <c r="I1785" s="47"/>
      <c r="J1785" s="47"/>
      <c r="K1785" s="47"/>
      <c r="L1785" s="47"/>
      <c r="M1785" s="47"/>
      <c r="N1785" s="47"/>
      <c r="O1785" s="47"/>
      <c r="P1785" s="47"/>
      <c r="Q1785" s="47"/>
      <c r="R1785" s="47"/>
      <c r="S1785" s="47"/>
      <c r="T1785" s="47"/>
      <c r="U1785" s="47"/>
    </row>
    <row r="1786" spans="1:21" x14ac:dyDescent="0.2">
      <c r="A1786" s="47"/>
      <c r="B1786" s="47"/>
      <c r="C1786" s="47"/>
      <c r="D1786" s="47"/>
      <c r="E1786" s="47"/>
      <c r="F1786" s="47"/>
      <c r="G1786" s="47"/>
      <c r="H1786" s="47"/>
      <c r="I1786" s="47"/>
      <c r="J1786" s="47"/>
      <c r="K1786" s="47"/>
      <c r="L1786" s="47"/>
      <c r="M1786" s="47"/>
      <c r="N1786" s="47"/>
      <c r="O1786" s="47"/>
      <c r="P1786" s="47"/>
      <c r="Q1786" s="47"/>
      <c r="R1786" s="47"/>
      <c r="S1786" s="47"/>
      <c r="T1786" s="47"/>
      <c r="U1786" s="47"/>
    </row>
    <row r="1787" spans="1:21" x14ac:dyDescent="0.2">
      <c r="A1787" s="47"/>
      <c r="B1787" s="47"/>
      <c r="C1787" s="47"/>
      <c r="D1787" s="47"/>
      <c r="E1787" s="47"/>
      <c r="F1787" s="47"/>
      <c r="G1787" s="47"/>
      <c r="H1787" s="47"/>
      <c r="I1787" s="47"/>
      <c r="J1787" s="47"/>
      <c r="K1787" s="47"/>
      <c r="L1787" s="47"/>
      <c r="M1787" s="47"/>
      <c r="N1787" s="47"/>
      <c r="O1787" s="47"/>
      <c r="P1787" s="47"/>
      <c r="Q1787" s="47"/>
      <c r="R1787" s="47"/>
      <c r="S1787" s="47"/>
      <c r="T1787" s="47"/>
      <c r="U1787" s="47"/>
    </row>
    <row r="1788" spans="1:21" x14ac:dyDescent="0.2">
      <c r="A1788" s="47"/>
      <c r="B1788" s="47"/>
      <c r="C1788" s="47"/>
      <c r="D1788" s="47"/>
      <c r="E1788" s="47"/>
      <c r="F1788" s="47"/>
      <c r="G1788" s="47"/>
      <c r="H1788" s="47"/>
      <c r="I1788" s="47"/>
      <c r="J1788" s="47"/>
      <c r="K1788" s="47"/>
      <c r="L1788" s="47"/>
      <c r="M1788" s="47"/>
      <c r="N1788" s="47"/>
      <c r="O1788" s="47"/>
      <c r="P1788" s="47"/>
      <c r="Q1788" s="47"/>
      <c r="R1788" s="47"/>
      <c r="S1788" s="47"/>
      <c r="T1788" s="47"/>
      <c r="U1788" s="47"/>
    </row>
    <row r="1789" spans="1:21" x14ac:dyDescent="0.2">
      <c r="A1789" s="47"/>
      <c r="B1789" s="47"/>
      <c r="C1789" s="47"/>
      <c r="D1789" s="47"/>
      <c r="E1789" s="47"/>
      <c r="F1789" s="47"/>
      <c r="G1789" s="47"/>
      <c r="H1789" s="47"/>
      <c r="I1789" s="47"/>
      <c r="J1789" s="47"/>
      <c r="K1789" s="47"/>
      <c r="L1789" s="47"/>
      <c r="M1789" s="47"/>
      <c r="N1789" s="47"/>
      <c r="O1789" s="47"/>
      <c r="P1789" s="47"/>
      <c r="Q1789" s="47"/>
      <c r="R1789" s="47"/>
      <c r="S1789" s="47"/>
      <c r="T1789" s="47"/>
      <c r="U1789" s="47"/>
    </row>
    <row r="1790" spans="1:21" x14ac:dyDescent="0.2">
      <c r="A1790" s="47"/>
      <c r="B1790" s="47"/>
      <c r="C1790" s="47"/>
      <c r="D1790" s="47"/>
      <c r="E1790" s="47"/>
      <c r="F1790" s="47"/>
      <c r="G1790" s="47"/>
      <c r="H1790" s="47"/>
      <c r="I1790" s="47"/>
      <c r="J1790" s="47"/>
      <c r="K1790" s="47"/>
      <c r="L1790" s="47"/>
      <c r="M1790" s="47"/>
      <c r="N1790" s="47"/>
      <c r="O1790" s="47"/>
      <c r="P1790" s="47"/>
      <c r="Q1790" s="47"/>
      <c r="R1790" s="47"/>
      <c r="S1790" s="47"/>
      <c r="T1790" s="47"/>
      <c r="U1790" s="47"/>
    </row>
    <row r="1791" spans="1:21" x14ac:dyDescent="0.2">
      <c r="A1791" s="47"/>
      <c r="B1791" s="47"/>
      <c r="C1791" s="47"/>
      <c r="D1791" s="47"/>
      <c r="E1791" s="47"/>
      <c r="F1791" s="47"/>
      <c r="G1791" s="47"/>
      <c r="H1791" s="47"/>
      <c r="I1791" s="47"/>
      <c r="J1791" s="47"/>
      <c r="K1791" s="47"/>
      <c r="L1791" s="47"/>
      <c r="M1791" s="47"/>
      <c r="N1791" s="47"/>
      <c r="O1791" s="47"/>
      <c r="P1791" s="47"/>
      <c r="Q1791" s="47"/>
      <c r="R1791" s="47"/>
      <c r="S1791" s="47"/>
      <c r="T1791" s="47"/>
      <c r="U1791" s="47"/>
    </row>
    <row r="1792" spans="1:21" x14ac:dyDescent="0.2">
      <c r="A1792" s="47"/>
      <c r="B1792" s="47"/>
      <c r="C1792" s="47"/>
      <c r="D1792" s="47"/>
      <c r="E1792" s="47"/>
      <c r="F1792" s="47"/>
      <c r="G1792" s="47"/>
      <c r="H1792" s="47"/>
      <c r="I1792" s="47"/>
      <c r="J1792" s="47"/>
      <c r="K1792" s="47"/>
      <c r="L1792" s="47"/>
      <c r="M1792" s="47"/>
      <c r="N1792" s="47"/>
      <c r="O1792" s="47"/>
      <c r="P1792" s="47"/>
      <c r="Q1792" s="47"/>
      <c r="R1792" s="47"/>
      <c r="S1792" s="47"/>
      <c r="T1792" s="47"/>
      <c r="U1792" s="47"/>
    </row>
    <row r="1793" spans="1:21" x14ac:dyDescent="0.2">
      <c r="A1793" s="47"/>
      <c r="B1793" s="47"/>
      <c r="C1793" s="47"/>
      <c r="D1793" s="47"/>
      <c r="E1793" s="47"/>
      <c r="F1793" s="47"/>
      <c r="G1793" s="47"/>
      <c r="H1793" s="47"/>
      <c r="I1793" s="47"/>
      <c r="J1793" s="47"/>
      <c r="K1793" s="47"/>
      <c r="L1793" s="47"/>
      <c r="M1793" s="47"/>
      <c r="N1793" s="47"/>
      <c r="O1793" s="47"/>
      <c r="P1793" s="47"/>
      <c r="Q1793" s="47"/>
      <c r="R1793" s="47"/>
      <c r="S1793" s="47"/>
      <c r="T1793" s="47"/>
      <c r="U1793" s="47"/>
    </row>
    <row r="1794" spans="1:21" x14ac:dyDescent="0.2">
      <c r="A1794" s="47"/>
      <c r="B1794" s="47"/>
      <c r="C1794" s="47"/>
      <c r="D1794" s="47"/>
      <c r="E1794" s="47"/>
      <c r="F1794" s="47"/>
      <c r="G1794" s="47"/>
      <c r="H1794" s="47"/>
      <c r="I1794" s="47"/>
      <c r="J1794" s="47"/>
      <c r="K1794" s="47"/>
      <c r="L1794" s="47"/>
      <c r="M1794" s="47"/>
      <c r="N1794" s="47"/>
      <c r="O1794" s="47"/>
      <c r="P1794" s="47"/>
      <c r="Q1794" s="47"/>
      <c r="R1794" s="47"/>
      <c r="S1794" s="47"/>
      <c r="T1794" s="47"/>
      <c r="U1794" s="47"/>
    </row>
    <row r="1795" spans="1:21" x14ac:dyDescent="0.2">
      <c r="A1795" s="47"/>
      <c r="B1795" s="47"/>
      <c r="C1795" s="47"/>
      <c r="D1795" s="47"/>
      <c r="E1795" s="47"/>
      <c r="F1795" s="47"/>
      <c r="G1795" s="47"/>
      <c r="H1795" s="47"/>
      <c r="I1795" s="47"/>
      <c r="J1795" s="47"/>
      <c r="K1795" s="47"/>
      <c r="L1795" s="47"/>
      <c r="M1795" s="47"/>
      <c r="N1795" s="47"/>
      <c r="O1795" s="47"/>
      <c r="P1795" s="47"/>
      <c r="Q1795" s="47"/>
      <c r="R1795" s="47"/>
      <c r="S1795" s="47"/>
      <c r="T1795" s="47"/>
      <c r="U1795" s="47"/>
    </row>
    <row r="1796" spans="1:21" x14ac:dyDescent="0.2">
      <c r="A1796" s="47"/>
      <c r="B1796" s="47"/>
      <c r="C1796" s="47"/>
      <c r="D1796" s="47"/>
      <c r="E1796" s="47"/>
      <c r="F1796" s="47"/>
      <c r="G1796" s="47"/>
      <c r="H1796" s="47"/>
      <c r="I1796" s="47"/>
      <c r="J1796" s="47"/>
      <c r="K1796" s="47"/>
      <c r="L1796" s="47"/>
      <c r="M1796" s="47"/>
      <c r="N1796" s="47"/>
      <c r="O1796" s="47"/>
      <c r="P1796" s="47"/>
      <c r="Q1796" s="47"/>
      <c r="R1796" s="47"/>
      <c r="S1796" s="47"/>
      <c r="T1796" s="47"/>
      <c r="U1796" s="47"/>
    </row>
    <row r="1797" spans="1:21" x14ac:dyDescent="0.2">
      <c r="A1797" s="47"/>
      <c r="B1797" s="47"/>
      <c r="C1797" s="47"/>
      <c r="D1797" s="47"/>
      <c r="E1797" s="47"/>
      <c r="F1797" s="47"/>
      <c r="G1797" s="47"/>
      <c r="H1797" s="47"/>
      <c r="I1797" s="47"/>
      <c r="J1797" s="47"/>
      <c r="K1797" s="47"/>
      <c r="L1797" s="47"/>
      <c r="M1797" s="47"/>
      <c r="N1797" s="47"/>
      <c r="O1797" s="47"/>
      <c r="P1797" s="47"/>
      <c r="Q1797" s="47"/>
      <c r="R1797" s="47"/>
      <c r="S1797" s="47"/>
      <c r="T1797" s="47"/>
      <c r="U1797" s="47"/>
    </row>
    <row r="1798" spans="1:21" x14ac:dyDescent="0.2">
      <c r="A1798" s="47"/>
      <c r="B1798" s="47"/>
      <c r="C1798" s="47"/>
      <c r="D1798" s="47"/>
      <c r="E1798" s="47"/>
      <c r="F1798" s="47"/>
      <c r="G1798" s="47"/>
      <c r="H1798" s="47"/>
      <c r="I1798" s="47"/>
      <c r="J1798" s="47"/>
      <c r="K1798" s="47"/>
      <c r="L1798" s="47"/>
      <c r="M1798" s="47"/>
      <c r="N1798" s="47"/>
      <c r="O1798" s="47"/>
      <c r="P1798" s="47"/>
      <c r="Q1798" s="47"/>
      <c r="R1798" s="47"/>
      <c r="S1798" s="47"/>
      <c r="T1798" s="47"/>
      <c r="U1798" s="47"/>
    </row>
    <row r="1799" spans="1:21" x14ac:dyDescent="0.2">
      <c r="A1799" s="47"/>
      <c r="B1799" s="47"/>
      <c r="C1799" s="47"/>
      <c r="D1799" s="47"/>
      <c r="E1799" s="47"/>
      <c r="F1799" s="47"/>
      <c r="G1799" s="47"/>
      <c r="H1799" s="47"/>
      <c r="I1799" s="47"/>
      <c r="J1799" s="47"/>
      <c r="K1799" s="47"/>
      <c r="L1799" s="47"/>
      <c r="M1799" s="47"/>
      <c r="N1799" s="47"/>
      <c r="O1799" s="47"/>
      <c r="P1799" s="47"/>
      <c r="Q1799" s="47"/>
      <c r="R1799" s="47"/>
      <c r="S1799" s="47"/>
      <c r="T1799" s="47"/>
      <c r="U1799" s="47"/>
    </row>
    <row r="1800" spans="1:21" x14ac:dyDescent="0.2">
      <c r="A1800" s="47"/>
      <c r="B1800" s="47"/>
      <c r="C1800" s="47"/>
      <c r="D1800" s="47"/>
      <c r="E1800" s="47"/>
      <c r="F1800" s="47"/>
      <c r="G1800" s="47"/>
      <c r="H1800" s="47"/>
      <c r="I1800" s="47"/>
      <c r="J1800" s="47"/>
      <c r="K1800" s="47"/>
      <c r="L1800" s="47"/>
      <c r="M1800" s="47"/>
      <c r="N1800" s="47"/>
      <c r="O1800" s="47"/>
      <c r="P1800" s="47"/>
      <c r="Q1800" s="47"/>
      <c r="R1800" s="47"/>
      <c r="S1800" s="47"/>
      <c r="T1800" s="47"/>
      <c r="U1800" s="47"/>
    </row>
    <row r="1801" spans="1:21" x14ac:dyDescent="0.2">
      <c r="A1801" s="47"/>
      <c r="B1801" s="47"/>
      <c r="C1801" s="47"/>
      <c r="D1801" s="47"/>
      <c r="E1801" s="47"/>
      <c r="F1801" s="47"/>
      <c r="G1801" s="47"/>
      <c r="H1801" s="47"/>
      <c r="I1801" s="47"/>
      <c r="J1801" s="47"/>
      <c r="K1801" s="47"/>
      <c r="L1801" s="47"/>
      <c r="M1801" s="47"/>
      <c r="N1801" s="47"/>
      <c r="O1801" s="47"/>
      <c r="P1801" s="47"/>
      <c r="Q1801" s="47"/>
      <c r="R1801" s="47"/>
      <c r="S1801" s="47"/>
      <c r="T1801" s="47"/>
      <c r="U1801" s="47"/>
    </row>
    <row r="1802" spans="1:21" x14ac:dyDescent="0.2">
      <c r="A1802" s="47"/>
      <c r="B1802" s="47"/>
      <c r="C1802" s="47"/>
      <c r="D1802" s="47"/>
      <c r="E1802" s="47"/>
      <c r="F1802" s="47"/>
      <c r="G1802" s="47"/>
      <c r="H1802" s="47"/>
      <c r="I1802" s="47"/>
      <c r="J1802" s="47"/>
      <c r="K1802" s="47"/>
      <c r="L1802" s="47"/>
      <c r="M1802" s="47"/>
      <c r="N1802" s="47"/>
      <c r="O1802" s="47"/>
      <c r="P1802" s="47"/>
      <c r="Q1802" s="47"/>
      <c r="R1802" s="47"/>
      <c r="S1802" s="47"/>
      <c r="T1802" s="47"/>
      <c r="U1802" s="47"/>
    </row>
    <row r="1803" spans="1:21" x14ac:dyDescent="0.2">
      <c r="A1803" s="47"/>
      <c r="B1803" s="47"/>
      <c r="C1803" s="47"/>
      <c r="D1803" s="47"/>
      <c r="E1803" s="47"/>
      <c r="F1803" s="47"/>
      <c r="G1803" s="47"/>
      <c r="H1803" s="47"/>
      <c r="I1803" s="47"/>
      <c r="J1803" s="47"/>
      <c r="K1803" s="47"/>
      <c r="L1803" s="47"/>
      <c r="M1803" s="47"/>
      <c r="N1803" s="47"/>
      <c r="O1803" s="47"/>
      <c r="P1803" s="47"/>
      <c r="Q1803" s="47"/>
      <c r="R1803" s="47"/>
      <c r="S1803" s="47"/>
      <c r="T1803" s="47"/>
      <c r="U1803" s="47"/>
    </row>
    <row r="1804" spans="1:21" x14ac:dyDescent="0.2">
      <c r="A1804" s="47"/>
      <c r="B1804" s="47"/>
      <c r="C1804" s="47"/>
      <c r="D1804" s="47"/>
      <c r="E1804" s="47"/>
      <c r="F1804" s="47"/>
      <c r="G1804" s="47"/>
      <c r="H1804" s="47"/>
      <c r="I1804" s="47"/>
      <c r="J1804" s="47"/>
      <c r="K1804" s="47"/>
      <c r="L1804" s="47"/>
      <c r="M1804" s="47"/>
      <c r="N1804" s="47"/>
      <c r="O1804" s="47"/>
      <c r="P1804" s="47"/>
      <c r="Q1804" s="47"/>
      <c r="R1804" s="47"/>
      <c r="S1804" s="47"/>
      <c r="T1804" s="47"/>
      <c r="U1804" s="47"/>
    </row>
    <row r="1805" spans="1:21" x14ac:dyDescent="0.2">
      <c r="A1805" s="47"/>
      <c r="B1805" s="47"/>
      <c r="C1805" s="47"/>
      <c r="D1805" s="47"/>
      <c r="E1805" s="47"/>
      <c r="F1805" s="47"/>
      <c r="G1805" s="47"/>
      <c r="H1805" s="47"/>
      <c r="I1805" s="47"/>
      <c r="J1805" s="47"/>
      <c r="K1805" s="47"/>
      <c r="L1805" s="47"/>
      <c r="M1805" s="47"/>
      <c r="N1805" s="47"/>
      <c r="O1805" s="47"/>
      <c r="P1805" s="47"/>
      <c r="Q1805" s="47"/>
      <c r="R1805" s="47"/>
      <c r="S1805" s="47"/>
      <c r="T1805" s="47"/>
      <c r="U1805" s="47"/>
    </row>
    <row r="1806" spans="1:21" x14ac:dyDescent="0.2">
      <c r="A1806" s="47"/>
      <c r="B1806" s="47"/>
      <c r="C1806" s="47"/>
      <c r="D1806" s="47"/>
      <c r="E1806" s="47"/>
      <c r="F1806" s="47"/>
      <c r="G1806" s="47"/>
      <c r="H1806" s="47"/>
      <c r="I1806" s="47"/>
      <c r="J1806" s="47"/>
      <c r="K1806" s="47"/>
      <c r="L1806" s="47"/>
      <c r="M1806" s="47"/>
      <c r="N1806" s="47"/>
      <c r="O1806" s="47"/>
      <c r="P1806" s="47"/>
      <c r="Q1806" s="47"/>
      <c r="R1806" s="47"/>
      <c r="S1806" s="47"/>
      <c r="T1806" s="47"/>
      <c r="U1806" s="47"/>
    </row>
    <row r="1807" spans="1:21" x14ac:dyDescent="0.2">
      <c r="A1807" s="47"/>
      <c r="B1807" s="47"/>
      <c r="C1807" s="47"/>
      <c r="D1807" s="47"/>
      <c r="E1807" s="47"/>
      <c r="F1807" s="47"/>
      <c r="G1807" s="47"/>
      <c r="H1807" s="47"/>
      <c r="I1807" s="47"/>
      <c r="J1807" s="47"/>
      <c r="K1807" s="47"/>
      <c r="L1807" s="47"/>
      <c r="M1807" s="47"/>
      <c r="N1807" s="47"/>
      <c r="O1807" s="47"/>
      <c r="P1807" s="47"/>
      <c r="Q1807" s="47"/>
      <c r="R1807" s="47"/>
      <c r="S1807" s="47"/>
      <c r="T1807" s="47"/>
      <c r="U1807" s="47"/>
    </row>
    <row r="1808" spans="1:21" x14ac:dyDescent="0.2">
      <c r="A1808" s="47"/>
      <c r="B1808" s="47"/>
      <c r="C1808" s="47"/>
      <c r="D1808" s="47"/>
      <c r="E1808" s="47"/>
      <c r="F1808" s="47"/>
      <c r="G1808" s="47"/>
      <c r="H1808" s="47"/>
      <c r="I1808" s="47"/>
      <c r="J1808" s="47"/>
      <c r="K1808" s="47"/>
      <c r="L1808" s="47"/>
      <c r="M1808" s="47"/>
      <c r="N1808" s="47"/>
      <c r="O1808" s="47"/>
      <c r="P1808" s="47"/>
      <c r="Q1808" s="47"/>
      <c r="R1808" s="47"/>
      <c r="S1808" s="47"/>
      <c r="T1808" s="47"/>
      <c r="U1808" s="47"/>
    </row>
    <row r="1809" spans="1:21" x14ac:dyDescent="0.2">
      <c r="A1809" s="47"/>
      <c r="B1809" s="47"/>
      <c r="C1809" s="47"/>
      <c r="D1809" s="47"/>
      <c r="E1809" s="47"/>
      <c r="F1809" s="47"/>
      <c r="G1809" s="47"/>
      <c r="H1809" s="47"/>
      <c r="I1809" s="47"/>
      <c r="J1809" s="47"/>
      <c r="K1809" s="47"/>
      <c r="L1809" s="47"/>
      <c r="M1809" s="47"/>
      <c r="N1809" s="47"/>
      <c r="O1809" s="47"/>
      <c r="P1809" s="47"/>
      <c r="Q1809" s="47"/>
      <c r="R1809" s="47"/>
      <c r="S1809" s="47"/>
      <c r="T1809" s="47"/>
      <c r="U1809" s="47"/>
    </row>
    <row r="1810" spans="1:21" x14ac:dyDescent="0.2">
      <c r="A1810" s="47"/>
      <c r="B1810" s="47"/>
      <c r="C1810" s="47"/>
      <c r="D1810" s="47"/>
      <c r="E1810" s="47"/>
      <c r="F1810" s="47"/>
      <c r="G1810" s="47"/>
      <c r="H1810" s="47"/>
      <c r="I1810" s="47"/>
      <c r="J1810" s="47"/>
      <c r="K1810" s="47"/>
      <c r="L1810" s="47"/>
      <c r="M1810" s="47"/>
      <c r="N1810" s="47"/>
      <c r="O1810" s="47"/>
      <c r="P1810" s="47"/>
      <c r="Q1810" s="47"/>
      <c r="R1810" s="47"/>
      <c r="S1810" s="47"/>
      <c r="T1810" s="47"/>
      <c r="U1810" s="47"/>
    </row>
    <row r="1811" spans="1:21" x14ac:dyDescent="0.2">
      <c r="A1811" s="47"/>
      <c r="B1811" s="47"/>
      <c r="C1811" s="47"/>
      <c r="D1811" s="47"/>
      <c r="E1811" s="47"/>
      <c r="F1811" s="47"/>
      <c r="G1811" s="47"/>
      <c r="H1811" s="47"/>
      <c r="I1811" s="47"/>
      <c r="J1811" s="47"/>
      <c r="K1811" s="47"/>
      <c r="L1811" s="47"/>
      <c r="M1811" s="47"/>
      <c r="N1811" s="47"/>
      <c r="O1811" s="47"/>
      <c r="P1811" s="47"/>
      <c r="Q1811" s="47"/>
      <c r="R1811" s="47"/>
      <c r="S1811" s="47"/>
      <c r="T1811" s="47"/>
      <c r="U1811" s="47"/>
    </row>
    <row r="1812" spans="1:21" x14ac:dyDescent="0.2">
      <c r="A1812" s="47"/>
      <c r="B1812" s="47"/>
      <c r="C1812" s="47"/>
      <c r="D1812" s="47"/>
      <c r="E1812" s="47"/>
      <c r="F1812" s="47"/>
      <c r="G1812" s="47"/>
      <c r="H1812" s="47"/>
      <c r="I1812" s="47"/>
      <c r="J1812" s="47"/>
      <c r="K1812" s="47"/>
      <c r="L1812" s="47"/>
      <c r="M1812" s="47"/>
      <c r="N1812" s="47"/>
      <c r="O1812" s="47"/>
      <c r="P1812" s="47"/>
      <c r="Q1812" s="47"/>
      <c r="R1812" s="47"/>
      <c r="S1812" s="47"/>
      <c r="T1812" s="47"/>
      <c r="U1812" s="47"/>
    </row>
    <row r="1813" spans="1:21" x14ac:dyDescent="0.2">
      <c r="A1813" s="47"/>
      <c r="B1813" s="47"/>
      <c r="C1813" s="47"/>
      <c r="D1813" s="47"/>
      <c r="E1813" s="47"/>
      <c r="F1813" s="47"/>
      <c r="G1813" s="47"/>
      <c r="H1813" s="47"/>
      <c r="I1813" s="47"/>
      <c r="J1813" s="47"/>
      <c r="K1813" s="47"/>
      <c r="L1813" s="47"/>
      <c r="M1813" s="47"/>
      <c r="N1813" s="47"/>
      <c r="O1813" s="47"/>
      <c r="P1813" s="47"/>
      <c r="Q1813" s="47"/>
      <c r="R1813" s="47"/>
      <c r="S1813" s="47"/>
      <c r="T1813" s="47"/>
      <c r="U1813" s="47"/>
    </row>
    <row r="1814" spans="1:21" x14ac:dyDescent="0.2">
      <c r="A1814" s="47"/>
      <c r="B1814" s="47"/>
      <c r="C1814" s="47"/>
      <c r="D1814" s="47"/>
      <c r="E1814" s="47"/>
      <c r="F1814" s="47"/>
      <c r="G1814" s="47"/>
      <c r="H1814" s="47"/>
      <c r="I1814" s="47"/>
      <c r="J1814" s="47"/>
      <c r="K1814" s="47"/>
      <c r="L1814" s="47"/>
      <c r="M1814" s="47"/>
      <c r="N1814" s="47"/>
      <c r="O1814" s="47"/>
      <c r="P1814" s="47"/>
      <c r="Q1814" s="47"/>
      <c r="R1814" s="47"/>
      <c r="S1814" s="47"/>
      <c r="T1814" s="47"/>
      <c r="U1814" s="47"/>
    </row>
    <row r="1815" spans="1:21" x14ac:dyDescent="0.2">
      <c r="A1815" s="47"/>
      <c r="B1815" s="47"/>
      <c r="C1815" s="47"/>
      <c r="D1815" s="47"/>
      <c r="E1815" s="47"/>
      <c r="F1815" s="47"/>
      <c r="G1815" s="47"/>
      <c r="H1815" s="47"/>
      <c r="I1815" s="47"/>
      <c r="J1815" s="47"/>
      <c r="K1815" s="47"/>
      <c r="L1815" s="47"/>
      <c r="M1815" s="47"/>
      <c r="N1815" s="47"/>
      <c r="O1815" s="47"/>
      <c r="P1815" s="47"/>
      <c r="Q1815" s="47"/>
      <c r="R1815" s="47"/>
      <c r="S1815" s="47"/>
      <c r="T1815" s="47"/>
      <c r="U1815" s="47"/>
    </row>
    <row r="1816" spans="1:21" x14ac:dyDescent="0.2">
      <c r="A1816" s="47"/>
      <c r="B1816" s="47"/>
      <c r="C1816" s="47"/>
      <c r="D1816" s="47"/>
      <c r="E1816" s="47"/>
      <c r="F1816" s="47"/>
      <c r="G1816" s="47"/>
      <c r="H1816" s="47"/>
      <c r="I1816" s="47"/>
      <c r="J1816" s="47"/>
      <c r="K1816" s="47"/>
      <c r="L1816" s="47"/>
      <c r="M1816" s="47"/>
      <c r="N1816" s="47"/>
      <c r="O1816" s="47"/>
      <c r="P1816" s="47"/>
      <c r="Q1816" s="47"/>
      <c r="R1816" s="47"/>
      <c r="S1816" s="47"/>
      <c r="T1816" s="47"/>
      <c r="U1816" s="47"/>
    </row>
    <row r="1817" spans="1:21" x14ac:dyDescent="0.2">
      <c r="A1817" s="47"/>
      <c r="B1817" s="47"/>
      <c r="C1817" s="47"/>
      <c r="D1817" s="47"/>
      <c r="E1817" s="47"/>
      <c r="F1817" s="47"/>
      <c r="G1817" s="47"/>
      <c r="H1817" s="47"/>
      <c r="I1817" s="47"/>
      <c r="J1817" s="47"/>
      <c r="K1817" s="47"/>
      <c r="L1817" s="47"/>
      <c r="M1817" s="47"/>
      <c r="N1817" s="47"/>
      <c r="O1817" s="47"/>
      <c r="P1817" s="47"/>
      <c r="Q1817" s="47"/>
      <c r="R1817" s="47"/>
      <c r="S1817" s="47"/>
      <c r="T1817" s="47"/>
      <c r="U1817" s="47"/>
    </row>
    <row r="1818" spans="1:21" x14ac:dyDescent="0.2">
      <c r="A1818" s="47"/>
      <c r="B1818" s="47"/>
      <c r="C1818" s="47"/>
      <c r="D1818" s="47"/>
      <c r="E1818" s="47"/>
      <c r="F1818" s="47"/>
      <c r="G1818" s="47"/>
      <c r="H1818" s="47"/>
      <c r="I1818" s="47"/>
      <c r="J1818" s="47"/>
      <c r="K1818" s="47"/>
      <c r="L1818" s="47"/>
      <c r="M1818" s="47"/>
      <c r="N1818" s="47"/>
      <c r="O1818" s="47"/>
      <c r="P1818" s="47"/>
      <c r="Q1818" s="47"/>
      <c r="R1818" s="47"/>
      <c r="S1818" s="47"/>
      <c r="T1818" s="47"/>
      <c r="U1818" s="47"/>
    </row>
    <row r="1819" spans="1:21" x14ac:dyDescent="0.2">
      <c r="A1819" s="47"/>
      <c r="B1819" s="47"/>
      <c r="C1819" s="47"/>
      <c r="D1819" s="47"/>
      <c r="E1819" s="47"/>
      <c r="F1819" s="47"/>
      <c r="G1819" s="47"/>
      <c r="H1819" s="47"/>
      <c r="I1819" s="47"/>
      <c r="J1819" s="47"/>
      <c r="K1819" s="47"/>
      <c r="L1819" s="47"/>
      <c r="M1819" s="47"/>
      <c r="N1819" s="47"/>
      <c r="O1819" s="47"/>
      <c r="P1819" s="47"/>
      <c r="Q1819" s="47"/>
      <c r="R1819" s="47"/>
      <c r="S1819" s="47"/>
      <c r="T1819" s="47"/>
      <c r="U1819" s="47"/>
    </row>
    <row r="1820" spans="1:21" x14ac:dyDescent="0.2">
      <c r="A1820" s="47"/>
      <c r="B1820" s="47"/>
      <c r="C1820" s="47"/>
      <c r="D1820" s="47"/>
      <c r="E1820" s="47"/>
      <c r="F1820" s="47"/>
      <c r="G1820" s="47"/>
      <c r="H1820" s="47"/>
      <c r="I1820" s="47"/>
      <c r="J1820" s="47"/>
      <c r="K1820" s="47"/>
      <c r="L1820" s="47"/>
      <c r="M1820" s="47"/>
      <c r="N1820" s="47"/>
      <c r="O1820" s="47"/>
      <c r="P1820" s="47"/>
      <c r="Q1820" s="47"/>
      <c r="R1820" s="47"/>
      <c r="S1820" s="47"/>
      <c r="T1820" s="47"/>
      <c r="U1820" s="47"/>
    </row>
    <row r="1821" spans="1:21" x14ac:dyDescent="0.2">
      <c r="A1821" s="47"/>
      <c r="B1821" s="47"/>
      <c r="C1821" s="47"/>
      <c r="D1821" s="47"/>
      <c r="E1821" s="47"/>
      <c r="F1821" s="47"/>
      <c r="G1821" s="47"/>
      <c r="H1821" s="47"/>
      <c r="I1821" s="47"/>
      <c r="J1821" s="47"/>
      <c r="K1821" s="47"/>
      <c r="L1821" s="47"/>
      <c r="M1821" s="47"/>
      <c r="N1821" s="47"/>
      <c r="O1821" s="47"/>
      <c r="P1821" s="47"/>
      <c r="Q1821" s="47"/>
      <c r="R1821" s="47"/>
      <c r="S1821" s="47"/>
      <c r="T1821" s="47"/>
      <c r="U1821" s="47"/>
    </row>
    <row r="1822" spans="1:21" x14ac:dyDescent="0.2">
      <c r="A1822" s="47"/>
      <c r="B1822" s="47"/>
      <c r="C1822" s="47"/>
      <c r="D1822" s="47"/>
      <c r="E1822" s="47"/>
      <c r="F1822" s="47"/>
      <c r="G1822" s="47"/>
      <c r="H1822" s="47"/>
      <c r="I1822" s="47"/>
      <c r="J1822" s="47"/>
      <c r="K1822" s="47"/>
      <c r="L1822" s="47"/>
      <c r="M1822" s="47"/>
      <c r="N1822" s="47"/>
      <c r="O1822" s="47"/>
      <c r="P1822" s="47"/>
      <c r="Q1822" s="47"/>
      <c r="R1822" s="47"/>
      <c r="S1822" s="47"/>
      <c r="T1822" s="47"/>
      <c r="U1822" s="47"/>
    </row>
    <row r="1823" spans="1:21" x14ac:dyDescent="0.2">
      <c r="A1823" s="47"/>
      <c r="B1823" s="47"/>
      <c r="C1823" s="47"/>
      <c r="D1823" s="47"/>
      <c r="E1823" s="47"/>
      <c r="F1823" s="47"/>
      <c r="G1823" s="47"/>
      <c r="H1823" s="47"/>
      <c r="I1823" s="47"/>
      <c r="J1823" s="47"/>
      <c r="K1823" s="47"/>
      <c r="L1823" s="47"/>
      <c r="M1823" s="47"/>
      <c r="N1823" s="47"/>
      <c r="O1823" s="47"/>
      <c r="P1823" s="47"/>
      <c r="Q1823" s="47"/>
      <c r="R1823" s="47"/>
      <c r="S1823" s="47"/>
      <c r="T1823" s="47"/>
      <c r="U1823" s="47"/>
    </row>
    <row r="1824" spans="1:21" x14ac:dyDescent="0.2">
      <c r="A1824" s="47"/>
      <c r="B1824" s="47"/>
      <c r="C1824" s="47"/>
      <c r="D1824" s="47"/>
      <c r="E1824" s="47"/>
      <c r="F1824" s="47"/>
      <c r="G1824" s="47"/>
      <c r="H1824" s="47"/>
      <c r="I1824" s="47"/>
      <c r="J1824" s="47"/>
      <c r="K1824" s="47"/>
      <c r="L1824" s="47"/>
      <c r="M1824" s="47"/>
      <c r="N1824" s="47"/>
      <c r="O1824" s="47"/>
      <c r="P1824" s="47"/>
      <c r="Q1824" s="47"/>
      <c r="R1824" s="47"/>
      <c r="S1824" s="47"/>
      <c r="T1824" s="47"/>
      <c r="U1824" s="47"/>
    </row>
    <row r="1825" spans="1:21" x14ac:dyDescent="0.2">
      <c r="A1825" s="47"/>
      <c r="B1825" s="47"/>
      <c r="C1825" s="47"/>
      <c r="D1825" s="47"/>
      <c r="E1825" s="47"/>
      <c r="F1825" s="47"/>
      <c r="G1825" s="47"/>
      <c r="H1825" s="47"/>
      <c r="I1825" s="47"/>
      <c r="J1825" s="47"/>
      <c r="K1825" s="47"/>
      <c r="L1825" s="47"/>
      <c r="M1825" s="47"/>
      <c r="N1825" s="47"/>
      <c r="O1825" s="47"/>
      <c r="P1825" s="47"/>
      <c r="Q1825" s="47"/>
      <c r="R1825" s="47"/>
      <c r="S1825" s="47"/>
      <c r="T1825" s="47"/>
      <c r="U1825" s="47"/>
    </row>
    <row r="1826" spans="1:21" x14ac:dyDescent="0.2">
      <c r="A1826" s="47"/>
      <c r="B1826" s="47"/>
      <c r="C1826" s="47"/>
      <c r="D1826" s="47"/>
      <c r="E1826" s="47"/>
      <c r="F1826" s="47"/>
      <c r="G1826" s="47"/>
      <c r="H1826" s="47"/>
      <c r="I1826" s="47"/>
      <c r="J1826" s="47"/>
      <c r="K1826" s="47"/>
      <c r="L1826" s="47"/>
      <c r="M1826" s="47"/>
      <c r="N1826" s="47"/>
      <c r="O1826" s="47"/>
      <c r="P1826" s="47"/>
      <c r="Q1826" s="47"/>
      <c r="R1826" s="47"/>
      <c r="S1826" s="47"/>
      <c r="T1826" s="47"/>
      <c r="U1826" s="47"/>
    </row>
    <row r="1827" spans="1:21" x14ac:dyDescent="0.2">
      <c r="A1827" s="47"/>
      <c r="B1827" s="47"/>
      <c r="C1827" s="47"/>
      <c r="D1827" s="47"/>
      <c r="E1827" s="47"/>
      <c r="F1827" s="47"/>
      <c r="G1827" s="47"/>
      <c r="H1827" s="47"/>
      <c r="I1827" s="47"/>
      <c r="J1827" s="47"/>
      <c r="K1827" s="47"/>
      <c r="L1827" s="47"/>
      <c r="M1827" s="47"/>
      <c r="N1827" s="47"/>
      <c r="O1827" s="47"/>
      <c r="P1827" s="47"/>
      <c r="Q1827" s="47"/>
      <c r="R1827" s="47"/>
      <c r="S1827" s="47"/>
      <c r="T1827" s="47"/>
      <c r="U1827" s="47"/>
    </row>
    <row r="1828" spans="1:21" x14ac:dyDescent="0.2">
      <c r="A1828" s="47"/>
      <c r="B1828" s="47"/>
      <c r="C1828" s="47"/>
      <c r="D1828" s="47"/>
      <c r="E1828" s="47"/>
      <c r="F1828" s="47"/>
      <c r="G1828" s="47"/>
      <c r="H1828" s="47"/>
      <c r="I1828" s="47"/>
      <c r="J1828" s="47"/>
      <c r="K1828" s="47"/>
      <c r="L1828" s="47"/>
      <c r="M1828" s="47"/>
      <c r="N1828" s="47"/>
      <c r="O1828" s="47"/>
      <c r="P1828" s="47"/>
      <c r="Q1828" s="47"/>
      <c r="R1828" s="47"/>
      <c r="S1828" s="47"/>
      <c r="T1828" s="47"/>
      <c r="U1828" s="47"/>
    </row>
    <row r="1829" spans="1:21" x14ac:dyDescent="0.2">
      <c r="A1829" s="47"/>
      <c r="B1829" s="47"/>
      <c r="C1829" s="47"/>
      <c r="D1829" s="47"/>
      <c r="E1829" s="47"/>
      <c r="F1829" s="47"/>
      <c r="G1829" s="47"/>
      <c r="H1829" s="47"/>
      <c r="I1829" s="47"/>
      <c r="J1829" s="47"/>
      <c r="K1829" s="47"/>
      <c r="L1829" s="47"/>
      <c r="M1829" s="47"/>
      <c r="N1829" s="47"/>
      <c r="O1829" s="47"/>
      <c r="P1829" s="47"/>
      <c r="Q1829" s="47"/>
      <c r="R1829" s="47"/>
      <c r="S1829" s="47"/>
      <c r="T1829" s="47"/>
      <c r="U1829" s="47"/>
    </row>
    <row r="1830" spans="1:21" x14ac:dyDescent="0.2">
      <c r="A1830" s="47"/>
      <c r="B1830" s="47"/>
      <c r="C1830" s="47"/>
      <c r="D1830" s="47"/>
      <c r="E1830" s="47"/>
      <c r="F1830" s="47"/>
      <c r="G1830" s="47"/>
      <c r="H1830" s="47"/>
      <c r="I1830" s="47"/>
      <c r="J1830" s="47"/>
      <c r="K1830" s="47"/>
      <c r="L1830" s="47"/>
      <c r="M1830" s="47"/>
      <c r="N1830" s="47"/>
      <c r="O1830" s="47"/>
      <c r="P1830" s="47"/>
      <c r="Q1830" s="47"/>
      <c r="R1830" s="47"/>
      <c r="S1830" s="47"/>
      <c r="T1830" s="47"/>
      <c r="U1830" s="47"/>
    </row>
    <row r="1831" spans="1:21" x14ac:dyDescent="0.2">
      <c r="A1831" s="47"/>
      <c r="B1831" s="47"/>
      <c r="C1831" s="47"/>
      <c r="D1831" s="47"/>
      <c r="E1831" s="47"/>
      <c r="F1831" s="47"/>
      <c r="G1831" s="47"/>
      <c r="H1831" s="47"/>
      <c r="I1831" s="47"/>
      <c r="J1831" s="47"/>
      <c r="K1831" s="47"/>
      <c r="L1831" s="47"/>
      <c r="M1831" s="47"/>
      <c r="N1831" s="47"/>
      <c r="O1831" s="47"/>
      <c r="P1831" s="47"/>
      <c r="Q1831" s="47"/>
      <c r="R1831" s="47"/>
      <c r="S1831" s="47"/>
      <c r="T1831" s="47"/>
      <c r="U1831" s="47"/>
    </row>
    <row r="1832" spans="1:21" x14ac:dyDescent="0.2">
      <c r="A1832" s="47"/>
      <c r="B1832" s="47"/>
      <c r="C1832" s="47"/>
      <c r="D1832" s="47"/>
      <c r="E1832" s="47"/>
      <c r="F1832" s="47"/>
      <c r="G1832" s="47"/>
      <c r="H1832" s="47"/>
      <c r="I1832" s="47"/>
      <c r="J1832" s="47"/>
      <c r="K1832" s="47"/>
      <c r="L1832" s="47"/>
      <c r="M1832" s="47"/>
      <c r="N1832" s="47"/>
      <c r="O1832" s="47"/>
      <c r="P1832" s="47"/>
      <c r="Q1832" s="47"/>
      <c r="R1832" s="47"/>
      <c r="S1832" s="47"/>
      <c r="T1832" s="47"/>
      <c r="U1832" s="47"/>
    </row>
    <row r="1833" spans="1:21" x14ac:dyDescent="0.2">
      <c r="A1833" s="47"/>
      <c r="B1833" s="47"/>
      <c r="C1833" s="47"/>
      <c r="D1833" s="47"/>
      <c r="E1833" s="47"/>
      <c r="F1833" s="47"/>
      <c r="G1833" s="47"/>
      <c r="H1833" s="47"/>
      <c r="I1833" s="47"/>
      <c r="J1833" s="47"/>
      <c r="K1833" s="47"/>
      <c r="L1833" s="47"/>
      <c r="M1833" s="47"/>
      <c r="N1833" s="47"/>
      <c r="O1833" s="47"/>
      <c r="P1833" s="47"/>
      <c r="Q1833" s="47"/>
      <c r="R1833" s="47"/>
      <c r="S1833" s="47"/>
      <c r="T1833" s="47"/>
      <c r="U1833" s="47"/>
    </row>
    <row r="1834" spans="1:21" x14ac:dyDescent="0.2">
      <c r="A1834" s="47"/>
      <c r="B1834" s="47"/>
      <c r="C1834" s="47"/>
      <c r="D1834" s="47"/>
      <c r="E1834" s="47"/>
      <c r="F1834" s="47"/>
      <c r="G1834" s="47"/>
      <c r="H1834" s="47"/>
      <c r="I1834" s="47"/>
      <c r="J1834" s="47"/>
      <c r="K1834" s="47"/>
      <c r="L1834" s="47"/>
      <c r="M1834" s="47"/>
      <c r="N1834" s="47"/>
      <c r="O1834" s="47"/>
      <c r="P1834" s="47"/>
      <c r="Q1834" s="47"/>
      <c r="R1834" s="47"/>
      <c r="S1834" s="47"/>
      <c r="T1834" s="47"/>
      <c r="U1834" s="47"/>
    </row>
    <row r="1835" spans="1:21" x14ac:dyDescent="0.2">
      <c r="A1835" s="47"/>
      <c r="B1835" s="47"/>
      <c r="C1835" s="47"/>
      <c r="D1835" s="47"/>
      <c r="E1835" s="47"/>
      <c r="F1835" s="47"/>
      <c r="G1835" s="47"/>
      <c r="H1835" s="47"/>
      <c r="I1835" s="47"/>
      <c r="J1835" s="47"/>
      <c r="K1835" s="47"/>
      <c r="L1835" s="47"/>
      <c r="M1835" s="47"/>
      <c r="N1835" s="47"/>
      <c r="O1835" s="47"/>
      <c r="P1835" s="47"/>
      <c r="Q1835" s="47"/>
      <c r="R1835" s="47"/>
      <c r="S1835" s="47"/>
      <c r="T1835" s="47"/>
      <c r="U1835" s="47"/>
    </row>
    <row r="1836" spans="1:21" x14ac:dyDescent="0.2">
      <c r="A1836" s="47"/>
      <c r="B1836" s="47"/>
      <c r="C1836" s="47"/>
      <c r="D1836" s="47"/>
      <c r="E1836" s="47"/>
      <c r="F1836" s="47"/>
      <c r="G1836" s="47"/>
      <c r="H1836" s="47"/>
      <c r="I1836" s="47"/>
      <c r="J1836" s="47"/>
      <c r="K1836" s="47"/>
      <c r="L1836" s="47"/>
      <c r="M1836" s="47"/>
      <c r="N1836" s="47"/>
      <c r="O1836" s="47"/>
      <c r="P1836" s="47"/>
      <c r="Q1836" s="47"/>
      <c r="R1836" s="47"/>
      <c r="S1836" s="47"/>
      <c r="T1836" s="47"/>
      <c r="U1836" s="47"/>
    </row>
    <row r="1837" spans="1:21" x14ac:dyDescent="0.2">
      <c r="A1837" s="47"/>
      <c r="B1837" s="47"/>
      <c r="C1837" s="47"/>
      <c r="D1837" s="47"/>
      <c r="E1837" s="47"/>
      <c r="F1837" s="47"/>
      <c r="G1837" s="47"/>
      <c r="H1837" s="47"/>
      <c r="I1837" s="47"/>
      <c r="J1837" s="47"/>
      <c r="K1837" s="47"/>
      <c r="L1837" s="47"/>
      <c r="M1837" s="47"/>
      <c r="N1837" s="47"/>
      <c r="O1837" s="47"/>
      <c r="P1837" s="47"/>
      <c r="Q1837" s="47"/>
      <c r="R1837" s="47"/>
      <c r="S1837" s="47"/>
      <c r="T1837" s="47"/>
      <c r="U1837" s="47"/>
    </row>
    <row r="1838" spans="1:21" x14ac:dyDescent="0.2">
      <c r="A1838" s="47"/>
      <c r="B1838" s="47"/>
      <c r="C1838" s="47"/>
      <c r="D1838" s="47"/>
      <c r="E1838" s="47"/>
      <c r="F1838" s="47"/>
      <c r="G1838" s="47"/>
      <c r="H1838" s="47"/>
      <c r="I1838" s="47"/>
      <c r="J1838" s="47"/>
      <c r="K1838" s="47"/>
      <c r="L1838" s="47"/>
      <c r="M1838" s="47"/>
      <c r="N1838" s="47"/>
      <c r="O1838" s="47"/>
      <c r="P1838" s="47"/>
      <c r="Q1838" s="47"/>
      <c r="R1838" s="47"/>
      <c r="S1838" s="47"/>
      <c r="T1838" s="47"/>
      <c r="U1838" s="47"/>
    </row>
    <row r="1839" spans="1:21" x14ac:dyDescent="0.2">
      <c r="A1839" s="47"/>
      <c r="B1839" s="47"/>
      <c r="C1839" s="47"/>
      <c r="D1839" s="47"/>
      <c r="E1839" s="47"/>
      <c r="F1839" s="47"/>
      <c r="G1839" s="47"/>
      <c r="H1839" s="47"/>
      <c r="I1839" s="47"/>
      <c r="J1839" s="47"/>
      <c r="K1839" s="47"/>
      <c r="L1839" s="47"/>
      <c r="M1839" s="47"/>
      <c r="N1839" s="47"/>
      <c r="O1839" s="47"/>
      <c r="P1839" s="47"/>
      <c r="Q1839" s="47"/>
      <c r="R1839" s="47"/>
      <c r="S1839" s="47"/>
      <c r="T1839" s="47"/>
      <c r="U1839" s="47"/>
    </row>
    <row r="1840" spans="1:21" x14ac:dyDescent="0.2">
      <c r="A1840" s="47"/>
      <c r="B1840" s="47"/>
      <c r="C1840" s="47"/>
      <c r="D1840" s="47"/>
      <c r="E1840" s="47"/>
      <c r="F1840" s="47"/>
      <c r="G1840" s="47"/>
      <c r="H1840" s="47"/>
      <c r="I1840" s="47"/>
      <c r="J1840" s="47"/>
      <c r="K1840" s="47"/>
      <c r="L1840" s="47"/>
      <c r="M1840" s="47"/>
      <c r="N1840" s="47"/>
      <c r="O1840" s="47"/>
      <c r="P1840" s="47"/>
      <c r="Q1840" s="47"/>
      <c r="R1840" s="47"/>
      <c r="S1840" s="47"/>
      <c r="T1840" s="47"/>
      <c r="U1840" s="47"/>
    </row>
    <row r="1841" spans="1:21" x14ac:dyDescent="0.2">
      <c r="A1841" s="47"/>
      <c r="B1841" s="47"/>
      <c r="C1841" s="47"/>
      <c r="D1841" s="47"/>
      <c r="E1841" s="47"/>
      <c r="F1841" s="47"/>
      <c r="G1841" s="47"/>
      <c r="H1841" s="47"/>
      <c r="I1841" s="47"/>
      <c r="J1841" s="47"/>
      <c r="K1841" s="47"/>
      <c r="L1841" s="47"/>
      <c r="M1841" s="47"/>
      <c r="N1841" s="47"/>
      <c r="O1841" s="47"/>
      <c r="P1841" s="47"/>
      <c r="Q1841" s="47"/>
      <c r="R1841" s="47"/>
      <c r="S1841" s="47"/>
      <c r="T1841" s="47"/>
      <c r="U1841" s="47"/>
    </row>
    <row r="1842" spans="1:21" x14ac:dyDescent="0.2">
      <c r="A1842" s="47"/>
      <c r="B1842" s="47"/>
      <c r="C1842" s="47"/>
      <c r="D1842" s="47"/>
      <c r="E1842" s="47"/>
      <c r="F1842" s="47"/>
      <c r="G1842" s="47"/>
      <c r="H1842" s="47"/>
      <c r="I1842" s="47"/>
      <c r="J1842" s="47"/>
      <c r="K1842" s="47"/>
      <c r="L1842" s="47"/>
      <c r="M1842" s="47"/>
      <c r="N1842" s="47"/>
      <c r="O1842" s="47"/>
      <c r="P1842" s="47"/>
      <c r="Q1842" s="47"/>
      <c r="R1842" s="47"/>
      <c r="S1842" s="47"/>
      <c r="T1842" s="47"/>
      <c r="U1842" s="47"/>
    </row>
    <row r="1843" spans="1:21" x14ac:dyDescent="0.2">
      <c r="A1843" s="47"/>
      <c r="B1843" s="47"/>
      <c r="C1843" s="47"/>
      <c r="D1843" s="47"/>
      <c r="E1843" s="47"/>
      <c r="F1843" s="47"/>
      <c r="G1843" s="47"/>
      <c r="H1843" s="47"/>
      <c r="I1843" s="47"/>
      <c r="J1843" s="47"/>
      <c r="K1843" s="47"/>
      <c r="L1843" s="47"/>
      <c r="M1843" s="47"/>
      <c r="N1843" s="47"/>
      <c r="O1843" s="47"/>
      <c r="P1843" s="47"/>
      <c r="Q1843" s="47"/>
      <c r="R1843" s="47"/>
      <c r="S1843" s="47"/>
      <c r="T1843" s="47"/>
      <c r="U1843" s="47"/>
    </row>
    <row r="1844" spans="1:21" x14ac:dyDescent="0.2">
      <c r="A1844" s="47"/>
      <c r="B1844" s="47"/>
      <c r="C1844" s="47"/>
      <c r="D1844" s="47"/>
      <c r="E1844" s="47"/>
      <c r="F1844" s="47"/>
      <c r="G1844" s="47"/>
      <c r="H1844" s="47"/>
      <c r="I1844" s="47"/>
      <c r="J1844" s="47"/>
      <c r="K1844" s="47"/>
      <c r="L1844" s="47"/>
      <c r="M1844" s="47"/>
      <c r="N1844" s="47"/>
      <c r="O1844" s="47"/>
      <c r="P1844" s="47"/>
      <c r="Q1844" s="47"/>
      <c r="R1844" s="47"/>
      <c r="S1844" s="47"/>
      <c r="T1844" s="47"/>
      <c r="U1844" s="47"/>
    </row>
    <row r="1845" spans="1:21" x14ac:dyDescent="0.2">
      <c r="A1845" s="47"/>
      <c r="B1845" s="47"/>
      <c r="C1845" s="47"/>
      <c r="D1845" s="47"/>
      <c r="E1845" s="47"/>
      <c r="F1845" s="47"/>
      <c r="G1845" s="47"/>
      <c r="H1845" s="47"/>
      <c r="I1845" s="47"/>
      <c r="J1845" s="47"/>
      <c r="K1845" s="47"/>
      <c r="L1845" s="47"/>
      <c r="M1845" s="47"/>
      <c r="N1845" s="47"/>
      <c r="O1845" s="47"/>
      <c r="P1845" s="47"/>
      <c r="Q1845" s="47"/>
      <c r="R1845" s="47"/>
      <c r="S1845" s="47"/>
      <c r="T1845" s="47"/>
      <c r="U1845" s="47"/>
    </row>
    <row r="1846" spans="1:21" x14ac:dyDescent="0.2">
      <c r="A1846" s="47"/>
      <c r="B1846" s="47"/>
      <c r="C1846" s="47"/>
      <c r="D1846" s="47"/>
      <c r="E1846" s="47"/>
      <c r="F1846" s="47"/>
      <c r="G1846" s="47"/>
      <c r="H1846" s="47"/>
      <c r="I1846" s="47"/>
      <c r="J1846" s="47"/>
      <c r="K1846" s="47"/>
      <c r="L1846" s="47"/>
      <c r="M1846" s="47"/>
      <c r="N1846" s="47"/>
      <c r="O1846" s="47"/>
      <c r="P1846" s="47"/>
      <c r="Q1846" s="47"/>
      <c r="R1846" s="47"/>
      <c r="S1846" s="47"/>
      <c r="T1846" s="47"/>
      <c r="U1846" s="47"/>
    </row>
    <row r="1847" spans="1:21" x14ac:dyDescent="0.2">
      <c r="A1847" s="47"/>
      <c r="B1847" s="47"/>
      <c r="C1847" s="47"/>
      <c r="D1847" s="47"/>
      <c r="E1847" s="47"/>
      <c r="F1847" s="47"/>
      <c r="G1847" s="47"/>
      <c r="H1847" s="47"/>
      <c r="I1847" s="47"/>
      <c r="J1847" s="47"/>
      <c r="K1847" s="47"/>
      <c r="L1847" s="47"/>
      <c r="M1847" s="47"/>
      <c r="N1847" s="47"/>
      <c r="O1847" s="47"/>
      <c r="P1847" s="47"/>
      <c r="Q1847" s="47"/>
      <c r="R1847" s="47"/>
      <c r="S1847" s="47"/>
      <c r="T1847" s="47"/>
      <c r="U1847" s="47"/>
    </row>
    <row r="1848" spans="1:21" x14ac:dyDescent="0.2">
      <c r="A1848" s="47"/>
      <c r="B1848" s="47"/>
      <c r="C1848" s="47"/>
      <c r="D1848" s="47"/>
      <c r="E1848" s="47"/>
      <c r="F1848" s="47"/>
      <c r="G1848" s="47"/>
      <c r="H1848" s="47"/>
      <c r="I1848" s="47"/>
      <c r="J1848" s="47"/>
      <c r="K1848" s="47"/>
      <c r="L1848" s="47"/>
      <c r="M1848" s="47"/>
      <c r="N1848" s="47"/>
      <c r="O1848" s="47"/>
      <c r="P1848" s="47"/>
      <c r="Q1848" s="47"/>
      <c r="R1848" s="47"/>
      <c r="S1848" s="47"/>
      <c r="T1848" s="47"/>
      <c r="U1848" s="47"/>
    </row>
    <row r="1849" spans="1:21" x14ac:dyDescent="0.2">
      <c r="A1849" s="47"/>
      <c r="B1849" s="47"/>
      <c r="C1849" s="47"/>
      <c r="D1849" s="47"/>
      <c r="E1849" s="47"/>
      <c r="F1849" s="47"/>
      <c r="G1849" s="47"/>
      <c r="H1849" s="47"/>
      <c r="I1849" s="47"/>
      <c r="J1849" s="47"/>
      <c r="K1849" s="47"/>
      <c r="L1849" s="47"/>
      <c r="M1849" s="47"/>
      <c r="N1849" s="47"/>
      <c r="O1849" s="47"/>
      <c r="P1849" s="47"/>
      <c r="Q1849" s="47"/>
      <c r="R1849" s="47"/>
      <c r="S1849" s="47"/>
      <c r="T1849" s="47"/>
      <c r="U1849" s="47"/>
    </row>
    <row r="1850" spans="1:21" x14ac:dyDescent="0.2">
      <c r="A1850" s="47"/>
      <c r="B1850" s="47"/>
      <c r="C1850" s="47"/>
      <c r="D1850" s="47"/>
      <c r="E1850" s="47"/>
      <c r="F1850" s="47"/>
      <c r="G1850" s="47"/>
      <c r="H1850" s="47"/>
      <c r="I1850" s="47"/>
      <c r="J1850" s="47"/>
      <c r="K1850" s="47"/>
      <c r="L1850" s="47"/>
      <c r="M1850" s="47"/>
      <c r="N1850" s="47"/>
      <c r="O1850" s="47"/>
      <c r="P1850" s="47"/>
      <c r="Q1850" s="47"/>
      <c r="R1850" s="47"/>
      <c r="S1850" s="47"/>
      <c r="T1850" s="47"/>
      <c r="U1850" s="47"/>
    </row>
    <row r="1851" spans="1:21" x14ac:dyDescent="0.2">
      <c r="A1851" s="47"/>
      <c r="B1851" s="47"/>
      <c r="C1851" s="47"/>
      <c r="D1851" s="47"/>
      <c r="E1851" s="47"/>
      <c r="F1851" s="47"/>
      <c r="G1851" s="47"/>
      <c r="H1851" s="47"/>
      <c r="I1851" s="47"/>
      <c r="J1851" s="47"/>
      <c r="K1851" s="47"/>
      <c r="L1851" s="47"/>
      <c r="M1851" s="47"/>
      <c r="N1851" s="47"/>
      <c r="O1851" s="47"/>
      <c r="P1851" s="47"/>
      <c r="Q1851" s="47"/>
      <c r="R1851" s="47"/>
      <c r="S1851" s="47"/>
      <c r="T1851" s="47"/>
      <c r="U1851" s="47"/>
    </row>
    <row r="1852" spans="1:21" x14ac:dyDescent="0.2">
      <c r="A1852" s="47"/>
      <c r="B1852" s="47"/>
      <c r="C1852" s="47"/>
      <c r="D1852" s="47"/>
      <c r="E1852" s="47"/>
      <c r="F1852" s="47"/>
      <c r="G1852" s="47"/>
      <c r="H1852" s="47"/>
      <c r="I1852" s="47"/>
      <c r="J1852" s="47"/>
      <c r="K1852" s="47"/>
      <c r="L1852" s="47"/>
      <c r="M1852" s="47"/>
      <c r="N1852" s="47"/>
      <c r="O1852" s="47"/>
      <c r="P1852" s="47"/>
      <c r="Q1852" s="47"/>
      <c r="R1852" s="47"/>
      <c r="S1852" s="47"/>
      <c r="T1852" s="47"/>
      <c r="U1852" s="47"/>
    </row>
    <row r="1853" spans="1:21" x14ac:dyDescent="0.2">
      <c r="A1853" s="47"/>
      <c r="B1853" s="47"/>
      <c r="C1853" s="47"/>
      <c r="D1853" s="47"/>
      <c r="E1853" s="47"/>
      <c r="F1853" s="47"/>
      <c r="G1853" s="47"/>
      <c r="H1853" s="47"/>
      <c r="I1853" s="47"/>
      <c r="J1853" s="47"/>
      <c r="K1853" s="47"/>
      <c r="L1853" s="47"/>
      <c r="M1853" s="47"/>
      <c r="N1853" s="47"/>
      <c r="O1853" s="47"/>
      <c r="P1853" s="47"/>
      <c r="Q1853" s="47"/>
      <c r="R1853" s="47"/>
      <c r="S1853" s="47"/>
      <c r="T1853" s="47"/>
      <c r="U1853" s="47"/>
    </row>
    <row r="1854" spans="1:21" x14ac:dyDescent="0.2">
      <c r="A1854" s="47"/>
      <c r="B1854" s="47"/>
      <c r="C1854" s="47"/>
      <c r="D1854" s="47"/>
      <c r="E1854" s="47"/>
      <c r="F1854" s="47"/>
      <c r="G1854" s="47"/>
      <c r="H1854" s="47"/>
      <c r="I1854" s="47"/>
      <c r="J1854" s="47"/>
      <c r="K1854" s="47"/>
      <c r="L1854" s="47"/>
      <c r="M1854" s="47"/>
      <c r="N1854" s="47"/>
      <c r="O1854" s="47"/>
      <c r="P1854" s="47"/>
      <c r="Q1854" s="47"/>
      <c r="R1854" s="47"/>
      <c r="S1854" s="47"/>
      <c r="T1854" s="47"/>
      <c r="U1854" s="47"/>
    </row>
    <row r="1855" spans="1:21" x14ac:dyDescent="0.2">
      <c r="A1855" s="47"/>
      <c r="B1855" s="47"/>
      <c r="C1855" s="47"/>
      <c r="D1855" s="47"/>
      <c r="E1855" s="47"/>
      <c r="F1855" s="47"/>
      <c r="G1855" s="47"/>
      <c r="H1855" s="47"/>
      <c r="I1855" s="47"/>
      <c r="J1855" s="47"/>
      <c r="K1855" s="47"/>
      <c r="L1855" s="47"/>
      <c r="M1855" s="47"/>
      <c r="N1855" s="47"/>
      <c r="O1855" s="47"/>
      <c r="P1855" s="47"/>
      <c r="Q1855" s="47"/>
      <c r="R1855" s="47"/>
      <c r="S1855" s="47"/>
      <c r="T1855" s="47"/>
      <c r="U1855" s="47"/>
    </row>
    <row r="1856" spans="1:21" x14ac:dyDescent="0.2">
      <c r="A1856" s="47"/>
      <c r="B1856" s="47"/>
      <c r="C1856" s="47"/>
      <c r="D1856" s="47"/>
      <c r="E1856" s="47"/>
      <c r="F1856" s="47"/>
      <c r="G1856" s="47"/>
      <c r="H1856" s="47"/>
      <c r="I1856" s="47"/>
      <c r="J1856" s="47"/>
      <c r="K1856" s="47"/>
      <c r="L1856" s="47"/>
      <c r="M1856" s="47"/>
      <c r="N1856" s="47"/>
      <c r="O1856" s="47"/>
      <c r="P1856" s="47"/>
      <c r="Q1856" s="47"/>
      <c r="R1856" s="47"/>
      <c r="S1856" s="47"/>
      <c r="T1856" s="47"/>
      <c r="U1856" s="47"/>
    </row>
    <row r="1857" spans="1:21" x14ac:dyDescent="0.2">
      <c r="A1857" s="47"/>
      <c r="B1857" s="47"/>
      <c r="C1857" s="47"/>
      <c r="D1857" s="47"/>
      <c r="E1857" s="47"/>
      <c r="F1857" s="47"/>
      <c r="G1857" s="47"/>
      <c r="H1857" s="47"/>
      <c r="I1857" s="47"/>
      <c r="J1857" s="47"/>
      <c r="K1857" s="47"/>
      <c r="L1857" s="47"/>
      <c r="M1857" s="47"/>
      <c r="N1857" s="47"/>
      <c r="O1857" s="47"/>
      <c r="P1857" s="47"/>
      <c r="Q1857" s="47"/>
      <c r="R1857" s="47"/>
      <c r="S1857" s="47"/>
      <c r="T1857" s="47"/>
      <c r="U1857" s="47"/>
    </row>
    <row r="1858" spans="1:21" x14ac:dyDescent="0.2">
      <c r="A1858" s="47"/>
      <c r="B1858" s="47"/>
      <c r="C1858" s="47"/>
      <c r="D1858" s="47"/>
      <c r="E1858" s="47"/>
      <c r="F1858" s="47"/>
      <c r="G1858" s="47"/>
      <c r="H1858" s="47"/>
      <c r="I1858" s="47"/>
      <c r="J1858" s="47"/>
      <c r="K1858" s="47"/>
      <c r="L1858" s="47"/>
      <c r="M1858" s="47"/>
      <c r="N1858" s="47"/>
      <c r="O1858" s="47"/>
      <c r="P1858" s="47"/>
      <c r="Q1858" s="47"/>
      <c r="R1858" s="47"/>
      <c r="S1858" s="47"/>
      <c r="T1858" s="47"/>
      <c r="U1858" s="47"/>
    </row>
    <row r="1859" spans="1:21" x14ac:dyDescent="0.2">
      <c r="A1859" s="47"/>
      <c r="B1859" s="47"/>
      <c r="C1859" s="47"/>
      <c r="D1859" s="47"/>
      <c r="E1859" s="47"/>
      <c r="F1859" s="47"/>
      <c r="G1859" s="47"/>
      <c r="H1859" s="47"/>
      <c r="I1859" s="47"/>
      <c r="J1859" s="47"/>
      <c r="K1859" s="47"/>
      <c r="L1859" s="47"/>
      <c r="M1859" s="47"/>
      <c r="N1859" s="47"/>
      <c r="O1859" s="47"/>
      <c r="P1859" s="47"/>
      <c r="Q1859" s="47"/>
      <c r="R1859" s="47"/>
      <c r="S1859" s="47"/>
      <c r="T1859" s="47"/>
      <c r="U1859" s="47"/>
    </row>
    <row r="1860" spans="1:21" x14ac:dyDescent="0.2">
      <c r="A1860" s="47"/>
      <c r="B1860" s="47"/>
      <c r="C1860" s="47"/>
      <c r="D1860" s="47"/>
      <c r="E1860" s="47"/>
      <c r="F1860" s="47"/>
      <c r="G1860" s="47"/>
      <c r="H1860" s="47"/>
      <c r="I1860" s="47"/>
      <c r="J1860" s="47"/>
      <c r="K1860" s="47"/>
      <c r="L1860" s="47"/>
      <c r="M1860" s="47"/>
      <c r="N1860" s="47"/>
      <c r="O1860" s="47"/>
      <c r="P1860" s="47"/>
      <c r="Q1860" s="47"/>
      <c r="R1860" s="47"/>
      <c r="S1860" s="47"/>
      <c r="T1860" s="47"/>
      <c r="U1860" s="47"/>
    </row>
    <row r="1861" spans="1:21" x14ac:dyDescent="0.2">
      <c r="A1861" s="47"/>
      <c r="B1861" s="47"/>
      <c r="C1861" s="47"/>
      <c r="D1861" s="47"/>
      <c r="E1861" s="47"/>
      <c r="F1861" s="47"/>
      <c r="G1861" s="47"/>
      <c r="H1861" s="47"/>
      <c r="I1861" s="47"/>
      <c r="J1861" s="47"/>
      <c r="K1861" s="47"/>
      <c r="L1861" s="47"/>
      <c r="M1861" s="47"/>
      <c r="N1861" s="47"/>
      <c r="O1861" s="47"/>
      <c r="P1861" s="47"/>
      <c r="Q1861" s="47"/>
      <c r="R1861" s="47"/>
      <c r="S1861" s="47"/>
      <c r="T1861" s="47"/>
      <c r="U1861" s="47"/>
    </row>
    <row r="1862" spans="1:21" x14ac:dyDescent="0.2">
      <c r="A1862" s="47"/>
      <c r="B1862" s="47"/>
      <c r="C1862" s="47"/>
      <c r="D1862" s="47"/>
      <c r="E1862" s="47"/>
      <c r="F1862" s="47"/>
      <c r="G1862" s="47"/>
      <c r="H1862" s="47"/>
      <c r="I1862" s="47"/>
      <c r="J1862" s="47"/>
      <c r="K1862" s="47"/>
      <c r="L1862" s="47"/>
      <c r="M1862" s="47"/>
      <c r="N1862" s="47"/>
      <c r="O1862" s="47"/>
      <c r="P1862" s="47"/>
      <c r="Q1862" s="47"/>
      <c r="R1862" s="47"/>
      <c r="S1862" s="47"/>
      <c r="T1862" s="47"/>
      <c r="U1862" s="47"/>
    </row>
    <row r="1863" spans="1:21" x14ac:dyDescent="0.2">
      <c r="A1863" s="47"/>
      <c r="B1863" s="47"/>
      <c r="C1863" s="47"/>
      <c r="D1863" s="47"/>
      <c r="E1863" s="47"/>
      <c r="F1863" s="47"/>
      <c r="G1863" s="47"/>
      <c r="H1863" s="47"/>
      <c r="I1863" s="47"/>
      <c r="J1863" s="47"/>
      <c r="K1863" s="47"/>
      <c r="L1863" s="47"/>
      <c r="M1863" s="47"/>
      <c r="N1863" s="47"/>
      <c r="O1863" s="47"/>
      <c r="P1863" s="47"/>
      <c r="Q1863" s="47"/>
      <c r="R1863" s="47"/>
      <c r="S1863" s="47"/>
      <c r="T1863" s="47"/>
      <c r="U1863" s="47"/>
    </row>
    <row r="1864" spans="1:21" x14ac:dyDescent="0.2">
      <c r="A1864" s="47"/>
      <c r="B1864" s="47"/>
      <c r="C1864" s="47"/>
      <c r="D1864" s="47"/>
      <c r="E1864" s="47"/>
      <c r="F1864" s="47"/>
      <c r="G1864" s="47"/>
      <c r="H1864" s="47"/>
      <c r="I1864" s="47"/>
      <c r="J1864" s="47"/>
      <c r="K1864" s="47"/>
      <c r="L1864" s="47"/>
      <c r="M1864" s="47"/>
      <c r="N1864" s="47"/>
      <c r="O1864" s="47"/>
      <c r="P1864" s="47"/>
      <c r="Q1864" s="47"/>
      <c r="R1864" s="47"/>
      <c r="S1864" s="47"/>
      <c r="T1864" s="47"/>
      <c r="U1864" s="47"/>
    </row>
    <row r="1865" spans="1:21" x14ac:dyDescent="0.2">
      <c r="A1865" s="47"/>
      <c r="B1865" s="47"/>
      <c r="C1865" s="47"/>
      <c r="D1865" s="47"/>
      <c r="E1865" s="47"/>
      <c r="F1865" s="47"/>
      <c r="G1865" s="47"/>
      <c r="H1865" s="47"/>
      <c r="I1865" s="47"/>
      <c r="J1865" s="47"/>
      <c r="K1865" s="47"/>
      <c r="L1865" s="47"/>
      <c r="M1865" s="47"/>
      <c r="N1865" s="47"/>
      <c r="O1865" s="47"/>
      <c r="P1865" s="47"/>
      <c r="Q1865" s="47"/>
      <c r="R1865" s="47"/>
      <c r="S1865" s="47"/>
      <c r="T1865" s="47"/>
      <c r="U1865" s="47"/>
    </row>
    <row r="1866" spans="1:21" x14ac:dyDescent="0.2">
      <c r="A1866" s="47"/>
      <c r="B1866" s="47"/>
      <c r="C1866" s="47"/>
      <c r="D1866" s="47"/>
      <c r="E1866" s="47"/>
      <c r="F1866" s="47"/>
      <c r="G1866" s="47"/>
      <c r="H1866" s="47"/>
      <c r="I1866" s="47"/>
      <c r="J1866" s="47"/>
      <c r="K1866" s="47"/>
      <c r="L1866" s="47"/>
      <c r="M1866" s="47"/>
      <c r="N1866" s="47"/>
      <c r="O1866" s="47"/>
      <c r="P1866" s="47"/>
      <c r="Q1866" s="47"/>
      <c r="R1866" s="47"/>
      <c r="S1866" s="47"/>
      <c r="T1866" s="47"/>
      <c r="U1866" s="47"/>
    </row>
    <row r="1867" spans="1:21" x14ac:dyDescent="0.2">
      <c r="A1867" s="47"/>
      <c r="B1867" s="47"/>
      <c r="C1867" s="47"/>
      <c r="D1867" s="47"/>
      <c r="E1867" s="47"/>
      <c r="F1867" s="47"/>
      <c r="G1867" s="47"/>
      <c r="H1867" s="47"/>
      <c r="I1867" s="47"/>
      <c r="J1867" s="47"/>
      <c r="K1867" s="47"/>
      <c r="L1867" s="47"/>
      <c r="M1867" s="47"/>
      <c r="N1867" s="47"/>
      <c r="O1867" s="47"/>
      <c r="P1867" s="47"/>
      <c r="Q1867" s="47"/>
      <c r="R1867" s="47"/>
      <c r="S1867" s="47"/>
      <c r="T1867" s="47"/>
      <c r="U1867" s="47"/>
    </row>
    <row r="1868" spans="1:21" x14ac:dyDescent="0.2">
      <c r="A1868" s="47"/>
      <c r="B1868" s="47"/>
      <c r="C1868" s="47"/>
      <c r="D1868" s="47"/>
      <c r="E1868" s="47"/>
      <c r="F1868" s="47"/>
      <c r="G1868" s="47"/>
      <c r="H1868" s="47"/>
      <c r="I1868" s="47"/>
      <c r="J1868" s="47"/>
      <c r="K1868" s="47"/>
      <c r="L1868" s="47"/>
      <c r="M1868" s="47"/>
      <c r="N1868" s="47"/>
      <c r="O1868" s="47"/>
      <c r="P1868" s="47"/>
      <c r="Q1868" s="47"/>
      <c r="R1868" s="47"/>
      <c r="S1868" s="47"/>
      <c r="T1868" s="47"/>
      <c r="U1868" s="47"/>
    </row>
    <row r="1869" spans="1:21" x14ac:dyDescent="0.2">
      <c r="A1869" s="47"/>
      <c r="B1869" s="47"/>
      <c r="C1869" s="47"/>
      <c r="D1869" s="47"/>
      <c r="E1869" s="47"/>
      <c r="F1869" s="47"/>
      <c r="G1869" s="47"/>
      <c r="H1869" s="47"/>
      <c r="I1869" s="47"/>
      <c r="J1869" s="47"/>
      <c r="K1869" s="47"/>
      <c r="L1869" s="47"/>
      <c r="M1869" s="47"/>
      <c r="N1869" s="47"/>
      <c r="O1869" s="47"/>
      <c r="P1869" s="47"/>
      <c r="Q1869" s="47"/>
      <c r="R1869" s="47"/>
      <c r="S1869" s="47"/>
      <c r="T1869" s="47"/>
      <c r="U1869" s="47"/>
    </row>
    <row r="1870" spans="1:21" x14ac:dyDescent="0.2">
      <c r="A1870" s="47"/>
      <c r="B1870" s="47"/>
      <c r="C1870" s="47"/>
      <c r="D1870" s="47"/>
      <c r="E1870" s="47"/>
      <c r="F1870" s="47"/>
      <c r="G1870" s="47"/>
      <c r="H1870" s="47"/>
      <c r="I1870" s="47"/>
      <c r="J1870" s="47"/>
      <c r="K1870" s="47"/>
      <c r="L1870" s="47"/>
      <c r="M1870" s="47"/>
      <c r="N1870" s="47"/>
      <c r="O1870" s="47"/>
      <c r="P1870" s="47"/>
      <c r="Q1870" s="47"/>
      <c r="R1870" s="47"/>
      <c r="S1870" s="47"/>
      <c r="T1870" s="47"/>
      <c r="U1870" s="47"/>
    </row>
    <row r="1871" spans="1:21" x14ac:dyDescent="0.2">
      <c r="A1871" s="47"/>
      <c r="B1871" s="47"/>
      <c r="C1871" s="47"/>
      <c r="D1871" s="47"/>
      <c r="E1871" s="47"/>
      <c r="F1871" s="47"/>
      <c r="G1871" s="47"/>
      <c r="H1871" s="47"/>
      <c r="I1871" s="47"/>
      <c r="J1871" s="47"/>
      <c r="K1871" s="47"/>
      <c r="L1871" s="47"/>
      <c r="M1871" s="47"/>
      <c r="N1871" s="47"/>
      <c r="O1871" s="47"/>
      <c r="P1871" s="47"/>
      <c r="Q1871" s="47"/>
      <c r="R1871" s="47"/>
      <c r="S1871" s="47"/>
      <c r="T1871" s="47"/>
      <c r="U1871" s="47"/>
    </row>
    <row r="1872" spans="1:21" x14ac:dyDescent="0.2">
      <c r="A1872" s="47"/>
      <c r="B1872" s="47"/>
      <c r="C1872" s="47"/>
      <c r="D1872" s="47"/>
      <c r="E1872" s="47"/>
      <c r="F1872" s="47"/>
      <c r="G1872" s="47"/>
      <c r="H1872" s="47"/>
      <c r="I1872" s="47"/>
      <c r="J1872" s="47"/>
      <c r="K1872" s="47"/>
      <c r="L1872" s="47"/>
      <c r="M1872" s="47"/>
      <c r="N1872" s="47"/>
      <c r="O1872" s="47"/>
      <c r="P1872" s="47"/>
      <c r="Q1872" s="47"/>
      <c r="R1872" s="47"/>
      <c r="S1872" s="47"/>
      <c r="T1872" s="47"/>
      <c r="U1872" s="47"/>
    </row>
    <row r="1873" spans="1:21" x14ac:dyDescent="0.2">
      <c r="A1873" s="47"/>
      <c r="B1873" s="47"/>
      <c r="C1873" s="47"/>
      <c r="D1873" s="47"/>
      <c r="E1873" s="47"/>
      <c r="F1873" s="47"/>
      <c r="G1873" s="47"/>
      <c r="H1873" s="47"/>
      <c r="I1873" s="47"/>
      <c r="J1873" s="47"/>
      <c r="K1873" s="47"/>
      <c r="L1873" s="47"/>
      <c r="M1873" s="47"/>
      <c r="N1873" s="47"/>
      <c r="O1873" s="47"/>
      <c r="P1873" s="47"/>
      <c r="Q1873" s="47"/>
      <c r="R1873" s="47"/>
      <c r="S1873" s="47"/>
      <c r="T1873" s="47"/>
      <c r="U1873" s="47"/>
    </row>
    <row r="1874" spans="1:21" x14ac:dyDescent="0.2">
      <c r="A1874" s="47"/>
      <c r="B1874" s="47"/>
      <c r="C1874" s="47"/>
      <c r="D1874" s="47"/>
      <c r="E1874" s="47"/>
      <c r="F1874" s="47"/>
      <c r="G1874" s="47"/>
      <c r="H1874" s="47"/>
      <c r="I1874" s="47"/>
      <c r="J1874" s="47"/>
      <c r="K1874" s="47"/>
      <c r="L1874" s="47"/>
      <c r="M1874" s="47"/>
      <c r="N1874" s="47"/>
      <c r="O1874" s="47"/>
      <c r="P1874" s="47"/>
      <c r="Q1874" s="47"/>
      <c r="R1874" s="47"/>
      <c r="S1874" s="47"/>
      <c r="T1874" s="47"/>
      <c r="U1874" s="47"/>
    </row>
    <row r="1875" spans="1:21" x14ac:dyDescent="0.2">
      <c r="A1875" s="47"/>
      <c r="B1875" s="47"/>
      <c r="C1875" s="47"/>
      <c r="D1875" s="47"/>
      <c r="E1875" s="47"/>
      <c r="F1875" s="47"/>
      <c r="G1875" s="47"/>
      <c r="H1875" s="47"/>
      <c r="I1875" s="47"/>
      <c r="J1875" s="47"/>
      <c r="K1875" s="47"/>
      <c r="L1875" s="47"/>
      <c r="M1875" s="47"/>
      <c r="N1875" s="47"/>
      <c r="O1875" s="47"/>
      <c r="P1875" s="47"/>
      <c r="Q1875" s="47"/>
      <c r="R1875" s="47"/>
      <c r="S1875" s="47"/>
      <c r="T1875" s="47"/>
      <c r="U1875" s="47"/>
    </row>
    <row r="1876" spans="1:21" x14ac:dyDescent="0.2">
      <c r="A1876" s="47"/>
      <c r="B1876" s="47"/>
      <c r="C1876" s="47"/>
      <c r="D1876" s="47"/>
      <c r="E1876" s="47"/>
      <c r="F1876" s="47"/>
      <c r="G1876" s="47"/>
      <c r="H1876" s="47"/>
      <c r="I1876" s="47"/>
      <c r="J1876" s="47"/>
      <c r="K1876" s="47"/>
      <c r="L1876" s="47"/>
      <c r="M1876" s="47"/>
      <c r="N1876" s="47"/>
      <c r="O1876" s="47"/>
      <c r="P1876" s="47"/>
      <c r="Q1876" s="47"/>
      <c r="R1876" s="47"/>
      <c r="S1876" s="47"/>
      <c r="T1876" s="47"/>
      <c r="U1876" s="47"/>
    </row>
    <row r="1877" spans="1:21" x14ac:dyDescent="0.2">
      <c r="A1877" s="47"/>
      <c r="B1877" s="47"/>
      <c r="C1877" s="47"/>
      <c r="D1877" s="47"/>
      <c r="E1877" s="47"/>
      <c r="F1877" s="47"/>
      <c r="G1877" s="47"/>
      <c r="H1877" s="47"/>
      <c r="I1877" s="47"/>
      <c r="J1877" s="47"/>
      <c r="K1877" s="47"/>
      <c r="L1877" s="47"/>
      <c r="M1877" s="47"/>
      <c r="N1877" s="47"/>
      <c r="O1877" s="47"/>
      <c r="P1877" s="47"/>
      <c r="Q1877" s="47"/>
      <c r="R1877" s="47"/>
      <c r="S1877" s="47"/>
      <c r="T1877" s="47"/>
      <c r="U1877" s="47"/>
    </row>
    <row r="1878" spans="1:21" x14ac:dyDescent="0.2">
      <c r="A1878" s="47"/>
      <c r="B1878" s="47"/>
      <c r="C1878" s="47"/>
      <c r="D1878" s="47"/>
      <c r="E1878" s="47"/>
      <c r="F1878" s="47"/>
      <c r="G1878" s="47"/>
      <c r="H1878" s="47"/>
      <c r="I1878" s="47"/>
      <c r="J1878" s="47"/>
      <c r="K1878" s="47"/>
      <c r="L1878" s="47"/>
      <c r="M1878" s="47"/>
      <c r="N1878" s="47"/>
      <c r="O1878" s="47"/>
      <c r="P1878" s="47"/>
      <c r="Q1878" s="47"/>
      <c r="R1878" s="47"/>
      <c r="S1878" s="47"/>
      <c r="T1878" s="47"/>
      <c r="U1878" s="47"/>
    </row>
    <row r="1879" spans="1:21" x14ac:dyDescent="0.2">
      <c r="A1879" s="47"/>
      <c r="B1879" s="47"/>
      <c r="C1879" s="47"/>
      <c r="D1879" s="47"/>
      <c r="E1879" s="47"/>
      <c r="F1879" s="47"/>
      <c r="G1879" s="47"/>
      <c r="H1879" s="47"/>
      <c r="I1879" s="47"/>
      <c r="J1879" s="47"/>
      <c r="K1879" s="47"/>
      <c r="L1879" s="47"/>
      <c r="M1879" s="47"/>
      <c r="N1879" s="47"/>
      <c r="O1879" s="47"/>
      <c r="P1879" s="47"/>
      <c r="Q1879" s="47"/>
      <c r="R1879" s="47"/>
      <c r="S1879" s="47"/>
      <c r="T1879" s="47"/>
      <c r="U1879" s="47"/>
    </row>
    <row r="1880" spans="1:21" x14ac:dyDescent="0.2">
      <c r="A1880" s="47"/>
      <c r="B1880" s="47"/>
      <c r="C1880" s="47"/>
      <c r="D1880" s="47"/>
      <c r="E1880" s="47"/>
      <c r="F1880" s="47"/>
      <c r="G1880" s="47"/>
      <c r="H1880" s="47"/>
      <c r="I1880" s="47"/>
      <c r="J1880" s="47"/>
      <c r="K1880" s="47"/>
      <c r="L1880" s="47"/>
      <c r="M1880" s="47"/>
      <c r="N1880" s="47"/>
      <c r="O1880" s="47"/>
      <c r="P1880" s="47"/>
      <c r="Q1880" s="47"/>
      <c r="R1880" s="47"/>
      <c r="S1880" s="47"/>
      <c r="T1880" s="47"/>
      <c r="U1880" s="47"/>
    </row>
    <row r="1881" spans="1:21" x14ac:dyDescent="0.2">
      <c r="A1881" s="47"/>
      <c r="B1881" s="47"/>
      <c r="C1881" s="47"/>
      <c r="D1881" s="47"/>
      <c r="E1881" s="47"/>
      <c r="F1881" s="47"/>
      <c r="G1881" s="47"/>
      <c r="H1881" s="47"/>
      <c r="I1881" s="47"/>
      <c r="J1881" s="47"/>
      <c r="K1881" s="47"/>
      <c r="L1881" s="47"/>
      <c r="M1881" s="47"/>
      <c r="N1881" s="47"/>
      <c r="O1881" s="47"/>
      <c r="P1881" s="47"/>
      <c r="Q1881" s="47"/>
      <c r="R1881" s="47"/>
      <c r="S1881" s="47"/>
      <c r="T1881" s="47"/>
      <c r="U1881" s="47"/>
    </row>
    <row r="1882" spans="1:21" x14ac:dyDescent="0.2">
      <c r="A1882" s="47"/>
      <c r="B1882" s="47"/>
      <c r="C1882" s="47"/>
      <c r="D1882" s="47"/>
      <c r="E1882" s="47"/>
      <c r="F1882" s="47"/>
      <c r="G1882" s="47"/>
      <c r="H1882" s="47"/>
      <c r="I1882" s="47"/>
      <c r="J1882" s="47"/>
      <c r="K1882" s="47"/>
      <c r="L1882" s="47"/>
      <c r="M1882" s="47"/>
      <c r="N1882" s="47"/>
      <c r="O1882" s="47"/>
      <c r="P1882" s="47"/>
      <c r="Q1882" s="47"/>
      <c r="R1882" s="47"/>
      <c r="S1882" s="47"/>
      <c r="T1882" s="47"/>
      <c r="U1882" s="47"/>
    </row>
    <row r="1883" spans="1:21" x14ac:dyDescent="0.2">
      <c r="A1883" s="47"/>
      <c r="B1883" s="47"/>
      <c r="C1883" s="47"/>
      <c r="D1883" s="47"/>
      <c r="E1883" s="47"/>
      <c r="F1883" s="47"/>
      <c r="G1883" s="47"/>
      <c r="H1883" s="47"/>
      <c r="I1883" s="47"/>
      <c r="J1883" s="47"/>
      <c r="K1883" s="47"/>
      <c r="L1883" s="47"/>
      <c r="M1883" s="47"/>
      <c r="N1883" s="47"/>
      <c r="O1883" s="47"/>
      <c r="P1883" s="47"/>
      <c r="Q1883" s="47"/>
      <c r="R1883" s="47"/>
      <c r="S1883" s="47"/>
      <c r="T1883" s="47"/>
      <c r="U1883" s="47"/>
    </row>
    <row r="1884" spans="1:21" x14ac:dyDescent="0.2">
      <c r="A1884" s="47"/>
      <c r="B1884" s="47"/>
      <c r="C1884" s="47"/>
      <c r="D1884" s="47"/>
      <c r="E1884" s="47"/>
      <c r="F1884" s="47"/>
      <c r="G1884" s="47"/>
      <c r="H1884" s="47"/>
      <c r="I1884" s="47"/>
      <c r="J1884" s="47"/>
      <c r="K1884" s="47"/>
      <c r="L1884" s="47"/>
      <c r="M1884" s="47"/>
      <c r="N1884" s="47"/>
      <c r="O1884" s="47"/>
      <c r="P1884" s="47"/>
      <c r="Q1884" s="47"/>
      <c r="R1884" s="47"/>
      <c r="S1884" s="47"/>
      <c r="T1884" s="47"/>
      <c r="U1884" s="47"/>
    </row>
    <row r="1885" spans="1:21" x14ac:dyDescent="0.2">
      <c r="A1885" s="47"/>
      <c r="B1885" s="47"/>
      <c r="C1885" s="47"/>
      <c r="D1885" s="47"/>
      <c r="E1885" s="47"/>
      <c r="F1885" s="47"/>
      <c r="G1885" s="47"/>
      <c r="H1885" s="47"/>
      <c r="I1885" s="47"/>
      <c r="J1885" s="47"/>
      <c r="K1885" s="47"/>
      <c r="L1885" s="47"/>
      <c r="M1885" s="47"/>
      <c r="N1885" s="47"/>
      <c r="O1885" s="47"/>
      <c r="P1885" s="47"/>
      <c r="Q1885" s="47"/>
      <c r="R1885" s="47"/>
      <c r="S1885" s="47"/>
      <c r="T1885" s="47"/>
      <c r="U1885" s="47"/>
    </row>
    <row r="1886" spans="1:21" x14ac:dyDescent="0.2">
      <c r="A1886" s="47"/>
      <c r="B1886" s="47"/>
      <c r="C1886" s="47"/>
      <c r="D1886" s="47"/>
      <c r="E1886" s="47"/>
      <c r="F1886" s="47"/>
      <c r="G1886" s="47"/>
      <c r="H1886" s="47"/>
      <c r="I1886" s="47"/>
      <c r="J1886" s="47"/>
      <c r="K1886" s="47"/>
      <c r="L1886" s="47"/>
      <c r="M1886" s="47"/>
      <c r="N1886" s="47"/>
      <c r="O1886" s="47"/>
      <c r="P1886" s="47"/>
      <c r="Q1886" s="47"/>
      <c r="R1886" s="47"/>
      <c r="S1886" s="47"/>
      <c r="T1886" s="47"/>
      <c r="U1886" s="47"/>
    </row>
    <row r="1887" spans="1:21" x14ac:dyDescent="0.2">
      <c r="A1887" s="47"/>
      <c r="B1887" s="47"/>
      <c r="C1887" s="47"/>
      <c r="D1887" s="47"/>
      <c r="E1887" s="47"/>
      <c r="F1887" s="47"/>
      <c r="G1887" s="47"/>
      <c r="H1887" s="47"/>
      <c r="I1887" s="47"/>
      <c r="J1887" s="47"/>
      <c r="K1887" s="47"/>
      <c r="L1887" s="47"/>
      <c r="M1887" s="47"/>
      <c r="N1887" s="47"/>
      <c r="O1887" s="47"/>
      <c r="P1887" s="47"/>
      <c r="Q1887" s="47"/>
      <c r="R1887" s="47"/>
      <c r="S1887" s="47"/>
      <c r="T1887" s="47"/>
      <c r="U1887" s="47"/>
    </row>
    <row r="1888" spans="1:21" x14ac:dyDescent="0.2">
      <c r="A1888" s="47"/>
      <c r="B1888" s="47"/>
      <c r="C1888" s="47"/>
      <c r="D1888" s="47"/>
      <c r="E1888" s="47"/>
      <c r="F1888" s="47"/>
      <c r="G1888" s="47"/>
      <c r="H1888" s="47"/>
      <c r="I1888" s="47"/>
      <c r="J1888" s="47"/>
      <c r="K1888" s="47"/>
      <c r="L1888" s="47"/>
      <c r="M1888" s="47"/>
      <c r="N1888" s="47"/>
      <c r="O1888" s="47"/>
      <c r="P1888" s="47"/>
      <c r="Q1888" s="47"/>
      <c r="R1888" s="47"/>
      <c r="S1888" s="47"/>
      <c r="T1888" s="47"/>
      <c r="U1888" s="47"/>
    </row>
    <row r="1889" spans="1:21" x14ac:dyDescent="0.2">
      <c r="A1889" s="47"/>
      <c r="B1889" s="47"/>
      <c r="C1889" s="47"/>
      <c r="D1889" s="47"/>
      <c r="E1889" s="47"/>
      <c r="F1889" s="47"/>
      <c r="G1889" s="47"/>
      <c r="H1889" s="47"/>
      <c r="I1889" s="47"/>
      <c r="J1889" s="47"/>
      <c r="K1889" s="47"/>
      <c r="L1889" s="47"/>
      <c r="M1889" s="47"/>
      <c r="N1889" s="47"/>
      <c r="O1889" s="47"/>
      <c r="P1889" s="47"/>
      <c r="Q1889" s="47"/>
      <c r="R1889" s="47"/>
      <c r="S1889" s="47"/>
      <c r="T1889" s="47"/>
      <c r="U1889" s="47"/>
    </row>
    <row r="1890" spans="1:21" x14ac:dyDescent="0.2">
      <c r="A1890" s="47"/>
      <c r="B1890" s="47"/>
      <c r="C1890" s="47"/>
      <c r="D1890" s="47"/>
      <c r="E1890" s="47"/>
      <c r="F1890" s="47"/>
      <c r="G1890" s="47"/>
      <c r="H1890" s="47"/>
      <c r="I1890" s="47"/>
      <c r="J1890" s="47"/>
      <c r="K1890" s="47"/>
      <c r="L1890" s="47"/>
      <c r="M1890" s="47"/>
      <c r="N1890" s="47"/>
      <c r="O1890" s="47"/>
      <c r="P1890" s="47"/>
      <c r="Q1890" s="47"/>
      <c r="R1890" s="47"/>
      <c r="S1890" s="47"/>
      <c r="T1890" s="47"/>
      <c r="U1890" s="47"/>
    </row>
    <row r="1891" spans="1:21" x14ac:dyDescent="0.2">
      <c r="A1891" s="47"/>
      <c r="B1891" s="47"/>
      <c r="C1891" s="47"/>
      <c r="D1891" s="47"/>
      <c r="E1891" s="47"/>
      <c r="F1891" s="47"/>
      <c r="G1891" s="47"/>
      <c r="H1891" s="47"/>
      <c r="I1891" s="47"/>
      <c r="J1891" s="47"/>
      <c r="K1891" s="47"/>
      <c r="L1891" s="47"/>
      <c r="M1891" s="47"/>
      <c r="N1891" s="47"/>
      <c r="O1891" s="47"/>
      <c r="P1891" s="47"/>
      <c r="Q1891" s="47"/>
      <c r="R1891" s="47"/>
      <c r="S1891" s="47"/>
      <c r="T1891" s="47"/>
      <c r="U1891" s="47"/>
    </row>
    <row r="1892" spans="1:21" x14ac:dyDescent="0.2">
      <c r="A1892" s="47"/>
      <c r="B1892" s="47"/>
      <c r="C1892" s="47"/>
      <c r="D1892" s="47"/>
      <c r="E1892" s="47"/>
      <c r="F1892" s="47"/>
      <c r="G1892" s="47"/>
      <c r="H1892" s="47"/>
      <c r="I1892" s="47"/>
      <c r="J1892" s="47"/>
      <c r="K1892" s="47"/>
      <c r="L1892" s="47"/>
      <c r="M1892" s="47"/>
      <c r="N1892" s="47"/>
      <c r="O1892" s="47"/>
      <c r="P1892" s="47"/>
      <c r="Q1892" s="47"/>
      <c r="R1892" s="47"/>
      <c r="S1892" s="47"/>
      <c r="T1892" s="47"/>
      <c r="U1892" s="47"/>
    </row>
    <row r="1893" spans="1:21" x14ac:dyDescent="0.2">
      <c r="A1893" s="47"/>
      <c r="B1893" s="47"/>
      <c r="C1893" s="47"/>
      <c r="D1893" s="47"/>
      <c r="E1893" s="47"/>
      <c r="F1893" s="47"/>
      <c r="G1893" s="47"/>
      <c r="H1893" s="47"/>
      <c r="I1893" s="47"/>
      <c r="J1893" s="47"/>
      <c r="K1893" s="47"/>
      <c r="L1893" s="47"/>
      <c r="M1893" s="47"/>
      <c r="N1893" s="47"/>
      <c r="O1893" s="47"/>
      <c r="P1893" s="47"/>
      <c r="Q1893" s="47"/>
      <c r="R1893" s="47"/>
      <c r="S1893" s="47"/>
      <c r="T1893" s="47"/>
      <c r="U1893" s="47"/>
    </row>
    <row r="1894" spans="1:21" x14ac:dyDescent="0.2">
      <c r="A1894" s="47"/>
      <c r="B1894" s="47"/>
      <c r="C1894" s="47"/>
      <c r="D1894" s="47"/>
      <c r="E1894" s="47"/>
      <c r="F1894" s="47"/>
      <c r="G1894" s="47"/>
      <c r="H1894" s="47"/>
      <c r="I1894" s="47"/>
      <c r="J1894" s="47"/>
      <c r="K1894" s="47"/>
      <c r="L1894" s="47"/>
      <c r="M1894" s="47"/>
      <c r="N1894" s="47"/>
      <c r="O1894" s="47"/>
      <c r="P1894" s="47"/>
      <c r="Q1894" s="47"/>
      <c r="R1894" s="47"/>
      <c r="S1894" s="47"/>
      <c r="T1894" s="47"/>
      <c r="U1894" s="47"/>
    </row>
    <row r="1895" spans="1:21" x14ac:dyDescent="0.2">
      <c r="A1895" s="47"/>
      <c r="B1895" s="47"/>
      <c r="C1895" s="47"/>
      <c r="D1895" s="47"/>
      <c r="E1895" s="47"/>
      <c r="F1895" s="47"/>
      <c r="G1895" s="47"/>
      <c r="H1895" s="47"/>
      <c r="I1895" s="47"/>
      <c r="J1895" s="47"/>
      <c r="K1895" s="47"/>
      <c r="L1895" s="47"/>
      <c r="M1895" s="47"/>
      <c r="N1895" s="47"/>
      <c r="O1895" s="47"/>
      <c r="P1895" s="47"/>
      <c r="Q1895" s="47"/>
      <c r="R1895" s="47"/>
      <c r="S1895" s="47"/>
      <c r="T1895" s="47"/>
      <c r="U1895" s="47"/>
    </row>
    <row r="1896" spans="1:21" x14ac:dyDescent="0.2">
      <c r="A1896" s="47"/>
      <c r="B1896" s="47"/>
      <c r="C1896" s="47"/>
      <c r="D1896" s="47"/>
      <c r="E1896" s="47"/>
      <c r="F1896" s="47"/>
      <c r="G1896" s="47"/>
      <c r="H1896" s="47"/>
      <c r="I1896" s="47"/>
      <c r="J1896" s="47"/>
      <c r="K1896" s="47"/>
      <c r="L1896" s="47"/>
      <c r="M1896" s="47"/>
      <c r="N1896" s="47"/>
      <c r="O1896" s="47"/>
      <c r="P1896" s="47"/>
      <c r="Q1896" s="47"/>
      <c r="R1896" s="47"/>
      <c r="S1896" s="47"/>
      <c r="T1896" s="47"/>
      <c r="U1896" s="47"/>
    </row>
    <row r="1897" spans="1:21" x14ac:dyDescent="0.2">
      <c r="A1897" s="47"/>
      <c r="B1897" s="47"/>
      <c r="C1897" s="47"/>
      <c r="D1897" s="47"/>
      <c r="E1897" s="47"/>
      <c r="F1897" s="47"/>
      <c r="G1897" s="47"/>
      <c r="H1897" s="47"/>
      <c r="I1897" s="47"/>
      <c r="J1897" s="47"/>
      <c r="K1897" s="47"/>
      <c r="L1897" s="47"/>
      <c r="M1897" s="47"/>
      <c r="N1897" s="47"/>
      <c r="O1897" s="47"/>
      <c r="P1897" s="47"/>
      <c r="Q1897" s="47"/>
      <c r="R1897" s="47"/>
      <c r="S1897" s="47"/>
      <c r="T1897" s="47"/>
      <c r="U1897" s="47"/>
    </row>
    <row r="1898" spans="1:21" x14ac:dyDescent="0.2">
      <c r="A1898" s="47"/>
      <c r="B1898" s="47"/>
      <c r="C1898" s="47"/>
      <c r="D1898" s="47"/>
      <c r="E1898" s="47"/>
      <c r="F1898" s="47"/>
      <c r="G1898" s="47"/>
      <c r="H1898" s="47"/>
      <c r="I1898" s="47"/>
      <c r="J1898" s="47"/>
      <c r="K1898" s="47"/>
      <c r="L1898" s="47"/>
      <c r="M1898" s="47"/>
      <c r="N1898" s="47"/>
      <c r="O1898" s="47"/>
      <c r="P1898" s="47"/>
      <c r="Q1898" s="47"/>
      <c r="R1898" s="47"/>
      <c r="S1898" s="47"/>
      <c r="T1898" s="47"/>
      <c r="U1898" s="47"/>
    </row>
    <row r="1899" spans="1:21" x14ac:dyDescent="0.2">
      <c r="A1899" s="47"/>
      <c r="B1899" s="47"/>
      <c r="C1899" s="47"/>
      <c r="D1899" s="47"/>
      <c r="E1899" s="47"/>
      <c r="F1899" s="47"/>
      <c r="G1899" s="47"/>
      <c r="H1899" s="47"/>
      <c r="I1899" s="47"/>
      <c r="J1899" s="47"/>
      <c r="K1899" s="47"/>
      <c r="L1899" s="47"/>
      <c r="M1899" s="47"/>
      <c r="N1899" s="47"/>
      <c r="O1899" s="47"/>
      <c r="P1899" s="47"/>
      <c r="Q1899" s="47"/>
      <c r="R1899" s="47"/>
      <c r="S1899" s="47"/>
      <c r="T1899" s="47"/>
      <c r="U1899" s="47"/>
    </row>
    <row r="1900" spans="1:21" x14ac:dyDescent="0.2">
      <c r="A1900" s="47"/>
      <c r="B1900" s="47"/>
      <c r="C1900" s="47"/>
      <c r="D1900" s="47"/>
      <c r="E1900" s="47"/>
      <c r="F1900" s="47"/>
      <c r="G1900" s="47"/>
      <c r="H1900" s="47"/>
      <c r="I1900" s="47"/>
      <c r="J1900" s="47"/>
      <c r="K1900" s="47"/>
      <c r="L1900" s="47"/>
      <c r="M1900" s="47"/>
      <c r="N1900" s="47"/>
      <c r="O1900" s="47"/>
      <c r="P1900" s="47"/>
      <c r="Q1900" s="47"/>
      <c r="R1900" s="47"/>
      <c r="S1900" s="47"/>
      <c r="T1900" s="47"/>
      <c r="U1900" s="47"/>
    </row>
    <row r="1901" spans="1:21" x14ac:dyDescent="0.2">
      <c r="A1901" s="47"/>
      <c r="B1901" s="47"/>
      <c r="C1901" s="47"/>
      <c r="D1901" s="47"/>
      <c r="E1901" s="47"/>
      <c r="F1901" s="47"/>
      <c r="G1901" s="47"/>
      <c r="H1901" s="47"/>
      <c r="I1901" s="47"/>
      <c r="J1901" s="47"/>
      <c r="K1901" s="47"/>
      <c r="L1901" s="47"/>
      <c r="M1901" s="47"/>
      <c r="N1901" s="47"/>
      <c r="O1901" s="47"/>
      <c r="P1901" s="47"/>
      <c r="Q1901" s="47"/>
      <c r="R1901" s="47"/>
      <c r="S1901" s="47"/>
      <c r="T1901" s="47"/>
      <c r="U1901" s="47"/>
    </row>
    <row r="1902" spans="1:21" x14ac:dyDescent="0.2">
      <c r="A1902" s="47"/>
      <c r="B1902" s="47"/>
      <c r="C1902" s="47"/>
      <c r="D1902" s="47"/>
      <c r="E1902" s="47"/>
      <c r="F1902" s="47"/>
      <c r="G1902" s="47"/>
      <c r="H1902" s="47"/>
      <c r="I1902" s="47"/>
      <c r="J1902" s="47"/>
      <c r="K1902" s="47"/>
      <c r="L1902" s="47"/>
      <c r="M1902" s="47"/>
      <c r="N1902" s="47"/>
      <c r="O1902" s="47"/>
      <c r="P1902" s="47"/>
      <c r="Q1902" s="47"/>
      <c r="R1902" s="47"/>
      <c r="S1902" s="47"/>
      <c r="T1902" s="47"/>
      <c r="U1902" s="47"/>
    </row>
    <row r="1903" spans="1:21" x14ac:dyDescent="0.2">
      <c r="A1903" s="47"/>
      <c r="B1903" s="47"/>
      <c r="C1903" s="47"/>
      <c r="D1903" s="47"/>
      <c r="E1903" s="47"/>
      <c r="F1903" s="47"/>
      <c r="G1903" s="47"/>
      <c r="H1903" s="47"/>
      <c r="I1903" s="47"/>
      <c r="J1903" s="47"/>
      <c r="K1903" s="47"/>
      <c r="L1903" s="47"/>
      <c r="M1903" s="47"/>
      <c r="N1903" s="47"/>
      <c r="O1903" s="47"/>
      <c r="P1903" s="47"/>
      <c r="Q1903" s="47"/>
      <c r="R1903" s="47"/>
      <c r="S1903" s="47"/>
      <c r="T1903" s="47"/>
      <c r="U1903" s="47"/>
    </row>
    <row r="1904" spans="1:21" x14ac:dyDescent="0.2">
      <c r="A1904" s="47"/>
      <c r="B1904" s="47"/>
      <c r="C1904" s="47"/>
      <c r="D1904" s="47"/>
      <c r="E1904" s="47"/>
      <c r="F1904" s="47"/>
      <c r="G1904" s="47"/>
      <c r="H1904" s="47"/>
      <c r="I1904" s="47"/>
      <c r="J1904" s="47"/>
      <c r="K1904" s="47"/>
      <c r="L1904" s="47"/>
      <c r="M1904" s="47"/>
      <c r="N1904" s="47"/>
      <c r="O1904" s="47"/>
      <c r="P1904" s="47"/>
      <c r="Q1904" s="47"/>
      <c r="R1904" s="47"/>
      <c r="S1904" s="47"/>
      <c r="T1904" s="47"/>
      <c r="U1904" s="47"/>
    </row>
    <row r="1905" spans="1:21" x14ac:dyDescent="0.2">
      <c r="A1905" s="47"/>
      <c r="B1905" s="47"/>
      <c r="C1905" s="47"/>
      <c r="D1905" s="47"/>
      <c r="E1905" s="47"/>
      <c r="F1905" s="47"/>
      <c r="G1905" s="47"/>
      <c r="H1905" s="47"/>
      <c r="I1905" s="47"/>
      <c r="J1905" s="47"/>
      <c r="K1905" s="47"/>
      <c r="L1905" s="47"/>
      <c r="M1905" s="47"/>
      <c r="N1905" s="47"/>
      <c r="O1905" s="47"/>
      <c r="P1905" s="47"/>
      <c r="Q1905" s="47"/>
      <c r="R1905" s="47"/>
      <c r="S1905" s="47"/>
      <c r="T1905" s="47"/>
      <c r="U1905" s="47"/>
    </row>
    <row r="1906" spans="1:21" x14ac:dyDescent="0.2">
      <c r="A1906" s="47"/>
      <c r="B1906" s="47"/>
      <c r="C1906" s="47"/>
      <c r="D1906" s="47"/>
      <c r="E1906" s="47"/>
      <c r="F1906" s="47"/>
      <c r="G1906" s="47"/>
      <c r="H1906" s="47"/>
      <c r="I1906" s="47"/>
      <c r="J1906" s="47"/>
      <c r="K1906" s="47"/>
      <c r="L1906" s="47"/>
      <c r="M1906" s="47"/>
      <c r="N1906" s="47"/>
      <c r="O1906" s="47"/>
      <c r="P1906" s="47"/>
      <c r="Q1906" s="47"/>
      <c r="R1906" s="47"/>
      <c r="S1906" s="47"/>
      <c r="T1906" s="47"/>
      <c r="U1906" s="47"/>
    </row>
    <row r="1907" spans="1:21" x14ac:dyDescent="0.2">
      <c r="A1907" s="47"/>
      <c r="B1907" s="47"/>
      <c r="C1907" s="47"/>
      <c r="D1907" s="47"/>
      <c r="E1907" s="47"/>
      <c r="F1907" s="47"/>
      <c r="G1907" s="47"/>
      <c r="H1907" s="47"/>
      <c r="I1907" s="47"/>
      <c r="J1907" s="47"/>
      <c r="K1907" s="47"/>
      <c r="L1907" s="47"/>
      <c r="M1907" s="47"/>
      <c r="N1907" s="47"/>
      <c r="O1907" s="47"/>
      <c r="P1907" s="47"/>
      <c r="Q1907" s="47"/>
      <c r="R1907" s="47"/>
      <c r="S1907" s="47"/>
      <c r="T1907" s="47"/>
      <c r="U1907" s="47"/>
    </row>
    <row r="1908" spans="1:21" x14ac:dyDescent="0.2">
      <c r="A1908" s="47"/>
      <c r="B1908" s="47"/>
      <c r="C1908" s="47"/>
      <c r="D1908" s="47"/>
      <c r="E1908" s="47"/>
      <c r="F1908" s="47"/>
      <c r="G1908" s="47"/>
      <c r="H1908" s="47"/>
      <c r="I1908" s="47"/>
      <c r="J1908" s="47"/>
      <c r="K1908" s="47"/>
      <c r="L1908" s="47"/>
      <c r="M1908" s="47"/>
      <c r="N1908" s="47"/>
      <c r="O1908" s="47"/>
      <c r="P1908" s="47"/>
      <c r="Q1908" s="47"/>
      <c r="R1908" s="47"/>
      <c r="S1908" s="47"/>
      <c r="T1908" s="47"/>
      <c r="U1908" s="47"/>
    </row>
    <row r="1909" spans="1:21" x14ac:dyDescent="0.2">
      <c r="A1909" s="47"/>
      <c r="B1909" s="47"/>
      <c r="C1909" s="47"/>
      <c r="D1909" s="47"/>
      <c r="E1909" s="47"/>
      <c r="F1909" s="47"/>
      <c r="G1909" s="47"/>
      <c r="H1909" s="47"/>
      <c r="I1909" s="47"/>
      <c r="J1909" s="47"/>
      <c r="K1909" s="47"/>
      <c r="L1909" s="47"/>
      <c r="M1909" s="47"/>
      <c r="N1909" s="47"/>
      <c r="O1909" s="47"/>
      <c r="P1909" s="47"/>
      <c r="Q1909" s="47"/>
      <c r="R1909" s="47"/>
      <c r="S1909" s="47"/>
      <c r="T1909" s="47"/>
      <c r="U1909" s="47"/>
    </row>
    <row r="1910" spans="1:21" x14ac:dyDescent="0.2">
      <c r="A1910" s="47"/>
      <c r="B1910" s="47"/>
      <c r="C1910" s="47"/>
      <c r="D1910" s="47"/>
      <c r="E1910" s="47"/>
      <c r="F1910" s="47"/>
      <c r="G1910" s="47"/>
      <c r="H1910" s="47"/>
      <c r="I1910" s="47"/>
      <c r="J1910" s="47"/>
      <c r="K1910" s="47"/>
      <c r="L1910" s="47"/>
      <c r="M1910" s="47"/>
      <c r="N1910" s="47"/>
      <c r="O1910" s="47"/>
      <c r="P1910" s="47"/>
      <c r="Q1910" s="47"/>
      <c r="R1910" s="47"/>
      <c r="S1910" s="47"/>
      <c r="T1910" s="47"/>
      <c r="U1910" s="47"/>
    </row>
    <row r="1911" spans="1:21" x14ac:dyDescent="0.2">
      <c r="A1911" s="47"/>
      <c r="B1911" s="47"/>
      <c r="C1911" s="47"/>
      <c r="D1911" s="47"/>
      <c r="E1911" s="47"/>
      <c r="F1911" s="47"/>
      <c r="G1911" s="47"/>
      <c r="H1911" s="47"/>
      <c r="I1911" s="47"/>
      <c r="J1911" s="47"/>
      <c r="K1911" s="47"/>
      <c r="L1911" s="47"/>
      <c r="M1911" s="47"/>
      <c r="N1911" s="47"/>
      <c r="O1911" s="47"/>
      <c r="P1911" s="47"/>
      <c r="Q1911" s="47"/>
      <c r="R1911" s="47"/>
      <c r="S1911" s="47"/>
      <c r="T1911" s="47"/>
      <c r="U1911" s="47"/>
    </row>
    <row r="1912" spans="1:21" x14ac:dyDescent="0.2">
      <c r="A1912" s="47"/>
      <c r="B1912" s="47"/>
      <c r="C1912" s="47"/>
      <c r="D1912" s="47"/>
      <c r="E1912" s="47"/>
      <c r="F1912" s="47"/>
      <c r="G1912" s="47"/>
      <c r="H1912" s="47"/>
      <c r="I1912" s="47"/>
      <c r="J1912" s="47"/>
      <c r="K1912" s="47"/>
      <c r="L1912" s="47"/>
      <c r="M1912" s="47"/>
      <c r="N1912" s="47"/>
      <c r="O1912" s="47"/>
      <c r="P1912" s="47"/>
      <c r="Q1912" s="47"/>
      <c r="R1912" s="47"/>
      <c r="S1912" s="47"/>
      <c r="T1912" s="47"/>
      <c r="U1912" s="47"/>
    </row>
    <row r="1913" spans="1:21" x14ac:dyDescent="0.2">
      <c r="A1913" s="47"/>
      <c r="B1913" s="47"/>
      <c r="C1913" s="47"/>
      <c r="D1913" s="47"/>
      <c r="E1913" s="47"/>
      <c r="F1913" s="47"/>
      <c r="G1913" s="47"/>
      <c r="H1913" s="47"/>
      <c r="I1913" s="47"/>
      <c r="J1913" s="47"/>
      <c r="K1913" s="47"/>
      <c r="L1913" s="47"/>
      <c r="M1913" s="47"/>
      <c r="N1913" s="47"/>
      <c r="O1913" s="47"/>
      <c r="P1913" s="47"/>
      <c r="Q1913" s="47"/>
      <c r="R1913" s="47"/>
      <c r="S1913" s="47"/>
      <c r="T1913" s="47"/>
      <c r="U1913" s="47"/>
    </row>
    <row r="1914" spans="1:21" x14ac:dyDescent="0.2">
      <c r="A1914" s="47"/>
      <c r="B1914" s="47"/>
      <c r="C1914" s="47"/>
      <c r="D1914" s="47"/>
      <c r="E1914" s="47"/>
      <c r="F1914" s="47"/>
      <c r="G1914" s="47"/>
      <c r="H1914" s="47"/>
      <c r="I1914" s="47"/>
      <c r="J1914" s="47"/>
      <c r="K1914" s="47"/>
      <c r="L1914" s="47"/>
      <c r="M1914" s="47"/>
      <c r="N1914" s="47"/>
      <c r="O1914" s="47"/>
      <c r="P1914" s="47"/>
      <c r="Q1914" s="47"/>
      <c r="R1914" s="47"/>
      <c r="S1914" s="47"/>
      <c r="T1914" s="47"/>
      <c r="U1914" s="47"/>
    </row>
    <row r="1915" spans="1:21" x14ac:dyDescent="0.2">
      <c r="A1915" s="47"/>
      <c r="B1915" s="47"/>
      <c r="C1915" s="47"/>
      <c r="D1915" s="47"/>
      <c r="E1915" s="47"/>
      <c r="F1915" s="47"/>
      <c r="G1915" s="47"/>
      <c r="H1915" s="47"/>
      <c r="I1915" s="47"/>
      <c r="J1915" s="47"/>
      <c r="K1915" s="47"/>
      <c r="L1915" s="47"/>
      <c r="M1915" s="47"/>
      <c r="N1915" s="47"/>
      <c r="O1915" s="47"/>
      <c r="P1915" s="47"/>
      <c r="Q1915" s="47"/>
      <c r="R1915" s="47"/>
      <c r="S1915" s="47"/>
      <c r="T1915" s="47"/>
      <c r="U1915" s="47"/>
    </row>
    <row r="1916" spans="1:21" x14ac:dyDescent="0.2">
      <c r="A1916" s="47"/>
      <c r="B1916" s="47"/>
      <c r="C1916" s="47"/>
      <c r="D1916" s="47"/>
      <c r="E1916" s="47"/>
      <c r="F1916" s="47"/>
      <c r="G1916" s="47"/>
      <c r="H1916" s="47"/>
      <c r="I1916" s="47"/>
      <c r="J1916" s="47"/>
      <c r="K1916" s="47"/>
      <c r="L1916" s="47"/>
      <c r="M1916" s="47"/>
      <c r="N1916" s="47"/>
      <c r="O1916" s="47"/>
      <c r="P1916" s="47"/>
      <c r="Q1916" s="47"/>
      <c r="R1916" s="47"/>
      <c r="S1916" s="47"/>
      <c r="T1916" s="47"/>
      <c r="U1916" s="47"/>
    </row>
    <row r="1917" spans="1:21" x14ac:dyDescent="0.2">
      <c r="A1917" s="47"/>
      <c r="B1917" s="47"/>
      <c r="C1917" s="47"/>
      <c r="D1917" s="47"/>
      <c r="E1917" s="47"/>
      <c r="F1917" s="47"/>
      <c r="G1917" s="47"/>
      <c r="H1917" s="47"/>
      <c r="I1917" s="47"/>
      <c r="J1917" s="47"/>
      <c r="K1917" s="47"/>
      <c r="L1917" s="47"/>
      <c r="M1917" s="47"/>
      <c r="N1917" s="47"/>
      <c r="O1917" s="47"/>
      <c r="P1917" s="47"/>
      <c r="Q1917" s="47"/>
      <c r="R1917" s="47"/>
      <c r="S1917" s="47"/>
      <c r="T1917" s="47"/>
      <c r="U1917" s="47"/>
    </row>
    <row r="1918" spans="1:21" x14ac:dyDescent="0.2">
      <c r="A1918" s="47"/>
      <c r="B1918" s="47"/>
      <c r="C1918" s="47"/>
      <c r="D1918" s="47"/>
      <c r="E1918" s="47"/>
      <c r="F1918" s="47"/>
      <c r="G1918" s="47"/>
      <c r="H1918" s="47"/>
      <c r="I1918" s="47"/>
      <c r="J1918" s="47"/>
      <c r="K1918" s="47"/>
      <c r="L1918" s="47"/>
      <c r="M1918" s="47"/>
      <c r="N1918" s="47"/>
      <c r="O1918" s="47"/>
      <c r="P1918" s="47"/>
      <c r="Q1918" s="47"/>
      <c r="R1918" s="47"/>
      <c r="S1918" s="47"/>
      <c r="T1918" s="47"/>
      <c r="U1918" s="47"/>
    </row>
    <row r="1919" spans="1:21" x14ac:dyDescent="0.2">
      <c r="A1919" s="47"/>
      <c r="B1919" s="47"/>
      <c r="C1919" s="47"/>
      <c r="D1919" s="47"/>
      <c r="E1919" s="47"/>
      <c r="F1919" s="47"/>
      <c r="G1919" s="47"/>
      <c r="H1919" s="47"/>
      <c r="I1919" s="47"/>
      <c r="J1919" s="47"/>
      <c r="K1919" s="47"/>
      <c r="L1919" s="47"/>
      <c r="M1919" s="47"/>
      <c r="N1919" s="47"/>
      <c r="O1919" s="47"/>
      <c r="P1919" s="47"/>
      <c r="Q1919" s="47"/>
      <c r="R1919" s="47"/>
      <c r="S1919" s="47"/>
      <c r="T1919" s="47"/>
      <c r="U1919" s="47"/>
    </row>
    <row r="1920" spans="1:21" x14ac:dyDescent="0.2">
      <c r="A1920" s="47"/>
      <c r="B1920" s="47"/>
      <c r="C1920" s="47"/>
      <c r="D1920" s="47"/>
      <c r="E1920" s="47"/>
      <c r="F1920" s="47"/>
      <c r="G1920" s="47"/>
      <c r="H1920" s="47"/>
      <c r="I1920" s="47"/>
      <c r="J1920" s="47"/>
      <c r="K1920" s="47"/>
      <c r="L1920" s="47"/>
      <c r="M1920" s="47"/>
      <c r="N1920" s="47"/>
      <c r="O1920" s="47"/>
      <c r="P1920" s="47"/>
      <c r="Q1920" s="47"/>
      <c r="R1920" s="47"/>
      <c r="S1920" s="47"/>
      <c r="T1920" s="47"/>
      <c r="U1920" s="47"/>
    </row>
    <row r="1921" spans="1:21" x14ac:dyDescent="0.2">
      <c r="A1921" s="47"/>
      <c r="B1921" s="47"/>
      <c r="C1921" s="47"/>
      <c r="D1921" s="47"/>
      <c r="E1921" s="47"/>
      <c r="F1921" s="47"/>
      <c r="G1921" s="47"/>
      <c r="H1921" s="47"/>
      <c r="I1921" s="47"/>
      <c r="J1921" s="47"/>
      <c r="K1921" s="47"/>
      <c r="L1921" s="47"/>
      <c r="M1921" s="47"/>
      <c r="N1921" s="47"/>
      <c r="O1921" s="47"/>
      <c r="P1921" s="47"/>
      <c r="Q1921" s="47"/>
      <c r="R1921" s="47"/>
      <c r="S1921" s="47"/>
      <c r="T1921" s="47"/>
      <c r="U1921" s="47"/>
    </row>
    <row r="1922" spans="1:21" x14ac:dyDescent="0.2">
      <c r="A1922" s="47"/>
      <c r="B1922" s="47"/>
      <c r="C1922" s="47"/>
      <c r="D1922" s="47"/>
      <c r="E1922" s="47"/>
      <c r="F1922" s="47"/>
      <c r="G1922" s="47"/>
      <c r="H1922" s="47"/>
      <c r="I1922" s="47"/>
      <c r="J1922" s="47"/>
      <c r="K1922" s="47"/>
      <c r="L1922" s="47"/>
      <c r="M1922" s="47"/>
      <c r="N1922" s="47"/>
      <c r="O1922" s="47"/>
      <c r="P1922" s="47"/>
      <c r="Q1922" s="47"/>
      <c r="R1922" s="47"/>
      <c r="S1922" s="47"/>
      <c r="T1922" s="47"/>
      <c r="U1922" s="47"/>
    </row>
    <row r="1923" spans="1:21" x14ac:dyDescent="0.2">
      <c r="A1923" s="47"/>
      <c r="B1923" s="47"/>
      <c r="C1923" s="47"/>
      <c r="D1923" s="47"/>
      <c r="E1923" s="47"/>
      <c r="F1923" s="47"/>
      <c r="G1923" s="47"/>
      <c r="H1923" s="47"/>
      <c r="I1923" s="47"/>
      <c r="J1923" s="47"/>
      <c r="K1923" s="47"/>
      <c r="L1923" s="47"/>
      <c r="M1923" s="47"/>
      <c r="N1923" s="47"/>
      <c r="O1923" s="47"/>
      <c r="P1923" s="47"/>
      <c r="Q1923" s="47"/>
      <c r="R1923" s="47"/>
      <c r="S1923" s="47"/>
      <c r="T1923" s="47"/>
      <c r="U1923" s="47"/>
    </row>
    <row r="1924" spans="1:21" x14ac:dyDescent="0.2">
      <c r="A1924" s="47"/>
      <c r="B1924" s="47"/>
      <c r="C1924" s="47"/>
      <c r="D1924" s="47"/>
      <c r="E1924" s="47"/>
      <c r="F1924" s="47"/>
      <c r="G1924" s="47"/>
      <c r="H1924" s="47"/>
      <c r="I1924" s="47"/>
      <c r="J1924" s="47"/>
      <c r="K1924" s="47"/>
      <c r="L1924" s="47"/>
      <c r="M1924" s="47"/>
      <c r="N1924" s="47"/>
      <c r="O1924" s="47"/>
      <c r="P1924" s="47"/>
      <c r="Q1924" s="47"/>
      <c r="R1924" s="47"/>
      <c r="S1924" s="47"/>
      <c r="T1924" s="47"/>
      <c r="U1924" s="47"/>
    </row>
    <row r="1925" spans="1:21" x14ac:dyDescent="0.2">
      <c r="A1925" s="47"/>
      <c r="B1925" s="47"/>
      <c r="C1925" s="47"/>
      <c r="D1925" s="47"/>
      <c r="E1925" s="47"/>
      <c r="F1925" s="47"/>
      <c r="G1925" s="47"/>
      <c r="H1925" s="47"/>
      <c r="I1925" s="47"/>
      <c r="J1925" s="47"/>
      <c r="K1925" s="47"/>
      <c r="L1925" s="47"/>
      <c r="M1925" s="47"/>
      <c r="N1925" s="47"/>
      <c r="O1925" s="47"/>
      <c r="P1925" s="47"/>
      <c r="Q1925" s="47"/>
      <c r="R1925" s="47"/>
      <c r="S1925" s="47"/>
      <c r="T1925" s="47"/>
      <c r="U1925" s="47"/>
    </row>
    <row r="1926" spans="1:21" x14ac:dyDescent="0.2">
      <c r="A1926" s="47"/>
      <c r="B1926" s="47"/>
      <c r="C1926" s="47"/>
      <c r="D1926" s="47"/>
      <c r="E1926" s="47"/>
      <c r="F1926" s="47"/>
      <c r="G1926" s="47"/>
      <c r="H1926" s="47"/>
      <c r="I1926" s="47"/>
      <c r="J1926" s="47"/>
      <c r="K1926" s="47"/>
      <c r="L1926" s="47"/>
      <c r="M1926" s="47"/>
      <c r="N1926" s="47"/>
      <c r="O1926" s="47"/>
      <c r="P1926" s="47"/>
      <c r="Q1926" s="47"/>
      <c r="R1926" s="47"/>
      <c r="S1926" s="47"/>
      <c r="T1926" s="47"/>
      <c r="U1926" s="47"/>
    </row>
    <row r="1927" spans="1:21" x14ac:dyDescent="0.2">
      <c r="A1927" s="47"/>
      <c r="B1927" s="47"/>
      <c r="C1927" s="47"/>
      <c r="D1927" s="47"/>
      <c r="E1927" s="47"/>
      <c r="F1927" s="47"/>
      <c r="G1927" s="47"/>
      <c r="H1927" s="47"/>
      <c r="I1927" s="47"/>
      <c r="J1927" s="47"/>
      <c r="K1927" s="47"/>
      <c r="L1927" s="47"/>
      <c r="M1927" s="47"/>
      <c r="N1927" s="47"/>
      <c r="O1927" s="47"/>
      <c r="P1927" s="47"/>
      <c r="Q1927" s="47"/>
      <c r="R1927" s="47"/>
      <c r="S1927" s="47"/>
      <c r="T1927" s="47"/>
      <c r="U1927" s="47"/>
    </row>
    <row r="1928" spans="1:21" x14ac:dyDescent="0.2">
      <c r="A1928" s="47"/>
      <c r="B1928" s="47"/>
      <c r="C1928" s="47"/>
      <c r="D1928" s="47"/>
      <c r="E1928" s="47"/>
      <c r="F1928" s="47"/>
      <c r="G1928" s="47"/>
      <c r="H1928" s="47"/>
      <c r="I1928" s="47"/>
      <c r="J1928" s="47"/>
      <c r="K1928" s="47"/>
      <c r="L1928" s="47"/>
      <c r="M1928" s="47"/>
      <c r="N1928" s="47"/>
      <c r="O1928" s="47"/>
      <c r="P1928" s="47"/>
      <c r="Q1928" s="47"/>
      <c r="R1928" s="47"/>
      <c r="S1928" s="47"/>
      <c r="T1928" s="47"/>
      <c r="U1928" s="47"/>
    </row>
    <row r="1929" spans="1:21" x14ac:dyDescent="0.2">
      <c r="A1929" s="47"/>
      <c r="B1929" s="47"/>
      <c r="C1929" s="47"/>
      <c r="D1929" s="47"/>
      <c r="E1929" s="47"/>
      <c r="F1929" s="47"/>
      <c r="G1929" s="47"/>
      <c r="H1929" s="47"/>
      <c r="I1929" s="47"/>
      <c r="J1929" s="47"/>
      <c r="K1929" s="47"/>
      <c r="L1929" s="47"/>
      <c r="M1929" s="47"/>
      <c r="N1929" s="47"/>
      <c r="O1929" s="47"/>
      <c r="P1929" s="47"/>
      <c r="Q1929" s="47"/>
      <c r="R1929" s="47"/>
      <c r="S1929" s="47"/>
      <c r="T1929" s="47"/>
      <c r="U1929" s="47"/>
    </row>
    <row r="1930" spans="1:21" x14ac:dyDescent="0.2">
      <c r="A1930" s="47"/>
      <c r="B1930" s="47"/>
      <c r="C1930" s="47"/>
      <c r="D1930" s="47"/>
      <c r="E1930" s="47"/>
      <c r="F1930" s="47"/>
      <c r="G1930" s="47"/>
      <c r="H1930" s="47"/>
      <c r="I1930" s="47"/>
      <c r="J1930" s="47"/>
      <c r="K1930" s="47"/>
      <c r="L1930" s="47"/>
      <c r="M1930" s="47"/>
      <c r="N1930" s="47"/>
      <c r="O1930" s="47"/>
      <c r="P1930" s="47"/>
      <c r="Q1930" s="47"/>
      <c r="R1930" s="47"/>
      <c r="S1930" s="47"/>
      <c r="T1930" s="47"/>
      <c r="U1930" s="47"/>
    </row>
    <row r="1931" spans="1:21" x14ac:dyDescent="0.2">
      <c r="A1931" s="47"/>
      <c r="B1931" s="47"/>
      <c r="C1931" s="47"/>
      <c r="D1931" s="47"/>
      <c r="E1931" s="47"/>
      <c r="F1931" s="47"/>
      <c r="G1931" s="47"/>
      <c r="H1931" s="47"/>
      <c r="I1931" s="47"/>
      <c r="J1931" s="47"/>
      <c r="K1931" s="47"/>
      <c r="L1931" s="47"/>
      <c r="M1931" s="47"/>
      <c r="N1931" s="47"/>
      <c r="O1931" s="47"/>
      <c r="P1931" s="47"/>
      <c r="Q1931" s="47"/>
      <c r="R1931" s="47"/>
      <c r="S1931" s="47"/>
      <c r="T1931" s="47"/>
      <c r="U1931" s="47"/>
    </row>
    <row r="1932" spans="1:21" x14ac:dyDescent="0.2">
      <c r="A1932" s="47"/>
      <c r="B1932" s="47"/>
      <c r="C1932" s="47"/>
      <c r="D1932" s="47"/>
      <c r="E1932" s="47"/>
      <c r="F1932" s="47"/>
      <c r="G1932" s="47"/>
      <c r="H1932" s="47"/>
      <c r="I1932" s="47"/>
      <c r="J1932" s="47"/>
      <c r="K1932" s="47"/>
      <c r="L1932" s="47"/>
      <c r="M1932" s="47"/>
      <c r="N1932" s="47"/>
      <c r="O1932" s="47"/>
      <c r="P1932" s="47"/>
      <c r="Q1932" s="47"/>
      <c r="R1932" s="47"/>
      <c r="S1932" s="47"/>
      <c r="T1932" s="47"/>
      <c r="U1932" s="47"/>
    </row>
    <row r="1933" spans="1:21" x14ac:dyDescent="0.2">
      <c r="A1933" s="47"/>
      <c r="B1933" s="47"/>
      <c r="C1933" s="47"/>
      <c r="D1933" s="47"/>
      <c r="E1933" s="47"/>
      <c r="F1933" s="47"/>
      <c r="G1933" s="47"/>
      <c r="H1933" s="47"/>
      <c r="I1933" s="47"/>
      <c r="J1933" s="47"/>
      <c r="K1933" s="47"/>
      <c r="L1933" s="47"/>
      <c r="M1933" s="47"/>
      <c r="N1933" s="47"/>
      <c r="O1933" s="47"/>
      <c r="P1933" s="47"/>
      <c r="Q1933" s="47"/>
      <c r="R1933" s="47"/>
      <c r="S1933" s="47"/>
      <c r="T1933" s="47"/>
      <c r="U1933" s="47"/>
    </row>
    <row r="1934" spans="1:21" x14ac:dyDescent="0.2">
      <c r="A1934" s="47"/>
      <c r="B1934" s="47"/>
      <c r="C1934" s="47"/>
      <c r="D1934" s="47"/>
      <c r="E1934" s="47"/>
      <c r="F1934" s="47"/>
      <c r="G1934" s="47"/>
      <c r="H1934" s="47"/>
      <c r="I1934" s="47"/>
      <c r="J1934" s="47"/>
      <c r="K1934" s="47"/>
      <c r="L1934" s="47"/>
      <c r="M1934" s="47"/>
      <c r="N1934" s="47"/>
      <c r="O1934" s="47"/>
      <c r="P1934" s="47"/>
      <c r="Q1934" s="47"/>
      <c r="R1934" s="47"/>
      <c r="S1934" s="47"/>
      <c r="T1934" s="47"/>
      <c r="U1934" s="47"/>
    </row>
    <row r="1935" spans="1:21" x14ac:dyDescent="0.2">
      <c r="A1935" s="47"/>
      <c r="B1935" s="47"/>
      <c r="C1935" s="47"/>
      <c r="D1935" s="47"/>
      <c r="E1935" s="47"/>
      <c r="F1935" s="47"/>
      <c r="G1935" s="47"/>
      <c r="H1935" s="47"/>
      <c r="I1935" s="47"/>
      <c r="J1935" s="47"/>
      <c r="K1935" s="47"/>
      <c r="L1935" s="47"/>
      <c r="M1935" s="47"/>
      <c r="N1935" s="47"/>
      <c r="O1935" s="47"/>
      <c r="P1935" s="47"/>
      <c r="Q1935" s="47"/>
      <c r="R1935" s="47"/>
      <c r="S1935" s="47"/>
      <c r="T1935" s="47"/>
      <c r="U1935" s="47"/>
    </row>
    <row r="1936" spans="1:21" x14ac:dyDescent="0.2">
      <c r="A1936" s="47"/>
      <c r="B1936" s="47"/>
      <c r="C1936" s="47"/>
      <c r="D1936" s="47"/>
      <c r="E1936" s="47"/>
      <c r="F1936" s="47"/>
      <c r="G1936" s="47"/>
      <c r="H1936" s="47"/>
      <c r="I1936" s="47"/>
      <c r="J1936" s="47"/>
      <c r="K1936" s="47"/>
      <c r="L1936" s="47"/>
      <c r="M1936" s="47"/>
      <c r="N1936" s="47"/>
      <c r="O1936" s="47"/>
      <c r="P1936" s="47"/>
      <c r="Q1936" s="47"/>
      <c r="R1936" s="47"/>
      <c r="S1936" s="47"/>
      <c r="T1936" s="47"/>
      <c r="U1936" s="47"/>
    </row>
    <row r="1937" spans="1:21" x14ac:dyDescent="0.2">
      <c r="A1937" s="47"/>
      <c r="B1937" s="47"/>
      <c r="C1937" s="47"/>
      <c r="D1937" s="47"/>
      <c r="E1937" s="47"/>
      <c r="F1937" s="47"/>
      <c r="G1937" s="47"/>
      <c r="H1937" s="47"/>
      <c r="I1937" s="47"/>
      <c r="J1937" s="47"/>
      <c r="K1937" s="47"/>
      <c r="L1937" s="47"/>
      <c r="M1937" s="47"/>
      <c r="N1937" s="47"/>
      <c r="O1937" s="47"/>
      <c r="P1937" s="47"/>
      <c r="Q1937" s="47"/>
      <c r="R1937" s="47"/>
      <c r="S1937" s="47"/>
      <c r="T1937" s="47"/>
      <c r="U1937" s="47"/>
    </row>
    <row r="1938" spans="1:21" x14ac:dyDescent="0.2">
      <c r="A1938" s="47"/>
      <c r="B1938" s="47"/>
      <c r="C1938" s="47"/>
      <c r="D1938" s="47"/>
      <c r="E1938" s="47"/>
      <c r="F1938" s="47"/>
      <c r="G1938" s="47"/>
      <c r="H1938" s="47"/>
      <c r="I1938" s="47"/>
      <c r="J1938" s="47"/>
      <c r="K1938" s="47"/>
      <c r="L1938" s="47"/>
      <c r="M1938" s="47"/>
      <c r="N1938" s="47"/>
      <c r="O1938" s="47"/>
      <c r="P1938" s="47"/>
      <c r="Q1938" s="47"/>
      <c r="R1938" s="47"/>
      <c r="S1938" s="47"/>
      <c r="T1938" s="47"/>
      <c r="U1938" s="47"/>
    </row>
    <row r="1939" spans="1:21" x14ac:dyDescent="0.2">
      <c r="A1939" s="47"/>
      <c r="B1939" s="47"/>
      <c r="C1939" s="47"/>
      <c r="D1939" s="47"/>
      <c r="E1939" s="47"/>
      <c r="F1939" s="47"/>
      <c r="G1939" s="47"/>
      <c r="H1939" s="47"/>
      <c r="I1939" s="47"/>
      <c r="J1939" s="47"/>
      <c r="K1939" s="47"/>
      <c r="L1939" s="47"/>
      <c r="M1939" s="47"/>
      <c r="N1939" s="47"/>
      <c r="O1939" s="47"/>
      <c r="P1939" s="47"/>
      <c r="Q1939" s="47"/>
      <c r="R1939" s="47"/>
      <c r="S1939" s="47"/>
      <c r="T1939" s="47"/>
      <c r="U1939" s="47"/>
    </row>
    <row r="1940" spans="1:21" x14ac:dyDescent="0.2">
      <c r="A1940" s="47"/>
      <c r="B1940" s="47"/>
      <c r="C1940" s="47"/>
      <c r="D1940" s="47"/>
      <c r="E1940" s="47"/>
      <c r="F1940" s="47"/>
      <c r="G1940" s="47"/>
      <c r="H1940" s="47"/>
      <c r="I1940" s="47"/>
      <c r="J1940" s="47"/>
      <c r="K1940" s="47"/>
      <c r="L1940" s="47"/>
      <c r="M1940" s="47"/>
      <c r="N1940" s="47"/>
      <c r="O1940" s="47"/>
      <c r="P1940" s="47"/>
      <c r="Q1940" s="47"/>
      <c r="R1940" s="47"/>
      <c r="S1940" s="47"/>
      <c r="T1940" s="47"/>
      <c r="U1940" s="47"/>
    </row>
    <row r="1941" spans="1:21" x14ac:dyDescent="0.2">
      <c r="A1941" s="47"/>
      <c r="B1941" s="47"/>
      <c r="C1941" s="47"/>
      <c r="D1941" s="47"/>
      <c r="E1941" s="47"/>
      <c r="F1941" s="47"/>
      <c r="G1941" s="47"/>
      <c r="H1941" s="47"/>
      <c r="I1941" s="47"/>
      <c r="J1941" s="47"/>
      <c r="K1941" s="47"/>
      <c r="L1941" s="47"/>
      <c r="M1941" s="47"/>
      <c r="N1941" s="47"/>
      <c r="O1941" s="47"/>
      <c r="P1941" s="47"/>
      <c r="Q1941" s="47"/>
      <c r="R1941" s="47"/>
      <c r="S1941" s="47"/>
      <c r="T1941" s="47"/>
      <c r="U1941" s="47"/>
    </row>
    <row r="1942" spans="1:21" x14ac:dyDescent="0.2">
      <c r="A1942" s="47"/>
      <c r="B1942" s="47"/>
      <c r="C1942" s="47"/>
      <c r="D1942" s="47"/>
      <c r="E1942" s="47"/>
      <c r="F1942" s="47"/>
      <c r="G1942" s="47"/>
      <c r="H1942" s="47"/>
      <c r="I1942" s="47"/>
      <c r="J1942" s="47"/>
      <c r="K1942" s="47"/>
      <c r="L1942" s="47"/>
      <c r="M1942" s="47"/>
      <c r="N1942" s="47"/>
      <c r="O1942" s="47"/>
      <c r="P1942" s="47"/>
      <c r="Q1942" s="47"/>
      <c r="R1942" s="47"/>
      <c r="S1942" s="47"/>
      <c r="T1942" s="47"/>
      <c r="U1942" s="47"/>
    </row>
    <row r="1943" spans="1:21" x14ac:dyDescent="0.2">
      <c r="A1943" s="47"/>
      <c r="B1943" s="47"/>
      <c r="C1943" s="47"/>
      <c r="D1943" s="47"/>
      <c r="E1943" s="47"/>
      <c r="F1943" s="47"/>
      <c r="G1943" s="47"/>
      <c r="H1943" s="47"/>
      <c r="I1943" s="47"/>
      <c r="J1943" s="47"/>
      <c r="K1943" s="47"/>
      <c r="L1943" s="47"/>
      <c r="M1943" s="47"/>
      <c r="N1943" s="47"/>
      <c r="O1943" s="47"/>
      <c r="P1943" s="47"/>
      <c r="Q1943" s="47"/>
      <c r="R1943" s="47"/>
      <c r="S1943" s="47"/>
      <c r="T1943" s="47"/>
      <c r="U1943" s="47"/>
    </row>
    <row r="1944" spans="1:21" x14ac:dyDescent="0.2">
      <c r="A1944" s="47"/>
      <c r="B1944" s="47"/>
      <c r="C1944" s="47"/>
      <c r="D1944" s="47"/>
      <c r="E1944" s="47"/>
      <c r="F1944" s="47"/>
      <c r="G1944" s="47"/>
      <c r="H1944" s="47"/>
      <c r="I1944" s="47"/>
      <c r="J1944" s="47"/>
      <c r="K1944" s="47"/>
      <c r="L1944" s="47"/>
      <c r="M1944" s="47"/>
      <c r="N1944" s="47"/>
      <c r="O1944" s="47"/>
      <c r="P1944" s="47"/>
      <c r="Q1944" s="47"/>
      <c r="R1944" s="47"/>
      <c r="S1944" s="47"/>
      <c r="T1944" s="47"/>
      <c r="U1944" s="47"/>
    </row>
    <row r="1945" spans="1:21" x14ac:dyDescent="0.2">
      <c r="A1945" s="47"/>
      <c r="B1945" s="47"/>
      <c r="C1945" s="47"/>
      <c r="D1945" s="47"/>
      <c r="E1945" s="47"/>
      <c r="F1945" s="47"/>
      <c r="G1945" s="47"/>
      <c r="H1945" s="47"/>
      <c r="I1945" s="47"/>
      <c r="J1945" s="47"/>
      <c r="K1945" s="47"/>
      <c r="L1945" s="47"/>
      <c r="M1945" s="47"/>
      <c r="N1945" s="47"/>
      <c r="O1945" s="47"/>
      <c r="P1945" s="47"/>
      <c r="Q1945" s="47"/>
      <c r="R1945" s="47"/>
      <c r="S1945" s="47"/>
      <c r="T1945" s="47"/>
      <c r="U1945" s="47"/>
    </row>
    <row r="1946" spans="1:21" x14ac:dyDescent="0.2">
      <c r="A1946" s="47"/>
      <c r="B1946" s="47"/>
      <c r="C1946" s="47"/>
      <c r="D1946" s="47"/>
      <c r="E1946" s="47"/>
      <c r="F1946" s="47"/>
      <c r="G1946" s="47"/>
      <c r="H1946" s="47"/>
      <c r="I1946" s="47"/>
      <c r="J1946" s="47"/>
      <c r="K1946" s="47"/>
      <c r="L1946" s="47"/>
      <c r="M1946" s="47"/>
      <c r="N1946" s="47"/>
      <c r="O1946" s="47"/>
      <c r="P1946" s="47"/>
      <c r="Q1946" s="47"/>
      <c r="R1946" s="47"/>
      <c r="S1946" s="47"/>
      <c r="T1946" s="47"/>
      <c r="U1946" s="47"/>
    </row>
    <row r="1947" spans="1:21" x14ac:dyDescent="0.2">
      <c r="A1947" s="47"/>
      <c r="B1947" s="47"/>
      <c r="C1947" s="47"/>
      <c r="D1947" s="47"/>
      <c r="E1947" s="47"/>
      <c r="F1947" s="47"/>
      <c r="G1947" s="47"/>
      <c r="H1947" s="47"/>
      <c r="I1947" s="47"/>
      <c r="J1947" s="47"/>
      <c r="K1947" s="47"/>
      <c r="L1947" s="47"/>
      <c r="M1947" s="47"/>
      <c r="N1947" s="47"/>
      <c r="O1947" s="47"/>
      <c r="P1947" s="47"/>
      <c r="Q1947" s="47"/>
      <c r="R1947" s="47"/>
      <c r="S1947" s="47"/>
      <c r="T1947" s="47"/>
      <c r="U1947" s="47"/>
    </row>
    <row r="1948" spans="1:21" x14ac:dyDescent="0.2">
      <c r="A1948" s="47"/>
      <c r="B1948" s="47"/>
      <c r="C1948" s="47"/>
      <c r="D1948" s="47"/>
      <c r="E1948" s="47"/>
      <c r="F1948" s="47"/>
      <c r="G1948" s="47"/>
      <c r="H1948" s="47"/>
      <c r="I1948" s="47"/>
      <c r="J1948" s="47"/>
      <c r="K1948" s="47"/>
      <c r="L1948" s="47"/>
      <c r="M1948" s="47"/>
      <c r="N1948" s="47"/>
      <c r="O1948" s="47"/>
      <c r="P1948" s="47"/>
      <c r="Q1948" s="47"/>
      <c r="R1948" s="47"/>
      <c r="S1948" s="47"/>
      <c r="T1948" s="47"/>
      <c r="U1948" s="47"/>
    </row>
    <row r="1949" spans="1:21" x14ac:dyDescent="0.2">
      <c r="A1949" s="47"/>
      <c r="B1949" s="47"/>
      <c r="C1949" s="47"/>
      <c r="D1949" s="47"/>
      <c r="E1949" s="47"/>
      <c r="F1949" s="47"/>
      <c r="G1949" s="47"/>
      <c r="H1949" s="47"/>
      <c r="I1949" s="47"/>
      <c r="J1949" s="47"/>
      <c r="K1949" s="47"/>
      <c r="L1949" s="47"/>
      <c r="M1949" s="47"/>
      <c r="N1949" s="47"/>
      <c r="O1949" s="47"/>
      <c r="P1949" s="47"/>
      <c r="Q1949" s="47"/>
      <c r="R1949" s="47"/>
      <c r="S1949" s="47"/>
      <c r="T1949" s="47"/>
      <c r="U1949" s="47"/>
    </row>
    <row r="1950" spans="1:21" x14ac:dyDescent="0.2">
      <c r="A1950" s="47"/>
      <c r="B1950" s="47"/>
      <c r="C1950" s="47"/>
      <c r="D1950" s="47"/>
      <c r="E1950" s="47"/>
      <c r="F1950" s="47"/>
      <c r="G1950" s="47"/>
      <c r="H1950" s="47"/>
      <c r="I1950" s="47"/>
      <c r="J1950" s="47"/>
      <c r="K1950" s="47"/>
      <c r="L1950" s="47"/>
      <c r="M1950" s="47"/>
      <c r="N1950" s="47"/>
      <c r="O1950" s="47"/>
      <c r="P1950" s="47"/>
      <c r="Q1950" s="47"/>
      <c r="R1950" s="47"/>
      <c r="S1950" s="47"/>
      <c r="T1950" s="47"/>
      <c r="U1950" s="47"/>
    </row>
    <row r="1951" spans="1:21" x14ac:dyDescent="0.2">
      <c r="A1951" s="47"/>
      <c r="B1951" s="47"/>
      <c r="C1951" s="47"/>
      <c r="D1951" s="47"/>
      <c r="E1951" s="47"/>
      <c r="F1951" s="47"/>
      <c r="G1951" s="47"/>
      <c r="H1951" s="47"/>
      <c r="I1951" s="47"/>
      <c r="J1951" s="47"/>
      <c r="K1951" s="47"/>
      <c r="L1951" s="47"/>
      <c r="M1951" s="47"/>
      <c r="N1951" s="47"/>
      <c r="O1951" s="47"/>
      <c r="P1951" s="47"/>
      <c r="Q1951" s="47"/>
      <c r="R1951" s="47"/>
      <c r="S1951" s="47"/>
      <c r="T1951" s="47"/>
      <c r="U1951" s="47"/>
    </row>
    <row r="1952" spans="1:21" x14ac:dyDescent="0.2">
      <c r="A1952" s="47"/>
      <c r="B1952" s="47"/>
      <c r="C1952" s="47"/>
      <c r="D1952" s="47"/>
      <c r="E1952" s="47"/>
      <c r="F1952" s="47"/>
      <c r="G1952" s="47"/>
      <c r="H1952" s="47"/>
      <c r="I1952" s="47"/>
      <c r="J1952" s="47"/>
      <c r="K1952" s="47"/>
      <c r="L1952" s="47"/>
      <c r="M1952" s="47"/>
      <c r="N1952" s="47"/>
      <c r="O1952" s="47"/>
      <c r="P1952" s="47"/>
      <c r="Q1952" s="47"/>
      <c r="R1952" s="47"/>
      <c r="S1952" s="47"/>
      <c r="T1952" s="47"/>
      <c r="U1952" s="47"/>
    </row>
    <row r="1953" spans="1:21" x14ac:dyDescent="0.2">
      <c r="A1953" s="47"/>
      <c r="B1953" s="47"/>
      <c r="C1953" s="47"/>
      <c r="D1953" s="47"/>
      <c r="E1953" s="47"/>
      <c r="F1953" s="47"/>
      <c r="G1953" s="47"/>
      <c r="H1953" s="47"/>
      <c r="I1953" s="47"/>
      <c r="J1953" s="47"/>
      <c r="K1953" s="47"/>
      <c r="L1953" s="47"/>
      <c r="M1953" s="47"/>
      <c r="N1953" s="47"/>
      <c r="O1953" s="47"/>
      <c r="P1953" s="47"/>
      <c r="Q1953" s="47"/>
      <c r="R1953" s="47"/>
      <c r="S1953" s="47"/>
      <c r="T1953" s="47"/>
      <c r="U1953" s="47"/>
    </row>
    <row r="1954" spans="1:21" x14ac:dyDescent="0.2">
      <c r="A1954" s="47"/>
      <c r="B1954" s="47"/>
      <c r="C1954" s="47"/>
      <c r="D1954" s="47"/>
      <c r="E1954" s="47"/>
      <c r="F1954" s="47"/>
      <c r="G1954" s="47"/>
      <c r="H1954" s="47"/>
      <c r="I1954" s="47"/>
      <c r="J1954" s="47"/>
      <c r="K1954" s="47"/>
      <c r="L1954" s="47"/>
      <c r="M1954" s="47"/>
      <c r="N1954" s="47"/>
      <c r="O1954" s="47"/>
      <c r="P1954" s="47"/>
      <c r="Q1954" s="47"/>
      <c r="R1954" s="47"/>
      <c r="S1954" s="47"/>
      <c r="T1954" s="47"/>
      <c r="U1954" s="47"/>
    </row>
    <row r="1955" spans="1:21" x14ac:dyDescent="0.2">
      <c r="A1955" s="47"/>
      <c r="B1955" s="47"/>
      <c r="C1955" s="47"/>
      <c r="D1955" s="47"/>
      <c r="E1955" s="47"/>
      <c r="F1955" s="47"/>
      <c r="G1955" s="47"/>
      <c r="H1955" s="47"/>
      <c r="I1955" s="47"/>
      <c r="J1955" s="47"/>
      <c r="K1955" s="47"/>
      <c r="L1955" s="47"/>
      <c r="M1955" s="47"/>
      <c r="N1955" s="47"/>
      <c r="O1955" s="47"/>
      <c r="P1955" s="47"/>
      <c r="Q1955" s="47"/>
      <c r="R1955" s="47"/>
      <c r="S1955" s="47"/>
      <c r="T1955" s="47"/>
      <c r="U1955" s="47"/>
    </row>
    <row r="1956" spans="1:21" x14ac:dyDescent="0.2">
      <c r="A1956" s="47"/>
      <c r="B1956" s="47"/>
      <c r="C1956" s="47"/>
      <c r="D1956" s="47"/>
      <c r="E1956" s="47"/>
      <c r="F1956" s="47"/>
      <c r="G1956" s="47"/>
      <c r="H1956" s="47"/>
      <c r="I1956" s="47"/>
      <c r="J1956" s="47"/>
      <c r="K1956" s="47"/>
      <c r="L1956" s="47"/>
      <c r="M1956" s="47"/>
      <c r="N1956" s="47"/>
      <c r="O1956" s="47"/>
      <c r="P1956" s="47"/>
      <c r="Q1956" s="47"/>
      <c r="R1956" s="47"/>
      <c r="S1956" s="47"/>
      <c r="T1956" s="47"/>
      <c r="U1956" s="47"/>
    </row>
    <row r="1957" spans="1:21" x14ac:dyDescent="0.2">
      <c r="A1957" s="47"/>
      <c r="B1957" s="47"/>
      <c r="C1957" s="47"/>
      <c r="D1957" s="47"/>
      <c r="E1957" s="47"/>
      <c r="F1957" s="47"/>
      <c r="G1957" s="47"/>
      <c r="H1957" s="47"/>
      <c r="I1957" s="47"/>
      <c r="J1957" s="47"/>
      <c r="K1957" s="47"/>
      <c r="L1957" s="47"/>
      <c r="M1957" s="47"/>
      <c r="N1957" s="47"/>
      <c r="O1957" s="47"/>
      <c r="P1957" s="47"/>
      <c r="Q1957" s="47"/>
      <c r="R1957" s="47"/>
      <c r="S1957" s="47"/>
      <c r="T1957" s="47"/>
      <c r="U1957" s="47"/>
    </row>
    <row r="1958" spans="1:21" x14ac:dyDescent="0.2">
      <c r="A1958" s="47"/>
      <c r="B1958" s="47"/>
      <c r="C1958" s="47"/>
      <c r="D1958" s="47"/>
      <c r="E1958" s="47"/>
      <c r="F1958" s="47"/>
      <c r="G1958" s="47"/>
      <c r="H1958" s="47"/>
      <c r="I1958" s="47"/>
      <c r="J1958" s="47"/>
      <c r="K1958" s="47"/>
      <c r="L1958" s="47"/>
      <c r="M1958" s="47"/>
      <c r="N1958" s="47"/>
      <c r="O1958" s="47"/>
      <c r="P1958" s="47"/>
      <c r="Q1958" s="47"/>
      <c r="R1958" s="47"/>
      <c r="S1958" s="47"/>
      <c r="T1958" s="47"/>
      <c r="U1958" s="47"/>
    </row>
    <row r="1959" spans="1:21" x14ac:dyDescent="0.2">
      <c r="A1959" s="47"/>
      <c r="B1959" s="47"/>
      <c r="C1959" s="47"/>
      <c r="D1959" s="47"/>
      <c r="E1959" s="47"/>
      <c r="F1959" s="47"/>
      <c r="G1959" s="47"/>
      <c r="H1959" s="47"/>
      <c r="I1959" s="47"/>
      <c r="J1959" s="47"/>
      <c r="K1959" s="47"/>
      <c r="L1959" s="47"/>
      <c r="M1959" s="47"/>
      <c r="N1959" s="47"/>
      <c r="O1959" s="47"/>
      <c r="P1959" s="47"/>
      <c r="Q1959" s="47"/>
      <c r="R1959" s="47"/>
      <c r="S1959" s="47"/>
      <c r="T1959" s="47"/>
      <c r="U1959" s="47"/>
    </row>
    <row r="1960" spans="1:21" x14ac:dyDescent="0.2">
      <c r="A1960" s="47"/>
      <c r="B1960" s="47"/>
      <c r="C1960" s="47"/>
      <c r="D1960" s="47"/>
      <c r="E1960" s="47"/>
      <c r="F1960" s="47"/>
      <c r="G1960" s="47"/>
      <c r="H1960" s="47"/>
      <c r="I1960" s="47"/>
      <c r="J1960" s="47"/>
      <c r="K1960" s="47"/>
      <c r="L1960" s="47"/>
      <c r="M1960" s="47"/>
      <c r="N1960" s="47"/>
      <c r="O1960" s="47"/>
      <c r="P1960" s="47"/>
      <c r="Q1960" s="47"/>
      <c r="R1960" s="47"/>
      <c r="S1960" s="47"/>
      <c r="T1960" s="47"/>
      <c r="U1960" s="47"/>
    </row>
    <row r="1961" spans="1:21" x14ac:dyDescent="0.2">
      <c r="A1961" s="47"/>
      <c r="B1961" s="47"/>
      <c r="C1961" s="47"/>
      <c r="D1961" s="47"/>
      <c r="E1961" s="47"/>
      <c r="F1961" s="47"/>
      <c r="G1961" s="47"/>
      <c r="H1961" s="47"/>
      <c r="I1961" s="47"/>
      <c r="J1961" s="47"/>
      <c r="K1961" s="47"/>
      <c r="L1961" s="47"/>
      <c r="M1961" s="47"/>
      <c r="N1961" s="47"/>
      <c r="O1961" s="47"/>
      <c r="P1961" s="47"/>
      <c r="Q1961" s="47"/>
      <c r="R1961" s="47"/>
      <c r="S1961" s="47"/>
      <c r="T1961" s="47"/>
      <c r="U1961" s="47"/>
    </row>
    <row r="1962" spans="1:21" x14ac:dyDescent="0.2">
      <c r="A1962" s="47"/>
      <c r="B1962" s="47"/>
      <c r="C1962" s="47"/>
      <c r="D1962" s="47"/>
      <c r="E1962" s="47"/>
      <c r="F1962" s="47"/>
      <c r="G1962" s="47"/>
      <c r="H1962" s="47"/>
      <c r="I1962" s="47"/>
      <c r="J1962" s="47"/>
      <c r="K1962" s="47"/>
      <c r="L1962" s="47"/>
      <c r="M1962" s="47"/>
      <c r="N1962" s="47"/>
      <c r="O1962" s="47"/>
      <c r="P1962" s="47"/>
      <c r="Q1962" s="47"/>
      <c r="R1962" s="47"/>
      <c r="S1962" s="47"/>
      <c r="T1962" s="47"/>
      <c r="U1962" s="47"/>
    </row>
    <row r="1963" spans="1:21" x14ac:dyDescent="0.2">
      <c r="A1963" s="47"/>
      <c r="B1963" s="47"/>
      <c r="C1963" s="47"/>
      <c r="D1963" s="47"/>
      <c r="E1963" s="47"/>
      <c r="F1963" s="47"/>
      <c r="G1963" s="47"/>
      <c r="H1963" s="47"/>
      <c r="I1963" s="47"/>
      <c r="J1963" s="47"/>
      <c r="K1963" s="47"/>
      <c r="L1963" s="47"/>
      <c r="M1963" s="47"/>
      <c r="N1963" s="47"/>
      <c r="O1963" s="47"/>
      <c r="P1963" s="47"/>
      <c r="Q1963" s="47"/>
      <c r="R1963" s="47"/>
      <c r="S1963" s="47"/>
      <c r="T1963" s="47"/>
      <c r="U1963" s="47"/>
    </row>
    <row r="1964" spans="1:21" x14ac:dyDescent="0.2">
      <c r="A1964" s="47"/>
      <c r="B1964" s="47"/>
      <c r="C1964" s="47"/>
      <c r="D1964" s="47"/>
      <c r="E1964" s="47"/>
      <c r="F1964" s="47"/>
      <c r="G1964" s="47"/>
      <c r="H1964" s="47"/>
      <c r="I1964" s="47"/>
      <c r="J1964" s="47"/>
      <c r="K1964" s="47"/>
      <c r="L1964" s="47"/>
      <c r="M1964" s="47"/>
      <c r="N1964" s="47"/>
      <c r="O1964" s="47"/>
      <c r="P1964" s="47"/>
      <c r="Q1964" s="47"/>
      <c r="R1964" s="47"/>
      <c r="S1964" s="47"/>
      <c r="T1964" s="47"/>
      <c r="U1964" s="47"/>
    </row>
    <row r="1965" spans="1:21" x14ac:dyDescent="0.2">
      <c r="A1965" s="47"/>
      <c r="B1965" s="47"/>
      <c r="C1965" s="47"/>
      <c r="D1965" s="47"/>
      <c r="E1965" s="47"/>
      <c r="F1965" s="47"/>
      <c r="G1965" s="47"/>
      <c r="H1965" s="47"/>
      <c r="I1965" s="47"/>
      <c r="J1965" s="47"/>
      <c r="K1965" s="47"/>
      <c r="L1965" s="47"/>
      <c r="M1965" s="47"/>
      <c r="N1965" s="47"/>
      <c r="O1965" s="47"/>
      <c r="P1965" s="47"/>
      <c r="Q1965" s="47"/>
      <c r="R1965" s="47"/>
      <c r="S1965" s="47"/>
      <c r="T1965" s="47"/>
      <c r="U1965" s="47"/>
    </row>
    <row r="1966" spans="1:21" x14ac:dyDescent="0.2">
      <c r="A1966" s="47"/>
      <c r="B1966" s="47"/>
      <c r="C1966" s="47"/>
      <c r="D1966" s="47"/>
      <c r="E1966" s="47"/>
      <c r="F1966" s="47"/>
      <c r="G1966" s="47"/>
      <c r="H1966" s="47"/>
      <c r="I1966" s="47"/>
      <c r="J1966" s="47"/>
      <c r="K1966" s="47"/>
      <c r="L1966" s="47"/>
      <c r="M1966" s="47"/>
      <c r="N1966" s="47"/>
      <c r="O1966" s="47"/>
      <c r="P1966" s="47"/>
      <c r="Q1966" s="47"/>
      <c r="R1966" s="47"/>
      <c r="S1966" s="47"/>
      <c r="T1966" s="47"/>
      <c r="U1966" s="47"/>
    </row>
    <row r="1967" spans="1:21" x14ac:dyDescent="0.2">
      <c r="A1967" s="47"/>
      <c r="B1967" s="47"/>
      <c r="C1967" s="47"/>
      <c r="D1967" s="47"/>
      <c r="E1967" s="47"/>
      <c r="F1967" s="47"/>
      <c r="G1967" s="47"/>
      <c r="H1967" s="47"/>
      <c r="I1967" s="47"/>
      <c r="J1967" s="47"/>
      <c r="K1967" s="47"/>
      <c r="L1967" s="47"/>
      <c r="M1967" s="47"/>
      <c r="N1967" s="47"/>
      <c r="O1967" s="47"/>
      <c r="P1967" s="47"/>
      <c r="Q1967" s="47"/>
      <c r="R1967" s="47"/>
      <c r="S1967" s="47"/>
      <c r="T1967" s="47"/>
      <c r="U1967" s="47"/>
    </row>
    <row r="1968" spans="1:21" x14ac:dyDescent="0.2">
      <c r="A1968" s="47"/>
      <c r="B1968" s="47"/>
      <c r="C1968" s="47"/>
      <c r="D1968" s="47"/>
      <c r="E1968" s="47"/>
      <c r="F1968" s="47"/>
      <c r="G1968" s="47"/>
      <c r="H1968" s="47"/>
      <c r="I1968" s="47"/>
      <c r="J1968" s="47"/>
      <c r="K1968" s="47"/>
      <c r="L1968" s="47"/>
      <c r="M1968" s="47"/>
      <c r="N1968" s="47"/>
      <c r="O1968" s="47"/>
      <c r="P1968" s="47"/>
      <c r="Q1968" s="47"/>
      <c r="R1968" s="47"/>
      <c r="S1968" s="47"/>
      <c r="T1968" s="47"/>
      <c r="U1968" s="47"/>
    </row>
    <row r="1969" spans="1:21" x14ac:dyDescent="0.2">
      <c r="A1969" s="47"/>
      <c r="B1969" s="47"/>
      <c r="C1969" s="47"/>
      <c r="D1969" s="47"/>
      <c r="E1969" s="47"/>
      <c r="F1969" s="47"/>
      <c r="G1969" s="47"/>
      <c r="H1969" s="47"/>
      <c r="I1969" s="47"/>
      <c r="J1969" s="47"/>
      <c r="K1969" s="47"/>
      <c r="L1969" s="47"/>
      <c r="M1969" s="47"/>
      <c r="N1969" s="47"/>
      <c r="O1969" s="47"/>
      <c r="P1969" s="47"/>
      <c r="Q1969" s="47"/>
      <c r="R1969" s="47"/>
      <c r="S1969" s="47"/>
      <c r="T1969" s="47"/>
      <c r="U1969" s="47"/>
    </row>
    <row r="1970" spans="1:21" x14ac:dyDescent="0.2">
      <c r="A1970" s="47"/>
      <c r="B1970" s="47"/>
      <c r="C1970" s="47"/>
      <c r="D1970" s="47"/>
      <c r="E1970" s="47"/>
      <c r="F1970" s="47"/>
      <c r="G1970" s="47"/>
      <c r="H1970" s="47"/>
      <c r="I1970" s="47"/>
      <c r="J1970" s="47"/>
      <c r="K1970" s="47"/>
      <c r="L1970" s="47"/>
      <c r="M1970" s="47"/>
      <c r="N1970" s="47"/>
      <c r="O1970" s="47"/>
      <c r="P1970" s="47"/>
      <c r="Q1970" s="47"/>
      <c r="R1970" s="47"/>
      <c r="S1970" s="47"/>
      <c r="T1970" s="47"/>
      <c r="U1970" s="47"/>
    </row>
    <row r="1971" spans="1:21" x14ac:dyDescent="0.2">
      <c r="A1971" s="47"/>
      <c r="B1971" s="47"/>
      <c r="C1971" s="47"/>
      <c r="D1971" s="47"/>
      <c r="E1971" s="47"/>
      <c r="F1971" s="47"/>
      <c r="G1971" s="47"/>
      <c r="H1971" s="47"/>
      <c r="I1971" s="47"/>
      <c r="J1971" s="47"/>
      <c r="K1971" s="47"/>
      <c r="L1971" s="47"/>
      <c r="M1971" s="47"/>
      <c r="N1971" s="47"/>
      <c r="O1971" s="47"/>
      <c r="P1971" s="47"/>
      <c r="Q1971" s="47"/>
      <c r="R1971" s="47"/>
      <c r="S1971" s="47"/>
      <c r="T1971" s="47"/>
      <c r="U1971" s="47"/>
    </row>
    <row r="1972" spans="1:21" x14ac:dyDescent="0.2">
      <c r="A1972" s="47"/>
      <c r="B1972" s="47"/>
      <c r="C1972" s="47"/>
      <c r="D1972" s="47"/>
      <c r="E1972" s="47"/>
      <c r="F1972" s="47"/>
      <c r="G1972" s="47"/>
      <c r="H1972" s="47"/>
      <c r="I1972" s="47"/>
      <c r="J1972" s="47"/>
      <c r="K1972" s="47"/>
      <c r="L1972" s="47"/>
      <c r="M1972" s="47"/>
      <c r="N1972" s="47"/>
      <c r="O1972" s="47"/>
      <c r="P1972" s="47"/>
      <c r="Q1972" s="47"/>
      <c r="R1972" s="47"/>
      <c r="S1972" s="47"/>
      <c r="T1972" s="47"/>
      <c r="U1972" s="47"/>
    </row>
    <row r="1973" spans="1:21" x14ac:dyDescent="0.2">
      <c r="A1973" s="47"/>
      <c r="B1973" s="47"/>
      <c r="C1973" s="47"/>
      <c r="D1973" s="47"/>
      <c r="E1973" s="47"/>
      <c r="F1973" s="47"/>
      <c r="G1973" s="47"/>
      <c r="H1973" s="47"/>
      <c r="I1973" s="47"/>
      <c r="J1973" s="47"/>
      <c r="K1973" s="47"/>
      <c r="L1973" s="47"/>
      <c r="M1973" s="47"/>
      <c r="N1973" s="47"/>
      <c r="O1973" s="47"/>
      <c r="P1973" s="47"/>
      <c r="Q1973" s="47"/>
      <c r="R1973" s="47"/>
      <c r="S1973" s="47"/>
      <c r="T1973" s="47"/>
      <c r="U1973" s="47"/>
    </row>
    <row r="1974" spans="1:21" x14ac:dyDescent="0.2">
      <c r="A1974" s="47"/>
      <c r="B1974" s="47"/>
      <c r="C1974" s="47"/>
      <c r="D1974" s="47"/>
      <c r="E1974" s="47"/>
      <c r="F1974" s="47"/>
      <c r="G1974" s="47"/>
      <c r="H1974" s="47"/>
      <c r="I1974" s="47"/>
      <c r="J1974" s="47"/>
      <c r="K1974" s="47"/>
      <c r="L1974" s="47"/>
      <c r="M1974" s="47"/>
      <c r="N1974" s="47"/>
      <c r="O1974" s="47"/>
      <c r="P1974" s="47"/>
      <c r="Q1974" s="47"/>
      <c r="R1974" s="47"/>
      <c r="S1974" s="47"/>
      <c r="T1974" s="47"/>
      <c r="U1974" s="47"/>
    </row>
    <row r="1975" spans="1:21" x14ac:dyDescent="0.2">
      <c r="A1975" s="47"/>
      <c r="B1975" s="47"/>
      <c r="C1975" s="47"/>
      <c r="D1975" s="47"/>
      <c r="E1975" s="47"/>
      <c r="F1975" s="47"/>
      <c r="G1975" s="47"/>
      <c r="H1975" s="47"/>
      <c r="I1975" s="47"/>
      <c r="J1975" s="47"/>
      <c r="K1975" s="47"/>
      <c r="L1975" s="47"/>
      <c r="M1975" s="47"/>
      <c r="N1975" s="47"/>
      <c r="O1975" s="47"/>
      <c r="P1975" s="47"/>
      <c r="Q1975" s="47"/>
      <c r="R1975" s="47"/>
      <c r="S1975" s="47"/>
      <c r="T1975" s="47"/>
      <c r="U1975" s="47"/>
    </row>
    <row r="1976" spans="1:21" x14ac:dyDescent="0.2">
      <c r="A1976" s="47"/>
      <c r="B1976" s="47"/>
      <c r="C1976" s="47"/>
      <c r="D1976" s="47"/>
      <c r="E1976" s="47"/>
      <c r="F1976" s="47"/>
      <c r="G1976" s="47"/>
      <c r="H1976" s="47"/>
      <c r="I1976" s="47"/>
      <c r="J1976" s="47"/>
      <c r="K1976" s="47"/>
      <c r="L1976" s="47"/>
      <c r="M1976" s="47"/>
      <c r="N1976" s="47"/>
      <c r="O1976" s="47"/>
      <c r="P1976" s="47"/>
      <c r="Q1976" s="47"/>
      <c r="R1976" s="47"/>
      <c r="S1976" s="47"/>
      <c r="T1976" s="47"/>
      <c r="U1976" s="47"/>
    </row>
    <row r="1977" spans="1:21" x14ac:dyDescent="0.2">
      <c r="A1977" s="47"/>
      <c r="B1977" s="47"/>
      <c r="C1977" s="47"/>
      <c r="D1977" s="47"/>
      <c r="E1977" s="47"/>
      <c r="F1977" s="47"/>
      <c r="G1977" s="47"/>
      <c r="H1977" s="47"/>
      <c r="I1977" s="47"/>
      <c r="J1977" s="47"/>
      <c r="K1977" s="47"/>
      <c r="L1977" s="47"/>
      <c r="M1977" s="47"/>
      <c r="N1977" s="47"/>
      <c r="O1977" s="47"/>
      <c r="P1977" s="47"/>
      <c r="Q1977" s="47"/>
      <c r="R1977" s="47"/>
      <c r="S1977" s="47"/>
      <c r="T1977" s="47"/>
      <c r="U1977" s="47"/>
    </row>
    <row r="1978" spans="1:21" x14ac:dyDescent="0.2">
      <c r="A1978" s="47"/>
      <c r="B1978" s="47"/>
      <c r="C1978" s="47"/>
      <c r="D1978" s="47"/>
      <c r="E1978" s="47"/>
      <c r="F1978" s="47"/>
      <c r="G1978" s="47"/>
      <c r="H1978" s="47"/>
      <c r="I1978" s="47"/>
      <c r="J1978" s="47"/>
      <c r="K1978" s="47"/>
      <c r="L1978" s="47"/>
      <c r="M1978" s="47"/>
      <c r="N1978" s="47"/>
      <c r="O1978" s="47"/>
      <c r="P1978" s="47"/>
      <c r="Q1978" s="47"/>
      <c r="R1978" s="47"/>
      <c r="S1978" s="47"/>
      <c r="T1978" s="47"/>
      <c r="U1978" s="47"/>
    </row>
    <row r="1979" spans="1:21" x14ac:dyDescent="0.2">
      <c r="A1979" s="47"/>
      <c r="B1979" s="47"/>
      <c r="C1979" s="47"/>
      <c r="D1979" s="47"/>
      <c r="E1979" s="47"/>
      <c r="F1979" s="47"/>
      <c r="G1979" s="47"/>
      <c r="H1979" s="47"/>
      <c r="I1979" s="47"/>
      <c r="J1979" s="47"/>
      <c r="K1979" s="47"/>
      <c r="L1979" s="47"/>
      <c r="M1979" s="47"/>
      <c r="N1979" s="47"/>
      <c r="O1979" s="47"/>
      <c r="P1979" s="47"/>
      <c r="Q1979" s="47"/>
      <c r="R1979" s="47"/>
      <c r="S1979" s="47"/>
      <c r="T1979" s="47"/>
      <c r="U1979" s="47"/>
    </row>
    <row r="1980" spans="1:21" x14ac:dyDescent="0.2">
      <c r="A1980" s="47"/>
      <c r="B1980" s="47"/>
      <c r="C1980" s="47"/>
      <c r="D1980" s="47"/>
      <c r="E1980" s="47"/>
      <c r="F1980" s="47"/>
      <c r="G1980" s="47"/>
      <c r="H1980" s="47"/>
      <c r="I1980" s="47"/>
      <c r="J1980" s="47"/>
      <c r="K1980" s="47"/>
      <c r="L1980" s="47"/>
      <c r="M1980" s="47"/>
      <c r="N1980" s="47"/>
      <c r="O1980" s="47"/>
      <c r="P1980" s="47"/>
      <c r="Q1980" s="47"/>
      <c r="R1980" s="47"/>
      <c r="S1980" s="47"/>
      <c r="T1980" s="47"/>
      <c r="U1980" s="47"/>
    </row>
    <row r="1981" spans="1:21" x14ac:dyDescent="0.2">
      <c r="A1981" s="47"/>
      <c r="B1981" s="47"/>
      <c r="C1981" s="47"/>
      <c r="D1981" s="47"/>
      <c r="E1981" s="47"/>
      <c r="F1981" s="47"/>
      <c r="G1981" s="47"/>
      <c r="H1981" s="47"/>
      <c r="I1981" s="47"/>
      <c r="J1981" s="47"/>
      <c r="K1981" s="47"/>
      <c r="L1981" s="47"/>
      <c r="M1981" s="47"/>
      <c r="N1981" s="47"/>
      <c r="O1981" s="47"/>
      <c r="P1981" s="47"/>
      <c r="Q1981" s="47"/>
      <c r="R1981" s="47"/>
      <c r="S1981" s="47"/>
      <c r="T1981" s="47"/>
      <c r="U1981" s="47"/>
    </row>
    <row r="1982" spans="1:21" x14ac:dyDescent="0.2">
      <c r="A1982" s="47"/>
      <c r="B1982" s="47"/>
      <c r="C1982" s="47"/>
      <c r="D1982" s="47"/>
      <c r="E1982" s="47"/>
      <c r="F1982" s="47"/>
      <c r="G1982" s="47"/>
      <c r="H1982" s="47"/>
      <c r="I1982" s="47"/>
      <c r="J1982" s="47"/>
      <c r="K1982" s="47"/>
      <c r="L1982" s="47"/>
      <c r="M1982" s="47"/>
      <c r="N1982" s="47"/>
      <c r="O1982" s="47"/>
      <c r="P1982" s="47"/>
      <c r="Q1982" s="47"/>
      <c r="R1982" s="47"/>
      <c r="S1982" s="47"/>
      <c r="T1982" s="47"/>
      <c r="U1982" s="47"/>
    </row>
    <row r="1983" spans="1:21" x14ac:dyDescent="0.2">
      <c r="A1983" s="47"/>
      <c r="B1983" s="47"/>
      <c r="C1983" s="47"/>
      <c r="D1983" s="47"/>
      <c r="E1983" s="47"/>
      <c r="F1983" s="47"/>
      <c r="G1983" s="47"/>
      <c r="H1983" s="47"/>
      <c r="I1983" s="47"/>
      <c r="J1983" s="47"/>
      <c r="K1983" s="47"/>
      <c r="L1983" s="47"/>
      <c r="M1983" s="47"/>
      <c r="N1983" s="47"/>
      <c r="O1983" s="47"/>
      <c r="P1983" s="47"/>
      <c r="Q1983" s="47"/>
      <c r="R1983" s="47"/>
      <c r="S1983" s="47"/>
      <c r="T1983" s="47"/>
      <c r="U1983" s="47"/>
    </row>
    <row r="1984" spans="1:21" x14ac:dyDescent="0.2">
      <c r="A1984" s="47"/>
      <c r="B1984" s="47"/>
      <c r="C1984" s="47"/>
      <c r="D1984" s="47"/>
      <c r="E1984" s="47"/>
      <c r="F1984" s="47"/>
      <c r="G1984" s="47"/>
      <c r="H1984" s="47"/>
      <c r="I1984" s="47"/>
      <c r="J1984" s="47"/>
      <c r="K1984" s="47"/>
      <c r="L1984" s="47"/>
      <c r="M1984" s="47"/>
      <c r="N1984" s="47"/>
      <c r="O1984" s="47"/>
      <c r="P1984" s="47"/>
      <c r="Q1984" s="47"/>
      <c r="R1984" s="47"/>
      <c r="S1984" s="47"/>
      <c r="T1984" s="47"/>
      <c r="U1984" s="47"/>
    </row>
    <row r="1985" spans="1:21" x14ac:dyDescent="0.2">
      <c r="A1985" s="47"/>
      <c r="B1985" s="47"/>
      <c r="C1985" s="47"/>
      <c r="D1985" s="47"/>
      <c r="E1985" s="47"/>
      <c r="F1985" s="47"/>
      <c r="G1985" s="47"/>
      <c r="H1985" s="47"/>
      <c r="I1985" s="47"/>
      <c r="J1985" s="47"/>
      <c r="K1985" s="47"/>
      <c r="L1985" s="47"/>
      <c r="M1985" s="47"/>
      <c r="N1985" s="47"/>
      <c r="O1985" s="47"/>
      <c r="P1985" s="47"/>
      <c r="Q1985" s="47"/>
      <c r="R1985" s="47"/>
      <c r="S1985" s="47"/>
      <c r="T1985" s="47"/>
      <c r="U1985" s="47"/>
    </row>
    <row r="1986" spans="1:21" x14ac:dyDescent="0.2">
      <c r="A1986" s="47"/>
      <c r="B1986" s="47"/>
      <c r="C1986" s="47"/>
      <c r="D1986" s="47"/>
      <c r="E1986" s="47"/>
      <c r="F1986" s="47"/>
      <c r="G1986" s="47"/>
      <c r="H1986" s="47"/>
      <c r="I1986" s="47"/>
      <c r="J1986" s="47"/>
      <c r="K1986" s="47"/>
      <c r="L1986" s="47"/>
      <c r="M1986" s="47"/>
      <c r="N1986" s="47"/>
      <c r="O1986" s="47"/>
      <c r="P1986" s="47"/>
      <c r="Q1986" s="47"/>
      <c r="R1986" s="47"/>
      <c r="S1986" s="47"/>
      <c r="T1986" s="47"/>
      <c r="U1986" s="47"/>
    </row>
    <row r="1987" spans="1:21" x14ac:dyDescent="0.2">
      <c r="A1987" s="47"/>
      <c r="B1987" s="47"/>
      <c r="C1987" s="47"/>
      <c r="D1987" s="47"/>
      <c r="E1987" s="47"/>
      <c r="F1987" s="47"/>
      <c r="G1987" s="47"/>
      <c r="H1987" s="47"/>
      <c r="I1987" s="47"/>
      <c r="J1987" s="47"/>
      <c r="K1987" s="47"/>
      <c r="L1987" s="47"/>
      <c r="M1987" s="47"/>
      <c r="N1987" s="47"/>
      <c r="O1987" s="47"/>
      <c r="P1987" s="47"/>
      <c r="Q1987" s="47"/>
      <c r="R1987" s="47"/>
      <c r="S1987" s="47"/>
      <c r="T1987" s="47"/>
      <c r="U1987" s="47"/>
    </row>
    <row r="1988" spans="1:21" x14ac:dyDescent="0.2">
      <c r="A1988" s="47"/>
      <c r="B1988" s="47"/>
      <c r="C1988" s="47"/>
      <c r="D1988" s="47"/>
      <c r="E1988" s="47"/>
      <c r="F1988" s="47"/>
      <c r="G1988" s="47"/>
      <c r="H1988" s="47"/>
      <c r="I1988" s="47"/>
      <c r="J1988" s="47"/>
      <c r="K1988" s="47"/>
      <c r="L1988" s="47"/>
      <c r="M1988" s="47"/>
      <c r="N1988" s="47"/>
      <c r="O1988" s="47"/>
      <c r="P1988" s="47"/>
      <c r="Q1988" s="47"/>
      <c r="R1988" s="47"/>
      <c r="S1988" s="47"/>
      <c r="T1988" s="47"/>
      <c r="U1988" s="47"/>
    </row>
    <row r="1989" spans="1:21" x14ac:dyDescent="0.2">
      <c r="A1989" s="47"/>
      <c r="B1989" s="47"/>
      <c r="C1989" s="47"/>
      <c r="D1989" s="47"/>
      <c r="E1989" s="47"/>
      <c r="F1989" s="47"/>
      <c r="G1989" s="47"/>
      <c r="H1989" s="47"/>
      <c r="I1989" s="47"/>
      <c r="J1989" s="47"/>
      <c r="K1989" s="47"/>
      <c r="L1989" s="47"/>
      <c r="M1989" s="47"/>
      <c r="N1989" s="47"/>
      <c r="O1989" s="47"/>
      <c r="P1989" s="47"/>
      <c r="Q1989" s="47"/>
      <c r="R1989" s="47"/>
      <c r="S1989" s="47"/>
      <c r="T1989" s="47"/>
      <c r="U1989" s="47"/>
    </row>
    <row r="1990" spans="1:21" x14ac:dyDescent="0.2">
      <c r="A1990" s="47"/>
      <c r="B1990" s="47"/>
      <c r="C1990" s="47"/>
      <c r="D1990" s="47"/>
      <c r="E1990" s="47"/>
      <c r="F1990" s="47"/>
      <c r="G1990" s="47"/>
      <c r="H1990" s="47"/>
      <c r="I1990" s="47"/>
      <c r="J1990" s="47"/>
      <c r="K1990" s="47"/>
      <c r="L1990" s="47"/>
      <c r="M1990" s="47"/>
      <c r="N1990" s="47"/>
      <c r="O1990" s="47"/>
      <c r="P1990" s="47"/>
      <c r="Q1990" s="47"/>
      <c r="R1990" s="47"/>
      <c r="S1990" s="47"/>
      <c r="T1990" s="47"/>
      <c r="U1990" s="47"/>
    </row>
    <row r="1991" spans="1:21" x14ac:dyDescent="0.2">
      <c r="A1991" s="47"/>
      <c r="B1991" s="47"/>
      <c r="C1991" s="47"/>
      <c r="D1991" s="47"/>
      <c r="E1991" s="47"/>
      <c r="F1991" s="47"/>
      <c r="G1991" s="47"/>
      <c r="H1991" s="47"/>
      <c r="I1991" s="47"/>
      <c r="J1991" s="47"/>
      <c r="K1991" s="47"/>
      <c r="L1991" s="47"/>
      <c r="M1991" s="47"/>
      <c r="N1991" s="47"/>
      <c r="O1991" s="47"/>
      <c r="P1991" s="47"/>
      <c r="Q1991" s="47"/>
      <c r="R1991" s="47"/>
      <c r="S1991" s="47"/>
      <c r="T1991" s="47"/>
      <c r="U1991" s="47"/>
    </row>
    <row r="1992" spans="1:21" x14ac:dyDescent="0.2">
      <c r="A1992" s="47"/>
      <c r="B1992" s="47"/>
      <c r="C1992" s="47"/>
      <c r="D1992" s="47"/>
      <c r="E1992" s="47"/>
      <c r="F1992" s="47"/>
      <c r="G1992" s="47"/>
      <c r="H1992" s="47"/>
      <c r="I1992" s="47"/>
      <c r="J1992" s="47"/>
      <c r="K1992" s="47"/>
      <c r="L1992" s="47"/>
      <c r="M1992" s="47"/>
      <c r="N1992" s="47"/>
      <c r="O1992" s="47"/>
      <c r="P1992" s="47"/>
      <c r="Q1992" s="47"/>
      <c r="R1992" s="47"/>
      <c r="S1992" s="47"/>
      <c r="T1992" s="47"/>
      <c r="U1992" s="47"/>
    </row>
    <row r="1993" spans="1:21" x14ac:dyDescent="0.2">
      <c r="A1993" s="47"/>
      <c r="B1993" s="47"/>
      <c r="C1993" s="47"/>
      <c r="D1993" s="47"/>
      <c r="E1993" s="47"/>
      <c r="F1993" s="47"/>
      <c r="G1993" s="47"/>
      <c r="H1993" s="47"/>
      <c r="I1993" s="47"/>
      <c r="J1993" s="47"/>
      <c r="K1993" s="47"/>
      <c r="L1993" s="47"/>
      <c r="M1993" s="47"/>
      <c r="N1993" s="47"/>
      <c r="O1993" s="47"/>
      <c r="P1993" s="47"/>
      <c r="Q1993" s="47"/>
      <c r="R1993" s="47"/>
      <c r="S1993" s="47"/>
      <c r="T1993" s="47"/>
      <c r="U1993" s="47"/>
    </row>
    <row r="1994" spans="1:21" x14ac:dyDescent="0.2">
      <c r="A1994" s="47"/>
      <c r="B1994" s="47"/>
      <c r="C1994" s="47"/>
      <c r="D1994" s="47"/>
      <c r="E1994" s="47"/>
      <c r="F1994" s="47"/>
      <c r="G1994" s="47"/>
      <c r="H1994" s="47"/>
      <c r="I1994" s="47"/>
      <c r="J1994" s="47"/>
      <c r="K1994" s="47"/>
      <c r="L1994" s="47"/>
      <c r="M1994" s="47"/>
      <c r="N1994" s="47"/>
      <c r="O1994" s="47"/>
      <c r="P1994" s="47"/>
      <c r="Q1994" s="47"/>
      <c r="R1994" s="47"/>
      <c r="S1994" s="47"/>
      <c r="T1994" s="47"/>
      <c r="U1994" s="47"/>
    </row>
    <row r="1995" spans="1:21" x14ac:dyDescent="0.2">
      <c r="A1995" s="47"/>
      <c r="B1995" s="47"/>
      <c r="C1995" s="47"/>
      <c r="D1995" s="47"/>
      <c r="E1995" s="47"/>
      <c r="F1995" s="47"/>
      <c r="G1995" s="47"/>
      <c r="H1995" s="47"/>
      <c r="I1995" s="47"/>
      <c r="J1995" s="47"/>
      <c r="K1995" s="47"/>
      <c r="L1995" s="47"/>
      <c r="M1995" s="47"/>
      <c r="N1995" s="47"/>
      <c r="O1995" s="47"/>
      <c r="P1995" s="47"/>
      <c r="Q1995" s="47"/>
      <c r="R1995" s="47"/>
      <c r="S1995" s="47"/>
      <c r="T1995" s="47"/>
      <c r="U1995" s="47"/>
    </row>
    <row r="1996" spans="1:21" x14ac:dyDescent="0.2">
      <c r="A1996" s="47"/>
      <c r="B1996" s="47"/>
      <c r="C1996" s="47"/>
      <c r="D1996" s="47"/>
      <c r="E1996" s="47"/>
      <c r="F1996" s="47"/>
      <c r="G1996" s="47"/>
      <c r="H1996" s="47"/>
      <c r="I1996" s="47"/>
      <c r="J1996" s="47"/>
      <c r="K1996" s="47"/>
      <c r="L1996" s="47"/>
      <c r="M1996" s="47"/>
      <c r="N1996" s="47"/>
      <c r="O1996" s="47"/>
      <c r="P1996" s="47"/>
      <c r="Q1996" s="47"/>
      <c r="R1996" s="47"/>
      <c r="S1996" s="47"/>
      <c r="T1996" s="47"/>
      <c r="U1996" s="47"/>
    </row>
    <row r="1997" spans="1:21" x14ac:dyDescent="0.2">
      <c r="A1997" s="47"/>
      <c r="B1997" s="47"/>
      <c r="C1997" s="47"/>
      <c r="D1997" s="47"/>
      <c r="E1997" s="47"/>
      <c r="F1997" s="47"/>
      <c r="G1997" s="47"/>
      <c r="H1997" s="47"/>
      <c r="I1997" s="47"/>
      <c r="J1997" s="47"/>
      <c r="K1997" s="47"/>
      <c r="L1997" s="47"/>
      <c r="M1997" s="47"/>
      <c r="N1997" s="47"/>
      <c r="O1997" s="47"/>
      <c r="P1997" s="47"/>
      <c r="Q1997" s="47"/>
      <c r="R1997" s="47"/>
      <c r="S1997" s="47"/>
      <c r="T1997" s="47"/>
      <c r="U1997" s="47"/>
    </row>
    <row r="1998" spans="1:21" x14ac:dyDescent="0.2">
      <c r="A1998" s="47"/>
      <c r="B1998" s="47"/>
      <c r="C1998" s="47"/>
      <c r="D1998" s="47"/>
      <c r="E1998" s="47"/>
      <c r="F1998" s="47"/>
      <c r="G1998" s="47"/>
      <c r="H1998" s="47"/>
      <c r="I1998" s="47"/>
      <c r="J1998" s="47"/>
      <c r="K1998" s="47"/>
      <c r="L1998" s="47"/>
      <c r="M1998" s="47"/>
      <c r="N1998" s="47"/>
      <c r="O1998" s="47"/>
      <c r="P1998" s="47"/>
      <c r="Q1998" s="47"/>
      <c r="R1998" s="47"/>
      <c r="S1998" s="47"/>
      <c r="T1998" s="47"/>
      <c r="U1998" s="47"/>
    </row>
    <row r="1999" spans="1:21" x14ac:dyDescent="0.2">
      <c r="A1999" s="47"/>
      <c r="B1999" s="47"/>
      <c r="C1999" s="47"/>
      <c r="D1999" s="47"/>
      <c r="E1999" s="47"/>
      <c r="F1999" s="47"/>
      <c r="G1999" s="47"/>
      <c r="H1999" s="47"/>
      <c r="I1999" s="47"/>
      <c r="J1999" s="47"/>
      <c r="K1999" s="47"/>
      <c r="L1999" s="47"/>
      <c r="M1999" s="47"/>
      <c r="N1999" s="47"/>
      <c r="O1999" s="47"/>
      <c r="P1999" s="47"/>
      <c r="Q1999" s="47"/>
      <c r="R1999" s="47"/>
      <c r="S1999" s="47"/>
      <c r="T1999" s="47"/>
      <c r="U1999" s="47"/>
    </row>
    <row r="2000" spans="1:21" x14ac:dyDescent="0.2">
      <c r="A2000" s="47"/>
      <c r="B2000" s="47"/>
      <c r="C2000" s="47"/>
      <c r="D2000" s="47"/>
      <c r="E2000" s="47"/>
      <c r="F2000" s="47"/>
      <c r="G2000" s="47"/>
      <c r="H2000" s="47"/>
      <c r="I2000" s="47"/>
      <c r="J2000" s="47"/>
      <c r="K2000" s="47"/>
      <c r="L2000" s="47"/>
      <c r="M2000" s="47"/>
      <c r="N2000" s="47"/>
      <c r="O2000" s="47"/>
      <c r="P2000" s="47"/>
      <c r="Q2000" s="47"/>
      <c r="R2000" s="47"/>
      <c r="S2000" s="47"/>
      <c r="T2000" s="47"/>
      <c r="U2000" s="47"/>
    </row>
    <row r="2001" spans="1:21" x14ac:dyDescent="0.2">
      <c r="A2001" s="47"/>
      <c r="B2001" s="47"/>
      <c r="C2001" s="47"/>
      <c r="D2001" s="47"/>
      <c r="E2001" s="47"/>
      <c r="F2001" s="47"/>
      <c r="G2001" s="47"/>
      <c r="H2001" s="47"/>
      <c r="I2001" s="47"/>
      <c r="J2001" s="47"/>
      <c r="K2001" s="47"/>
      <c r="L2001" s="47"/>
      <c r="M2001" s="47"/>
      <c r="N2001" s="47"/>
      <c r="O2001" s="47"/>
      <c r="P2001" s="47"/>
      <c r="Q2001" s="47"/>
      <c r="R2001" s="47"/>
      <c r="S2001" s="47"/>
      <c r="T2001" s="47"/>
      <c r="U2001" s="47"/>
    </row>
    <row r="2002" spans="1:21" x14ac:dyDescent="0.2">
      <c r="A2002" s="47"/>
      <c r="B2002" s="47"/>
      <c r="C2002" s="47"/>
      <c r="D2002" s="47"/>
      <c r="E2002" s="47"/>
      <c r="F2002" s="47"/>
      <c r="G2002" s="47"/>
      <c r="H2002" s="47"/>
      <c r="I2002" s="47"/>
      <c r="J2002" s="47"/>
      <c r="K2002" s="47"/>
      <c r="L2002" s="47"/>
      <c r="M2002" s="47"/>
      <c r="N2002" s="47"/>
      <c r="O2002" s="47"/>
      <c r="P2002" s="47"/>
      <c r="Q2002" s="47"/>
      <c r="R2002" s="47"/>
      <c r="S2002" s="47"/>
      <c r="T2002" s="47"/>
      <c r="U2002" s="47"/>
    </row>
    <row r="2003" spans="1:21" x14ac:dyDescent="0.2">
      <c r="A2003" s="47"/>
      <c r="B2003" s="47"/>
      <c r="C2003" s="47"/>
      <c r="D2003" s="47"/>
      <c r="E2003" s="47"/>
      <c r="F2003" s="47"/>
      <c r="G2003" s="47"/>
      <c r="H2003" s="47"/>
      <c r="I2003" s="47"/>
      <c r="J2003" s="47"/>
      <c r="K2003" s="47"/>
      <c r="L2003" s="47"/>
      <c r="M2003" s="47"/>
      <c r="N2003" s="47"/>
      <c r="O2003" s="47"/>
      <c r="P2003" s="47"/>
      <c r="Q2003" s="47"/>
      <c r="R2003" s="47"/>
      <c r="S2003" s="47"/>
      <c r="T2003" s="47"/>
      <c r="U2003" s="47"/>
    </row>
    <row r="2004" spans="1:21" x14ac:dyDescent="0.2">
      <c r="A2004" s="47"/>
      <c r="B2004" s="47"/>
      <c r="C2004" s="47"/>
      <c r="D2004" s="47"/>
      <c r="E2004" s="47"/>
      <c r="F2004" s="47"/>
      <c r="G2004" s="47"/>
      <c r="H2004" s="47"/>
      <c r="I2004" s="47"/>
      <c r="J2004" s="47"/>
      <c r="K2004" s="47"/>
      <c r="L2004" s="47"/>
      <c r="M2004" s="47"/>
      <c r="N2004" s="47"/>
      <c r="O2004" s="47"/>
      <c r="P2004" s="47"/>
      <c r="Q2004" s="47"/>
      <c r="R2004" s="47"/>
      <c r="S2004" s="47"/>
      <c r="T2004" s="47"/>
      <c r="U2004" s="47"/>
    </row>
    <row r="2005" spans="1:21" x14ac:dyDescent="0.2">
      <c r="A2005" s="47"/>
      <c r="B2005" s="47"/>
      <c r="C2005" s="47"/>
      <c r="D2005" s="47"/>
      <c r="E2005" s="47"/>
      <c r="F2005" s="47"/>
      <c r="G2005" s="47"/>
      <c r="H2005" s="47"/>
      <c r="I2005" s="47"/>
      <c r="J2005" s="47"/>
      <c r="K2005" s="47"/>
      <c r="L2005" s="47"/>
      <c r="M2005" s="47"/>
      <c r="N2005" s="47"/>
      <c r="O2005" s="47"/>
      <c r="P2005" s="47"/>
      <c r="Q2005" s="47"/>
      <c r="R2005" s="47"/>
      <c r="S2005" s="47"/>
      <c r="T2005" s="47"/>
      <c r="U2005" s="47"/>
    </row>
    <row r="2006" spans="1:21" x14ac:dyDescent="0.2">
      <c r="A2006" s="47"/>
      <c r="B2006" s="47"/>
      <c r="C2006" s="47"/>
      <c r="D2006" s="47"/>
      <c r="E2006" s="47"/>
      <c r="F2006" s="47"/>
      <c r="G2006" s="47"/>
      <c r="H2006" s="47"/>
      <c r="I2006" s="47"/>
      <c r="J2006" s="47"/>
      <c r="K2006" s="47"/>
      <c r="L2006" s="47"/>
      <c r="M2006" s="47"/>
      <c r="N2006" s="47"/>
      <c r="O2006" s="47"/>
      <c r="P2006" s="47"/>
      <c r="Q2006" s="47"/>
      <c r="R2006" s="47"/>
      <c r="S2006" s="47"/>
      <c r="T2006" s="47"/>
      <c r="U2006" s="47"/>
    </row>
    <row r="2007" spans="1:21" x14ac:dyDescent="0.2">
      <c r="A2007" s="47"/>
      <c r="B2007" s="47"/>
      <c r="C2007" s="47"/>
      <c r="D2007" s="47"/>
      <c r="E2007" s="47"/>
      <c r="F2007" s="47"/>
      <c r="G2007" s="47"/>
      <c r="H2007" s="47"/>
      <c r="I2007" s="47"/>
      <c r="J2007" s="47"/>
      <c r="K2007" s="47"/>
      <c r="L2007" s="47"/>
      <c r="M2007" s="47"/>
      <c r="N2007" s="47"/>
      <c r="O2007" s="47"/>
      <c r="P2007" s="47"/>
      <c r="Q2007" s="47"/>
      <c r="R2007" s="47"/>
      <c r="S2007" s="47"/>
      <c r="T2007" s="47"/>
      <c r="U2007" s="47"/>
    </row>
    <row r="2008" spans="1:21" x14ac:dyDescent="0.2">
      <c r="A2008" s="47"/>
      <c r="B2008" s="47"/>
      <c r="C2008" s="47"/>
      <c r="D2008" s="47"/>
      <c r="E2008" s="47"/>
      <c r="F2008" s="47"/>
      <c r="G2008" s="47"/>
      <c r="H2008" s="47"/>
      <c r="I2008" s="47"/>
      <c r="J2008" s="47"/>
      <c r="K2008" s="47"/>
      <c r="L2008" s="47"/>
      <c r="M2008" s="47"/>
      <c r="N2008" s="47"/>
      <c r="O2008" s="47"/>
      <c r="P2008" s="47"/>
      <c r="Q2008" s="47"/>
      <c r="R2008" s="47"/>
      <c r="S2008" s="47"/>
      <c r="T2008" s="47"/>
      <c r="U2008" s="47"/>
    </row>
    <row r="2009" spans="1:21" x14ac:dyDescent="0.2">
      <c r="A2009" s="47"/>
      <c r="B2009" s="47"/>
      <c r="C2009" s="47"/>
      <c r="D2009" s="47"/>
      <c r="E2009" s="47"/>
      <c r="F2009" s="47"/>
      <c r="G2009" s="47"/>
      <c r="H2009" s="47"/>
      <c r="I2009" s="47"/>
      <c r="J2009" s="47"/>
      <c r="K2009" s="47"/>
      <c r="L2009" s="47"/>
      <c r="M2009" s="47"/>
      <c r="N2009" s="47"/>
      <c r="O2009" s="47"/>
      <c r="P2009" s="47"/>
      <c r="Q2009" s="47"/>
      <c r="R2009" s="47"/>
      <c r="S2009" s="47"/>
      <c r="T2009" s="47"/>
      <c r="U2009" s="47"/>
    </row>
    <row r="2010" spans="1:21" x14ac:dyDescent="0.2">
      <c r="A2010" s="47"/>
      <c r="B2010" s="47"/>
      <c r="C2010" s="47"/>
      <c r="D2010" s="47"/>
      <c r="E2010" s="47"/>
      <c r="F2010" s="47"/>
      <c r="G2010" s="47"/>
      <c r="H2010" s="47"/>
      <c r="I2010" s="47"/>
      <c r="J2010" s="47"/>
      <c r="K2010" s="47"/>
      <c r="L2010" s="47"/>
      <c r="M2010" s="47"/>
      <c r="N2010" s="47"/>
      <c r="O2010" s="47"/>
      <c r="P2010" s="47"/>
      <c r="Q2010" s="47"/>
      <c r="R2010" s="47"/>
      <c r="S2010" s="47"/>
      <c r="T2010" s="47"/>
      <c r="U2010" s="47"/>
    </row>
    <row r="2011" spans="1:21" x14ac:dyDescent="0.2">
      <c r="A2011" s="47"/>
      <c r="B2011" s="47"/>
      <c r="C2011" s="47"/>
      <c r="D2011" s="47"/>
      <c r="E2011" s="47"/>
      <c r="F2011" s="47"/>
      <c r="G2011" s="47"/>
      <c r="H2011" s="47"/>
      <c r="I2011" s="47"/>
      <c r="J2011" s="47"/>
      <c r="K2011" s="47"/>
      <c r="L2011" s="47"/>
      <c r="M2011" s="47"/>
      <c r="N2011" s="47"/>
      <c r="O2011" s="47"/>
      <c r="P2011" s="47"/>
      <c r="Q2011" s="47"/>
      <c r="R2011" s="47"/>
      <c r="S2011" s="47"/>
      <c r="T2011" s="47"/>
      <c r="U2011" s="47"/>
    </row>
    <row r="2012" spans="1:21" x14ac:dyDescent="0.2">
      <c r="A2012" s="47"/>
      <c r="B2012" s="47"/>
      <c r="C2012" s="47"/>
      <c r="D2012" s="47"/>
      <c r="E2012" s="47"/>
      <c r="F2012" s="47"/>
      <c r="G2012" s="47"/>
      <c r="H2012" s="47"/>
      <c r="I2012" s="47"/>
      <c r="J2012" s="47"/>
      <c r="K2012" s="47"/>
      <c r="L2012" s="47"/>
      <c r="M2012" s="47"/>
      <c r="N2012" s="47"/>
      <c r="O2012" s="47"/>
      <c r="P2012" s="47"/>
      <c r="Q2012" s="47"/>
      <c r="R2012" s="47"/>
      <c r="S2012" s="47"/>
      <c r="T2012" s="47"/>
      <c r="U2012" s="47"/>
    </row>
    <row r="2013" spans="1:21" x14ac:dyDescent="0.2">
      <c r="A2013" s="47"/>
      <c r="B2013" s="47"/>
      <c r="C2013" s="47"/>
      <c r="D2013" s="47"/>
      <c r="E2013" s="47"/>
      <c r="F2013" s="47"/>
      <c r="G2013" s="47"/>
      <c r="H2013" s="47"/>
      <c r="I2013" s="47"/>
      <c r="J2013" s="47"/>
      <c r="K2013" s="47"/>
      <c r="L2013" s="47"/>
      <c r="M2013" s="47"/>
      <c r="N2013" s="47"/>
      <c r="O2013" s="47"/>
      <c r="P2013" s="47"/>
      <c r="Q2013" s="47"/>
      <c r="R2013" s="47"/>
      <c r="S2013" s="47"/>
      <c r="T2013" s="47"/>
      <c r="U2013" s="47"/>
    </row>
    <row r="2014" spans="1:21" x14ac:dyDescent="0.2">
      <c r="A2014" s="47"/>
      <c r="B2014" s="47"/>
      <c r="C2014" s="47"/>
      <c r="D2014" s="47"/>
      <c r="E2014" s="47"/>
      <c r="F2014" s="47"/>
      <c r="G2014" s="47"/>
      <c r="H2014" s="47"/>
      <c r="I2014" s="47"/>
      <c r="J2014" s="47"/>
      <c r="K2014" s="47"/>
      <c r="L2014" s="47"/>
      <c r="M2014" s="47"/>
      <c r="N2014" s="47"/>
      <c r="O2014" s="47"/>
      <c r="P2014" s="47"/>
      <c r="Q2014" s="47"/>
      <c r="R2014" s="47"/>
      <c r="S2014" s="47"/>
      <c r="T2014" s="47"/>
      <c r="U2014" s="47"/>
    </row>
    <row r="2015" spans="1:21" x14ac:dyDescent="0.2">
      <c r="A2015" s="47"/>
      <c r="B2015" s="47"/>
      <c r="C2015" s="47"/>
      <c r="D2015" s="47"/>
      <c r="E2015" s="47"/>
      <c r="F2015" s="47"/>
      <c r="G2015" s="47"/>
      <c r="H2015" s="47"/>
      <c r="I2015" s="47"/>
      <c r="J2015" s="47"/>
      <c r="K2015" s="47"/>
      <c r="L2015" s="47"/>
      <c r="M2015" s="47"/>
      <c r="N2015" s="47"/>
      <c r="O2015" s="47"/>
      <c r="P2015" s="47"/>
      <c r="Q2015" s="47"/>
      <c r="R2015" s="47"/>
      <c r="S2015" s="47"/>
      <c r="T2015" s="47"/>
      <c r="U2015" s="47"/>
    </row>
    <row r="2016" spans="1:21" x14ac:dyDescent="0.2">
      <c r="A2016" s="47"/>
      <c r="B2016" s="47"/>
      <c r="C2016" s="47"/>
      <c r="D2016" s="47"/>
      <c r="E2016" s="47"/>
      <c r="F2016" s="47"/>
      <c r="G2016" s="47"/>
      <c r="H2016" s="47"/>
      <c r="I2016" s="47"/>
      <c r="J2016" s="47"/>
      <c r="K2016" s="47"/>
      <c r="L2016" s="47"/>
      <c r="M2016" s="47"/>
      <c r="N2016" s="47"/>
      <c r="O2016" s="47"/>
      <c r="P2016" s="47"/>
      <c r="Q2016" s="47"/>
      <c r="R2016" s="47"/>
      <c r="S2016" s="47"/>
      <c r="T2016" s="47"/>
      <c r="U2016" s="47"/>
    </row>
    <row r="2017" spans="1:21" x14ac:dyDescent="0.2">
      <c r="A2017" s="47"/>
      <c r="B2017" s="47"/>
      <c r="C2017" s="47"/>
      <c r="D2017" s="47"/>
      <c r="E2017" s="47"/>
      <c r="F2017" s="47"/>
      <c r="G2017" s="47"/>
      <c r="H2017" s="47"/>
      <c r="I2017" s="47"/>
      <c r="J2017" s="47"/>
      <c r="K2017" s="47"/>
      <c r="L2017" s="47"/>
      <c r="M2017" s="47"/>
      <c r="N2017" s="47"/>
      <c r="O2017" s="47"/>
      <c r="P2017" s="47"/>
      <c r="Q2017" s="47"/>
      <c r="R2017" s="47"/>
      <c r="S2017" s="47"/>
      <c r="T2017" s="47"/>
      <c r="U2017" s="47"/>
    </row>
    <row r="2018" spans="1:21" x14ac:dyDescent="0.2">
      <c r="A2018" s="47"/>
      <c r="B2018" s="47"/>
      <c r="C2018" s="47"/>
      <c r="D2018" s="47"/>
      <c r="E2018" s="47"/>
      <c r="F2018" s="47"/>
      <c r="G2018" s="47"/>
      <c r="H2018" s="47"/>
      <c r="I2018" s="47"/>
      <c r="J2018" s="47"/>
      <c r="K2018" s="47"/>
      <c r="L2018" s="47"/>
      <c r="M2018" s="47"/>
      <c r="N2018" s="47"/>
      <c r="O2018" s="47"/>
      <c r="P2018" s="47"/>
      <c r="Q2018" s="47"/>
      <c r="R2018" s="47"/>
      <c r="S2018" s="47"/>
      <c r="T2018" s="47"/>
      <c r="U2018" s="47"/>
    </row>
    <row r="2019" spans="1:21" x14ac:dyDescent="0.2">
      <c r="A2019" s="47"/>
      <c r="B2019" s="47"/>
      <c r="C2019" s="47"/>
      <c r="D2019" s="47"/>
      <c r="E2019" s="47"/>
      <c r="F2019" s="47"/>
      <c r="G2019" s="47"/>
      <c r="H2019" s="47"/>
      <c r="I2019" s="47"/>
      <c r="J2019" s="47"/>
      <c r="K2019" s="47"/>
      <c r="L2019" s="47"/>
      <c r="M2019" s="47"/>
      <c r="N2019" s="47"/>
      <c r="O2019" s="47"/>
      <c r="P2019" s="47"/>
      <c r="Q2019" s="47"/>
      <c r="R2019" s="47"/>
      <c r="S2019" s="47"/>
      <c r="T2019" s="47"/>
      <c r="U2019" s="47"/>
    </row>
    <row r="2020" spans="1:21" x14ac:dyDescent="0.2">
      <c r="A2020" s="47"/>
      <c r="B2020" s="47"/>
      <c r="C2020" s="47"/>
      <c r="D2020" s="47"/>
      <c r="E2020" s="47"/>
      <c r="F2020" s="47"/>
      <c r="G2020" s="47"/>
      <c r="H2020" s="47"/>
      <c r="I2020" s="47"/>
      <c r="J2020" s="47"/>
      <c r="K2020" s="47"/>
      <c r="L2020" s="47"/>
      <c r="M2020" s="47"/>
      <c r="N2020" s="47"/>
      <c r="O2020" s="47"/>
      <c r="P2020" s="47"/>
      <c r="Q2020" s="47"/>
      <c r="R2020" s="47"/>
      <c r="S2020" s="47"/>
      <c r="T2020" s="47"/>
      <c r="U2020" s="47"/>
    </row>
    <row r="2021" spans="1:21" x14ac:dyDescent="0.2">
      <c r="A2021" s="47"/>
      <c r="B2021" s="47"/>
      <c r="C2021" s="47"/>
      <c r="D2021" s="47"/>
      <c r="E2021" s="47"/>
      <c r="F2021" s="47"/>
      <c r="G2021" s="47"/>
      <c r="H2021" s="47"/>
      <c r="I2021" s="47"/>
      <c r="J2021" s="47"/>
      <c r="K2021" s="47"/>
      <c r="L2021" s="47"/>
      <c r="M2021" s="47"/>
      <c r="N2021" s="47"/>
      <c r="O2021" s="47"/>
      <c r="P2021" s="47"/>
      <c r="Q2021" s="47"/>
      <c r="R2021" s="47"/>
      <c r="S2021" s="47"/>
      <c r="T2021" s="47"/>
      <c r="U2021" s="47"/>
    </row>
    <row r="2022" spans="1:21" x14ac:dyDescent="0.2">
      <c r="A2022" s="47"/>
      <c r="B2022" s="47"/>
      <c r="C2022" s="47"/>
      <c r="D2022" s="47"/>
      <c r="E2022" s="47"/>
      <c r="F2022" s="47"/>
      <c r="G2022" s="47"/>
      <c r="H2022" s="47"/>
      <c r="I2022" s="47"/>
      <c r="J2022" s="47"/>
      <c r="K2022" s="47"/>
      <c r="L2022" s="47"/>
      <c r="M2022" s="47"/>
      <c r="N2022" s="47"/>
      <c r="O2022" s="47"/>
      <c r="P2022" s="47"/>
      <c r="Q2022" s="47"/>
      <c r="R2022" s="47"/>
      <c r="S2022" s="47"/>
      <c r="T2022" s="47"/>
      <c r="U2022" s="47"/>
    </row>
    <row r="2023" spans="1:21" x14ac:dyDescent="0.2">
      <c r="A2023" s="47"/>
      <c r="B2023" s="47"/>
      <c r="C2023" s="47"/>
      <c r="D2023" s="47"/>
      <c r="E2023" s="47"/>
      <c r="F2023" s="47"/>
      <c r="G2023" s="47"/>
      <c r="H2023" s="47"/>
      <c r="I2023" s="47"/>
      <c r="J2023" s="47"/>
      <c r="K2023" s="47"/>
      <c r="L2023" s="47"/>
      <c r="M2023" s="47"/>
      <c r="N2023" s="47"/>
      <c r="O2023" s="47"/>
      <c r="P2023" s="47"/>
      <c r="Q2023" s="47"/>
      <c r="R2023" s="47"/>
      <c r="S2023" s="47"/>
      <c r="T2023" s="47"/>
      <c r="U2023" s="47"/>
    </row>
    <row r="2024" spans="1:21" x14ac:dyDescent="0.2">
      <c r="A2024" s="47"/>
      <c r="B2024" s="47"/>
      <c r="C2024" s="47"/>
      <c r="D2024" s="47"/>
      <c r="E2024" s="47"/>
      <c r="F2024" s="47"/>
      <c r="G2024" s="47"/>
      <c r="H2024" s="47"/>
      <c r="I2024" s="47"/>
      <c r="J2024" s="47"/>
      <c r="K2024" s="47"/>
      <c r="L2024" s="47"/>
      <c r="M2024" s="47"/>
      <c r="N2024" s="47"/>
      <c r="O2024" s="47"/>
      <c r="P2024" s="47"/>
      <c r="Q2024" s="47"/>
      <c r="R2024" s="47"/>
      <c r="S2024" s="47"/>
      <c r="T2024" s="47"/>
      <c r="U2024" s="47"/>
    </row>
    <row r="2025" spans="1:21" x14ac:dyDescent="0.2">
      <c r="A2025" s="47"/>
      <c r="B2025" s="47"/>
      <c r="C2025" s="47"/>
      <c r="D2025" s="47"/>
      <c r="E2025" s="47"/>
      <c r="F2025" s="47"/>
      <c r="G2025" s="47"/>
      <c r="H2025" s="47"/>
      <c r="I2025" s="47"/>
      <c r="J2025" s="47"/>
      <c r="K2025" s="47"/>
      <c r="L2025" s="47"/>
      <c r="M2025" s="47"/>
      <c r="N2025" s="47"/>
      <c r="O2025" s="47"/>
      <c r="P2025" s="47"/>
      <c r="Q2025" s="47"/>
      <c r="R2025" s="47"/>
      <c r="S2025" s="47"/>
      <c r="T2025" s="47"/>
      <c r="U2025" s="47"/>
    </row>
    <row r="2026" spans="1:21" x14ac:dyDescent="0.2">
      <c r="A2026" s="47"/>
      <c r="B2026" s="47"/>
      <c r="C2026" s="47"/>
      <c r="D2026" s="47"/>
      <c r="E2026" s="47"/>
      <c r="F2026" s="47"/>
      <c r="G2026" s="47"/>
      <c r="H2026" s="47"/>
      <c r="I2026" s="47"/>
      <c r="J2026" s="47"/>
      <c r="K2026" s="47"/>
      <c r="L2026" s="47"/>
      <c r="M2026" s="47"/>
      <c r="N2026" s="47"/>
      <c r="O2026" s="47"/>
      <c r="P2026" s="47"/>
      <c r="Q2026" s="47"/>
      <c r="R2026" s="47"/>
      <c r="S2026" s="47"/>
      <c r="T2026" s="47"/>
      <c r="U2026" s="47"/>
    </row>
    <row r="2027" spans="1:21" x14ac:dyDescent="0.2">
      <c r="A2027" s="47"/>
      <c r="B2027" s="47"/>
      <c r="C2027" s="47"/>
      <c r="D2027" s="47"/>
      <c r="E2027" s="47"/>
      <c r="F2027" s="47"/>
      <c r="G2027" s="47"/>
      <c r="H2027" s="47"/>
      <c r="I2027" s="47"/>
      <c r="J2027" s="47"/>
      <c r="K2027" s="47"/>
      <c r="L2027" s="47"/>
      <c r="M2027" s="47"/>
      <c r="N2027" s="47"/>
      <c r="O2027" s="47"/>
      <c r="P2027" s="47"/>
      <c r="Q2027" s="47"/>
      <c r="R2027" s="47"/>
      <c r="S2027" s="47"/>
      <c r="T2027" s="47"/>
      <c r="U2027" s="47"/>
    </row>
    <row r="2028" spans="1:21" x14ac:dyDescent="0.2">
      <c r="A2028" s="47"/>
      <c r="B2028" s="47"/>
      <c r="C2028" s="47"/>
      <c r="D2028" s="47"/>
      <c r="E2028" s="47"/>
      <c r="F2028" s="47"/>
      <c r="G2028" s="47"/>
      <c r="H2028" s="47"/>
      <c r="I2028" s="47"/>
      <c r="J2028" s="47"/>
      <c r="K2028" s="47"/>
      <c r="L2028" s="47"/>
      <c r="M2028" s="47"/>
      <c r="N2028" s="47"/>
      <c r="O2028" s="47"/>
      <c r="P2028" s="47"/>
      <c r="Q2028" s="47"/>
      <c r="R2028" s="47"/>
      <c r="S2028" s="47"/>
      <c r="T2028" s="47"/>
      <c r="U2028" s="47"/>
    </row>
    <row r="2029" spans="1:21" x14ac:dyDescent="0.2">
      <c r="A2029" s="47"/>
      <c r="B2029" s="47"/>
      <c r="C2029" s="47"/>
      <c r="D2029" s="47"/>
      <c r="E2029" s="47"/>
      <c r="F2029" s="47"/>
      <c r="G2029" s="47"/>
      <c r="H2029" s="47"/>
      <c r="I2029" s="47"/>
      <c r="J2029" s="47"/>
      <c r="K2029" s="47"/>
      <c r="L2029" s="47"/>
      <c r="M2029" s="47"/>
      <c r="N2029" s="47"/>
      <c r="O2029" s="47"/>
      <c r="P2029" s="47"/>
      <c r="Q2029" s="47"/>
      <c r="R2029" s="47"/>
      <c r="S2029" s="47"/>
      <c r="T2029" s="47"/>
      <c r="U2029" s="47"/>
    </row>
    <row r="2030" spans="1:21" x14ac:dyDescent="0.2">
      <c r="A2030" s="47"/>
      <c r="B2030" s="47"/>
      <c r="C2030" s="47"/>
      <c r="D2030" s="47"/>
      <c r="E2030" s="47"/>
      <c r="F2030" s="47"/>
      <c r="G2030" s="47"/>
      <c r="H2030" s="47"/>
      <c r="I2030" s="47"/>
      <c r="J2030" s="47"/>
      <c r="K2030" s="47"/>
      <c r="L2030" s="47"/>
      <c r="M2030" s="47"/>
      <c r="N2030" s="47"/>
      <c r="O2030" s="47"/>
      <c r="P2030" s="47"/>
      <c r="Q2030" s="47"/>
      <c r="R2030" s="47"/>
      <c r="S2030" s="47"/>
      <c r="T2030" s="47"/>
      <c r="U2030" s="47"/>
    </row>
    <row r="2031" spans="1:21" x14ac:dyDescent="0.2">
      <c r="A2031" s="47"/>
      <c r="B2031" s="47"/>
      <c r="C2031" s="47"/>
      <c r="D2031" s="47"/>
      <c r="E2031" s="47"/>
      <c r="F2031" s="47"/>
      <c r="G2031" s="47"/>
      <c r="H2031" s="47"/>
      <c r="I2031" s="47"/>
      <c r="J2031" s="47"/>
      <c r="K2031" s="47"/>
      <c r="L2031" s="47"/>
      <c r="M2031" s="47"/>
      <c r="N2031" s="47"/>
      <c r="O2031" s="47"/>
      <c r="P2031" s="47"/>
      <c r="Q2031" s="47"/>
      <c r="R2031" s="47"/>
      <c r="S2031" s="47"/>
      <c r="T2031" s="47"/>
      <c r="U2031" s="47"/>
    </row>
    <row r="2032" spans="1:21" x14ac:dyDescent="0.2">
      <c r="A2032" s="47"/>
      <c r="B2032" s="47"/>
      <c r="C2032" s="47"/>
      <c r="D2032" s="47"/>
      <c r="E2032" s="47"/>
      <c r="F2032" s="47"/>
      <c r="G2032" s="47"/>
      <c r="H2032" s="47"/>
      <c r="I2032" s="47"/>
      <c r="J2032" s="47"/>
      <c r="K2032" s="47"/>
      <c r="L2032" s="47"/>
      <c r="M2032" s="47"/>
      <c r="N2032" s="47"/>
      <c r="O2032" s="47"/>
      <c r="P2032" s="47"/>
      <c r="Q2032" s="47"/>
      <c r="R2032" s="47"/>
      <c r="S2032" s="47"/>
      <c r="T2032" s="47"/>
      <c r="U2032" s="47"/>
    </row>
    <row r="2033" spans="1:21" x14ac:dyDescent="0.2">
      <c r="A2033" s="47"/>
      <c r="B2033" s="47"/>
      <c r="C2033" s="47"/>
      <c r="D2033" s="47"/>
      <c r="E2033" s="47"/>
      <c r="F2033" s="47"/>
      <c r="G2033" s="47"/>
      <c r="H2033" s="47"/>
      <c r="I2033" s="47"/>
      <c r="J2033" s="47"/>
      <c r="K2033" s="47"/>
      <c r="L2033" s="47"/>
      <c r="M2033" s="47"/>
      <c r="N2033" s="47"/>
      <c r="O2033" s="47"/>
      <c r="P2033" s="47"/>
      <c r="Q2033" s="47"/>
      <c r="R2033" s="47"/>
      <c r="S2033" s="47"/>
      <c r="T2033" s="47"/>
      <c r="U2033" s="47"/>
    </row>
    <row r="2034" spans="1:21" x14ac:dyDescent="0.2">
      <c r="A2034" s="47"/>
      <c r="B2034" s="47"/>
      <c r="C2034" s="47"/>
      <c r="D2034" s="47"/>
      <c r="E2034" s="47"/>
      <c r="F2034" s="47"/>
      <c r="G2034" s="47"/>
      <c r="H2034" s="47"/>
      <c r="I2034" s="47"/>
      <c r="J2034" s="47"/>
      <c r="K2034" s="47"/>
      <c r="L2034" s="47"/>
      <c r="M2034" s="47"/>
      <c r="N2034" s="47"/>
      <c r="O2034" s="47"/>
      <c r="P2034" s="47"/>
      <c r="Q2034" s="47"/>
      <c r="R2034" s="47"/>
      <c r="S2034" s="47"/>
      <c r="T2034" s="47"/>
      <c r="U2034" s="47"/>
    </row>
    <row r="2035" spans="1:21" x14ac:dyDescent="0.2">
      <c r="A2035" s="47"/>
      <c r="B2035" s="47"/>
      <c r="C2035" s="47"/>
      <c r="D2035" s="47"/>
      <c r="E2035" s="47"/>
      <c r="F2035" s="47"/>
      <c r="G2035" s="47"/>
      <c r="H2035" s="47"/>
      <c r="I2035" s="47"/>
      <c r="J2035" s="47"/>
      <c r="K2035" s="47"/>
      <c r="L2035" s="47"/>
      <c r="M2035" s="47"/>
      <c r="N2035" s="47"/>
      <c r="O2035" s="47"/>
      <c r="P2035" s="47"/>
      <c r="Q2035" s="47"/>
      <c r="R2035" s="47"/>
      <c r="S2035" s="47"/>
      <c r="T2035" s="47"/>
      <c r="U2035" s="47"/>
    </row>
    <row r="2036" spans="1:21" x14ac:dyDescent="0.2">
      <c r="A2036" s="47"/>
      <c r="B2036" s="47"/>
      <c r="C2036" s="47"/>
      <c r="D2036" s="47"/>
      <c r="E2036" s="47"/>
      <c r="F2036" s="47"/>
      <c r="G2036" s="47"/>
      <c r="H2036" s="47"/>
      <c r="I2036" s="47"/>
      <c r="J2036" s="47"/>
      <c r="K2036" s="47"/>
      <c r="L2036" s="47"/>
      <c r="M2036" s="47"/>
      <c r="N2036" s="47"/>
      <c r="O2036" s="47"/>
      <c r="P2036" s="47"/>
      <c r="Q2036" s="47"/>
      <c r="R2036" s="47"/>
      <c r="S2036" s="47"/>
      <c r="T2036" s="47"/>
      <c r="U2036" s="47"/>
    </row>
    <row r="2037" spans="1:21" x14ac:dyDescent="0.2">
      <c r="A2037" s="47"/>
      <c r="B2037" s="47"/>
      <c r="C2037" s="47"/>
      <c r="D2037" s="47"/>
      <c r="E2037" s="47"/>
      <c r="F2037" s="47"/>
      <c r="G2037" s="47"/>
      <c r="H2037" s="47"/>
      <c r="I2037" s="47"/>
      <c r="J2037" s="47"/>
      <c r="K2037" s="47"/>
      <c r="L2037" s="47"/>
      <c r="M2037" s="47"/>
      <c r="N2037" s="47"/>
      <c r="O2037" s="47"/>
      <c r="P2037" s="47"/>
      <c r="Q2037" s="47"/>
      <c r="R2037" s="47"/>
      <c r="S2037" s="47"/>
      <c r="T2037" s="47"/>
      <c r="U2037" s="47"/>
    </row>
    <row r="2038" spans="1:21" x14ac:dyDescent="0.2">
      <c r="A2038" s="47"/>
      <c r="B2038" s="47"/>
      <c r="C2038" s="47"/>
      <c r="D2038" s="47"/>
      <c r="E2038" s="47"/>
      <c r="F2038" s="47"/>
      <c r="G2038" s="47"/>
      <c r="H2038" s="47"/>
      <c r="I2038" s="47"/>
      <c r="J2038" s="47"/>
      <c r="K2038" s="47"/>
      <c r="L2038" s="47"/>
      <c r="M2038" s="47"/>
      <c r="N2038" s="47"/>
      <c r="O2038" s="47"/>
      <c r="P2038" s="47"/>
      <c r="Q2038" s="47"/>
      <c r="R2038" s="47"/>
      <c r="S2038" s="47"/>
      <c r="T2038" s="47"/>
      <c r="U2038" s="47"/>
    </row>
    <row r="2039" spans="1:21" x14ac:dyDescent="0.2">
      <c r="A2039" s="47"/>
      <c r="B2039" s="47"/>
      <c r="C2039" s="47"/>
      <c r="D2039" s="47"/>
      <c r="E2039" s="47"/>
      <c r="F2039" s="47"/>
      <c r="G2039" s="47"/>
      <c r="H2039" s="47"/>
      <c r="I2039" s="47"/>
      <c r="J2039" s="47"/>
      <c r="K2039" s="47"/>
      <c r="L2039" s="47"/>
      <c r="M2039" s="47"/>
      <c r="N2039" s="47"/>
      <c r="O2039" s="47"/>
      <c r="P2039" s="47"/>
      <c r="Q2039" s="47"/>
      <c r="R2039" s="47"/>
      <c r="S2039" s="47"/>
      <c r="T2039" s="47"/>
      <c r="U2039" s="47"/>
    </row>
    <row r="2040" spans="1:21" x14ac:dyDescent="0.2">
      <c r="A2040" s="47"/>
      <c r="B2040" s="47"/>
      <c r="C2040" s="47"/>
      <c r="D2040" s="47"/>
      <c r="E2040" s="47"/>
      <c r="F2040" s="47"/>
      <c r="G2040" s="47"/>
      <c r="H2040" s="47"/>
      <c r="I2040" s="47"/>
      <c r="J2040" s="47"/>
      <c r="K2040" s="47"/>
      <c r="L2040" s="47"/>
      <c r="M2040" s="47"/>
      <c r="N2040" s="47"/>
      <c r="O2040" s="47"/>
      <c r="P2040" s="47"/>
      <c r="Q2040" s="47"/>
      <c r="R2040" s="47"/>
      <c r="S2040" s="47"/>
      <c r="T2040" s="47"/>
      <c r="U2040" s="47"/>
    </row>
    <row r="2041" spans="1:21" x14ac:dyDescent="0.2">
      <c r="A2041" s="47"/>
      <c r="B2041" s="47"/>
      <c r="C2041" s="47"/>
      <c r="D2041" s="47"/>
      <c r="E2041" s="47"/>
      <c r="F2041" s="47"/>
      <c r="G2041" s="47"/>
      <c r="H2041" s="47"/>
      <c r="I2041" s="47"/>
      <c r="J2041" s="47"/>
      <c r="K2041" s="47"/>
      <c r="L2041" s="47"/>
      <c r="M2041" s="47"/>
      <c r="N2041" s="47"/>
      <c r="O2041" s="47"/>
      <c r="P2041" s="47"/>
      <c r="Q2041" s="47"/>
      <c r="R2041" s="47"/>
      <c r="S2041" s="47"/>
      <c r="T2041" s="47"/>
      <c r="U2041" s="47"/>
    </row>
    <row r="2042" spans="1:21" x14ac:dyDescent="0.2">
      <c r="A2042" s="47"/>
      <c r="B2042" s="47"/>
      <c r="C2042" s="47"/>
      <c r="D2042" s="47"/>
      <c r="E2042" s="47"/>
      <c r="F2042" s="47"/>
      <c r="G2042" s="47"/>
      <c r="H2042" s="47"/>
      <c r="I2042" s="47"/>
      <c r="J2042" s="47"/>
      <c r="K2042" s="47"/>
      <c r="L2042" s="47"/>
      <c r="M2042" s="47"/>
      <c r="N2042" s="47"/>
      <c r="O2042" s="47"/>
      <c r="P2042" s="47"/>
      <c r="Q2042" s="47"/>
      <c r="R2042" s="47"/>
      <c r="S2042" s="47"/>
      <c r="T2042" s="47"/>
      <c r="U2042" s="47"/>
    </row>
    <row r="2043" spans="1:21" x14ac:dyDescent="0.2">
      <c r="A2043" s="47"/>
      <c r="B2043" s="47"/>
      <c r="C2043" s="47"/>
      <c r="D2043" s="47"/>
      <c r="E2043" s="47"/>
      <c r="F2043" s="47"/>
      <c r="G2043" s="47"/>
      <c r="H2043" s="47"/>
      <c r="I2043" s="47"/>
      <c r="J2043" s="47"/>
      <c r="K2043" s="47"/>
      <c r="L2043" s="47"/>
      <c r="M2043" s="47"/>
      <c r="N2043" s="47"/>
      <c r="O2043" s="47"/>
      <c r="P2043" s="47"/>
      <c r="Q2043" s="47"/>
      <c r="R2043" s="47"/>
      <c r="S2043" s="47"/>
      <c r="T2043" s="47"/>
      <c r="U2043" s="47"/>
    </row>
    <row r="2044" spans="1:21" x14ac:dyDescent="0.2">
      <c r="A2044" s="47"/>
      <c r="B2044" s="47"/>
      <c r="C2044" s="47"/>
      <c r="D2044" s="47"/>
      <c r="E2044" s="47"/>
      <c r="F2044" s="47"/>
      <c r="G2044" s="47"/>
      <c r="H2044" s="47"/>
      <c r="I2044" s="47"/>
      <c r="J2044" s="47"/>
      <c r="K2044" s="47"/>
      <c r="L2044" s="47"/>
      <c r="M2044" s="47"/>
      <c r="N2044" s="47"/>
      <c r="O2044" s="47"/>
      <c r="P2044" s="47"/>
      <c r="Q2044" s="47"/>
      <c r="R2044" s="47"/>
      <c r="S2044" s="47"/>
      <c r="T2044" s="47"/>
      <c r="U2044" s="47"/>
    </row>
    <row r="2045" spans="1:21" x14ac:dyDescent="0.2">
      <c r="A2045" s="47"/>
      <c r="B2045" s="47"/>
      <c r="C2045" s="47"/>
      <c r="D2045" s="47"/>
      <c r="E2045" s="47"/>
      <c r="F2045" s="47"/>
      <c r="G2045" s="47"/>
      <c r="H2045" s="47"/>
      <c r="I2045" s="47"/>
      <c r="J2045" s="47"/>
      <c r="K2045" s="47"/>
      <c r="L2045" s="47"/>
      <c r="M2045" s="47"/>
      <c r="N2045" s="47"/>
      <c r="O2045" s="47"/>
      <c r="P2045" s="47"/>
      <c r="Q2045" s="47"/>
      <c r="R2045" s="47"/>
      <c r="S2045" s="47"/>
      <c r="T2045" s="47"/>
      <c r="U2045" s="47"/>
    </row>
    <row r="2046" spans="1:21" x14ac:dyDescent="0.2">
      <c r="A2046" s="47"/>
      <c r="B2046" s="47"/>
      <c r="C2046" s="47"/>
      <c r="D2046" s="47"/>
      <c r="E2046" s="47"/>
      <c r="F2046" s="47"/>
      <c r="G2046" s="47"/>
      <c r="H2046" s="47"/>
      <c r="I2046" s="47"/>
      <c r="J2046" s="47"/>
      <c r="K2046" s="47"/>
      <c r="L2046" s="47"/>
      <c r="M2046" s="47"/>
      <c r="N2046" s="47"/>
      <c r="O2046" s="47"/>
      <c r="P2046" s="47"/>
      <c r="Q2046" s="47"/>
      <c r="R2046" s="47"/>
      <c r="S2046" s="47"/>
      <c r="T2046" s="47"/>
      <c r="U2046" s="47"/>
    </row>
    <row r="2047" spans="1:21" x14ac:dyDescent="0.2">
      <c r="A2047" s="47"/>
      <c r="B2047" s="47"/>
      <c r="C2047" s="47"/>
      <c r="D2047" s="47"/>
      <c r="E2047" s="47"/>
      <c r="F2047" s="47"/>
      <c r="G2047" s="47"/>
      <c r="H2047" s="47"/>
      <c r="I2047" s="47"/>
      <c r="J2047" s="47"/>
      <c r="K2047" s="47"/>
      <c r="L2047" s="47"/>
      <c r="M2047" s="47"/>
      <c r="N2047" s="47"/>
      <c r="O2047" s="47"/>
      <c r="P2047" s="47"/>
      <c r="Q2047" s="47"/>
      <c r="R2047" s="47"/>
      <c r="S2047" s="47"/>
      <c r="T2047" s="47"/>
      <c r="U2047" s="47"/>
    </row>
    <row r="2048" spans="1:21" x14ac:dyDescent="0.2">
      <c r="A2048" s="47"/>
      <c r="B2048" s="47"/>
      <c r="C2048" s="47"/>
      <c r="D2048" s="47"/>
      <c r="E2048" s="47"/>
      <c r="F2048" s="47"/>
      <c r="G2048" s="47"/>
      <c r="H2048" s="47"/>
      <c r="I2048" s="47"/>
      <c r="J2048" s="47"/>
      <c r="K2048" s="47"/>
      <c r="L2048" s="47"/>
      <c r="M2048" s="47"/>
      <c r="N2048" s="47"/>
      <c r="O2048" s="47"/>
      <c r="P2048" s="47"/>
      <c r="Q2048" s="47"/>
      <c r="R2048" s="47"/>
      <c r="S2048" s="47"/>
      <c r="T2048" s="47"/>
      <c r="U2048" s="47"/>
    </row>
    <row r="2049" spans="1:21" x14ac:dyDescent="0.2">
      <c r="A2049" s="47"/>
      <c r="B2049" s="47"/>
      <c r="C2049" s="47"/>
      <c r="D2049" s="47"/>
      <c r="E2049" s="47"/>
      <c r="F2049" s="47"/>
      <c r="G2049" s="47"/>
      <c r="H2049" s="47"/>
      <c r="I2049" s="47"/>
      <c r="J2049" s="47"/>
      <c r="K2049" s="47"/>
      <c r="L2049" s="47"/>
      <c r="M2049" s="47"/>
      <c r="N2049" s="47"/>
      <c r="O2049" s="47"/>
      <c r="P2049" s="47"/>
      <c r="Q2049" s="47"/>
      <c r="R2049" s="47"/>
      <c r="S2049" s="47"/>
      <c r="T2049" s="47"/>
      <c r="U2049" s="47"/>
    </row>
    <row r="2050" spans="1:21" x14ac:dyDescent="0.2">
      <c r="A2050" s="47"/>
      <c r="B2050" s="47"/>
      <c r="C2050" s="47"/>
      <c r="D2050" s="47"/>
      <c r="E2050" s="47"/>
      <c r="F2050" s="47"/>
      <c r="G2050" s="47"/>
      <c r="H2050" s="47"/>
      <c r="I2050" s="47"/>
      <c r="J2050" s="47"/>
      <c r="K2050" s="47"/>
      <c r="L2050" s="47"/>
      <c r="M2050" s="47"/>
      <c r="N2050" s="47"/>
      <c r="O2050" s="47"/>
      <c r="P2050" s="47"/>
      <c r="Q2050" s="47"/>
      <c r="R2050" s="47"/>
      <c r="S2050" s="47"/>
      <c r="T2050" s="47"/>
      <c r="U2050" s="47"/>
    </row>
    <row r="2051" spans="1:21" x14ac:dyDescent="0.2">
      <c r="A2051" s="47"/>
      <c r="B2051" s="47"/>
      <c r="C2051" s="47"/>
      <c r="D2051" s="47"/>
      <c r="E2051" s="47"/>
      <c r="F2051" s="47"/>
      <c r="G2051" s="47"/>
      <c r="H2051" s="47"/>
      <c r="I2051" s="47"/>
      <c r="J2051" s="47"/>
      <c r="K2051" s="47"/>
      <c r="L2051" s="47"/>
      <c r="M2051" s="47"/>
      <c r="N2051" s="47"/>
      <c r="O2051" s="47"/>
      <c r="P2051" s="47"/>
      <c r="Q2051" s="47"/>
      <c r="R2051" s="47"/>
      <c r="S2051" s="47"/>
      <c r="T2051" s="47"/>
      <c r="U2051" s="47"/>
    </row>
    <row r="2052" spans="1:21" x14ac:dyDescent="0.2">
      <c r="A2052" s="47"/>
      <c r="B2052" s="47"/>
      <c r="C2052" s="47"/>
      <c r="D2052" s="47"/>
      <c r="E2052" s="47"/>
      <c r="F2052" s="47"/>
      <c r="G2052" s="47"/>
      <c r="H2052" s="47"/>
      <c r="I2052" s="47"/>
      <c r="J2052" s="47"/>
      <c r="K2052" s="47"/>
      <c r="L2052" s="47"/>
      <c r="M2052" s="47"/>
      <c r="N2052" s="47"/>
      <c r="O2052" s="47"/>
      <c r="P2052" s="47"/>
      <c r="Q2052" s="47"/>
      <c r="R2052" s="47"/>
      <c r="S2052" s="47"/>
      <c r="T2052" s="47"/>
      <c r="U2052" s="47"/>
    </row>
    <row r="2053" spans="1:21" x14ac:dyDescent="0.2">
      <c r="A2053" s="47"/>
      <c r="B2053" s="47"/>
      <c r="C2053" s="47"/>
      <c r="D2053" s="47"/>
      <c r="E2053" s="47"/>
      <c r="F2053" s="47"/>
      <c r="G2053" s="47"/>
      <c r="H2053" s="47"/>
      <c r="I2053" s="47"/>
      <c r="J2053" s="47"/>
      <c r="K2053" s="47"/>
      <c r="L2053" s="47"/>
      <c r="M2053" s="47"/>
      <c r="N2053" s="47"/>
      <c r="O2053" s="47"/>
      <c r="P2053" s="47"/>
      <c r="Q2053" s="47"/>
      <c r="R2053" s="47"/>
      <c r="S2053" s="47"/>
      <c r="T2053" s="47"/>
      <c r="U2053" s="47"/>
    </row>
    <row r="2054" spans="1:21" x14ac:dyDescent="0.2">
      <c r="A2054" s="47"/>
      <c r="B2054" s="47"/>
      <c r="C2054" s="47"/>
      <c r="D2054" s="47"/>
      <c r="E2054" s="47"/>
      <c r="F2054" s="47"/>
      <c r="G2054" s="47"/>
      <c r="H2054" s="47"/>
      <c r="I2054" s="47"/>
      <c r="J2054" s="47"/>
      <c r="K2054" s="47"/>
      <c r="L2054" s="47"/>
      <c r="M2054" s="47"/>
      <c r="N2054" s="47"/>
      <c r="O2054" s="47"/>
      <c r="P2054" s="47"/>
      <c r="Q2054" s="47"/>
      <c r="R2054" s="47"/>
      <c r="S2054" s="47"/>
      <c r="T2054" s="47"/>
      <c r="U2054" s="47"/>
    </row>
    <row r="2055" spans="1:21" x14ac:dyDescent="0.2">
      <c r="A2055" s="47"/>
      <c r="B2055" s="47"/>
      <c r="C2055" s="47"/>
      <c r="D2055" s="47"/>
      <c r="E2055" s="47"/>
      <c r="F2055" s="47"/>
      <c r="G2055" s="47"/>
      <c r="H2055" s="47"/>
      <c r="I2055" s="47"/>
      <c r="J2055" s="47"/>
      <c r="K2055" s="47"/>
      <c r="L2055" s="47"/>
      <c r="M2055" s="47"/>
      <c r="N2055" s="47"/>
      <c r="O2055" s="47"/>
      <c r="P2055" s="47"/>
      <c r="Q2055" s="47"/>
      <c r="R2055" s="47"/>
      <c r="S2055" s="47"/>
      <c r="T2055" s="47"/>
      <c r="U2055" s="47"/>
    </row>
    <row r="2056" spans="1:21" x14ac:dyDescent="0.2">
      <c r="A2056" s="47"/>
      <c r="B2056" s="47"/>
      <c r="C2056" s="47"/>
      <c r="D2056" s="47"/>
      <c r="E2056" s="47"/>
      <c r="F2056" s="47"/>
      <c r="G2056" s="47"/>
      <c r="H2056" s="47"/>
      <c r="I2056" s="47"/>
      <c r="J2056" s="47"/>
      <c r="K2056" s="47"/>
      <c r="L2056" s="47"/>
      <c r="M2056" s="47"/>
      <c r="N2056" s="47"/>
      <c r="O2056" s="47"/>
      <c r="P2056" s="47"/>
      <c r="Q2056" s="47"/>
      <c r="R2056" s="47"/>
      <c r="S2056" s="47"/>
      <c r="T2056" s="47"/>
      <c r="U2056" s="47"/>
    </row>
    <row r="2057" spans="1:21" x14ac:dyDescent="0.2">
      <c r="A2057" s="47"/>
      <c r="B2057" s="47"/>
      <c r="C2057" s="47"/>
      <c r="D2057" s="47"/>
      <c r="E2057" s="47"/>
      <c r="F2057" s="47"/>
      <c r="G2057" s="47"/>
      <c r="H2057" s="47"/>
      <c r="I2057" s="47"/>
      <c r="J2057" s="47"/>
      <c r="K2057" s="47"/>
      <c r="L2057" s="47"/>
      <c r="M2057" s="47"/>
      <c r="N2057" s="47"/>
      <c r="O2057" s="47"/>
      <c r="P2057" s="47"/>
      <c r="Q2057" s="47"/>
      <c r="R2057" s="47"/>
      <c r="S2057" s="47"/>
      <c r="T2057" s="47"/>
      <c r="U2057" s="47"/>
    </row>
    <row r="2058" spans="1:21" x14ac:dyDescent="0.2">
      <c r="A2058" s="47"/>
      <c r="B2058" s="47"/>
      <c r="C2058" s="47"/>
      <c r="D2058" s="47"/>
      <c r="E2058" s="47"/>
      <c r="F2058" s="47"/>
      <c r="G2058" s="47"/>
      <c r="H2058" s="47"/>
      <c r="I2058" s="47"/>
      <c r="J2058" s="47"/>
      <c r="K2058" s="47"/>
      <c r="L2058" s="47"/>
      <c r="M2058" s="47"/>
      <c r="N2058" s="47"/>
      <c r="O2058" s="47"/>
      <c r="P2058" s="47"/>
      <c r="Q2058" s="47"/>
      <c r="R2058" s="47"/>
      <c r="S2058" s="47"/>
      <c r="T2058" s="47"/>
      <c r="U2058" s="47"/>
    </row>
    <row r="2059" spans="1:21" x14ac:dyDescent="0.2">
      <c r="A2059" s="47"/>
      <c r="B2059" s="47"/>
      <c r="C2059" s="47"/>
      <c r="D2059" s="47"/>
      <c r="E2059" s="47"/>
      <c r="F2059" s="47"/>
      <c r="G2059" s="47"/>
      <c r="H2059" s="47"/>
      <c r="I2059" s="47"/>
      <c r="J2059" s="47"/>
      <c r="K2059" s="47"/>
      <c r="L2059" s="47"/>
      <c r="M2059" s="47"/>
      <c r="N2059" s="47"/>
      <c r="O2059" s="47"/>
      <c r="P2059" s="47"/>
      <c r="Q2059" s="47"/>
      <c r="R2059" s="47"/>
      <c r="S2059" s="47"/>
      <c r="T2059" s="47"/>
      <c r="U2059" s="47"/>
    </row>
    <row r="2060" spans="1:21" x14ac:dyDescent="0.2">
      <c r="A2060" s="47"/>
      <c r="B2060" s="47"/>
      <c r="C2060" s="47"/>
      <c r="D2060" s="47"/>
      <c r="E2060" s="47"/>
      <c r="F2060" s="47"/>
      <c r="G2060" s="47"/>
      <c r="H2060" s="47"/>
      <c r="I2060" s="47"/>
      <c r="J2060" s="47"/>
      <c r="K2060" s="47"/>
      <c r="L2060" s="47"/>
      <c r="M2060" s="47"/>
      <c r="N2060" s="47"/>
      <c r="O2060" s="47"/>
      <c r="P2060" s="47"/>
      <c r="Q2060" s="47"/>
      <c r="R2060" s="47"/>
      <c r="S2060" s="47"/>
      <c r="T2060" s="47"/>
      <c r="U2060" s="47"/>
    </row>
    <row r="2061" spans="1:21" x14ac:dyDescent="0.2">
      <c r="A2061" s="47"/>
      <c r="B2061" s="47"/>
      <c r="C2061" s="47"/>
      <c r="D2061" s="47"/>
      <c r="E2061" s="47"/>
      <c r="F2061" s="47"/>
      <c r="G2061" s="47"/>
      <c r="H2061" s="47"/>
      <c r="I2061" s="47"/>
      <c r="J2061" s="47"/>
      <c r="K2061" s="47"/>
      <c r="L2061" s="47"/>
      <c r="M2061" s="47"/>
      <c r="N2061" s="47"/>
      <c r="O2061" s="47"/>
      <c r="P2061" s="47"/>
      <c r="Q2061" s="47"/>
      <c r="R2061" s="47"/>
      <c r="S2061" s="47"/>
      <c r="T2061" s="47"/>
      <c r="U2061" s="47"/>
    </row>
    <row r="2062" spans="1:21" x14ac:dyDescent="0.2">
      <c r="A2062" s="47"/>
      <c r="B2062" s="47"/>
      <c r="C2062" s="47"/>
      <c r="D2062" s="47"/>
      <c r="E2062" s="47"/>
      <c r="F2062" s="47"/>
      <c r="G2062" s="47"/>
      <c r="H2062" s="47"/>
      <c r="I2062" s="47"/>
      <c r="J2062" s="47"/>
      <c r="K2062" s="47"/>
      <c r="L2062" s="47"/>
      <c r="M2062" s="47"/>
      <c r="N2062" s="47"/>
      <c r="O2062" s="47"/>
      <c r="P2062" s="47"/>
      <c r="Q2062" s="47"/>
      <c r="R2062" s="47"/>
      <c r="S2062" s="47"/>
      <c r="T2062" s="47"/>
      <c r="U2062" s="47"/>
    </row>
    <row r="2063" spans="1:21" x14ac:dyDescent="0.2">
      <c r="A2063" s="47"/>
      <c r="B2063" s="47"/>
      <c r="C2063" s="47"/>
      <c r="D2063" s="47"/>
      <c r="E2063" s="47"/>
      <c r="F2063" s="47"/>
      <c r="G2063" s="47"/>
      <c r="H2063" s="47"/>
      <c r="I2063" s="47"/>
      <c r="J2063" s="47"/>
      <c r="K2063" s="47"/>
      <c r="L2063" s="47"/>
      <c r="M2063" s="47"/>
      <c r="N2063" s="47"/>
      <c r="O2063" s="47"/>
      <c r="P2063" s="47"/>
      <c r="Q2063" s="47"/>
      <c r="R2063" s="47"/>
      <c r="S2063" s="47"/>
      <c r="T2063" s="47"/>
      <c r="U2063" s="47"/>
    </row>
    <row r="2064" spans="1:21" x14ac:dyDescent="0.2">
      <c r="A2064" s="47"/>
      <c r="B2064" s="47"/>
      <c r="C2064" s="47"/>
      <c r="D2064" s="47"/>
      <c r="E2064" s="47"/>
      <c r="F2064" s="47"/>
      <c r="G2064" s="47"/>
      <c r="H2064" s="47"/>
      <c r="I2064" s="47"/>
      <c r="J2064" s="47"/>
      <c r="K2064" s="47"/>
      <c r="L2064" s="47"/>
      <c r="M2064" s="47"/>
      <c r="N2064" s="47"/>
      <c r="O2064" s="47"/>
      <c r="P2064" s="47"/>
      <c r="Q2064" s="47"/>
      <c r="R2064" s="47"/>
      <c r="S2064" s="47"/>
      <c r="T2064" s="47"/>
      <c r="U2064" s="47"/>
    </row>
    <row r="2065" spans="1:21" x14ac:dyDescent="0.2">
      <c r="A2065" s="47"/>
      <c r="B2065" s="47"/>
      <c r="C2065" s="47"/>
      <c r="D2065" s="47"/>
      <c r="E2065" s="47"/>
      <c r="F2065" s="47"/>
      <c r="G2065" s="47"/>
      <c r="H2065" s="47"/>
      <c r="I2065" s="47"/>
      <c r="J2065" s="47"/>
      <c r="K2065" s="47"/>
      <c r="L2065" s="47"/>
      <c r="M2065" s="47"/>
      <c r="N2065" s="47"/>
      <c r="O2065" s="47"/>
      <c r="P2065" s="47"/>
      <c r="Q2065" s="47"/>
      <c r="R2065" s="47"/>
      <c r="S2065" s="47"/>
      <c r="T2065" s="47"/>
      <c r="U2065" s="47"/>
    </row>
    <row r="2066" spans="1:21" x14ac:dyDescent="0.2">
      <c r="A2066" s="47"/>
      <c r="B2066" s="47"/>
      <c r="C2066" s="47"/>
      <c r="D2066" s="47"/>
      <c r="E2066" s="47"/>
      <c r="F2066" s="47"/>
      <c r="G2066" s="47"/>
      <c r="H2066" s="47"/>
      <c r="I2066" s="47"/>
      <c r="J2066" s="47"/>
      <c r="K2066" s="47"/>
      <c r="L2066" s="47"/>
      <c r="M2066" s="47"/>
      <c r="N2066" s="47"/>
      <c r="O2066" s="47"/>
      <c r="P2066" s="47"/>
      <c r="Q2066" s="47"/>
      <c r="R2066" s="47"/>
      <c r="S2066" s="47"/>
      <c r="T2066" s="47"/>
      <c r="U2066" s="47"/>
    </row>
    <row r="2067" spans="1:21" x14ac:dyDescent="0.2">
      <c r="A2067" s="47"/>
      <c r="B2067" s="47"/>
      <c r="C2067" s="47"/>
      <c r="D2067" s="47"/>
      <c r="E2067" s="47"/>
      <c r="F2067" s="47"/>
      <c r="G2067" s="47"/>
      <c r="H2067" s="47"/>
      <c r="I2067" s="47"/>
      <c r="J2067" s="47"/>
      <c r="K2067" s="47"/>
      <c r="L2067" s="47"/>
      <c r="M2067" s="47"/>
      <c r="N2067" s="47"/>
      <c r="O2067" s="47"/>
      <c r="P2067" s="47"/>
      <c r="Q2067" s="47"/>
      <c r="R2067" s="47"/>
      <c r="S2067" s="47"/>
      <c r="T2067" s="47"/>
      <c r="U2067" s="47"/>
    </row>
    <row r="2068" spans="1:21" x14ac:dyDescent="0.2">
      <c r="A2068" s="47"/>
      <c r="B2068" s="47"/>
      <c r="C2068" s="47"/>
      <c r="D2068" s="47"/>
      <c r="E2068" s="47"/>
      <c r="F2068" s="47"/>
      <c r="G2068" s="47"/>
      <c r="H2068" s="47"/>
      <c r="I2068" s="47"/>
      <c r="J2068" s="47"/>
      <c r="K2068" s="47"/>
      <c r="L2068" s="47"/>
      <c r="M2068" s="47"/>
      <c r="N2068" s="47"/>
      <c r="O2068" s="47"/>
      <c r="P2068" s="47"/>
      <c r="Q2068" s="47"/>
      <c r="R2068" s="47"/>
      <c r="S2068" s="47"/>
      <c r="T2068" s="47"/>
      <c r="U2068" s="47"/>
    </row>
    <row r="2069" spans="1:21" x14ac:dyDescent="0.2">
      <c r="A2069" s="47"/>
      <c r="B2069" s="47"/>
      <c r="C2069" s="47"/>
      <c r="D2069" s="47"/>
      <c r="E2069" s="47"/>
      <c r="F2069" s="47"/>
      <c r="G2069" s="47"/>
      <c r="H2069" s="47"/>
      <c r="I2069" s="47"/>
      <c r="J2069" s="47"/>
      <c r="K2069" s="47"/>
      <c r="L2069" s="47"/>
      <c r="M2069" s="47"/>
      <c r="N2069" s="47"/>
      <c r="O2069" s="47"/>
      <c r="P2069" s="47"/>
      <c r="Q2069" s="47"/>
      <c r="R2069" s="47"/>
      <c r="S2069" s="47"/>
      <c r="T2069" s="47"/>
      <c r="U2069" s="47"/>
    </row>
    <row r="2070" spans="1:21" x14ac:dyDescent="0.2">
      <c r="A2070" s="47"/>
      <c r="B2070" s="47"/>
      <c r="C2070" s="47"/>
      <c r="D2070" s="47"/>
      <c r="E2070" s="47"/>
      <c r="F2070" s="47"/>
      <c r="G2070" s="47"/>
      <c r="H2070" s="47"/>
      <c r="I2070" s="47"/>
      <c r="J2070" s="47"/>
      <c r="K2070" s="47"/>
      <c r="L2070" s="47"/>
      <c r="M2070" s="47"/>
      <c r="N2070" s="47"/>
      <c r="O2070" s="47"/>
      <c r="P2070" s="47"/>
      <c r="Q2070" s="47"/>
      <c r="R2070" s="47"/>
      <c r="S2070" s="47"/>
      <c r="T2070" s="47"/>
      <c r="U2070" s="47"/>
    </row>
    <row r="2071" spans="1:21" x14ac:dyDescent="0.2">
      <c r="A2071" s="47"/>
      <c r="B2071" s="47"/>
      <c r="C2071" s="47"/>
      <c r="D2071" s="47"/>
      <c r="E2071" s="47"/>
      <c r="F2071" s="47"/>
      <c r="G2071" s="47"/>
      <c r="H2071" s="47"/>
      <c r="I2071" s="47"/>
      <c r="J2071" s="47"/>
      <c r="K2071" s="47"/>
      <c r="L2071" s="47"/>
      <c r="M2071" s="47"/>
      <c r="N2071" s="47"/>
      <c r="O2071" s="47"/>
      <c r="P2071" s="47"/>
      <c r="Q2071" s="47"/>
      <c r="R2071" s="47"/>
      <c r="S2071" s="47"/>
      <c r="T2071" s="47"/>
      <c r="U2071" s="47"/>
    </row>
    <row r="2072" spans="1:21" x14ac:dyDescent="0.2">
      <c r="A2072" s="47"/>
      <c r="B2072" s="47"/>
      <c r="C2072" s="47"/>
      <c r="D2072" s="47"/>
      <c r="E2072" s="47"/>
      <c r="F2072" s="47"/>
      <c r="G2072" s="47"/>
      <c r="H2072" s="47"/>
      <c r="I2072" s="47"/>
      <c r="J2072" s="47"/>
      <c r="K2072" s="47"/>
      <c r="L2072" s="47"/>
      <c r="M2072" s="47"/>
      <c r="N2072" s="47"/>
      <c r="O2072" s="47"/>
      <c r="P2072" s="47"/>
      <c r="Q2072" s="47"/>
      <c r="R2072" s="47"/>
      <c r="S2072" s="47"/>
      <c r="T2072" s="47"/>
      <c r="U2072" s="47"/>
    </row>
    <row r="2073" spans="1:21" x14ac:dyDescent="0.2">
      <c r="A2073" s="47"/>
      <c r="B2073" s="47"/>
      <c r="C2073" s="47"/>
      <c r="D2073" s="47"/>
      <c r="E2073" s="47"/>
      <c r="F2073" s="47"/>
      <c r="G2073" s="47"/>
      <c r="H2073" s="47"/>
      <c r="I2073" s="47"/>
      <c r="J2073" s="47"/>
      <c r="K2073" s="47"/>
      <c r="L2073" s="47"/>
      <c r="M2073" s="47"/>
      <c r="N2073" s="47"/>
      <c r="O2073" s="47"/>
      <c r="P2073" s="47"/>
      <c r="Q2073" s="47"/>
      <c r="R2073" s="47"/>
      <c r="S2073" s="47"/>
      <c r="T2073" s="47"/>
      <c r="U2073" s="47"/>
    </row>
    <row r="2074" spans="1:21" x14ac:dyDescent="0.2">
      <c r="A2074" s="47"/>
      <c r="B2074" s="47"/>
      <c r="C2074" s="47"/>
      <c r="D2074" s="47"/>
      <c r="E2074" s="47"/>
      <c r="F2074" s="47"/>
      <c r="G2074" s="47"/>
      <c r="H2074" s="47"/>
      <c r="I2074" s="47"/>
      <c r="J2074" s="47"/>
      <c r="K2074" s="47"/>
      <c r="L2074" s="47"/>
      <c r="M2074" s="47"/>
      <c r="N2074" s="47"/>
      <c r="O2074" s="47"/>
      <c r="P2074" s="47"/>
      <c r="Q2074" s="47"/>
      <c r="R2074" s="47"/>
      <c r="S2074" s="47"/>
      <c r="T2074" s="47"/>
      <c r="U2074" s="47"/>
    </row>
    <row r="2075" spans="1:21" x14ac:dyDescent="0.2">
      <c r="A2075" s="47"/>
      <c r="B2075" s="47"/>
      <c r="C2075" s="47"/>
      <c r="D2075" s="47"/>
      <c r="E2075" s="47"/>
      <c r="F2075" s="47"/>
      <c r="G2075" s="47"/>
      <c r="H2075" s="47"/>
      <c r="I2075" s="47"/>
      <c r="J2075" s="47"/>
      <c r="K2075" s="47"/>
      <c r="L2075" s="47"/>
      <c r="M2075" s="47"/>
      <c r="N2075" s="47"/>
      <c r="O2075" s="47"/>
      <c r="P2075" s="47"/>
      <c r="Q2075" s="47"/>
      <c r="R2075" s="47"/>
      <c r="S2075" s="47"/>
      <c r="T2075" s="47"/>
      <c r="U2075" s="47"/>
    </row>
    <row r="2076" spans="1:21" x14ac:dyDescent="0.2">
      <c r="A2076" s="47"/>
      <c r="B2076" s="47"/>
      <c r="C2076" s="47"/>
      <c r="D2076" s="47"/>
      <c r="E2076" s="47"/>
      <c r="F2076" s="47"/>
      <c r="G2076" s="47"/>
      <c r="H2076" s="47"/>
      <c r="I2076" s="47"/>
      <c r="J2076" s="47"/>
      <c r="K2076" s="47"/>
      <c r="L2076" s="47"/>
      <c r="M2076" s="47"/>
      <c r="N2076" s="47"/>
      <c r="O2076" s="47"/>
      <c r="P2076" s="47"/>
      <c r="Q2076" s="47"/>
      <c r="R2076" s="47"/>
      <c r="S2076" s="47"/>
      <c r="T2076" s="47"/>
      <c r="U2076" s="47"/>
    </row>
    <row r="2077" spans="1:21" x14ac:dyDescent="0.2">
      <c r="A2077" s="47"/>
      <c r="B2077" s="47"/>
      <c r="C2077" s="47"/>
      <c r="D2077" s="47"/>
      <c r="E2077" s="47"/>
      <c r="F2077" s="47"/>
      <c r="G2077" s="47"/>
      <c r="H2077" s="47"/>
      <c r="I2077" s="47"/>
      <c r="J2077" s="47"/>
      <c r="K2077" s="47"/>
      <c r="L2077" s="47"/>
      <c r="M2077" s="47"/>
      <c r="N2077" s="47"/>
      <c r="O2077" s="47"/>
      <c r="P2077" s="47"/>
      <c r="Q2077" s="47"/>
      <c r="R2077" s="47"/>
      <c r="S2077" s="47"/>
      <c r="T2077" s="47"/>
      <c r="U2077" s="47"/>
    </row>
    <row r="2078" spans="1:21" x14ac:dyDescent="0.2">
      <c r="A2078" s="47"/>
      <c r="B2078" s="47"/>
      <c r="C2078" s="47"/>
      <c r="D2078" s="47"/>
      <c r="E2078" s="47"/>
      <c r="F2078" s="47"/>
      <c r="G2078" s="47"/>
      <c r="H2078" s="47"/>
      <c r="I2078" s="47"/>
      <c r="J2078" s="47"/>
      <c r="K2078" s="47"/>
      <c r="L2078" s="47"/>
      <c r="M2078" s="47"/>
      <c r="N2078" s="47"/>
      <c r="O2078" s="47"/>
      <c r="P2078" s="47"/>
      <c r="Q2078" s="47"/>
      <c r="R2078" s="47"/>
      <c r="S2078" s="47"/>
      <c r="T2078" s="47"/>
      <c r="U2078" s="47"/>
    </row>
    <row r="2079" spans="1:21" x14ac:dyDescent="0.2">
      <c r="A2079" s="47"/>
      <c r="B2079" s="47"/>
      <c r="C2079" s="47"/>
      <c r="D2079" s="47"/>
      <c r="E2079" s="47"/>
      <c r="F2079" s="47"/>
      <c r="G2079" s="47"/>
      <c r="H2079" s="47"/>
      <c r="I2079" s="47"/>
      <c r="J2079" s="47"/>
      <c r="K2079" s="47"/>
      <c r="L2079" s="47"/>
      <c r="M2079" s="47"/>
      <c r="N2079" s="47"/>
      <c r="O2079" s="47"/>
      <c r="P2079" s="47"/>
      <c r="Q2079" s="47"/>
      <c r="R2079" s="47"/>
      <c r="S2079" s="47"/>
      <c r="T2079" s="47"/>
      <c r="U2079" s="47"/>
    </row>
    <row r="2080" spans="1:21" x14ac:dyDescent="0.2">
      <c r="A2080" s="47"/>
      <c r="B2080" s="47"/>
      <c r="C2080" s="47"/>
      <c r="D2080" s="47"/>
      <c r="E2080" s="47"/>
      <c r="F2080" s="47"/>
      <c r="G2080" s="47"/>
      <c r="H2080" s="47"/>
      <c r="I2080" s="47"/>
      <c r="J2080" s="47"/>
      <c r="K2080" s="47"/>
      <c r="L2080" s="47"/>
      <c r="M2080" s="47"/>
      <c r="N2080" s="47"/>
      <c r="O2080" s="47"/>
      <c r="P2080" s="47"/>
      <c r="Q2080" s="47"/>
      <c r="R2080" s="47"/>
      <c r="S2080" s="47"/>
      <c r="T2080" s="47"/>
      <c r="U2080" s="47"/>
    </row>
    <row r="2081" spans="1:21" x14ac:dyDescent="0.2">
      <c r="A2081" s="47"/>
      <c r="B2081" s="47"/>
      <c r="C2081" s="47"/>
      <c r="D2081" s="47"/>
      <c r="E2081" s="47"/>
      <c r="F2081" s="47"/>
      <c r="G2081" s="47"/>
      <c r="H2081" s="47"/>
      <c r="I2081" s="47"/>
      <c r="J2081" s="47"/>
      <c r="K2081" s="47"/>
      <c r="L2081" s="47"/>
      <c r="M2081" s="47"/>
      <c r="N2081" s="47"/>
      <c r="O2081" s="47"/>
      <c r="P2081" s="47"/>
      <c r="Q2081" s="47"/>
      <c r="R2081" s="47"/>
      <c r="S2081" s="47"/>
      <c r="T2081" s="47"/>
      <c r="U2081" s="47"/>
    </row>
    <row r="2082" spans="1:21" x14ac:dyDescent="0.2">
      <c r="A2082" s="47"/>
      <c r="B2082" s="47"/>
      <c r="C2082" s="47"/>
      <c r="D2082" s="47"/>
      <c r="E2082" s="47"/>
      <c r="F2082" s="47"/>
      <c r="G2082" s="47"/>
      <c r="H2082" s="47"/>
      <c r="I2082" s="47"/>
      <c r="J2082" s="47"/>
      <c r="K2082" s="47"/>
      <c r="L2082" s="47"/>
      <c r="M2082" s="47"/>
      <c r="N2082" s="47"/>
      <c r="O2082" s="47"/>
      <c r="P2082" s="47"/>
      <c r="Q2082" s="47"/>
      <c r="R2082" s="47"/>
      <c r="S2082" s="47"/>
      <c r="T2082" s="47"/>
      <c r="U2082" s="47"/>
    </row>
    <row r="2083" spans="1:21" x14ac:dyDescent="0.2">
      <c r="A2083" s="47"/>
      <c r="B2083" s="47"/>
      <c r="C2083" s="47"/>
      <c r="D2083" s="47"/>
      <c r="E2083" s="47"/>
      <c r="F2083" s="47"/>
      <c r="G2083" s="47"/>
      <c r="H2083" s="47"/>
      <c r="I2083" s="47"/>
      <c r="J2083" s="47"/>
      <c r="K2083" s="47"/>
      <c r="L2083" s="47"/>
      <c r="M2083" s="47"/>
      <c r="N2083" s="47"/>
      <c r="O2083" s="47"/>
      <c r="P2083" s="47"/>
      <c r="Q2083" s="47"/>
      <c r="R2083" s="47"/>
      <c r="S2083" s="47"/>
      <c r="T2083" s="47"/>
      <c r="U2083" s="47"/>
    </row>
    <row r="2084" spans="1:21" x14ac:dyDescent="0.2">
      <c r="A2084" s="47"/>
      <c r="B2084" s="47"/>
      <c r="C2084" s="47"/>
      <c r="D2084" s="47"/>
      <c r="E2084" s="47"/>
      <c r="F2084" s="47"/>
      <c r="G2084" s="47"/>
      <c r="H2084" s="47"/>
      <c r="I2084" s="47"/>
      <c r="J2084" s="47"/>
      <c r="K2084" s="47"/>
      <c r="L2084" s="47"/>
      <c r="M2084" s="47"/>
      <c r="N2084" s="47"/>
      <c r="O2084" s="47"/>
      <c r="P2084" s="47"/>
      <c r="Q2084" s="47"/>
      <c r="R2084" s="47"/>
      <c r="S2084" s="47"/>
      <c r="T2084" s="47"/>
      <c r="U2084" s="47"/>
    </row>
    <row r="2085" spans="1:21" x14ac:dyDescent="0.2">
      <c r="A2085" s="47"/>
      <c r="B2085" s="47"/>
      <c r="C2085" s="47"/>
      <c r="D2085" s="47"/>
      <c r="E2085" s="47"/>
      <c r="F2085" s="47"/>
      <c r="G2085" s="47"/>
      <c r="H2085" s="47"/>
      <c r="I2085" s="47"/>
      <c r="J2085" s="47"/>
      <c r="K2085" s="47"/>
      <c r="L2085" s="47"/>
      <c r="M2085" s="47"/>
      <c r="N2085" s="47"/>
      <c r="O2085" s="47"/>
      <c r="P2085" s="47"/>
      <c r="Q2085" s="47"/>
      <c r="R2085" s="47"/>
      <c r="S2085" s="47"/>
      <c r="T2085" s="47"/>
      <c r="U2085" s="47"/>
    </row>
    <row r="2086" spans="1:21" x14ac:dyDescent="0.2">
      <c r="A2086" s="47"/>
      <c r="B2086" s="47"/>
      <c r="C2086" s="47"/>
      <c r="D2086" s="47"/>
      <c r="E2086" s="47"/>
      <c r="F2086" s="47"/>
      <c r="G2086" s="47"/>
      <c r="H2086" s="47"/>
      <c r="I2086" s="47"/>
      <c r="J2086" s="47"/>
      <c r="K2086" s="47"/>
      <c r="L2086" s="47"/>
      <c r="M2086" s="47"/>
      <c r="N2086" s="47"/>
      <c r="O2086" s="47"/>
      <c r="P2086" s="47"/>
      <c r="Q2086" s="47"/>
      <c r="R2086" s="47"/>
      <c r="S2086" s="47"/>
      <c r="T2086" s="47"/>
      <c r="U2086" s="47"/>
    </row>
    <row r="2087" spans="1:21" x14ac:dyDescent="0.2">
      <c r="A2087" s="47"/>
      <c r="B2087" s="47"/>
      <c r="C2087" s="47"/>
      <c r="D2087" s="47"/>
      <c r="E2087" s="47"/>
      <c r="F2087" s="47"/>
      <c r="G2087" s="47"/>
      <c r="H2087" s="47"/>
      <c r="I2087" s="47"/>
      <c r="J2087" s="47"/>
      <c r="K2087" s="47"/>
      <c r="L2087" s="47"/>
      <c r="M2087" s="47"/>
      <c r="N2087" s="47"/>
      <c r="O2087" s="47"/>
      <c r="P2087" s="47"/>
      <c r="Q2087" s="47"/>
      <c r="R2087" s="47"/>
      <c r="S2087" s="47"/>
      <c r="T2087" s="47"/>
      <c r="U2087" s="47"/>
    </row>
    <row r="2088" spans="1:21" x14ac:dyDescent="0.2">
      <c r="A2088" s="47"/>
      <c r="B2088" s="47"/>
      <c r="C2088" s="47"/>
      <c r="D2088" s="47"/>
      <c r="E2088" s="47"/>
      <c r="F2088" s="47"/>
      <c r="G2088" s="47"/>
      <c r="H2088" s="47"/>
      <c r="I2088" s="47"/>
      <c r="J2088" s="47"/>
      <c r="K2088" s="47"/>
      <c r="L2088" s="47"/>
      <c r="M2088" s="47"/>
      <c r="N2088" s="47"/>
      <c r="O2088" s="47"/>
      <c r="P2088" s="47"/>
      <c r="Q2088" s="47"/>
      <c r="R2088" s="47"/>
      <c r="S2088" s="47"/>
      <c r="T2088" s="47"/>
      <c r="U2088" s="47"/>
    </row>
    <row r="2089" spans="1:21" x14ac:dyDescent="0.2">
      <c r="A2089" s="47"/>
      <c r="B2089" s="47"/>
      <c r="C2089" s="47"/>
      <c r="D2089" s="47"/>
      <c r="E2089" s="47"/>
      <c r="F2089" s="47"/>
      <c r="G2089" s="47"/>
      <c r="H2089" s="47"/>
      <c r="I2089" s="47"/>
      <c r="J2089" s="47"/>
      <c r="K2089" s="47"/>
      <c r="L2089" s="47"/>
      <c r="M2089" s="47"/>
      <c r="N2089" s="47"/>
      <c r="O2089" s="47"/>
      <c r="P2089" s="47"/>
      <c r="Q2089" s="47"/>
      <c r="R2089" s="47"/>
      <c r="S2089" s="47"/>
      <c r="T2089" s="47"/>
      <c r="U2089" s="47"/>
    </row>
    <row r="2090" spans="1:21" x14ac:dyDescent="0.2">
      <c r="A2090" s="47"/>
      <c r="B2090" s="47"/>
      <c r="C2090" s="47"/>
      <c r="D2090" s="47"/>
      <c r="E2090" s="47"/>
      <c r="F2090" s="47"/>
      <c r="G2090" s="47"/>
      <c r="H2090" s="47"/>
      <c r="I2090" s="47"/>
      <c r="J2090" s="47"/>
      <c r="K2090" s="47"/>
      <c r="L2090" s="47"/>
      <c r="M2090" s="47"/>
      <c r="N2090" s="47"/>
      <c r="O2090" s="47"/>
      <c r="P2090" s="47"/>
      <c r="Q2090" s="47"/>
      <c r="R2090" s="47"/>
      <c r="S2090" s="47"/>
      <c r="T2090" s="47"/>
      <c r="U2090" s="47"/>
    </row>
    <row r="2091" spans="1:21" x14ac:dyDescent="0.2">
      <c r="A2091" s="47"/>
      <c r="B2091" s="47"/>
      <c r="C2091" s="47"/>
      <c r="D2091" s="47"/>
      <c r="E2091" s="47"/>
      <c r="F2091" s="47"/>
      <c r="G2091" s="47"/>
      <c r="H2091" s="47"/>
      <c r="I2091" s="47"/>
      <c r="J2091" s="47"/>
      <c r="K2091" s="47"/>
      <c r="L2091" s="47"/>
      <c r="M2091" s="47"/>
      <c r="N2091" s="47"/>
      <c r="O2091" s="47"/>
      <c r="P2091" s="47"/>
      <c r="Q2091" s="47"/>
      <c r="R2091" s="47"/>
      <c r="S2091" s="47"/>
      <c r="T2091" s="47"/>
      <c r="U2091" s="47"/>
    </row>
    <row r="2092" spans="1:21" x14ac:dyDescent="0.2">
      <c r="A2092" s="47"/>
      <c r="B2092" s="47"/>
      <c r="C2092" s="47"/>
      <c r="D2092" s="47"/>
      <c r="E2092" s="47"/>
      <c r="F2092" s="47"/>
      <c r="G2092" s="47"/>
      <c r="H2092" s="47"/>
      <c r="I2092" s="47"/>
      <c r="J2092" s="47"/>
      <c r="K2092" s="47"/>
      <c r="L2092" s="47"/>
      <c r="M2092" s="47"/>
      <c r="N2092" s="47"/>
      <c r="O2092" s="47"/>
      <c r="P2092" s="47"/>
      <c r="Q2092" s="47"/>
      <c r="R2092" s="47"/>
      <c r="S2092" s="47"/>
      <c r="T2092" s="47"/>
      <c r="U2092" s="47"/>
    </row>
    <row r="2093" spans="1:21" x14ac:dyDescent="0.2">
      <c r="A2093" s="47"/>
      <c r="B2093" s="47"/>
      <c r="C2093" s="47"/>
      <c r="D2093" s="47"/>
      <c r="E2093" s="47"/>
      <c r="F2093" s="47"/>
      <c r="G2093" s="47"/>
      <c r="H2093" s="47"/>
      <c r="I2093" s="47"/>
      <c r="J2093" s="47"/>
      <c r="K2093" s="47"/>
      <c r="L2093" s="47"/>
      <c r="M2093" s="47"/>
      <c r="N2093" s="47"/>
      <c r="O2093" s="47"/>
      <c r="P2093" s="47"/>
      <c r="Q2093" s="47"/>
      <c r="R2093" s="47"/>
      <c r="S2093" s="47"/>
      <c r="T2093" s="47"/>
      <c r="U2093" s="47"/>
    </row>
    <row r="2094" spans="1:21" x14ac:dyDescent="0.2">
      <c r="A2094" s="47"/>
      <c r="B2094" s="47"/>
      <c r="C2094" s="47"/>
      <c r="D2094" s="47"/>
      <c r="E2094" s="47"/>
      <c r="F2094" s="47"/>
      <c r="G2094" s="47"/>
      <c r="H2094" s="47"/>
      <c r="I2094" s="47"/>
      <c r="J2094" s="47"/>
      <c r="K2094" s="47"/>
      <c r="L2094" s="47"/>
      <c r="M2094" s="47"/>
      <c r="N2094" s="47"/>
      <c r="O2094" s="47"/>
      <c r="P2094" s="47"/>
      <c r="Q2094" s="47"/>
      <c r="R2094" s="47"/>
      <c r="S2094" s="47"/>
      <c r="T2094" s="47"/>
      <c r="U2094" s="47"/>
    </row>
    <row r="2095" spans="1:21" x14ac:dyDescent="0.2">
      <c r="A2095" s="47"/>
      <c r="B2095" s="47"/>
      <c r="C2095" s="47"/>
      <c r="D2095" s="47"/>
      <c r="E2095" s="47"/>
      <c r="F2095" s="47"/>
      <c r="G2095" s="47"/>
      <c r="H2095" s="47"/>
      <c r="I2095" s="47"/>
      <c r="J2095" s="47"/>
      <c r="K2095" s="47"/>
      <c r="L2095" s="47"/>
      <c r="M2095" s="47"/>
      <c r="N2095" s="47"/>
      <c r="O2095" s="47"/>
      <c r="P2095" s="47"/>
      <c r="Q2095" s="47"/>
      <c r="R2095" s="47"/>
      <c r="S2095" s="47"/>
      <c r="T2095" s="47"/>
      <c r="U2095" s="47"/>
    </row>
    <row r="2096" spans="1:21" x14ac:dyDescent="0.2">
      <c r="A2096" s="47"/>
      <c r="B2096" s="47"/>
      <c r="C2096" s="47"/>
      <c r="D2096" s="47"/>
      <c r="E2096" s="47"/>
      <c r="F2096" s="47"/>
      <c r="G2096" s="47"/>
      <c r="H2096" s="47"/>
      <c r="I2096" s="47"/>
      <c r="J2096" s="47"/>
      <c r="K2096" s="47"/>
      <c r="L2096" s="47"/>
      <c r="M2096" s="47"/>
      <c r="N2096" s="47"/>
      <c r="O2096" s="47"/>
      <c r="P2096" s="47"/>
      <c r="Q2096" s="47"/>
      <c r="R2096" s="47"/>
      <c r="S2096" s="47"/>
      <c r="T2096" s="47"/>
      <c r="U2096" s="47"/>
    </row>
    <row r="2097" spans="1:21" x14ac:dyDescent="0.2">
      <c r="A2097" s="47"/>
      <c r="B2097" s="47"/>
      <c r="C2097" s="47"/>
      <c r="D2097" s="47"/>
      <c r="E2097" s="47"/>
      <c r="F2097" s="47"/>
      <c r="G2097" s="47"/>
      <c r="H2097" s="47"/>
      <c r="I2097" s="47"/>
      <c r="J2097" s="47"/>
      <c r="K2097" s="47"/>
      <c r="L2097" s="47"/>
      <c r="M2097" s="47"/>
      <c r="N2097" s="47"/>
      <c r="O2097" s="47"/>
      <c r="P2097" s="47"/>
      <c r="Q2097" s="47"/>
      <c r="R2097" s="47"/>
      <c r="S2097" s="47"/>
      <c r="T2097" s="47"/>
      <c r="U2097" s="47"/>
    </row>
    <row r="2098" spans="1:21" x14ac:dyDescent="0.2">
      <c r="A2098" s="47"/>
      <c r="B2098" s="47"/>
      <c r="C2098" s="47"/>
      <c r="D2098" s="47"/>
      <c r="E2098" s="47"/>
      <c r="F2098" s="47"/>
      <c r="G2098" s="47"/>
      <c r="H2098" s="47"/>
      <c r="I2098" s="47"/>
      <c r="J2098" s="47"/>
      <c r="K2098" s="47"/>
      <c r="L2098" s="47"/>
      <c r="M2098" s="47"/>
      <c r="N2098" s="47"/>
      <c r="O2098" s="47"/>
      <c r="P2098" s="47"/>
      <c r="Q2098" s="47"/>
      <c r="R2098" s="47"/>
      <c r="S2098" s="47"/>
      <c r="T2098" s="47"/>
      <c r="U2098" s="47"/>
    </row>
    <row r="2099" spans="1:21" x14ac:dyDescent="0.2">
      <c r="A2099" s="47"/>
      <c r="B2099" s="47"/>
      <c r="C2099" s="47"/>
      <c r="D2099" s="47"/>
      <c r="E2099" s="47"/>
      <c r="F2099" s="47"/>
      <c r="G2099" s="47"/>
      <c r="H2099" s="47"/>
      <c r="I2099" s="47"/>
      <c r="J2099" s="47"/>
      <c r="K2099" s="47"/>
      <c r="L2099" s="47"/>
      <c r="M2099" s="47"/>
      <c r="N2099" s="47"/>
      <c r="O2099" s="47"/>
      <c r="P2099" s="47"/>
      <c r="Q2099" s="47"/>
      <c r="R2099" s="47"/>
      <c r="S2099" s="47"/>
      <c r="T2099" s="47"/>
      <c r="U2099" s="47"/>
    </row>
    <row r="2100" spans="1:21" x14ac:dyDescent="0.2">
      <c r="A2100" s="47"/>
      <c r="B2100" s="47"/>
      <c r="C2100" s="47"/>
      <c r="D2100" s="47"/>
      <c r="E2100" s="47"/>
      <c r="F2100" s="47"/>
      <c r="G2100" s="47"/>
      <c r="H2100" s="47"/>
      <c r="I2100" s="47"/>
      <c r="J2100" s="47"/>
      <c r="K2100" s="47"/>
      <c r="L2100" s="47"/>
      <c r="M2100" s="47"/>
      <c r="N2100" s="47"/>
      <c r="O2100" s="47"/>
      <c r="P2100" s="47"/>
      <c r="Q2100" s="47"/>
      <c r="R2100" s="47"/>
      <c r="S2100" s="47"/>
      <c r="T2100" s="47"/>
      <c r="U2100" s="47"/>
    </row>
    <row r="2101" spans="1:21" x14ac:dyDescent="0.2">
      <c r="A2101" s="47"/>
      <c r="B2101" s="47"/>
      <c r="C2101" s="47"/>
      <c r="D2101" s="47"/>
      <c r="E2101" s="47"/>
      <c r="F2101" s="47"/>
      <c r="G2101" s="47"/>
      <c r="H2101" s="47"/>
      <c r="I2101" s="47"/>
      <c r="J2101" s="47"/>
      <c r="K2101" s="47"/>
      <c r="L2101" s="47"/>
      <c r="M2101" s="47"/>
      <c r="N2101" s="47"/>
      <c r="O2101" s="47"/>
      <c r="P2101" s="47"/>
      <c r="Q2101" s="47"/>
      <c r="R2101" s="47"/>
      <c r="S2101" s="47"/>
      <c r="T2101" s="47"/>
      <c r="U2101" s="47"/>
    </row>
    <row r="2102" spans="1:21" x14ac:dyDescent="0.2">
      <c r="A2102" s="47"/>
      <c r="B2102" s="47"/>
      <c r="C2102" s="47"/>
      <c r="D2102" s="47"/>
      <c r="E2102" s="47"/>
      <c r="F2102" s="47"/>
      <c r="G2102" s="47"/>
      <c r="H2102" s="47"/>
      <c r="I2102" s="47"/>
      <c r="J2102" s="47"/>
      <c r="K2102" s="47"/>
      <c r="L2102" s="47"/>
      <c r="M2102" s="47"/>
      <c r="N2102" s="47"/>
      <c r="O2102" s="47"/>
      <c r="P2102" s="47"/>
      <c r="Q2102" s="47"/>
      <c r="R2102" s="47"/>
      <c r="S2102" s="47"/>
      <c r="T2102" s="47"/>
      <c r="U2102" s="47"/>
    </row>
    <row r="2103" spans="1:21" x14ac:dyDescent="0.2">
      <c r="A2103" s="47"/>
      <c r="B2103" s="47"/>
      <c r="C2103" s="47"/>
      <c r="D2103" s="47"/>
      <c r="E2103" s="47"/>
      <c r="F2103" s="47"/>
      <c r="G2103" s="47"/>
      <c r="H2103" s="47"/>
      <c r="I2103" s="47"/>
      <c r="J2103" s="47"/>
      <c r="K2103" s="47"/>
      <c r="L2103" s="47"/>
      <c r="M2103" s="47"/>
      <c r="N2103" s="47"/>
      <c r="O2103" s="47"/>
      <c r="P2103" s="47"/>
      <c r="Q2103" s="47"/>
      <c r="R2103" s="47"/>
      <c r="S2103" s="47"/>
      <c r="T2103" s="47"/>
      <c r="U2103" s="47"/>
    </row>
    <row r="2104" spans="1:21" x14ac:dyDescent="0.2">
      <c r="A2104" s="47"/>
      <c r="B2104" s="47"/>
      <c r="C2104" s="47"/>
      <c r="D2104" s="47"/>
      <c r="E2104" s="47"/>
      <c r="F2104" s="47"/>
      <c r="G2104" s="47"/>
      <c r="H2104" s="47"/>
      <c r="I2104" s="47"/>
      <c r="J2104" s="47"/>
      <c r="K2104" s="47"/>
      <c r="L2104" s="47"/>
      <c r="M2104" s="47"/>
      <c r="N2104" s="47"/>
      <c r="O2104" s="47"/>
      <c r="P2104" s="47"/>
      <c r="Q2104" s="47"/>
      <c r="R2104" s="47"/>
      <c r="S2104" s="47"/>
      <c r="T2104" s="47"/>
      <c r="U2104" s="47"/>
    </row>
    <row r="2105" spans="1:21" x14ac:dyDescent="0.2">
      <c r="A2105" s="47"/>
      <c r="B2105" s="47"/>
      <c r="C2105" s="47"/>
      <c r="D2105" s="47"/>
      <c r="E2105" s="47"/>
      <c r="F2105" s="47"/>
      <c r="G2105" s="47"/>
      <c r="H2105" s="47"/>
      <c r="I2105" s="47"/>
      <c r="J2105" s="47"/>
      <c r="K2105" s="47"/>
      <c r="L2105" s="47"/>
      <c r="M2105" s="47"/>
      <c r="N2105" s="47"/>
      <c r="O2105" s="47"/>
      <c r="P2105" s="47"/>
      <c r="Q2105" s="47"/>
      <c r="R2105" s="47"/>
      <c r="S2105" s="47"/>
      <c r="T2105" s="47"/>
      <c r="U2105" s="47"/>
    </row>
    <row r="2106" spans="1:21" x14ac:dyDescent="0.2">
      <c r="A2106" s="47"/>
      <c r="B2106" s="47"/>
      <c r="C2106" s="47"/>
      <c r="D2106" s="47"/>
      <c r="E2106" s="47"/>
      <c r="F2106" s="47"/>
      <c r="G2106" s="47"/>
      <c r="H2106" s="47"/>
      <c r="I2106" s="47"/>
      <c r="J2106" s="47"/>
      <c r="K2106" s="47"/>
      <c r="L2106" s="47"/>
      <c r="M2106" s="47"/>
      <c r="N2106" s="47"/>
      <c r="O2106" s="47"/>
      <c r="P2106" s="47"/>
      <c r="Q2106" s="47"/>
      <c r="R2106" s="47"/>
      <c r="S2106" s="47"/>
      <c r="T2106" s="47"/>
      <c r="U2106" s="47"/>
    </row>
    <row r="2107" spans="1:21" x14ac:dyDescent="0.2">
      <c r="A2107" s="47"/>
      <c r="B2107" s="47"/>
      <c r="C2107" s="47"/>
      <c r="D2107" s="47"/>
      <c r="E2107" s="47"/>
      <c r="F2107" s="47"/>
      <c r="G2107" s="47"/>
      <c r="H2107" s="47"/>
      <c r="I2107" s="47"/>
      <c r="J2107" s="47"/>
      <c r="K2107" s="47"/>
      <c r="L2107" s="47"/>
      <c r="M2107" s="47"/>
      <c r="N2107" s="47"/>
      <c r="O2107" s="47"/>
      <c r="P2107" s="47"/>
      <c r="Q2107" s="47"/>
      <c r="R2107" s="47"/>
      <c r="S2107" s="47"/>
      <c r="T2107" s="47"/>
      <c r="U2107" s="47"/>
    </row>
    <row r="2108" spans="1:21" x14ac:dyDescent="0.2">
      <c r="A2108" s="47"/>
      <c r="B2108" s="47"/>
      <c r="C2108" s="47"/>
      <c r="D2108" s="47"/>
      <c r="E2108" s="47"/>
      <c r="F2108" s="47"/>
      <c r="G2108" s="47"/>
      <c r="H2108" s="47"/>
      <c r="I2108" s="47"/>
      <c r="J2108" s="47"/>
      <c r="K2108" s="47"/>
      <c r="L2108" s="47"/>
      <c r="M2108" s="47"/>
      <c r="N2108" s="47"/>
      <c r="O2108" s="47"/>
      <c r="P2108" s="47"/>
      <c r="Q2108" s="47"/>
      <c r="R2108" s="47"/>
      <c r="S2108" s="47"/>
      <c r="T2108" s="47"/>
      <c r="U2108" s="47"/>
    </row>
    <row r="2109" spans="1:21" x14ac:dyDescent="0.2">
      <c r="A2109" s="47"/>
      <c r="B2109" s="47"/>
      <c r="C2109" s="47"/>
      <c r="D2109" s="47"/>
      <c r="E2109" s="47"/>
      <c r="F2109" s="47"/>
      <c r="G2109" s="47"/>
      <c r="H2109" s="47"/>
      <c r="I2109" s="47"/>
      <c r="J2109" s="47"/>
      <c r="K2109" s="47"/>
      <c r="L2109" s="47"/>
      <c r="M2109" s="47"/>
      <c r="N2109" s="47"/>
      <c r="O2109" s="47"/>
      <c r="P2109" s="47"/>
      <c r="Q2109" s="47"/>
      <c r="R2109" s="47"/>
      <c r="S2109" s="47"/>
      <c r="T2109" s="47"/>
      <c r="U2109" s="47"/>
    </row>
    <row r="2110" spans="1:21" x14ac:dyDescent="0.2">
      <c r="A2110" s="47"/>
      <c r="B2110" s="47"/>
      <c r="C2110" s="47"/>
      <c r="D2110" s="47"/>
      <c r="E2110" s="47"/>
      <c r="F2110" s="47"/>
      <c r="G2110" s="47"/>
      <c r="H2110" s="47"/>
      <c r="I2110" s="47"/>
      <c r="J2110" s="47"/>
      <c r="K2110" s="47"/>
      <c r="L2110" s="47"/>
      <c r="M2110" s="47"/>
      <c r="N2110" s="47"/>
      <c r="O2110" s="47"/>
      <c r="P2110" s="47"/>
      <c r="Q2110" s="47"/>
      <c r="R2110" s="47"/>
      <c r="S2110" s="47"/>
      <c r="T2110" s="47"/>
      <c r="U2110" s="47"/>
    </row>
    <row r="2111" spans="1:21" x14ac:dyDescent="0.2">
      <c r="A2111" s="47"/>
      <c r="B2111" s="47"/>
      <c r="C2111" s="47"/>
      <c r="D2111" s="47"/>
      <c r="E2111" s="47"/>
      <c r="F2111" s="47"/>
      <c r="G2111" s="47"/>
      <c r="H2111" s="47"/>
      <c r="I2111" s="47"/>
      <c r="J2111" s="47"/>
      <c r="K2111" s="47"/>
      <c r="L2111" s="47"/>
      <c r="M2111" s="47"/>
      <c r="N2111" s="47"/>
      <c r="O2111" s="47"/>
      <c r="P2111" s="47"/>
      <c r="Q2111" s="47"/>
      <c r="R2111" s="47"/>
      <c r="S2111" s="47"/>
      <c r="T2111" s="47"/>
      <c r="U2111" s="47"/>
    </row>
    <row r="2112" spans="1:21" x14ac:dyDescent="0.2">
      <c r="A2112" s="47"/>
      <c r="B2112" s="47"/>
      <c r="C2112" s="47"/>
      <c r="D2112" s="47"/>
      <c r="E2112" s="47"/>
      <c r="F2112" s="47"/>
      <c r="G2112" s="47"/>
      <c r="H2112" s="47"/>
      <c r="I2112" s="47"/>
      <c r="J2112" s="47"/>
      <c r="K2112" s="47"/>
      <c r="L2112" s="47"/>
      <c r="M2112" s="47"/>
      <c r="N2112" s="47"/>
      <c r="O2112" s="47"/>
      <c r="P2112" s="47"/>
      <c r="Q2112" s="47"/>
      <c r="R2112" s="47"/>
      <c r="S2112" s="47"/>
      <c r="T2112" s="47"/>
      <c r="U2112" s="47"/>
    </row>
    <row r="2113" spans="1:21" x14ac:dyDescent="0.2">
      <c r="A2113" s="47"/>
      <c r="B2113" s="47"/>
      <c r="C2113" s="47"/>
      <c r="D2113" s="47"/>
      <c r="E2113" s="47"/>
      <c r="F2113" s="47"/>
      <c r="G2113" s="47"/>
      <c r="H2113" s="47"/>
      <c r="I2113" s="47"/>
      <c r="J2113" s="47"/>
      <c r="K2113" s="47"/>
      <c r="L2113" s="47"/>
      <c r="M2113" s="47"/>
      <c r="N2113" s="47"/>
      <c r="O2113" s="47"/>
      <c r="P2113" s="47"/>
      <c r="Q2113" s="47"/>
      <c r="R2113" s="47"/>
      <c r="S2113" s="47"/>
      <c r="T2113" s="47"/>
      <c r="U2113" s="47"/>
    </row>
    <row r="2114" spans="1:21" x14ac:dyDescent="0.2">
      <c r="A2114" s="47"/>
      <c r="B2114" s="47"/>
      <c r="C2114" s="47"/>
      <c r="D2114" s="47"/>
      <c r="E2114" s="47"/>
      <c r="F2114" s="47"/>
      <c r="G2114" s="47"/>
      <c r="H2114" s="47"/>
      <c r="I2114" s="47"/>
      <c r="J2114" s="47"/>
      <c r="K2114" s="47"/>
      <c r="L2114" s="47"/>
      <c r="M2114" s="47"/>
      <c r="N2114" s="47"/>
      <c r="O2114" s="47"/>
      <c r="P2114" s="47"/>
      <c r="Q2114" s="47"/>
      <c r="R2114" s="47"/>
      <c r="S2114" s="47"/>
      <c r="T2114" s="47"/>
      <c r="U2114" s="47"/>
    </row>
    <row r="2115" spans="1:21" x14ac:dyDescent="0.2">
      <c r="A2115" s="47"/>
      <c r="B2115" s="47"/>
      <c r="C2115" s="47"/>
      <c r="D2115" s="47"/>
      <c r="E2115" s="47"/>
      <c r="F2115" s="47"/>
      <c r="G2115" s="47"/>
      <c r="H2115" s="47"/>
      <c r="I2115" s="47"/>
      <c r="J2115" s="47"/>
      <c r="K2115" s="47"/>
      <c r="L2115" s="47"/>
      <c r="M2115" s="47"/>
      <c r="N2115" s="47"/>
      <c r="O2115" s="47"/>
      <c r="P2115" s="47"/>
      <c r="Q2115" s="47"/>
      <c r="R2115" s="47"/>
      <c r="S2115" s="47"/>
      <c r="T2115" s="47"/>
      <c r="U2115" s="47"/>
    </row>
    <row r="2116" spans="1:21" x14ac:dyDescent="0.2">
      <c r="A2116" s="47"/>
      <c r="B2116" s="47"/>
      <c r="C2116" s="47"/>
      <c r="D2116" s="47"/>
      <c r="E2116" s="47"/>
      <c r="F2116" s="47"/>
      <c r="G2116" s="47"/>
      <c r="H2116" s="47"/>
      <c r="I2116" s="47"/>
      <c r="J2116" s="47"/>
      <c r="K2116" s="47"/>
      <c r="L2116" s="47"/>
      <c r="M2116" s="47"/>
      <c r="N2116" s="47"/>
      <c r="O2116" s="47"/>
      <c r="P2116" s="47"/>
      <c r="Q2116" s="47"/>
      <c r="R2116" s="47"/>
      <c r="S2116" s="47"/>
      <c r="T2116" s="47"/>
      <c r="U2116" s="47"/>
    </row>
    <row r="2117" spans="1:21" x14ac:dyDescent="0.2">
      <c r="A2117" s="47"/>
      <c r="B2117" s="47"/>
      <c r="C2117" s="47"/>
      <c r="D2117" s="47"/>
      <c r="E2117" s="47"/>
      <c r="F2117" s="47"/>
      <c r="G2117" s="47"/>
      <c r="H2117" s="47"/>
      <c r="I2117" s="47"/>
      <c r="J2117" s="47"/>
      <c r="K2117" s="47"/>
      <c r="L2117" s="47"/>
      <c r="M2117" s="47"/>
      <c r="N2117" s="47"/>
      <c r="O2117" s="47"/>
      <c r="P2117" s="47"/>
      <c r="Q2117" s="47"/>
      <c r="R2117" s="47"/>
      <c r="S2117" s="47"/>
      <c r="T2117" s="47"/>
      <c r="U2117" s="47"/>
    </row>
    <row r="2118" spans="1:21" x14ac:dyDescent="0.2">
      <c r="A2118" s="47"/>
      <c r="B2118" s="47"/>
      <c r="C2118" s="47"/>
      <c r="D2118" s="47"/>
      <c r="E2118" s="47"/>
      <c r="F2118" s="47"/>
      <c r="G2118" s="47"/>
      <c r="H2118" s="47"/>
      <c r="I2118" s="47"/>
      <c r="J2118" s="47"/>
      <c r="K2118" s="47"/>
      <c r="L2118" s="47"/>
      <c r="M2118" s="47"/>
      <c r="N2118" s="47"/>
      <c r="O2118" s="47"/>
      <c r="P2118" s="47"/>
      <c r="Q2118" s="47"/>
      <c r="R2118" s="47"/>
      <c r="S2118" s="47"/>
      <c r="T2118" s="47"/>
      <c r="U2118" s="47"/>
    </row>
    <row r="2119" spans="1:21" x14ac:dyDescent="0.2">
      <c r="A2119" s="47"/>
      <c r="B2119" s="47"/>
      <c r="C2119" s="47"/>
      <c r="D2119" s="47"/>
      <c r="E2119" s="47"/>
      <c r="F2119" s="47"/>
      <c r="G2119" s="47"/>
      <c r="H2119" s="47"/>
      <c r="I2119" s="47"/>
      <c r="J2119" s="47"/>
      <c r="K2119" s="47"/>
      <c r="L2119" s="47"/>
      <c r="M2119" s="47"/>
      <c r="N2119" s="47"/>
      <c r="O2119" s="47"/>
      <c r="P2119" s="47"/>
      <c r="Q2119" s="47"/>
      <c r="R2119" s="47"/>
      <c r="S2119" s="47"/>
      <c r="T2119" s="47"/>
      <c r="U2119" s="47"/>
    </row>
    <row r="2120" spans="1:21" x14ac:dyDescent="0.2">
      <c r="A2120" s="47"/>
      <c r="B2120" s="47"/>
      <c r="C2120" s="47"/>
      <c r="D2120" s="47"/>
      <c r="E2120" s="47"/>
      <c r="F2120" s="47"/>
      <c r="G2120" s="47"/>
      <c r="H2120" s="47"/>
      <c r="I2120" s="47"/>
      <c r="J2120" s="47"/>
      <c r="K2120" s="47"/>
      <c r="L2120" s="47"/>
      <c r="M2120" s="47"/>
      <c r="N2120" s="47"/>
      <c r="O2120" s="47"/>
      <c r="P2120" s="47"/>
      <c r="Q2120" s="47"/>
      <c r="R2120" s="47"/>
      <c r="S2120" s="47"/>
      <c r="T2120" s="47"/>
      <c r="U2120" s="47"/>
    </row>
    <row r="2121" spans="1:21" x14ac:dyDescent="0.2">
      <c r="A2121" s="47"/>
      <c r="B2121" s="47"/>
      <c r="C2121" s="47"/>
      <c r="D2121" s="47"/>
      <c r="E2121" s="47"/>
      <c r="F2121" s="47"/>
      <c r="G2121" s="47"/>
      <c r="H2121" s="47"/>
      <c r="I2121" s="47"/>
      <c r="J2121" s="47"/>
      <c r="K2121" s="47"/>
      <c r="L2121" s="47"/>
      <c r="M2121" s="47"/>
      <c r="N2121" s="47"/>
      <c r="O2121" s="47"/>
      <c r="P2121" s="47"/>
      <c r="Q2121" s="47"/>
      <c r="R2121" s="47"/>
      <c r="S2121" s="47"/>
      <c r="T2121" s="47"/>
      <c r="U2121" s="47"/>
    </row>
    <row r="2122" spans="1:21" x14ac:dyDescent="0.2">
      <c r="A2122" s="47"/>
      <c r="B2122" s="47"/>
      <c r="C2122" s="47"/>
      <c r="D2122" s="47"/>
      <c r="E2122" s="47"/>
      <c r="F2122" s="47"/>
      <c r="G2122" s="47"/>
      <c r="H2122" s="47"/>
      <c r="I2122" s="47"/>
      <c r="J2122" s="47"/>
      <c r="K2122" s="47"/>
      <c r="L2122" s="47"/>
      <c r="M2122" s="47"/>
      <c r="N2122" s="47"/>
      <c r="O2122" s="47"/>
      <c r="P2122" s="47"/>
      <c r="Q2122" s="47"/>
      <c r="R2122" s="47"/>
      <c r="S2122" s="47"/>
      <c r="T2122" s="47"/>
      <c r="U2122" s="47"/>
    </row>
    <row r="2123" spans="1:21" x14ac:dyDescent="0.2">
      <c r="A2123" s="47"/>
      <c r="B2123" s="47"/>
      <c r="C2123" s="47"/>
      <c r="D2123" s="47"/>
      <c r="E2123" s="47"/>
      <c r="F2123" s="47"/>
      <c r="G2123" s="47"/>
      <c r="H2123" s="47"/>
      <c r="I2123" s="47"/>
      <c r="J2123" s="47"/>
      <c r="K2123" s="47"/>
      <c r="L2123" s="47"/>
      <c r="M2123" s="47"/>
      <c r="N2123" s="47"/>
      <c r="O2123" s="47"/>
      <c r="P2123" s="47"/>
      <c r="Q2123" s="47"/>
      <c r="R2123" s="47"/>
      <c r="S2123" s="47"/>
      <c r="T2123" s="47"/>
      <c r="U2123" s="47"/>
    </row>
    <row r="2124" spans="1:21" x14ac:dyDescent="0.2">
      <c r="A2124" s="47"/>
      <c r="B2124" s="47"/>
      <c r="C2124" s="47"/>
      <c r="D2124" s="47"/>
      <c r="E2124" s="47"/>
      <c r="F2124" s="47"/>
      <c r="G2124" s="47"/>
      <c r="H2124" s="47"/>
      <c r="I2124" s="47"/>
      <c r="J2124" s="47"/>
      <c r="K2124" s="47"/>
      <c r="L2124" s="47"/>
      <c r="M2124" s="47"/>
      <c r="N2124" s="47"/>
      <c r="O2124" s="47"/>
      <c r="P2124" s="47"/>
      <c r="Q2124" s="47"/>
      <c r="R2124" s="47"/>
      <c r="S2124" s="47"/>
      <c r="T2124" s="47"/>
      <c r="U2124" s="47"/>
    </row>
    <row r="2125" spans="1:21" x14ac:dyDescent="0.2">
      <c r="A2125" s="47"/>
      <c r="B2125" s="47"/>
      <c r="C2125" s="47"/>
      <c r="D2125" s="47"/>
      <c r="E2125" s="47"/>
      <c r="F2125" s="47"/>
      <c r="G2125" s="47"/>
      <c r="H2125" s="47"/>
      <c r="I2125" s="47"/>
      <c r="J2125" s="47"/>
      <c r="K2125" s="47"/>
      <c r="L2125" s="47"/>
      <c r="M2125" s="47"/>
      <c r="N2125" s="47"/>
      <c r="O2125" s="47"/>
      <c r="P2125" s="47"/>
      <c r="Q2125" s="47"/>
      <c r="R2125" s="47"/>
      <c r="S2125" s="47"/>
      <c r="T2125" s="47"/>
      <c r="U2125" s="47"/>
    </row>
    <row r="2126" spans="1:21" x14ac:dyDescent="0.2">
      <c r="A2126" s="47"/>
      <c r="B2126" s="47"/>
      <c r="C2126" s="47"/>
      <c r="D2126" s="47"/>
      <c r="E2126" s="47"/>
      <c r="F2126" s="47"/>
      <c r="G2126" s="47"/>
      <c r="H2126" s="47"/>
      <c r="I2126" s="47"/>
      <c r="J2126" s="47"/>
      <c r="K2126" s="47"/>
      <c r="L2126" s="47"/>
      <c r="M2126" s="47"/>
      <c r="N2126" s="47"/>
      <c r="O2126" s="47"/>
      <c r="P2126" s="47"/>
      <c r="Q2126" s="47"/>
      <c r="R2126" s="47"/>
      <c r="S2126" s="47"/>
      <c r="T2126" s="47"/>
      <c r="U2126" s="47"/>
    </row>
    <row r="2127" spans="1:21" x14ac:dyDescent="0.2">
      <c r="A2127" s="47"/>
      <c r="B2127" s="47"/>
      <c r="C2127" s="47"/>
      <c r="D2127" s="47"/>
      <c r="E2127" s="47"/>
      <c r="F2127" s="47"/>
      <c r="G2127" s="47"/>
      <c r="H2127" s="47"/>
      <c r="I2127" s="47"/>
      <c r="J2127" s="47"/>
      <c r="K2127" s="47"/>
      <c r="L2127" s="47"/>
      <c r="M2127" s="47"/>
      <c r="N2127" s="47"/>
      <c r="O2127" s="47"/>
      <c r="P2127" s="47"/>
      <c r="Q2127" s="47"/>
      <c r="R2127" s="47"/>
      <c r="S2127" s="47"/>
      <c r="T2127" s="47"/>
      <c r="U2127" s="47"/>
    </row>
    <row r="2128" spans="1:21" x14ac:dyDescent="0.2">
      <c r="A2128" s="47"/>
      <c r="B2128" s="47"/>
      <c r="C2128" s="47"/>
      <c r="D2128" s="47"/>
      <c r="E2128" s="47"/>
      <c r="F2128" s="47"/>
      <c r="G2128" s="47"/>
      <c r="H2128" s="47"/>
      <c r="I2128" s="47"/>
      <c r="J2128" s="47"/>
      <c r="K2128" s="47"/>
      <c r="L2128" s="47"/>
      <c r="M2128" s="47"/>
      <c r="N2128" s="47"/>
      <c r="O2128" s="47"/>
      <c r="P2128" s="47"/>
      <c r="Q2128" s="47"/>
      <c r="R2128" s="47"/>
      <c r="S2128" s="47"/>
      <c r="T2128" s="47"/>
      <c r="U2128" s="47"/>
    </row>
    <row r="2129" spans="1:21" x14ac:dyDescent="0.2">
      <c r="A2129" s="47"/>
      <c r="B2129" s="47"/>
      <c r="C2129" s="47"/>
      <c r="D2129" s="47"/>
      <c r="E2129" s="47"/>
      <c r="F2129" s="47"/>
      <c r="G2129" s="47"/>
      <c r="H2129" s="47"/>
      <c r="I2129" s="47"/>
      <c r="J2129" s="47"/>
      <c r="K2129" s="47"/>
      <c r="L2129" s="47"/>
      <c r="M2129" s="47"/>
      <c r="N2129" s="47"/>
      <c r="O2129" s="47"/>
      <c r="P2129" s="47"/>
      <c r="Q2129" s="47"/>
      <c r="R2129" s="47"/>
      <c r="S2129" s="47"/>
      <c r="T2129" s="47"/>
      <c r="U2129" s="47"/>
    </row>
    <row r="2130" spans="1:21" x14ac:dyDescent="0.2">
      <c r="A2130" s="47"/>
      <c r="B2130" s="47"/>
      <c r="C2130" s="47"/>
      <c r="D2130" s="47"/>
      <c r="E2130" s="47"/>
      <c r="F2130" s="47"/>
      <c r="G2130" s="47"/>
      <c r="H2130" s="47"/>
      <c r="I2130" s="47"/>
      <c r="J2130" s="47"/>
      <c r="K2130" s="47"/>
      <c r="L2130" s="47"/>
      <c r="M2130" s="47"/>
      <c r="N2130" s="47"/>
      <c r="O2130" s="47"/>
      <c r="P2130" s="47"/>
      <c r="Q2130" s="47"/>
      <c r="R2130" s="47"/>
      <c r="S2130" s="47"/>
      <c r="T2130" s="47"/>
      <c r="U2130" s="47"/>
    </row>
    <row r="2131" spans="1:21" x14ac:dyDescent="0.2">
      <c r="A2131" s="47"/>
      <c r="B2131" s="47"/>
      <c r="C2131" s="47"/>
      <c r="D2131" s="47"/>
      <c r="E2131" s="47"/>
      <c r="F2131" s="47"/>
      <c r="G2131" s="47"/>
      <c r="H2131" s="47"/>
      <c r="I2131" s="47"/>
      <c r="J2131" s="47"/>
      <c r="K2131" s="47"/>
      <c r="L2131" s="47"/>
      <c r="M2131" s="47"/>
      <c r="N2131" s="47"/>
      <c r="O2131" s="47"/>
      <c r="P2131" s="47"/>
      <c r="Q2131" s="47"/>
      <c r="R2131" s="47"/>
      <c r="S2131" s="47"/>
      <c r="T2131" s="47"/>
      <c r="U2131" s="47"/>
    </row>
    <row r="2132" spans="1:21" x14ac:dyDescent="0.2">
      <c r="A2132" s="47"/>
      <c r="B2132" s="47"/>
      <c r="C2132" s="47"/>
      <c r="D2132" s="47"/>
      <c r="E2132" s="47"/>
      <c r="F2132" s="47"/>
      <c r="G2132" s="47"/>
      <c r="H2132" s="47"/>
      <c r="I2132" s="47"/>
      <c r="J2132" s="47"/>
      <c r="K2132" s="47"/>
      <c r="L2132" s="47"/>
      <c r="M2132" s="47"/>
      <c r="N2132" s="47"/>
      <c r="O2132" s="47"/>
      <c r="P2132" s="47"/>
      <c r="Q2132" s="47"/>
      <c r="R2132" s="47"/>
      <c r="S2132" s="47"/>
      <c r="T2132" s="47"/>
      <c r="U2132" s="47"/>
    </row>
    <row r="2133" spans="1:21" x14ac:dyDescent="0.2">
      <c r="A2133" s="47"/>
      <c r="B2133" s="47"/>
      <c r="C2133" s="47"/>
      <c r="D2133" s="47"/>
      <c r="E2133" s="47"/>
      <c r="F2133" s="47"/>
      <c r="G2133" s="47"/>
      <c r="H2133" s="47"/>
      <c r="I2133" s="47"/>
      <c r="J2133" s="47"/>
      <c r="K2133" s="47"/>
      <c r="L2133" s="47"/>
      <c r="M2133" s="47"/>
      <c r="N2133" s="47"/>
      <c r="O2133" s="47"/>
      <c r="P2133" s="47"/>
      <c r="Q2133" s="47"/>
      <c r="R2133" s="47"/>
      <c r="S2133" s="47"/>
      <c r="T2133" s="47"/>
      <c r="U2133" s="47"/>
    </row>
    <row r="2134" spans="1:21" x14ac:dyDescent="0.2">
      <c r="A2134" s="47"/>
      <c r="B2134" s="47"/>
      <c r="C2134" s="47"/>
      <c r="D2134" s="47"/>
      <c r="E2134" s="47"/>
      <c r="F2134" s="47"/>
      <c r="G2134" s="47"/>
      <c r="H2134" s="47"/>
      <c r="I2134" s="47"/>
      <c r="J2134" s="47"/>
      <c r="K2134" s="47"/>
      <c r="L2134" s="47"/>
      <c r="M2134" s="47"/>
      <c r="N2134" s="47"/>
      <c r="O2134" s="47"/>
      <c r="P2134" s="47"/>
      <c r="Q2134" s="47"/>
      <c r="R2134" s="47"/>
      <c r="S2134" s="47"/>
      <c r="T2134" s="47"/>
      <c r="U2134" s="47"/>
    </row>
    <row r="2135" spans="1:21" x14ac:dyDescent="0.2">
      <c r="A2135" s="47"/>
      <c r="B2135" s="47"/>
      <c r="C2135" s="47"/>
      <c r="D2135" s="47"/>
      <c r="E2135" s="47"/>
      <c r="F2135" s="47"/>
      <c r="G2135" s="47"/>
      <c r="H2135" s="47"/>
      <c r="I2135" s="47"/>
      <c r="J2135" s="47"/>
      <c r="K2135" s="47"/>
      <c r="L2135" s="47"/>
      <c r="M2135" s="47"/>
      <c r="N2135" s="47"/>
      <c r="O2135" s="47"/>
      <c r="P2135" s="47"/>
      <c r="Q2135" s="47"/>
      <c r="R2135" s="47"/>
      <c r="S2135" s="47"/>
      <c r="T2135" s="47"/>
      <c r="U2135" s="47"/>
    </row>
    <row r="2136" spans="1:21" x14ac:dyDescent="0.2">
      <c r="A2136" s="47"/>
      <c r="B2136" s="47"/>
      <c r="C2136" s="47"/>
      <c r="D2136" s="47"/>
      <c r="E2136" s="47"/>
      <c r="F2136" s="47"/>
      <c r="G2136" s="47"/>
      <c r="H2136" s="47"/>
      <c r="I2136" s="47"/>
      <c r="J2136" s="47"/>
      <c r="K2136" s="47"/>
      <c r="L2136" s="47"/>
      <c r="M2136" s="47"/>
      <c r="N2136" s="47"/>
      <c r="O2136" s="47"/>
      <c r="P2136" s="47"/>
      <c r="Q2136" s="47"/>
      <c r="R2136" s="47"/>
      <c r="S2136" s="47"/>
      <c r="T2136" s="47"/>
      <c r="U2136" s="47"/>
    </row>
    <row r="2137" spans="1:21" x14ac:dyDescent="0.2">
      <c r="A2137" s="47"/>
      <c r="B2137" s="47"/>
      <c r="C2137" s="47"/>
      <c r="D2137" s="47"/>
      <c r="E2137" s="47"/>
      <c r="F2137" s="47"/>
      <c r="G2137" s="47"/>
      <c r="H2137" s="47"/>
      <c r="I2137" s="47"/>
      <c r="J2137" s="47"/>
      <c r="K2137" s="47"/>
      <c r="L2137" s="47"/>
      <c r="M2137" s="47"/>
      <c r="N2137" s="47"/>
      <c r="O2137" s="47"/>
      <c r="P2137" s="47"/>
      <c r="Q2137" s="47"/>
      <c r="R2137" s="47"/>
      <c r="S2137" s="47"/>
      <c r="T2137" s="47"/>
      <c r="U2137" s="47"/>
    </row>
    <row r="2138" spans="1:21" x14ac:dyDescent="0.2">
      <c r="A2138" s="47"/>
      <c r="B2138" s="47"/>
      <c r="C2138" s="47"/>
      <c r="D2138" s="47"/>
      <c r="E2138" s="47"/>
      <c r="F2138" s="47"/>
      <c r="G2138" s="47"/>
      <c r="H2138" s="47"/>
      <c r="I2138" s="47"/>
      <c r="J2138" s="47"/>
      <c r="K2138" s="47"/>
      <c r="L2138" s="47"/>
      <c r="M2138" s="47"/>
      <c r="N2138" s="47"/>
      <c r="O2138" s="47"/>
      <c r="P2138" s="47"/>
      <c r="Q2138" s="47"/>
      <c r="R2138" s="47"/>
      <c r="S2138" s="47"/>
      <c r="T2138" s="47"/>
      <c r="U2138" s="47"/>
    </row>
    <row r="2139" spans="1:21" x14ac:dyDescent="0.2">
      <c r="A2139" s="47"/>
      <c r="B2139" s="47"/>
      <c r="C2139" s="47"/>
      <c r="D2139" s="47"/>
      <c r="E2139" s="47"/>
      <c r="F2139" s="47"/>
      <c r="G2139" s="47"/>
      <c r="H2139" s="47"/>
      <c r="I2139" s="47"/>
      <c r="J2139" s="47"/>
      <c r="K2139" s="47"/>
      <c r="L2139" s="47"/>
      <c r="M2139" s="47"/>
      <c r="N2139" s="47"/>
      <c r="O2139" s="47"/>
      <c r="P2139" s="47"/>
      <c r="Q2139" s="47"/>
      <c r="R2139" s="47"/>
      <c r="S2139" s="47"/>
      <c r="T2139" s="47"/>
      <c r="U2139" s="47"/>
    </row>
    <row r="2140" spans="1:21" x14ac:dyDescent="0.2">
      <c r="A2140" s="47"/>
      <c r="B2140" s="47"/>
      <c r="C2140" s="47"/>
      <c r="D2140" s="47"/>
      <c r="E2140" s="47"/>
      <c r="F2140" s="47"/>
      <c r="G2140" s="47"/>
      <c r="H2140" s="47"/>
      <c r="I2140" s="47"/>
      <c r="J2140" s="47"/>
      <c r="K2140" s="47"/>
      <c r="L2140" s="47"/>
      <c r="M2140" s="47"/>
      <c r="N2140" s="47"/>
      <c r="O2140" s="47"/>
      <c r="P2140" s="47"/>
      <c r="Q2140" s="47"/>
      <c r="R2140" s="47"/>
      <c r="S2140" s="47"/>
      <c r="T2140" s="47"/>
      <c r="U2140" s="47"/>
    </row>
    <row r="2141" spans="1:21" x14ac:dyDescent="0.2">
      <c r="A2141" s="47"/>
      <c r="B2141" s="47"/>
      <c r="C2141" s="47"/>
      <c r="D2141" s="47"/>
      <c r="E2141" s="47"/>
      <c r="F2141" s="47"/>
      <c r="G2141" s="47"/>
      <c r="H2141" s="47"/>
      <c r="I2141" s="47"/>
      <c r="J2141" s="47"/>
      <c r="K2141" s="47"/>
      <c r="L2141" s="47"/>
      <c r="M2141" s="47"/>
      <c r="N2141" s="47"/>
      <c r="O2141" s="47"/>
      <c r="P2141" s="47"/>
      <c r="Q2141" s="47"/>
      <c r="R2141" s="47"/>
      <c r="S2141" s="47"/>
      <c r="T2141" s="47"/>
      <c r="U2141" s="47"/>
    </row>
    <row r="2142" spans="1:21" x14ac:dyDescent="0.2">
      <c r="A2142" s="47"/>
      <c r="B2142" s="47"/>
      <c r="C2142" s="47"/>
      <c r="D2142" s="47"/>
      <c r="E2142" s="47"/>
      <c r="F2142" s="47"/>
      <c r="G2142" s="47"/>
      <c r="H2142" s="47"/>
      <c r="I2142" s="47"/>
      <c r="J2142" s="47"/>
      <c r="K2142" s="47"/>
      <c r="L2142" s="47"/>
      <c r="M2142" s="47"/>
      <c r="N2142" s="47"/>
      <c r="O2142" s="47"/>
      <c r="P2142" s="47"/>
      <c r="Q2142" s="47"/>
      <c r="R2142" s="47"/>
      <c r="S2142" s="47"/>
      <c r="T2142" s="47"/>
      <c r="U2142" s="47"/>
    </row>
    <row r="2143" spans="1:21" x14ac:dyDescent="0.2">
      <c r="A2143" s="47"/>
      <c r="B2143" s="47"/>
      <c r="C2143" s="47"/>
      <c r="D2143" s="47"/>
      <c r="E2143" s="47"/>
      <c r="F2143" s="47"/>
      <c r="G2143" s="47"/>
      <c r="H2143" s="47"/>
      <c r="I2143" s="47"/>
      <c r="J2143" s="47"/>
      <c r="K2143" s="47"/>
      <c r="L2143" s="47"/>
      <c r="M2143" s="47"/>
      <c r="N2143" s="47"/>
      <c r="O2143" s="47"/>
      <c r="P2143" s="47"/>
      <c r="Q2143" s="47"/>
      <c r="R2143" s="47"/>
      <c r="S2143" s="47"/>
      <c r="T2143" s="47"/>
      <c r="U2143" s="47"/>
    </row>
    <row r="2144" spans="1:21" x14ac:dyDescent="0.2">
      <c r="A2144" s="47"/>
      <c r="B2144" s="47"/>
      <c r="C2144" s="47"/>
      <c r="D2144" s="47"/>
      <c r="E2144" s="47"/>
      <c r="F2144" s="47"/>
      <c r="G2144" s="47"/>
      <c r="H2144" s="47"/>
      <c r="I2144" s="47"/>
      <c r="J2144" s="47"/>
      <c r="K2144" s="47"/>
      <c r="L2144" s="47"/>
      <c r="M2144" s="47"/>
      <c r="N2144" s="47"/>
      <c r="O2144" s="47"/>
      <c r="P2144" s="47"/>
      <c r="Q2144" s="47"/>
      <c r="R2144" s="47"/>
      <c r="S2144" s="47"/>
      <c r="T2144" s="47"/>
      <c r="U2144" s="47"/>
    </row>
    <row r="2145" spans="1:21" x14ac:dyDescent="0.2">
      <c r="A2145" s="47"/>
      <c r="B2145" s="47"/>
      <c r="C2145" s="47"/>
      <c r="D2145" s="47"/>
      <c r="E2145" s="47"/>
      <c r="F2145" s="47"/>
      <c r="G2145" s="47"/>
      <c r="H2145" s="47"/>
      <c r="I2145" s="47"/>
      <c r="J2145" s="47"/>
      <c r="K2145" s="47"/>
      <c r="L2145" s="47"/>
      <c r="M2145" s="47"/>
      <c r="N2145" s="47"/>
      <c r="O2145" s="47"/>
      <c r="P2145" s="47"/>
      <c r="Q2145" s="47"/>
      <c r="R2145" s="47"/>
      <c r="S2145" s="47"/>
      <c r="T2145" s="47"/>
      <c r="U2145" s="47"/>
    </row>
    <row r="2146" spans="1:21" x14ac:dyDescent="0.2">
      <c r="A2146" s="47"/>
      <c r="B2146" s="47"/>
      <c r="C2146" s="47"/>
      <c r="D2146" s="47"/>
      <c r="E2146" s="47"/>
      <c r="F2146" s="47"/>
      <c r="G2146" s="47"/>
      <c r="H2146" s="47"/>
      <c r="I2146" s="47"/>
      <c r="J2146" s="47"/>
      <c r="K2146" s="47"/>
      <c r="L2146" s="47"/>
      <c r="M2146" s="47"/>
      <c r="N2146" s="47"/>
      <c r="O2146" s="47"/>
      <c r="P2146" s="47"/>
      <c r="Q2146" s="47"/>
      <c r="R2146" s="47"/>
      <c r="S2146" s="47"/>
      <c r="T2146" s="47"/>
      <c r="U2146" s="47"/>
    </row>
    <row r="2147" spans="1:21" x14ac:dyDescent="0.2">
      <c r="A2147" s="47"/>
      <c r="B2147" s="47"/>
      <c r="C2147" s="47"/>
      <c r="D2147" s="47"/>
      <c r="E2147" s="47"/>
      <c r="F2147" s="47"/>
      <c r="G2147" s="47"/>
      <c r="H2147" s="47"/>
      <c r="I2147" s="47"/>
      <c r="J2147" s="47"/>
      <c r="K2147" s="47"/>
      <c r="L2147" s="47"/>
      <c r="M2147" s="47"/>
      <c r="N2147" s="47"/>
      <c r="O2147" s="47"/>
      <c r="P2147" s="47"/>
      <c r="Q2147" s="47"/>
      <c r="R2147" s="47"/>
      <c r="S2147" s="47"/>
      <c r="T2147" s="47"/>
      <c r="U2147" s="47"/>
    </row>
    <row r="2148" spans="1:21" x14ac:dyDescent="0.2">
      <c r="A2148" s="47"/>
      <c r="B2148" s="47"/>
      <c r="C2148" s="47"/>
      <c r="D2148" s="47"/>
      <c r="E2148" s="47"/>
      <c r="F2148" s="47"/>
      <c r="G2148" s="47"/>
      <c r="H2148" s="47"/>
      <c r="I2148" s="47"/>
      <c r="J2148" s="47"/>
      <c r="K2148" s="47"/>
      <c r="L2148" s="47"/>
      <c r="M2148" s="47"/>
      <c r="N2148" s="47"/>
      <c r="O2148" s="47"/>
      <c r="P2148" s="47"/>
      <c r="Q2148" s="47"/>
      <c r="R2148" s="47"/>
      <c r="S2148" s="47"/>
      <c r="T2148" s="47"/>
      <c r="U2148" s="47"/>
    </row>
    <row r="2149" spans="1:21" x14ac:dyDescent="0.2">
      <c r="A2149" s="47"/>
      <c r="B2149" s="47"/>
      <c r="C2149" s="47"/>
      <c r="D2149" s="47"/>
      <c r="E2149" s="47"/>
      <c r="F2149" s="47"/>
      <c r="G2149" s="47"/>
      <c r="H2149" s="47"/>
      <c r="I2149" s="47"/>
      <c r="J2149" s="47"/>
      <c r="K2149" s="47"/>
      <c r="L2149" s="47"/>
      <c r="M2149" s="47"/>
      <c r="N2149" s="47"/>
      <c r="O2149" s="47"/>
      <c r="P2149" s="47"/>
      <c r="Q2149" s="47"/>
      <c r="R2149" s="47"/>
      <c r="S2149" s="47"/>
      <c r="T2149" s="47"/>
      <c r="U2149" s="47"/>
    </row>
    <row r="2150" spans="1:21" x14ac:dyDescent="0.2">
      <c r="A2150" s="47"/>
      <c r="B2150" s="47"/>
      <c r="C2150" s="47"/>
      <c r="D2150" s="47"/>
      <c r="E2150" s="47"/>
      <c r="F2150" s="47"/>
      <c r="G2150" s="47"/>
      <c r="H2150" s="47"/>
      <c r="I2150" s="47"/>
      <c r="J2150" s="47"/>
      <c r="K2150" s="47"/>
      <c r="L2150" s="47"/>
      <c r="M2150" s="47"/>
      <c r="N2150" s="47"/>
      <c r="O2150" s="47"/>
      <c r="P2150" s="47"/>
      <c r="Q2150" s="47"/>
      <c r="R2150" s="47"/>
      <c r="S2150" s="47"/>
      <c r="T2150" s="47"/>
      <c r="U2150" s="47"/>
    </row>
    <row r="2151" spans="1:21" x14ac:dyDescent="0.2">
      <c r="A2151" s="47"/>
      <c r="B2151" s="47"/>
      <c r="C2151" s="47"/>
      <c r="D2151" s="47"/>
      <c r="E2151" s="47"/>
      <c r="F2151" s="47"/>
      <c r="G2151" s="47"/>
      <c r="H2151" s="47"/>
      <c r="I2151" s="47"/>
      <c r="J2151" s="47"/>
      <c r="K2151" s="47"/>
      <c r="L2151" s="47"/>
      <c r="M2151" s="47"/>
      <c r="N2151" s="47"/>
      <c r="O2151" s="47"/>
      <c r="P2151" s="47"/>
      <c r="Q2151" s="47"/>
      <c r="R2151" s="47"/>
      <c r="S2151" s="47"/>
      <c r="T2151" s="47"/>
      <c r="U2151" s="47"/>
    </row>
    <row r="2152" spans="1:21" x14ac:dyDescent="0.2">
      <c r="A2152" s="47"/>
      <c r="B2152" s="47"/>
      <c r="C2152" s="47"/>
      <c r="D2152" s="47"/>
      <c r="E2152" s="47"/>
      <c r="F2152" s="47"/>
      <c r="G2152" s="47"/>
      <c r="H2152" s="47"/>
      <c r="I2152" s="47"/>
      <c r="J2152" s="47"/>
      <c r="K2152" s="47"/>
      <c r="L2152" s="47"/>
      <c r="M2152" s="47"/>
      <c r="N2152" s="47"/>
      <c r="O2152" s="47"/>
      <c r="P2152" s="47"/>
      <c r="Q2152" s="47"/>
      <c r="R2152" s="47"/>
      <c r="S2152" s="47"/>
      <c r="T2152" s="47"/>
      <c r="U2152" s="47"/>
    </row>
    <row r="2153" spans="1:21" x14ac:dyDescent="0.2">
      <c r="A2153" s="47"/>
      <c r="B2153" s="47"/>
      <c r="C2153" s="47"/>
      <c r="D2153" s="47"/>
      <c r="E2153" s="47"/>
      <c r="F2153" s="47"/>
      <c r="G2153" s="47"/>
      <c r="H2153" s="47"/>
      <c r="I2153" s="47"/>
      <c r="J2153" s="47"/>
      <c r="K2153" s="47"/>
      <c r="L2153" s="47"/>
      <c r="M2153" s="47"/>
      <c r="N2153" s="47"/>
      <c r="O2153" s="47"/>
      <c r="P2153" s="47"/>
      <c r="Q2153" s="47"/>
      <c r="R2153" s="47"/>
      <c r="S2153" s="47"/>
      <c r="T2153" s="47"/>
      <c r="U2153" s="47"/>
    </row>
    <row r="2154" spans="1:21" x14ac:dyDescent="0.2">
      <c r="A2154" s="47"/>
      <c r="B2154" s="47"/>
      <c r="C2154" s="47"/>
      <c r="D2154" s="47"/>
      <c r="E2154" s="47"/>
      <c r="F2154" s="47"/>
      <c r="G2154" s="47"/>
      <c r="H2154" s="47"/>
      <c r="I2154" s="47"/>
      <c r="J2154" s="47"/>
      <c r="K2154" s="47"/>
      <c r="L2154" s="47"/>
      <c r="M2154" s="47"/>
      <c r="N2154" s="47"/>
      <c r="O2154" s="47"/>
      <c r="P2154" s="47"/>
      <c r="Q2154" s="47"/>
      <c r="R2154" s="47"/>
      <c r="S2154" s="47"/>
      <c r="T2154" s="47"/>
      <c r="U2154" s="47"/>
    </row>
    <row r="2155" spans="1:21" x14ac:dyDescent="0.2">
      <c r="A2155" s="47"/>
      <c r="B2155" s="47"/>
      <c r="C2155" s="47"/>
      <c r="D2155" s="47"/>
      <c r="E2155" s="47"/>
      <c r="F2155" s="47"/>
      <c r="G2155" s="47"/>
      <c r="H2155" s="47"/>
      <c r="I2155" s="47"/>
      <c r="J2155" s="47"/>
      <c r="K2155" s="47"/>
      <c r="L2155" s="47"/>
      <c r="M2155" s="47"/>
      <c r="N2155" s="47"/>
      <c r="O2155" s="47"/>
      <c r="P2155" s="47"/>
      <c r="Q2155" s="47"/>
      <c r="R2155" s="47"/>
      <c r="S2155" s="47"/>
      <c r="T2155" s="47"/>
      <c r="U2155" s="47"/>
    </row>
    <row r="2156" spans="1:21" x14ac:dyDescent="0.2">
      <c r="A2156" s="47"/>
      <c r="B2156" s="47"/>
      <c r="C2156" s="47"/>
      <c r="D2156" s="47"/>
      <c r="E2156" s="47"/>
      <c r="F2156" s="47"/>
      <c r="G2156" s="47"/>
      <c r="H2156" s="47"/>
      <c r="I2156" s="47"/>
      <c r="J2156" s="47"/>
      <c r="K2156" s="47"/>
      <c r="L2156" s="47"/>
      <c r="M2156" s="47"/>
      <c r="N2156" s="47"/>
      <c r="O2156" s="47"/>
      <c r="P2156" s="47"/>
      <c r="Q2156" s="47"/>
      <c r="R2156" s="47"/>
      <c r="S2156" s="47"/>
      <c r="T2156" s="47"/>
      <c r="U2156" s="47"/>
    </row>
    <row r="2157" spans="1:21" x14ac:dyDescent="0.2">
      <c r="A2157" s="47"/>
      <c r="B2157" s="47"/>
      <c r="C2157" s="47"/>
      <c r="D2157" s="47"/>
      <c r="E2157" s="47"/>
      <c r="F2157" s="47"/>
      <c r="G2157" s="47"/>
      <c r="H2157" s="47"/>
      <c r="I2157" s="47"/>
      <c r="J2157" s="47"/>
      <c r="K2157" s="47"/>
      <c r="L2157" s="47"/>
      <c r="M2157" s="47"/>
      <c r="N2157" s="47"/>
      <c r="O2157" s="47"/>
      <c r="P2157" s="47"/>
      <c r="Q2157" s="47"/>
      <c r="R2157" s="47"/>
      <c r="S2157" s="47"/>
      <c r="T2157" s="47"/>
      <c r="U2157" s="47"/>
    </row>
    <row r="2158" spans="1:21" x14ac:dyDescent="0.2">
      <c r="A2158" s="47"/>
      <c r="B2158" s="47"/>
      <c r="C2158" s="47"/>
      <c r="D2158" s="47"/>
      <c r="E2158" s="47"/>
      <c r="F2158" s="47"/>
      <c r="G2158" s="47"/>
      <c r="H2158" s="47"/>
      <c r="I2158" s="47"/>
      <c r="J2158" s="47"/>
      <c r="K2158" s="47"/>
      <c r="L2158" s="47"/>
      <c r="M2158" s="47"/>
      <c r="N2158" s="47"/>
      <c r="O2158" s="47"/>
      <c r="P2158" s="47"/>
      <c r="Q2158" s="47"/>
      <c r="R2158" s="47"/>
      <c r="S2158" s="47"/>
      <c r="T2158" s="47"/>
      <c r="U2158" s="47"/>
    </row>
    <row r="2159" spans="1:21" x14ac:dyDescent="0.2">
      <c r="A2159" s="47"/>
      <c r="B2159" s="47"/>
      <c r="C2159" s="47"/>
      <c r="D2159" s="47"/>
      <c r="E2159" s="47"/>
      <c r="F2159" s="47"/>
      <c r="G2159" s="47"/>
      <c r="H2159" s="47"/>
      <c r="I2159" s="47"/>
      <c r="J2159" s="47"/>
      <c r="K2159" s="47"/>
      <c r="L2159" s="47"/>
      <c r="M2159" s="47"/>
      <c r="N2159" s="47"/>
      <c r="O2159" s="47"/>
      <c r="P2159" s="47"/>
      <c r="Q2159" s="47"/>
      <c r="R2159" s="47"/>
      <c r="S2159" s="47"/>
      <c r="T2159" s="47"/>
      <c r="U2159" s="47"/>
    </row>
    <row r="2160" spans="1:21" x14ac:dyDescent="0.2">
      <c r="A2160" s="47"/>
      <c r="B2160" s="47"/>
      <c r="C2160" s="47"/>
      <c r="D2160" s="47"/>
      <c r="E2160" s="47"/>
      <c r="F2160" s="47"/>
      <c r="G2160" s="47"/>
      <c r="H2160" s="47"/>
      <c r="I2160" s="47"/>
      <c r="J2160" s="47"/>
      <c r="K2160" s="47"/>
      <c r="L2160" s="47"/>
      <c r="M2160" s="47"/>
      <c r="N2160" s="47"/>
      <c r="O2160" s="47"/>
      <c r="P2160" s="47"/>
      <c r="Q2160" s="47"/>
      <c r="R2160" s="47"/>
      <c r="S2160" s="47"/>
      <c r="T2160" s="47"/>
      <c r="U2160" s="47"/>
    </row>
    <row r="2161" spans="1:21" x14ac:dyDescent="0.2">
      <c r="A2161" s="47"/>
      <c r="B2161" s="47"/>
      <c r="C2161" s="47"/>
      <c r="D2161" s="47"/>
      <c r="E2161" s="47"/>
      <c r="F2161" s="47"/>
      <c r="G2161" s="47"/>
      <c r="H2161" s="47"/>
      <c r="I2161" s="47"/>
      <c r="J2161" s="47"/>
      <c r="K2161" s="47"/>
      <c r="L2161" s="47"/>
      <c r="M2161" s="47"/>
      <c r="N2161" s="47"/>
      <c r="O2161" s="47"/>
      <c r="P2161" s="47"/>
      <c r="Q2161" s="47"/>
      <c r="R2161" s="47"/>
      <c r="S2161" s="47"/>
      <c r="T2161" s="47"/>
      <c r="U2161" s="47"/>
    </row>
    <row r="2162" spans="1:21" x14ac:dyDescent="0.2">
      <c r="A2162" s="47"/>
      <c r="B2162" s="47"/>
      <c r="C2162" s="47"/>
      <c r="D2162" s="47"/>
      <c r="E2162" s="47"/>
      <c r="F2162" s="47"/>
      <c r="G2162" s="47"/>
      <c r="H2162" s="47"/>
      <c r="I2162" s="47"/>
      <c r="J2162" s="47"/>
      <c r="K2162" s="47"/>
      <c r="L2162" s="47"/>
      <c r="M2162" s="47"/>
      <c r="N2162" s="47"/>
      <c r="O2162" s="47"/>
      <c r="P2162" s="47"/>
      <c r="Q2162" s="47"/>
      <c r="R2162" s="47"/>
      <c r="S2162" s="47"/>
      <c r="T2162" s="47"/>
      <c r="U2162" s="47"/>
    </row>
    <row r="2163" spans="1:21" x14ac:dyDescent="0.2">
      <c r="A2163" s="47"/>
      <c r="B2163" s="47"/>
      <c r="C2163" s="47"/>
      <c r="D2163" s="47"/>
      <c r="E2163" s="47"/>
      <c r="F2163" s="47"/>
      <c r="G2163" s="47"/>
      <c r="H2163" s="47"/>
      <c r="I2163" s="47"/>
      <c r="J2163" s="47"/>
      <c r="K2163" s="47"/>
      <c r="L2163" s="47"/>
      <c r="M2163" s="47"/>
      <c r="N2163" s="47"/>
      <c r="O2163" s="47"/>
      <c r="P2163" s="47"/>
      <c r="Q2163" s="47"/>
      <c r="R2163" s="47"/>
      <c r="S2163" s="47"/>
      <c r="T2163" s="47"/>
      <c r="U2163" s="47"/>
    </row>
    <row r="2164" spans="1:21" x14ac:dyDescent="0.2">
      <c r="A2164" s="47"/>
      <c r="B2164" s="47"/>
      <c r="C2164" s="47"/>
      <c r="D2164" s="47"/>
      <c r="E2164" s="47"/>
      <c r="F2164" s="47"/>
      <c r="G2164" s="47"/>
      <c r="H2164" s="47"/>
      <c r="I2164" s="47"/>
      <c r="J2164" s="47"/>
      <c r="K2164" s="47"/>
      <c r="L2164" s="47"/>
      <c r="M2164" s="47"/>
      <c r="N2164" s="47"/>
      <c r="O2164" s="47"/>
      <c r="P2164" s="47"/>
      <c r="Q2164" s="47"/>
      <c r="R2164" s="47"/>
      <c r="S2164" s="47"/>
      <c r="T2164" s="47"/>
      <c r="U2164" s="47"/>
    </row>
    <row r="2165" spans="1:21" x14ac:dyDescent="0.2">
      <c r="A2165" s="47"/>
      <c r="B2165" s="47"/>
      <c r="C2165" s="47"/>
      <c r="D2165" s="47"/>
      <c r="E2165" s="47"/>
      <c r="F2165" s="47"/>
      <c r="G2165" s="47"/>
      <c r="H2165" s="47"/>
      <c r="I2165" s="47"/>
      <c r="J2165" s="47"/>
      <c r="K2165" s="47"/>
      <c r="L2165" s="47"/>
      <c r="M2165" s="47"/>
      <c r="N2165" s="47"/>
      <c r="O2165" s="47"/>
      <c r="P2165" s="47"/>
      <c r="Q2165" s="47"/>
      <c r="R2165" s="47"/>
      <c r="S2165" s="47"/>
      <c r="T2165" s="47"/>
      <c r="U2165" s="47"/>
    </row>
    <row r="2166" spans="1:21" x14ac:dyDescent="0.2">
      <c r="A2166" s="47"/>
      <c r="B2166" s="47"/>
      <c r="C2166" s="47"/>
      <c r="D2166" s="47"/>
      <c r="E2166" s="47"/>
      <c r="F2166" s="47"/>
      <c r="G2166" s="47"/>
      <c r="H2166" s="47"/>
      <c r="I2166" s="47"/>
      <c r="J2166" s="47"/>
      <c r="K2166" s="47"/>
      <c r="L2166" s="47"/>
      <c r="M2166" s="47"/>
      <c r="N2166" s="47"/>
      <c r="O2166" s="47"/>
      <c r="P2166" s="47"/>
      <c r="Q2166" s="47"/>
      <c r="R2166" s="47"/>
      <c r="S2166" s="47"/>
      <c r="T2166" s="47"/>
      <c r="U2166" s="47"/>
    </row>
    <row r="2167" spans="1:21" x14ac:dyDescent="0.2">
      <c r="A2167" s="47"/>
      <c r="B2167" s="47"/>
      <c r="C2167" s="47"/>
      <c r="D2167" s="47"/>
      <c r="E2167" s="47"/>
      <c r="F2167" s="47"/>
      <c r="G2167" s="47"/>
      <c r="H2167" s="47"/>
      <c r="I2167" s="47"/>
      <c r="J2167" s="47"/>
      <c r="K2167" s="47"/>
      <c r="L2167" s="47"/>
      <c r="M2167" s="47"/>
      <c r="N2167" s="47"/>
      <c r="O2167" s="47"/>
      <c r="P2167" s="47"/>
      <c r="Q2167" s="47"/>
      <c r="R2167" s="47"/>
      <c r="S2167" s="47"/>
      <c r="T2167" s="47"/>
      <c r="U2167" s="47"/>
    </row>
    <row r="2168" spans="1:21" x14ac:dyDescent="0.2">
      <c r="A2168" s="47"/>
      <c r="B2168" s="47"/>
      <c r="C2168" s="47"/>
      <c r="D2168" s="47"/>
      <c r="E2168" s="47"/>
      <c r="F2168" s="47"/>
      <c r="G2168" s="47"/>
      <c r="H2168" s="47"/>
      <c r="I2168" s="47"/>
      <c r="J2168" s="47"/>
      <c r="K2168" s="47"/>
      <c r="L2168" s="47"/>
      <c r="M2168" s="47"/>
      <c r="N2168" s="47"/>
      <c r="O2168" s="47"/>
      <c r="P2168" s="47"/>
      <c r="Q2168" s="47"/>
      <c r="R2168" s="47"/>
      <c r="S2168" s="47"/>
      <c r="T2168" s="47"/>
      <c r="U2168" s="47"/>
    </row>
    <row r="2169" spans="1:21" x14ac:dyDescent="0.2">
      <c r="A2169" s="47"/>
      <c r="B2169" s="47"/>
      <c r="C2169" s="47"/>
      <c r="D2169" s="47"/>
      <c r="E2169" s="47"/>
      <c r="F2169" s="47"/>
      <c r="G2169" s="47"/>
      <c r="H2169" s="47"/>
      <c r="I2169" s="47"/>
      <c r="J2169" s="47"/>
      <c r="K2169" s="47"/>
      <c r="L2169" s="47"/>
      <c r="M2169" s="47"/>
      <c r="N2169" s="47"/>
      <c r="O2169" s="47"/>
      <c r="P2169" s="47"/>
      <c r="Q2169" s="47"/>
      <c r="R2169" s="47"/>
      <c r="S2169" s="47"/>
      <c r="T2169" s="47"/>
      <c r="U2169" s="47"/>
    </row>
    <row r="2170" spans="1:21" x14ac:dyDescent="0.2">
      <c r="A2170" s="47"/>
      <c r="B2170" s="47"/>
      <c r="C2170" s="47"/>
      <c r="D2170" s="47"/>
      <c r="E2170" s="47"/>
      <c r="F2170" s="47"/>
      <c r="G2170" s="47"/>
      <c r="H2170" s="47"/>
      <c r="I2170" s="47"/>
      <c r="J2170" s="47"/>
      <c r="K2170" s="47"/>
      <c r="L2170" s="47"/>
      <c r="M2170" s="47"/>
      <c r="N2170" s="47"/>
      <c r="O2170" s="47"/>
      <c r="P2170" s="47"/>
      <c r="Q2170" s="47"/>
      <c r="R2170" s="47"/>
      <c r="S2170" s="47"/>
      <c r="T2170" s="47"/>
      <c r="U2170" s="47"/>
    </row>
    <row r="2171" spans="1:21" x14ac:dyDescent="0.2">
      <c r="A2171" s="47"/>
      <c r="B2171" s="47"/>
      <c r="C2171" s="47"/>
      <c r="D2171" s="47"/>
      <c r="E2171" s="47"/>
      <c r="F2171" s="47"/>
      <c r="G2171" s="47"/>
      <c r="H2171" s="47"/>
      <c r="I2171" s="47"/>
      <c r="J2171" s="47"/>
      <c r="K2171" s="47"/>
      <c r="L2171" s="47"/>
      <c r="M2171" s="47"/>
      <c r="N2171" s="47"/>
      <c r="O2171" s="47"/>
      <c r="P2171" s="47"/>
      <c r="Q2171" s="47"/>
      <c r="R2171" s="47"/>
      <c r="S2171" s="47"/>
      <c r="T2171" s="47"/>
      <c r="U2171" s="47"/>
    </row>
    <row r="2172" spans="1:21" x14ac:dyDescent="0.2">
      <c r="A2172" s="47"/>
      <c r="B2172" s="47"/>
      <c r="C2172" s="47"/>
      <c r="D2172" s="47"/>
      <c r="E2172" s="47"/>
      <c r="F2172" s="47"/>
      <c r="G2172" s="47"/>
      <c r="H2172" s="47"/>
      <c r="I2172" s="47"/>
      <c r="J2172" s="47"/>
      <c r="K2172" s="47"/>
      <c r="L2172" s="47"/>
      <c r="M2172" s="47"/>
      <c r="N2172" s="47"/>
      <c r="O2172" s="47"/>
      <c r="P2172" s="47"/>
      <c r="Q2172" s="47"/>
      <c r="R2172" s="47"/>
      <c r="S2172" s="47"/>
      <c r="T2172" s="47"/>
      <c r="U2172" s="47"/>
    </row>
    <row r="2173" spans="1:21" x14ac:dyDescent="0.2">
      <c r="A2173" s="47"/>
      <c r="B2173" s="47"/>
      <c r="C2173" s="47"/>
      <c r="D2173" s="47"/>
      <c r="E2173" s="47"/>
      <c r="F2173" s="47"/>
      <c r="G2173" s="47"/>
      <c r="H2173" s="47"/>
      <c r="I2173" s="47"/>
      <c r="J2173" s="47"/>
      <c r="K2173" s="47"/>
      <c r="L2173" s="47"/>
      <c r="M2173" s="47"/>
      <c r="N2173" s="47"/>
      <c r="O2173" s="47"/>
      <c r="P2173" s="47"/>
      <c r="Q2173" s="47"/>
      <c r="R2173" s="47"/>
      <c r="S2173" s="47"/>
      <c r="T2173" s="47"/>
      <c r="U2173" s="47"/>
    </row>
    <row r="2174" spans="1:21" x14ac:dyDescent="0.2">
      <c r="A2174" s="47"/>
      <c r="B2174" s="47"/>
      <c r="C2174" s="47"/>
      <c r="D2174" s="47"/>
      <c r="E2174" s="47"/>
      <c r="F2174" s="47"/>
      <c r="G2174" s="47"/>
      <c r="H2174" s="47"/>
      <c r="I2174" s="47"/>
      <c r="J2174" s="47"/>
      <c r="K2174" s="47"/>
      <c r="L2174" s="47"/>
      <c r="M2174" s="47"/>
      <c r="N2174" s="47"/>
      <c r="O2174" s="47"/>
      <c r="P2174" s="47"/>
      <c r="Q2174" s="47"/>
      <c r="R2174" s="47"/>
      <c r="S2174" s="47"/>
      <c r="T2174" s="47"/>
      <c r="U2174" s="47"/>
    </row>
    <row r="2175" spans="1:21" x14ac:dyDescent="0.2">
      <c r="A2175" s="47"/>
      <c r="B2175" s="47"/>
      <c r="C2175" s="47"/>
      <c r="D2175" s="47"/>
      <c r="E2175" s="47"/>
      <c r="F2175" s="47"/>
      <c r="G2175" s="47"/>
      <c r="H2175" s="47"/>
      <c r="I2175" s="47"/>
      <c r="J2175" s="47"/>
      <c r="K2175" s="47"/>
      <c r="L2175" s="47"/>
      <c r="M2175" s="47"/>
      <c r="N2175" s="47"/>
      <c r="O2175" s="47"/>
      <c r="P2175" s="47"/>
      <c r="Q2175" s="47"/>
      <c r="R2175" s="47"/>
      <c r="S2175" s="47"/>
      <c r="T2175" s="47"/>
      <c r="U2175" s="47"/>
    </row>
    <row r="2176" spans="1:21" x14ac:dyDescent="0.2">
      <c r="A2176" s="47"/>
      <c r="B2176" s="47"/>
      <c r="C2176" s="47"/>
      <c r="D2176" s="47"/>
      <c r="E2176" s="47"/>
      <c r="F2176" s="47"/>
      <c r="G2176" s="47"/>
      <c r="H2176" s="47"/>
      <c r="I2176" s="47"/>
      <c r="J2176" s="47"/>
      <c r="K2176" s="47"/>
      <c r="L2176" s="47"/>
      <c r="M2176" s="47"/>
      <c r="N2176" s="47"/>
      <c r="O2176" s="47"/>
      <c r="P2176" s="47"/>
      <c r="Q2176" s="47"/>
      <c r="R2176" s="47"/>
      <c r="S2176" s="47"/>
      <c r="T2176" s="47"/>
      <c r="U2176" s="47"/>
    </row>
    <row r="2177" spans="1:21" x14ac:dyDescent="0.2">
      <c r="A2177" s="47"/>
      <c r="B2177" s="47"/>
      <c r="C2177" s="47"/>
      <c r="D2177" s="47"/>
      <c r="E2177" s="47"/>
      <c r="F2177" s="47"/>
      <c r="G2177" s="47"/>
      <c r="H2177" s="47"/>
      <c r="I2177" s="47"/>
      <c r="J2177" s="47"/>
      <c r="K2177" s="47"/>
      <c r="L2177" s="47"/>
      <c r="M2177" s="47"/>
      <c r="N2177" s="47"/>
      <c r="O2177" s="47"/>
      <c r="P2177" s="47"/>
      <c r="Q2177" s="47"/>
      <c r="R2177" s="47"/>
      <c r="S2177" s="47"/>
      <c r="T2177" s="47"/>
      <c r="U2177" s="47"/>
    </row>
    <row r="2178" spans="1:21" x14ac:dyDescent="0.2">
      <c r="A2178" s="47"/>
      <c r="B2178" s="47"/>
      <c r="C2178" s="47"/>
      <c r="D2178" s="47"/>
      <c r="E2178" s="47"/>
      <c r="F2178" s="47"/>
      <c r="G2178" s="47"/>
      <c r="H2178" s="47"/>
      <c r="I2178" s="47"/>
      <c r="J2178" s="47"/>
      <c r="K2178" s="47"/>
      <c r="L2178" s="47"/>
      <c r="M2178" s="47"/>
      <c r="N2178" s="47"/>
      <c r="O2178" s="47"/>
      <c r="P2178" s="47"/>
      <c r="Q2178" s="47"/>
      <c r="R2178" s="47"/>
      <c r="S2178" s="47"/>
      <c r="T2178" s="47"/>
      <c r="U2178" s="47"/>
    </row>
    <row r="2179" spans="1:21" x14ac:dyDescent="0.2">
      <c r="A2179" s="47"/>
      <c r="B2179" s="47"/>
      <c r="C2179" s="47"/>
      <c r="D2179" s="47"/>
      <c r="E2179" s="47"/>
      <c r="F2179" s="47"/>
      <c r="G2179" s="47"/>
      <c r="H2179" s="47"/>
      <c r="I2179" s="47"/>
      <c r="J2179" s="47"/>
      <c r="K2179" s="47"/>
      <c r="L2179" s="47"/>
      <c r="M2179" s="47"/>
      <c r="N2179" s="47"/>
      <c r="O2179" s="47"/>
      <c r="P2179" s="47"/>
      <c r="Q2179" s="47"/>
      <c r="R2179" s="47"/>
      <c r="S2179" s="47"/>
      <c r="T2179" s="47"/>
      <c r="U2179" s="47"/>
    </row>
    <row r="2180" spans="1:21" x14ac:dyDescent="0.2">
      <c r="A2180" s="47"/>
      <c r="B2180" s="47"/>
      <c r="C2180" s="47"/>
      <c r="D2180" s="47"/>
      <c r="E2180" s="47"/>
      <c r="F2180" s="47"/>
      <c r="G2180" s="47"/>
      <c r="H2180" s="47"/>
      <c r="I2180" s="47"/>
      <c r="J2180" s="47"/>
      <c r="K2180" s="47"/>
      <c r="L2180" s="47"/>
      <c r="M2180" s="47"/>
      <c r="N2180" s="47"/>
      <c r="O2180" s="47"/>
      <c r="P2180" s="47"/>
      <c r="Q2180" s="47"/>
      <c r="R2180" s="47"/>
      <c r="S2180" s="47"/>
      <c r="T2180" s="47"/>
      <c r="U2180" s="47"/>
    </row>
    <row r="2181" spans="1:21" x14ac:dyDescent="0.2">
      <c r="A2181" s="47"/>
      <c r="B2181" s="47"/>
      <c r="C2181" s="47"/>
      <c r="D2181" s="47"/>
      <c r="E2181" s="47"/>
      <c r="F2181" s="47"/>
      <c r="G2181" s="47"/>
      <c r="H2181" s="47"/>
      <c r="I2181" s="47"/>
      <c r="J2181" s="47"/>
      <c r="K2181" s="47"/>
      <c r="L2181" s="47"/>
      <c r="M2181" s="47"/>
      <c r="N2181" s="47"/>
      <c r="O2181" s="47"/>
      <c r="P2181" s="47"/>
      <c r="Q2181" s="47"/>
      <c r="R2181" s="47"/>
      <c r="S2181" s="47"/>
      <c r="T2181" s="47"/>
      <c r="U2181" s="47"/>
    </row>
    <row r="2182" spans="1:21" x14ac:dyDescent="0.2">
      <c r="A2182" s="47"/>
      <c r="B2182" s="47"/>
      <c r="C2182" s="47"/>
      <c r="D2182" s="47"/>
      <c r="E2182" s="47"/>
      <c r="F2182" s="47"/>
      <c r="G2182" s="47"/>
      <c r="H2182" s="47"/>
      <c r="I2182" s="47"/>
      <c r="J2182" s="47"/>
      <c r="K2182" s="47"/>
      <c r="L2182" s="47"/>
      <c r="M2182" s="47"/>
      <c r="N2182" s="47"/>
      <c r="O2182" s="47"/>
      <c r="P2182" s="47"/>
      <c r="Q2182" s="47"/>
      <c r="R2182" s="47"/>
      <c r="S2182" s="47"/>
      <c r="T2182" s="47"/>
      <c r="U2182" s="47"/>
    </row>
    <row r="2183" spans="1:21" x14ac:dyDescent="0.2">
      <c r="A2183" s="47"/>
      <c r="B2183" s="47"/>
      <c r="C2183" s="47"/>
      <c r="D2183" s="47"/>
      <c r="E2183" s="47"/>
      <c r="F2183" s="47"/>
      <c r="G2183" s="47"/>
      <c r="H2183" s="47"/>
      <c r="I2183" s="47"/>
      <c r="J2183" s="47"/>
      <c r="K2183" s="47"/>
      <c r="L2183" s="47"/>
      <c r="M2183" s="47"/>
      <c r="N2183" s="47"/>
      <c r="O2183" s="47"/>
      <c r="P2183" s="47"/>
      <c r="Q2183" s="47"/>
      <c r="R2183" s="47"/>
      <c r="S2183" s="47"/>
      <c r="T2183" s="47"/>
      <c r="U2183" s="47"/>
    </row>
    <row r="2184" spans="1:21" x14ac:dyDescent="0.2">
      <c r="A2184" s="47"/>
      <c r="B2184" s="47"/>
      <c r="C2184" s="47"/>
      <c r="D2184" s="47"/>
      <c r="E2184" s="47"/>
      <c r="F2184" s="47"/>
      <c r="G2184" s="47"/>
      <c r="H2184" s="47"/>
      <c r="I2184" s="47"/>
      <c r="J2184" s="47"/>
      <c r="K2184" s="47"/>
      <c r="L2184" s="47"/>
      <c r="M2184" s="47"/>
      <c r="N2184" s="47"/>
      <c r="O2184" s="47"/>
      <c r="P2184" s="47"/>
      <c r="Q2184" s="47"/>
      <c r="R2184" s="47"/>
      <c r="S2184" s="47"/>
      <c r="T2184" s="47"/>
      <c r="U2184" s="47"/>
    </row>
    <row r="2185" spans="1:21" x14ac:dyDescent="0.2">
      <c r="A2185" s="47"/>
      <c r="B2185" s="47"/>
      <c r="C2185" s="47"/>
      <c r="D2185" s="47"/>
      <c r="E2185" s="47"/>
      <c r="F2185" s="47"/>
      <c r="G2185" s="47"/>
      <c r="H2185" s="47"/>
      <c r="I2185" s="47"/>
      <c r="J2185" s="47"/>
      <c r="K2185" s="47"/>
      <c r="L2185" s="47"/>
      <c r="M2185" s="47"/>
      <c r="N2185" s="47"/>
      <c r="O2185" s="47"/>
      <c r="P2185" s="47"/>
      <c r="Q2185" s="47"/>
      <c r="R2185" s="47"/>
      <c r="S2185" s="47"/>
      <c r="T2185" s="47"/>
      <c r="U2185" s="47"/>
    </row>
    <row r="2186" spans="1:21" x14ac:dyDescent="0.2">
      <c r="A2186" s="47"/>
      <c r="B2186" s="47"/>
      <c r="C2186" s="47"/>
      <c r="D2186" s="47"/>
      <c r="E2186" s="47"/>
      <c r="F2186" s="47"/>
      <c r="G2186" s="47"/>
      <c r="H2186" s="47"/>
      <c r="I2186" s="47"/>
      <c r="J2186" s="47"/>
      <c r="K2186" s="47"/>
      <c r="L2186" s="47"/>
      <c r="M2186" s="47"/>
      <c r="N2186" s="47"/>
      <c r="O2186" s="47"/>
      <c r="P2186" s="47"/>
      <c r="Q2186" s="47"/>
      <c r="R2186" s="47"/>
      <c r="S2186" s="47"/>
      <c r="T2186" s="47"/>
      <c r="U2186" s="47"/>
    </row>
    <row r="2187" spans="1:21" x14ac:dyDescent="0.2">
      <c r="A2187" s="47"/>
      <c r="B2187" s="47"/>
      <c r="C2187" s="47"/>
      <c r="D2187" s="47"/>
      <c r="E2187" s="47"/>
      <c r="F2187" s="47"/>
      <c r="G2187" s="47"/>
      <c r="H2187" s="47"/>
      <c r="I2187" s="47"/>
      <c r="J2187" s="47"/>
      <c r="K2187" s="47"/>
      <c r="L2187" s="47"/>
      <c r="M2187" s="47"/>
      <c r="N2187" s="47"/>
      <c r="O2187" s="47"/>
      <c r="P2187" s="47"/>
      <c r="Q2187" s="47"/>
      <c r="R2187" s="47"/>
      <c r="S2187" s="47"/>
      <c r="T2187" s="47"/>
      <c r="U2187" s="47"/>
    </row>
    <row r="2188" spans="1:21" x14ac:dyDescent="0.2">
      <c r="A2188" s="47"/>
      <c r="B2188" s="47"/>
      <c r="C2188" s="47"/>
      <c r="D2188" s="47"/>
      <c r="E2188" s="47"/>
      <c r="F2188" s="47"/>
      <c r="G2188" s="47"/>
      <c r="H2188" s="47"/>
      <c r="I2188" s="47"/>
      <c r="J2188" s="47"/>
      <c r="K2188" s="47"/>
      <c r="L2188" s="47"/>
      <c r="M2188" s="47"/>
      <c r="N2188" s="47"/>
      <c r="O2188" s="47"/>
      <c r="P2188" s="47"/>
      <c r="Q2188" s="47"/>
      <c r="R2188" s="47"/>
      <c r="S2188" s="47"/>
      <c r="T2188" s="47"/>
      <c r="U2188" s="47"/>
    </row>
    <row r="2189" spans="1:21" x14ac:dyDescent="0.2">
      <c r="A2189" s="47"/>
      <c r="B2189" s="47"/>
      <c r="C2189" s="47"/>
      <c r="D2189" s="47"/>
      <c r="E2189" s="47"/>
      <c r="F2189" s="47"/>
      <c r="G2189" s="47"/>
      <c r="H2189" s="47"/>
      <c r="I2189" s="47"/>
      <c r="J2189" s="47"/>
      <c r="K2189" s="47"/>
      <c r="L2189" s="47"/>
      <c r="M2189" s="47"/>
      <c r="N2189" s="47"/>
      <c r="O2189" s="47"/>
      <c r="P2189" s="47"/>
      <c r="Q2189" s="47"/>
      <c r="R2189" s="47"/>
      <c r="S2189" s="47"/>
      <c r="T2189" s="47"/>
      <c r="U2189" s="47"/>
    </row>
    <row r="2190" spans="1:21" x14ac:dyDescent="0.2">
      <c r="A2190" s="47"/>
      <c r="B2190" s="47"/>
      <c r="C2190" s="47"/>
      <c r="D2190" s="47"/>
      <c r="E2190" s="47"/>
      <c r="F2190" s="47"/>
      <c r="G2190" s="47"/>
      <c r="H2190" s="47"/>
      <c r="I2190" s="47"/>
      <c r="J2190" s="47"/>
      <c r="K2190" s="47"/>
      <c r="L2190" s="47"/>
      <c r="M2190" s="47"/>
      <c r="N2190" s="47"/>
      <c r="O2190" s="47"/>
      <c r="P2190" s="47"/>
      <c r="Q2190" s="47"/>
      <c r="R2190" s="47"/>
      <c r="S2190" s="47"/>
      <c r="T2190" s="47"/>
      <c r="U2190" s="47"/>
    </row>
    <row r="2191" spans="1:21" x14ac:dyDescent="0.2">
      <c r="A2191" s="47"/>
      <c r="B2191" s="47"/>
      <c r="C2191" s="47"/>
      <c r="D2191" s="47"/>
      <c r="E2191" s="47"/>
      <c r="F2191" s="47"/>
      <c r="G2191" s="47"/>
      <c r="H2191" s="47"/>
      <c r="I2191" s="47"/>
      <c r="J2191" s="47"/>
      <c r="K2191" s="47"/>
      <c r="L2191" s="47"/>
      <c r="M2191" s="47"/>
      <c r="N2191" s="47"/>
      <c r="O2191" s="47"/>
      <c r="P2191" s="47"/>
      <c r="Q2191" s="47"/>
      <c r="R2191" s="47"/>
      <c r="S2191" s="47"/>
      <c r="T2191" s="47"/>
      <c r="U2191" s="47"/>
    </row>
    <row r="2192" spans="1:21" x14ac:dyDescent="0.2">
      <c r="A2192" s="47"/>
      <c r="B2192" s="47"/>
      <c r="C2192" s="47"/>
      <c r="D2192" s="47"/>
      <c r="E2192" s="47"/>
      <c r="F2192" s="47"/>
      <c r="G2192" s="47"/>
      <c r="H2192" s="47"/>
      <c r="I2192" s="47"/>
      <c r="J2192" s="47"/>
      <c r="K2192" s="47"/>
      <c r="L2192" s="47"/>
      <c r="M2192" s="47"/>
      <c r="N2192" s="47"/>
      <c r="O2192" s="47"/>
      <c r="P2192" s="47"/>
      <c r="Q2192" s="47"/>
      <c r="R2192" s="47"/>
      <c r="S2192" s="47"/>
      <c r="T2192" s="47"/>
      <c r="U2192" s="47"/>
    </row>
    <row r="2193" spans="1:21" x14ac:dyDescent="0.2">
      <c r="A2193" s="47"/>
      <c r="B2193" s="47"/>
      <c r="C2193" s="47"/>
      <c r="D2193" s="47"/>
      <c r="E2193" s="47"/>
      <c r="F2193" s="47"/>
      <c r="G2193" s="47"/>
      <c r="H2193" s="47"/>
      <c r="I2193" s="47"/>
      <c r="J2193" s="47"/>
      <c r="K2193" s="47"/>
      <c r="L2193" s="47"/>
      <c r="M2193" s="47"/>
      <c r="N2193" s="47"/>
      <c r="O2193" s="47"/>
      <c r="P2193" s="47"/>
      <c r="Q2193" s="47"/>
      <c r="R2193" s="47"/>
      <c r="S2193" s="47"/>
      <c r="T2193" s="47"/>
      <c r="U2193" s="47"/>
    </row>
    <row r="2194" spans="1:21" x14ac:dyDescent="0.2">
      <c r="A2194" s="47"/>
      <c r="B2194" s="47"/>
      <c r="C2194" s="47"/>
      <c r="D2194" s="47"/>
      <c r="E2194" s="47"/>
      <c r="F2194" s="47"/>
      <c r="G2194" s="47"/>
      <c r="H2194" s="47"/>
      <c r="I2194" s="47"/>
      <c r="J2194" s="47"/>
      <c r="K2194" s="47"/>
      <c r="L2194" s="47"/>
      <c r="M2194" s="47"/>
      <c r="N2194" s="47"/>
      <c r="O2194" s="47"/>
      <c r="P2194" s="47"/>
      <c r="Q2194" s="47"/>
      <c r="R2194" s="47"/>
      <c r="S2194" s="47"/>
      <c r="T2194" s="47"/>
      <c r="U2194" s="47"/>
    </row>
    <row r="2195" spans="1:21" x14ac:dyDescent="0.2">
      <c r="A2195" s="47"/>
      <c r="B2195" s="47"/>
      <c r="C2195" s="47"/>
      <c r="D2195" s="47"/>
      <c r="E2195" s="47"/>
      <c r="F2195" s="47"/>
      <c r="G2195" s="47"/>
      <c r="H2195" s="47"/>
      <c r="I2195" s="47"/>
      <c r="J2195" s="47"/>
      <c r="K2195" s="47"/>
      <c r="L2195" s="47"/>
      <c r="M2195" s="47"/>
      <c r="N2195" s="47"/>
      <c r="O2195" s="47"/>
      <c r="P2195" s="47"/>
      <c r="Q2195" s="47"/>
      <c r="R2195" s="47"/>
      <c r="S2195" s="47"/>
      <c r="T2195" s="47"/>
      <c r="U2195" s="47"/>
    </row>
    <row r="2196" spans="1:21" x14ac:dyDescent="0.2">
      <c r="A2196" s="47"/>
      <c r="B2196" s="47"/>
      <c r="C2196" s="47"/>
      <c r="D2196" s="47"/>
      <c r="E2196" s="47"/>
      <c r="F2196" s="47"/>
      <c r="G2196" s="47"/>
      <c r="H2196" s="47"/>
      <c r="I2196" s="47"/>
      <c r="J2196" s="47"/>
      <c r="K2196" s="47"/>
      <c r="L2196" s="47"/>
      <c r="M2196" s="47"/>
      <c r="N2196" s="47"/>
      <c r="O2196" s="47"/>
      <c r="P2196" s="47"/>
      <c r="Q2196" s="47"/>
      <c r="R2196" s="47"/>
      <c r="S2196" s="47"/>
      <c r="T2196" s="47"/>
      <c r="U2196" s="47"/>
    </row>
    <row r="2197" spans="1:21" x14ac:dyDescent="0.2">
      <c r="A2197" s="47"/>
      <c r="B2197" s="47"/>
      <c r="C2197" s="47"/>
      <c r="D2197" s="47"/>
      <c r="E2197" s="47"/>
      <c r="F2197" s="47"/>
      <c r="G2197" s="47"/>
      <c r="H2197" s="47"/>
      <c r="I2197" s="47"/>
      <c r="J2197" s="47"/>
      <c r="K2197" s="47"/>
      <c r="L2197" s="47"/>
      <c r="M2197" s="47"/>
      <c r="N2197" s="47"/>
      <c r="O2197" s="47"/>
      <c r="P2197" s="47"/>
      <c r="Q2197" s="47"/>
      <c r="R2197" s="47"/>
      <c r="S2197" s="47"/>
      <c r="T2197" s="47"/>
      <c r="U2197" s="47"/>
    </row>
    <row r="2198" spans="1:21" x14ac:dyDescent="0.2">
      <c r="A2198" s="47"/>
      <c r="B2198" s="47"/>
      <c r="C2198" s="47"/>
      <c r="D2198" s="47"/>
      <c r="E2198" s="47"/>
      <c r="F2198" s="47"/>
      <c r="G2198" s="47"/>
      <c r="H2198" s="47"/>
      <c r="I2198" s="47"/>
      <c r="J2198" s="47"/>
      <c r="K2198" s="47"/>
      <c r="L2198" s="47"/>
      <c r="M2198" s="47"/>
      <c r="N2198" s="47"/>
      <c r="O2198" s="47"/>
      <c r="P2198" s="47"/>
      <c r="Q2198" s="47"/>
      <c r="R2198" s="47"/>
      <c r="S2198" s="47"/>
      <c r="T2198" s="47"/>
      <c r="U2198" s="47"/>
    </row>
    <row r="2199" spans="1:21" x14ac:dyDescent="0.2">
      <c r="A2199" s="47"/>
      <c r="B2199" s="47"/>
      <c r="C2199" s="47"/>
      <c r="D2199" s="47"/>
      <c r="E2199" s="47"/>
      <c r="F2199" s="47"/>
      <c r="G2199" s="47"/>
      <c r="H2199" s="47"/>
      <c r="I2199" s="47"/>
      <c r="J2199" s="47"/>
      <c r="K2199" s="47"/>
      <c r="L2199" s="47"/>
      <c r="M2199" s="47"/>
      <c r="N2199" s="47"/>
      <c r="O2199" s="47"/>
      <c r="P2199" s="47"/>
      <c r="Q2199" s="47"/>
      <c r="R2199" s="47"/>
      <c r="S2199" s="47"/>
      <c r="T2199" s="47"/>
      <c r="U2199" s="47"/>
    </row>
    <row r="2200" spans="1:21" x14ac:dyDescent="0.2">
      <c r="A2200" s="47"/>
      <c r="B2200" s="47"/>
      <c r="C2200" s="47"/>
      <c r="D2200" s="47"/>
      <c r="E2200" s="47"/>
      <c r="F2200" s="47"/>
      <c r="G2200" s="47"/>
      <c r="H2200" s="47"/>
      <c r="I2200" s="47"/>
      <c r="J2200" s="47"/>
      <c r="K2200" s="47"/>
      <c r="L2200" s="47"/>
      <c r="M2200" s="47"/>
      <c r="N2200" s="47"/>
      <c r="O2200" s="47"/>
      <c r="P2200" s="47"/>
      <c r="Q2200" s="47"/>
      <c r="R2200" s="47"/>
      <c r="S2200" s="47"/>
      <c r="T2200" s="47"/>
      <c r="U2200" s="47"/>
    </row>
    <row r="2201" spans="1:21" x14ac:dyDescent="0.2">
      <c r="A2201" s="47"/>
      <c r="B2201" s="47"/>
      <c r="C2201" s="47"/>
      <c r="D2201" s="47"/>
      <c r="E2201" s="47"/>
      <c r="F2201" s="47"/>
      <c r="G2201" s="47"/>
      <c r="H2201" s="47"/>
      <c r="I2201" s="47"/>
      <c r="J2201" s="47"/>
      <c r="K2201" s="47"/>
      <c r="L2201" s="47"/>
      <c r="M2201" s="47"/>
      <c r="N2201" s="47"/>
      <c r="O2201" s="47"/>
      <c r="P2201" s="47"/>
      <c r="Q2201" s="47"/>
      <c r="R2201" s="47"/>
      <c r="S2201" s="47"/>
      <c r="T2201" s="47"/>
      <c r="U2201" s="47"/>
    </row>
    <row r="2202" spans="1:21" x14ac:dyDescent="0.2">
      <c r="A2202" s="47"/>
      <c r="B2202" s="47"/>
      <c r="C2202" s="47"/>
      <c r="D2202" s="47"/>
      <c r="E2202" s="47"/>
      <c r="F2202" s="47"/>
      <c r="G2202" s="47"/>
      <c r="H2202" s="47"/>
      <c r="I2202" s="47"/>
      <c r="J2202" s="47"/>
      <c r="K2202" s="47"/>
      <c r="L2202" s="47"/>
      <c r="M2202" s="47"/>
      <c r="N2202" s="47"/>
      <c r="O2202" s="47"/>
      <c r="P2202" s="47"/>
      <c r="Q2202" s="47"/>
      <c r="R2202" s="47"/>
      <c r="S2202" s="47"/>
      <c r="T2202" s="47"/>
      <c r="U2202" s="47"/>
    </row>
    <row r="2203" spans="1:21" x14ac:dyDescent="0.2">
      <c r="A2203" s="47"/>
      <c r="B2203" s="47"/>
      <c r="C2203" s="47"/>
      <c r="D2203" s="47"/>
      <c r="E2203" s="47"/>
      <c r="F2203" s="47"/>
      <c r="G2203" s="47"/>
      <c r="H2203" s="47"/>
      <c r="I2203" s="47"/>
      <c r="J2203" s="47"/>
      <c r="K2203" s="47"/>
      <c r="L2203" s="47"/>
      <c r="M2203" s="47"/>
      <c r="N2203" s="47"/>
      <c r="O2203" s="47"/>
      <c r="P2203" s="47"/>
      <c r="Q2203" s="47"/>
      <c r="R2203" s="47"/>
      <c r="S2203" s="47"/>
      <c r="T2203" s="47"/>
      <c r="U2203" s="47"/>
    </row>
    <row r="2204" spans="1:21" x14ac:dyDescent="0.2">
      <c r="A2204" s="47"/>
      <c r="B2204" s="47"/>
      <c r="C2204" s="47"/>
      <c r="D2204" s="47"/>
      <c r="E2204" s="47"/>
      <c r="F2204" s="47"/>
      <c r="G2204" s="47"/>
      <c r="H2204" s="47"/>
      <c r="I2204" s="47"/>
      <c r="J2204" s="47"/>
      <c r="K2204" s="47"/>
      <c r="L2204" s="47"/>
      <c r="M2204" s="47"/>
      <c r="N2204" s="47"/>
      <c r="O2204" s="47"/>
      <c r="P2204" s="47"/>
      <c r="Q2204" s="47"/>
      <c r="R2204" s="47"/>
      <c r="S2204" s="47"/>
      <c r="T2204" s="47"/>
      <c r="U2204" s="47"/>
    </row>
    <row r="2205" spans="1:21" x14ac:dyDescent="0.2">
      <c r="A2205" s="47"/>
      <c r="B2205" s="47"/>
      <c r="C2205" s="47"/>
      <c r="D2205" s="47"/>
      <c r="E2205" s="47"/>
      <c r="F2205" s="47"/>
      <c r="G2205" s="47"/>
      <c r="H2205" s="47"/>
      <c r="I2205" s="47"/>
      <c r="J2205" s="47"/>
      <c r="K2205" s="47"/>
      <c r="L2205" s="47"/>
      <c r="M2205" s="47"/>
      <c r="N2205" s="47"/>
      <c r="O2205" s="47"/>
      <c r="P2205" s="47"/>
      <c r="Q2205" s="47"/>
      <c r="R2205" s="47"/>
      <c r="S2205" s="47"/>
      <c r="T2205" s="47"/>
      <c r="U2205" s="47"/>
    </row>
    <row r="2206" spans="1:21" x14ac:dyDescent="0.2">
      <c r="A2206" s="47"/>
      <c r="B2206" s="47"/>
      <c r="C2206" s="47"/>
      <c r="D2206" s="47"/>
      <c r="E2206" s="47"/>
      <c r="F2206" s="47"/>
      <c r="G2206" s="47"/>
      <c r="H2206" s="47"/>
      <c r="I2206" s="47"/>
      <c r="J2206" s="47"/>
      <c r="K2206" s="47"/>
      <c r="L2206" s="47"/>
      <c r="M2206" s="47"/>
      <c r="N2206" s="47"/>
      <c r="O2206" s="47"/>
      <c r="P2206" s="47"/>
      <c r="Q2206" s="47"/>
      <c r="R2206" s="47"/>
      <c r="S2206" s="47"/>
      <c r="T2206" s="47"/>
      <c r="U2206" s="47"/>
    </row>
    <row r="2207" spans="1:21" x14ac:dyDescent="0.2">
      <c r="A2207" s="47"/>
      <c r="B2207" s="47"/>
      <c r="C2207" s="47"/>
      <c r="D2207" s="47"/>
      <c r="E2207" s="47"/>
      <c r="F2207" s="47"/>
      <c r="G2207" s="47"/>
      <c r="H2207" s="47"/>
      <c r="I2207" s="47"/>
      <c r="J2207" s="47"/>
      <c r="K2207" s="47"/>
      <c r="L2207" s="47"/>
      <c r="M2207" s="47"/>
      <c r="N2207" s="47"/>
      <c r="O2207" s="47"/>
      <c r="P2207" s="47"/>
      <c r="Q2207" s="47"/>
      <c r="R2207" s="47"/>
      <c r="S2207" s="47"/>
      <c r="T2207" s="47"/>
      <c r="U2207" s="47"/>
    </row>
    <row r="2208" spans="1:21" x14ac:dyDescent="0.2">
      <c r="A2208" s="47"/>
      <c r="B2208" s="47"/>
      <c r="C2208" s="47"/>
      <c r="D2208" s="47"/>
      <c r="E2208" s="47"/>
      <c r="F2208" s="47"/>
      <c r="G2208" s="47"/>
      <c r="H2208" s="47"/>
      <c r="I2208" s="47"/>
      <c r="J2208" s="47"/>
      <c r="K2208" s="47"/>
      <c r="L2208" s="47"/>
      <c r="M2208" s="47"/>
      <c r="N2208" s="47"/>
      <c r="O2208" s="47"/>
      <c r="P2208" s="47"/>
      <c r="Q2208" s="47"/>
      <c r="R2208" s="47"/>
      <c r="S2208" s="47"/>
      <c r="T2208" s="47"/>
      <c r="U2208" s="47"/>
    </row>
    <row r="2209" spans="1:21" x14ac:dyDescent="0.2">
      <c r="A2209" s="47"/>
      <c r="B2209" s="47"/>
      <c r="C2209" s="47"/>
      <c r="D2209" s="47"/>
      <c r="E2209" s="47"/>
      <c r="F2209" s="47"/>
      <c r="G2209" s="47"/>
      <c r="H2209" s="47"/>
      <c r="I2209" s="47"/>
      <c r="J2209" s="47"/>
      <c r="K2209" s="47"/>
      <c r="L2209" s="47"/>
      <c r="M2209" s="47"/>
      <c r="N2209" s="47"/>
      <c r="O2209" s="47"/>
      <c r="P2209" s="47"/>
      <c r="Q2209" s="47"/>
      <c r="R2209" s="47"/>
      <c r="S2209" s="47"/>
      <c r="T2209" s="47"/>
      <c r="U2209" s="47"/>
    </row>
    <row r="2210" spans="1:21" x14ac:dyDescent="0.2">
      <c r="A2210" s="47"/>
      <c r="B2210" s="47"/>
      <c r="C2210" s="47"/>
      <c r="D2210" s="47"/>
      <c r="E2210" s="47"/>
      <c r="F2210" s="47"/>
      <c r="G2210" s="47"/>
      <c r="H2210" s="47"/>
      <c r="I2210" s="47"/>
      <c r="J2210" s="47"/>
      <c r="K2210" s="47"/>
      <c r="L2210" s="47"/>
      <c r="M2210" s="47"/>
      <c r="N2210" s="47"/>
      <c r="O2210" s="47"/>
      <c r="P2210" s="47"/>
      <c r="Q2210" s="47"/>
      <c r="R2210" s="47"/>
      <c r="S2210" s="47"/>
      <c r="T2210" s="47"/>
      <c r="U2210" s="47"/>
    </row>
    <row r="2211" spans="1:21" x14ac:dyDescent="0.2">
      <c r="A2211" s="47"/>
      <c r="B2211" s="47"/>
      <c r="C2211" s="47"/>
      <c r="D2211" s="47"/>
      <c r="E2211" s="47"/>
      <c r="F2211" s="47"/>
      <c r="G2211" s="47"/>
      <c r="H2211" s="47"/>
      <c r="I2211" s="47"/>
      <c r="J2211" s="47"/>
      <c r="K2211" s="47"/>
      <c r="L2211" s="47"/>
      <c r="M2211" s="47"/>
      <c r="N2211" s="47"/>
      <c r="O2211" s="47"/>
      <c r="P2211" s="47"/>
      <c r="Q2211" s="47"/>
      <c r="R2211" s="47"/>
      <c r="S2211" s="47"/>
      <c r="T2211" s="47"/>
      <c r="U2211" s="47"/>
    </row>
    <row r="2212" spans="1:21" x14ac:dyDescent="0.2">
      <c r="A2212" s="47"/>
      <c r="B2212" s="47"/>
      <c r="C2212" s="47"/>
      <c r="D2212" s="47"/>
      <c r="E2212" s="47"/>
      <c r="F2212" s="47"/>
      <c r="G2212" s="47"/>
      <c r="H2212" s="47"/>
      <c r="I2212" s="47"/>
      <c r="J2212" s="47"/>
      <c r="K2212" s="47"/>
      <c r="L2212" s="47"/>
      <c r="M2212" s="47"/>
      <c r="N2212" s="47"/>
      <c r="O2212" s="47"/>
      <c r="P2212" s="47"/>
      <c r="Q2212" s="47"/>
      <c r="R2212" s="47"/>
      <c r="S2212" s="47"/>
      <c r="T2212" s="47"/>
      <c r="U2212" s="47"/>
    </row>
    <row r="2213" spans="1:21" x14ac:dyDescent="0.2">
      <c r="A2213" s="47"/>
      <c r="B2213" s="47"/>
      <c r="C2213" s="47"/>
      <c r="D2213" s="47"/>
      <c r="E2213" s="47"/>
      <c r="F2213" s="47"/>
      <c r="G2213" s="47"/>
      <c r="H2213" s="47"/>
      <c r="I2213" s="47"/>
      <c r="J2213" s="47"/>
      <c r="K2213" s="47"/>
      <c r="L2213" s="47"/>
      <c r="M2213" s="47"/>
      <c r="N2213" s="47"/>
      <c r="O2213" s="47"/>
      <c r="P2213" s="47"/>
      <c r="Q2213" s="47"/>
      <c r="R2213" s="47"/>
      <c r="S2213" s="47"/>
      <c r="T2213" s="47"/>
      <c r="U2213" s="47"/>
    </row>
    <row r="2214" spans="1:21" x14ac:dyDescent="0.2">
      <c r="A2214" s="47"/>
      <c r="B2214" s="47"/>
      <c r="C2214" s="47"/>
      <c r="D2214" s="47"/>
      <c r="E2214" s="47"/>
      <c r="F2214" s="47"/>
      <c r="G2214" s="47"/>
      <c r="H2214" s="47"/>
      <c r="I2214" s="47"/>
      <c r="J2214" s="47"/>
      <c r="K2214" s="47"/>
      <c r="L2214" s="47"/>
      <c r="M2214" s="47"/>
      <c r="N2214" s="47"/>
      <c r="O2214" s="47"/>
      <c r="P2214" s="47"/>
      <c r="Q2214" s="47"/>
      <c r="R2214" s="47"/>
      <c r="S2214" s="47"/>
      <c r="T2214" s="47"/>
      <c r="U2214" s="47"/>
    </row>
    <row r="2215" spans="1:21" x14ac:dyDescent="0.2">
      <c r="A2215" s="47"/>
      <c r="B2215" s="47"/>
      <c r="C2215" s="47"/>
      <c r="D2215" s="47"/>
      <c r="E2215" s="47"/>
      <c r="F2215" s="47"/>
      <c r="G2215" s="47"/>
      <c r="H2215" s="47"/>
      <c r="I2215" s="47"/>
      <c r="J2215" s="47"/>
      <c r="K2215" s="47"/>
      <c r="L2215" s="47"/>
      <c r="M2215" s="47"/>
      <c r="N2215" s="47"/>
      <c r="O2215" s="47"/>
      <c r="P2215" s="47"/>
      <c r="Q2215" s="47"/>
      <c r="R2215" s="47"/>
      <c r="S2215" s="47"/>
      <c r="T2215" s="47"/>
      <c r="U2215" s="47"/>
    </row>
    <row r="2216" spans="1:21" x14ac:dyDescent="0.2">
      <c r="A2216" s="47"/>
      <c r="B2216" s="47"/>
      <c r="C2216" s="47"/>
      <c r="D2216" s="47"/>
      <c r="E2216" s="47"/>
      <c r="F2216" s="47"/>
      <c r="G2216" s="47"/>
      <c r="H2216" s="47"/>
      <c r="I2216" s="47"/>
      <c r="J2216" s="47"/>
      <c r="K2216" s="47"/>
      <c r="L2216" s="47"/>
      <c r="M2216" s="47"/>
      <c r="N2216" s="47"/>
      <c r="O2216" s="47"/>
      <c r="P2216" s="47"/>
      <c r="Q2216" s="47"/>
      <c r="R2216" s="47"/>
      <c r="S2216" s="47"/>
      <c r="T2216" s="47"/>
      <c r="U2216" s="47"/>
    </row>
    <row r="2217" spans="1:21" x14ac:dyDescent="0.2">
      <c r="A2217" s="47"/>
      <c r="B2217" s="47"/>
      <c r="C2217" s="47"/>
      <c r="D2217" s="47"/>
      <c r="E2217" s="47"/>
      <c r="F2217" s="47"/>
      <c r="G2217" s="47"/>
      <c r="H2217" s="47"/>
      <c r="I2217" s="47"/>
      <c r="J2217" s="47"/>
      <c r="K2217" s="47"/>
      <c r="L2217" s="47"/>
      <c r="M2217" s="47"/>
      <c r="N2217" s="47"/>
      <c r="O2217" s="47"/>
      <c r="P2217" s="47"/>
      <c r="Q2217" s="47"/>
      <c r="R2217" s="47"/>
      <c r="S2217" s="47"/>
      <c r="T2217" s="47"/>
      <c r="U2217" s="47"/>
    </row>
    <row r="2218" spans="1:21" x14ac:dyDescent="0.2">
      <c r="A2218" s="47"/>
      <c r="B2218" s="47"/>
      <c r="C2218" s="47"/>
      <c r="D2218" s="47"/>
      <c r="E2218" s="47"/>
      <c r="F2218" s="47"/>
      <c r="G2218" s="47"/>
      <c r="H2218" s="47"/>
      <c r="I2218" s="47"/>
      <c r="J2218" s="47"/>
      <c r="K2218" s="47"/>
      <c r="L2218" s="47"/>
      <c r="M2218" s="47"/>
      <c r="N2218" s="47"/>
      <c r="O2218" s="47"/>
      <c r="P2218" s="47"/>
      <c r="Q2218" s="47"/>
      <c r="R2218" s="47"/>
      <c r="S2218" s="47"/>
      <c r="T2218" s="47"/>
      <c r="U2218" s="47"/>
    </row>
    <row r="2219" spans="1:21" x14ac:dyDescent="0.2">
      <c r="A2219" s="47"/>
      <c r="B2219" s="47"/>
      <c r="C2219" s="47"/>
      <c r="D2219" s="47"/>
      <c r="E2219" s="47"/>
      <c r="F2219" s="47"/>
      <c r="G2219" s="47"/>
      <c r="H2219" s="47"/>
      <c r="I2219" s="47"/>
      <c r="J2219" s="47"/>
      <c r="K2219" s="47"/>
      <c r="L2219" s="47"/>
      <c r="M2219" s="47"/>
      <c r="N2219" s="47"/>
      <c r="O2219" s="47"/>
      <c r="P2219" s="47"/>
      <c r="Q2219" s="47"/>
      <c r="R2219" s="47"/>
      <c r="S2219" s="47"/>
      <c r="T2219" s="47"/>
      <c r="U2219" s="47"/>
    </row>
    <row r="2220" spans="1:21" x14ac:dyDescent="0.2">
      <c r="A2220" s="47"/>
      <c r="B2220" s="47"/>
      <c r="C2220" s="47"/>
      <c r="D2220" s="47"/>
      <c r="E2220" s="47"/>
      <c r="F2220" s="47"/>
      <c r="G2220" s="47"/>
      <c r="H2220" s="47"/>
      <c r="I2220" s="47"/>
      <c r="J2220" s="47"/>
      <c r="K2220" s="47"/>
      <c r="L2220" s="47"/>
      <c r="M2220" s="47"/>
      <c r="N2220" s="47"/>
      <c r="O2220" s="47"/>
      <c r="P2220" s="47"/>
      <c r="Q2220" s="47"/>
      <c r="R2220" s="47"/>
      <c r="S2220" s="47"/>
      <c r="T2220" s="47"/>
      <c r="U2220" s="47"/>
    </row>
    <row r="2221" spans="1:21" x14ac:dyDescent="0.2">
      <c r="A2221" s="47"/>
      <c r="B2221" s="47"/>
      <c r="C2221" s="47"/>
      <c r="D2221" s="47"/>
      <c r="E2221" s="47"/>
      <c r="F2221" s="47"/>
      <c r="G2221" s="47"/>
      <c r="H2221" s="47"/>
      <c r="I2221" s="47"/>
      <c r="J2221" s="47"/>
      <c r="K2221" s="47"/>
      <c r="L2221" s="47"/>
      <c r="M2221" s="47"/>
      <c r="N2221" s="47"/>
      <c r="O2221" s="47"/>
      <c r="P2221" s="47"/>
      <c r="Q2221" s="47"/>
      <c r="R2221" s="47"/>
      <c r="S2221" s="47"/>
      <c r="T2221" s="47"/>
      <c r="U2221" s="47"/>
    </row>
    <row r="2222" spans="1:21" x14ac:dyDescent="0.2">
      <c r="A2222" s="47"/>
      <c r="B2222" s="47"/>
      <c r="C2222" s="47"/>
      <c r="D2222" s="47"/>
      <c r="E2222" s="47"/>
      <c r="F2222" s="47"/>
      <c r="G2222" s="47"/>
      <c r="H2222" s="47"/>
      <c r="I2222" s="47"/>
      <c r="J2222" s="47"/>
      <c r="K2222" s="47"/>
      <c r="L2222" s="47"/>
      <c r="M2222" s="47"/>
      <c r="N2222" s="47"/>
      <c r="O2222" s="47"/>
      <c r="P2222" s="47"/>
      <c r="Q2222" s="47"/>
      <c r="R2222" s="47"/>
      <c r="S2222" s="47"/>
      <c r="T2222" s="47"/>
      <c r="U2222" s="47"/>
    </row>
    <row r="2223" spans="1:21" x14ac:dyDescent="0.2">
      <c r="A2223" s="47"/>
      <c r="B2223" s="47"/>
      <c r="C2223" s="47"/>
      <c r="D2223" s="47"/>
      <c r="E2223" s="47"/>
      <c r="F2223" s="47"/>
      <c r="G2223" s="47"/>
      <c r="H2223" s="47"/>
      <c r="I2223" s="47"/>
      <c r="J2223" s="47"/>
      <c r="K2223" s="47"/>
      <c r="L2223" s="47"/>
      <c r="M2223" s="47"/>
      <c r="N2223" s="47"/>
      <c r="O2223" s="47"/>
      <c r="P2223" s="47"/>
      <c r="Q2223" s="47"/>
      <c r="R2223" s="47"/>
      <c r="S2223" s="47"/>
      <c r="T2223" s="47"/>
      <c r="U2223" s="47"/>
    </row>
    <row r="2224" spans="1:21" x14ac:dyDescent="0.2">
      <c r="A2224" s="47"/>
      <c r="B2224" s="47"/>
      <c r="C2224" s="47"/>
      <c r="D2224" s="47"/>
      <c r="E2224" s="47"/>
      <c r="F2224" s="47"/>
      <c r="G2224" s="47"/>
      <c r="H2224" s="47"/>
      <c r="I2224" s="47"/>
      <c r="J2224" s="47"/>
      <c r="K2224" s="47"/>
      <c r="L2224" s="47"/>
      <c r="M2224" s="47"/>
      <c r="N2224" s="47"/>
      <c r="O2224" s="47"/>
      <c r="P2224" s="47"/>
      <c r="Q2224" s="47"/>
      <c r="R2224" s="47"/>
      <c r="S2224" s="47"/>
      <c r="T2224" s="47"/>
      <c r="U2224" s="47"/>
    </row>
    <row r="2225" spans="1:21" x14ac:dyDescent="0.2">
      <c r="A2225" s="47"/>
      <c r="B2225" s="47"/>
      <c r="C2225" s="47"/>
      <c r="D2225" s="47"/>
      <c r="E2225" s="47"/>
      <c r="F2225" s="47"/>
      <c r="G2225" s="47"/>
      <c r="H2225" s="47"/>
      <c r="I2225" s="47"/>
      <c r="J2225" s="47"/>
      <c r="K2225" s="47"/>
      <c r="L2225" s="47"/>
      <c r="M2225" s="47"/>
      <c r="N2225" s="47"/>
      <c r="O2225" s="47"/>
      <c r="P2225" s="47"/>
      <c r="Q2225" s="47"/>
      <c r="R2225" s="47"/>
      <c r="S2225" s="47"/>
      <c r="T2225" s="47"/>
      <c r="U2225" s="47"/>
    </row>
    <row r="2226" spans="1:21" x14ac:dyDescent="0.2">
      <c r="A2226" s="47"/>
      <c r="B2226" s="47"/>
      <c r="C2226" s="47"/>
      <c r="D2226" s="47"/>
      <c r="E2226" s="47"/>
      <c r="F2226" s="47"/>
      <c r="G2226" s="47"/>
      <c r="H2226" s="47"/>
      <c r="I2226" s="47"/>
      <c r="J2226" s="47"/>
      <c r="K2226" s="47"/>
      <c r="L2226" s="47"/>
      <c r="M2226" s="47"/>
      <c r="N2226" s="47"/>
      <c r="O2226" s="47"/>
      <c r="P2226" s="47"/>
      <c r="Q2226" s="47"/>
      <c r="R2226" s="47"/>
      <c r="S2226" s="47"/>
      <c r="T2226" s="47"/>
      <c r="U2226" s="47"/>
    </row>
    <row r="2227" spans="1:21" x14ac:dyDescent="0.2">
      <c r="A2227" s="47"/>
      <c r="B2227" s="47"/>
      <c r="C2227" s="47"/>
      <c r="D2227" s="47"/>
      <c r="E2227" s="47"/>
      <c r="F2227" s="47"/>
      <c r="G2227" s="47"/>
      <c r="H2227" s="47"/>
      <c r="I2227" s="47"/>
      <c r="J2227" s="47"/>
      <c r="K2227" s="47"/>
      <c r="L2227" s="47"/>
      <c r="M2227" s="47"/>
      <c r="N2227" s="47"/>
      <c r="O2227" s="47"/>
      <c r="P2227" s="47"/>
      <c r="Q2227" s="47"/>
      <c r="R2227" s="47"/>
      <c r="S2227" s="47"/>
      <c r="T2227" s="47"/>
      <c r="U2227" s="47"/>
    </row>
    <row r="2228" spans="1:21" x14ac:dyDescent="0.2">
      <c r="A2228" s="47"/>
      <c r="B2228" s="47"/>
      <c r="C2228" s="47"/>
      <c r="D2228" s="47"/>
      <c r="E2228" s="47"/>
      <c r="F2228" s="47"/>
      <c r="G2228" s="47"/>
      <c r="H2228" s="47"/>
      <c r="I2228" s="47"/>
      <c r="J2228" s="47"/>
      <c r="K2228" s="47"/>
      <c r="L2228" s="47"/>
      <c r="M2228" s="47"/>
      <c r="N2228" s="47"/>
      <c r="O2228" s="47"/>
      <c r="P2228" s="47"/>
      <c r="Q2228" s="47"/>
      <c r="R2228" s="47"/>
      <c r="S2228" s="47"/>
      <c r="T2228" s="47"/>
      <c r="U2228" s="47"/>
    </row>
    <row r="2229" spans="1:21" x14ac:dyDescent="0.2">
      <c r="A2229" s="47"/>
      <c r="B2229" s="47"/>
      <c r="C2229" s="47"/>
      <c r="D2229" s="47"/>
      <c r="E2229" s="47"/>
      <c r="F2229" s="47"/>
      <c r="G2229" s="47"/>
      <c r="H2229" s="47"/>
      <c r="I2229" s="47"/>
      <c r="J2229" s="47"/>
      <c r="K2229" s="47"/>
      <c r="L2229" s="47"/>
      <c r="M2229" s="47"/>
      <c r="N2229" s="47"/>
      <c r="O2229" s="47"/>
      <c r="P2229" s="47"/>
      <c r="Q2229" s="47"/>
      <c r="R2229" s="47"/>
      <c r="S2229" s="47"/>
      <c r="T2229" s="47"/>
      <c r="U2229" s="47"/>
    </row>
    <row r="2230" spans="1:21" x14ac:dyDescent="0.2">
      <c r="A2230" s="47"/>
      <c r="B2230" s="47"/>
      <c r="C2230" s="47"/>
      <c r="D2230" s="47"/>
      <c r="E2230" s="47"/>
      <c r="F2230" s="47"/>
      <c r="G2230" s="47"/>
      <c r="H2230" s="47"/>
      <c r="I2230" s="47"/>
      <c r="J2230" s="47"/>
      <c r="K2230" s="47"/>
      <c r="L2230" s="47"/>
      <c r="M2230" s="47"/>
      <c r="N2230" s="47"/>
      <c r="O2230" s="47"/>
      <c r="P2230" s="47"/>
      <c r="Q2230" s="47"/>
      <c r="R2230" s="47"/>
      <c r="S2230" s="47"/>
      <c r="T2230" s="47"/>
      <c r="U2230" s="47"/>
    </row>
    <row r="2231" spans="1:21" x14ac:dyDescent="0.2">
      <c r="A2231" s="47"/>
      <c r="B2231" s="47"/>
      <c r="C2231" s="47"/>
      <c r="D2231" s="47"/>
      <c r="E2231" s="47"/>
      <c r="F2231" s="47"/>
      <c r="G2231" s="47"/>
      <c r="H2231" s="47"/>
      <c r="I2231" s="47"/>
      <c r="J2231" s="47"/>
      <c r="K2231" s="47"/>
      <c r="L2231" s="47"/>
      <c r="M2231" s="47"/>
      <c r="N2231" s="47"/>
      <c r="O2231" s="47"/>
      <c r="P2231" s="47"/>
      <c r="Q2231" s="47"/>
      <c r="R2231" s="47"/>
      <c r="S2231" s="47"/>
      <c r="T2231" s="47"/>
      <c r="U2231" s="47"/>
    </row>
    <row r="2232" spans="1:21" x14ac:dyDescent="0.2">
      <c r="A2232" s="47"/>
      <c r="B2232" s="47"/>
      <c r="C2232" s="47"/>
      <c r="D2232" s="47"/>
      <c r="E2232" s="47"/>
      <c r="F2232" s="47"/>
      <c r="G2232" s="47"/>
      <c r="H2232" s="47"/>
      <c r="I2232" s="47"/>
      <c r="J2232" s="47"/>
      <c r="K2232" s="47"/>
      <c r="L2232" s="47"/>
      <c r="M2232" s="47"/>
      <c r="N2232" s="47"/>
      <c r="O2232" s="47"/>
      <c r="P2232" s="47"/>
      <c r="Q2232" s="47"/>
      <c r="R2232" s="47"/>
      <c r="S2232" s="47"/>
      <c r="T2232" s="47"/>
      <c r="U2232" s="47"/>
    </row>
    <row r="2233" spans="1:21" x14ac:dyDescent="0.2">
      <c r="A2233" s="47"/>
      <c r="B2233" s="47"/>
      <c r="C2233" s="47"/>
      <c r="D2233" s="47"/>
      <c r="E2233" s="47"/>
      <c r="F2233" s="47"/>
      <c r="G2233" s="47"/>
      <c r="H2233" s="47"/>
      <c r="I2233" s="47"/>
      <c r="J2233" s="47"/>
      <c r="K2233" s="47"/>
      <c r="L2233" s="47"/>
      <c r="M2233" s="47"/>
      <c r="N2233" s="47"/>
      <c r="O2233" s="47"/>
      <c r="P2233" s="47"/>
      <c r="Q2233" s="47"/>
      <c r="R2233" s="47"/>
      <c r="S2233" s="47"/>
      <c r="T2233" s="47"/>
      <c r="U2233" s="47"/>
    </row>
    <row r="2234" spans="1:21" x14ac:dyDescent="0.2">
      <c r="A2234" s="47"/>
      <c r="B2234" s="47"/>
      <c r="C2234" s="47"/>
      <c r="D2234" s="47"/>
      <c r="E2234" s="47"/>
      <c r="F2234" s="47"/>
      <c r="G2234" s="47"/>
      <c r="H2234" s="47"/>
      <c r="I2234" s="47"/>
      <c r="J2234" s="47"/>
      <c r="K2234" s="47"/>
      <c r="L2234" s="47"/>
      <c r="M2234" s="47"/>
      <c r="N2234" s="47"/>
      <c r="O2234" s="47"/>
      <c r="P2234" s="47"/>
      <c r="Q2234" s="47"/>
      <c r="R2234" s="47"/>
      <c r="S2234" s="47"/>
      <c r="T2234" s="47"/>
      <c r="U2234" s="47"/>
    </row>
    <row r="2235" spans="1:21" x14ac:dyDescent="0.2">
      <c r="A2235" s="47"/>
      <c r="B2235" s="47"/>
      <c r="C2235" s="47"/>
      <c r="D2235" s="47"/>
      <c r="E2235" s="47"/>
      <c r="F2235" s="47"/>
      <c r="G2235" s="47"/>
      <c r="H2235" s="47"/>
      <c r="I2235" s="47"/>
      <c r="J2235" s="47"/>
      <c r="K2235" s="47"/>
      <c r="L2235" s="47"/>
      <c r="M2235" s="47"/>
      <c r="N2235" s="47"/>
      <c r="O2235" s="47"/>
      <c r="P2235" s="47"/>
      <c r="Q2235" s="47"/>
      <c r="R2235" s="47"/>
      <c r="S2235" s="47"/>
      <c r="T2235" s="47"/>
      <c r="U2235" s="47"/>
    </row>
    <row r="2236" spans="1:21" x14ac:dyDescent="0.2">
      <c r="A2236" s="47"/>
      <c r="B2236" s="47"/>
      <c r="C2236" s="47"/>
      <c r="D2236" s="47"/>
      <c r="E2236" s="47"/>
      <c r="F2236" s="47"/>
      <c r="G2236" s="47"/>
      <c r="H2236" s="47"/>
      <c r="I2236" s="47"/>
      <c r="J2236" s="47"/>
      <c r="K2236" s="47"/>
      <c r="L2236" s="47"/>
      <c r="M2236" s="47"/>
      <c r="N2236" s="47"/>
      <c r="O2236" s="47"/>
      <c r="P2236" s="47"/>
      <c r="Q2236" s="47"/>
      <c r="R2236" s="47"/>
      <c r="S2236" s="47"/>
      <c r="T2236" s="47"/>
      <c r="U2236" s="47"/>
    </row>
    <row r="2237" spans="1:21" x14ac:dyDescent="0.2">
      <c r="A2237" s="47"/>
      <c r="B2237" s="47"/>
      <c r="C2237" s="47"/>
      <c r="D2237" s="47"/>
      <c r="E2237" s="47"/>
      <c r="F2237" s="47"/>
      <c r="G2237" s="47"/>
      <c r="H2237" s="47"/>
      <c r="I2237" s="47"/>
      <c r="J2237" s="47"/>
      <c r="K2237" s="47"/>
      <c r="L2237" s="47"/>
      <c r="M2237" s="47"/>
      <c r="N2237" s="47"/>
      <c r="O2237" s="47"/>
      <c r="P2237" s="47"/>
      <c r="Q2237" s="47"/>
      <c r="R2237" s="47"/>
      <c r="S2237" s="47"/>
      <c r="T2237" s="47"/>
      <c r="U2237" s="47"/>
    </row>
  </sheetData>
  <mergeCells count="150">
    <mergeCell ref="AC164:AD164"/>
    <mergeCell ref="AE164:AF169"/>
    <mergeCell ref="A409:A410"/>
    <mergeCell ref="A411:A412"/>
    <mergeCell ref="K397:L397"/>
    <mergeCell ref="P397:Q397"/>
    <mergeCell ref="K396:U396"/>
    <mergeCell ref="B358:J358"/>
    <mergeCell ref="C366:K366"/>
    <mergeCell ref="B394:J394"/>
    <mergeCell ref="A413:A414"/>
    <mergeCell ref="A415:A416"/>
    <mergeCell ref="W411:X411"/>
    <mergeCell ref="Y411:Z416"/>
    <mergeCell ref="A399:A400"/>
    <mergeCell ref="A401:A402"/>
    <mergeCell ref="A403:A404"/>
    <mergeCell ref="A405:A406"/>
    <mergeCell ref="A407:A408"/>
    <mergeCell ref="B395:G395"/>
    <mergeCell ref="H395:J395"/>
    <mergeCell ref="K394:U394"/>
    <mergeCell ref="K395:U395"/>
    <mergeCell ref="A348:A349"/>
    <mergeCell ref="A350:A351"/>
    <mergeCell ref="A352:A353"/>
    <mergeCell ref="A354:A355"/>
    <mergeCell ref="A338:A339"/>
    <mergeCell ref="A340:A341"/>
    <mergeCell ref="A342:A343"/>
    <mergeCell ref="A344:A345"/>
    <mergeCell ref="A346:A347"/>
    <mergeCell ref="AA336:AB336"/>
    <mergeCell ref="A289:A290"/>
    <mergeCell ref="A291:A292"/>
    <mergeCell ref="AA335:AJ335"/>
    <mergeCell ref="C305:K305"/>
    <mergeCell ref="B333:Z333"/>
    <mergeCell ref="B334:T334"/>
    <mergeCell ref="U334:Z334"/>
    <mergeCell ref="AA333:AJ333"/>
    <mergeCell ref="AA334:AJ334"/>
    <mergeCell ref="W275:X275"/>
    <mergeCell ref="AI336:AJ336"/>
    <mergeCell ref="AG336:AH336"/>
    <mergeCell ref="AL350:AM350"/>
    <mergeCell ref="A285:A286"/>
    <mergeCell ref="A287:A288"/>
    <mergeCell ref="A293:A294"/>
    <mergeCell ref="B297:J297"/>
    <mergeCell ref="Z289:AA289"/>
    <mergeCell ref="AB289:AC294"/>
    <mergeCell ref="AN350:AO355"/>
    <mergeCell ref="A281:A282"/>
    <mergeCell ref="A283:A284"/>
    <mergeCell ref="A277:A278"/>
    <mergeCell ref="A279:A280"/>
    <mergeCell ref="C244:K244"/>
    <mergeCell ref="N275:P275"/>
    <mergeCell ref="U275:V275"/>
    <mergeCell ref="N274:X274"/>
    <mergeCell ref="Q275:R275"/>
    <mergeCell ref="A231:A232"/>
    <mergeCell ref="B236:J236"/>
    <mergeCell ref="AA226:AB226"/>
    <mergeCell ref="AC226:AD231"/>
    <mergeCell ref="N272:X272"/>
    <mergeCell ref="N273:X273"/>
    <mergeCell ref="A227:A228"/>
    <mergeCell ref="A229:A230"/>
    <mergeCell ref="A223:A224"/>
    <mergeCell ref="A225:A226"/>
    <mergeCell ref="A219:A220"/>
    <mergeCell ref="A221:A222"/>
    <mergeCell ref="A215:A216"/>
    <mergeCell ref="A217:A218"/>
    <mergeCell ref="C186:K186"/>
    <mergeCell ref="N210:X212"/>
    <mergeCell ref="A164:A165"/>
    <mergeCell ref="A166:A167"/>
    <mergeCell ref="A168:A169"/>
    <mergeCell ref="B172:J172"/>
    <mergeCell ref="S213:T213"/>
    <mergeCell ref="P36:Y36"/>
    <mergeCell ref="P37:Y37"/>
    <mergeCell ref="P38:Y38"/>
    <mergeCell ref="R39:S39"/>
    <mergeCell ref="V150:W150"/>
    <mergeCell ref="P147:Y147"/>
    <mergeCell ref="A43:A44"/>
    <mergeCell ref="A45:A46"/>
    <mergeCell ref="A47:A48"/>
    <mergeCell ref="A49:A50"/>
    <mergeCell ref="A51:A52"/>
    <mergeCell ref="A53:A54"/>
    <mergeCell ref="A107:A108"/>
    <mergeCell ref="AA53:AB53"/>
    <mergeCell ref="AC53:AC58"/>
    <mergeCell ref="A68:H68"/>
    <mergeCell ref="V94:AE94"/>
    <mergeCell ref="X95:Y95"/>
    <mergeCell ref="Z95:AA95"/>
    <mergeCell ref="A113:A114"/>
    <mergeCell ref="A101:A102"/>
    <mergeCell ref="A41:A42"/>
    <mergeCell ref="B92:U92"/>
    <mergeCell ref="A55:A56"/>
    <mergeCell ref="A57:A58"/>
    <mergeCell ref="K93:P93"/>
    <mergeCell ref="Q93:U93"/>
    <mergeCell ref="A103:A104"/>
    <mergeCell ref="A105:A106"/>
    <mergeCell ref="AI109:AI114"/>
    <mergeCell ref="R150:S150"/>
    <mergeCell ref="A152:A153"/>
    <mergeCell ref="P150:Q150"/>
    <mergeCell ref="C123:K123"/>
    <mergeCell ref="A97:A98"/>
    <mergeCell ref="A99:A100"/>
    <mergeCell ref="B117:J117"/>
    <mergeCell ref="P148:Y148"/>
    <mergeCell ref="P149:Y149"/>
    <mergeCell ref="AG109:AH109"/>
    <mergeCell ref="AD95:AE95"/>
    <mergeCell ref="P39:Q39"/>
    <mergeCell ref="V39:W39"/>
    <mergeCell ref="V92:AE92"/>
    <mergeCell ref="V93:AE93"/>
    <mergeCell ref="V95:W95"/>
    <mergeCell ref="AB95:AC95"/>
    <mergeCell ref="N431:U431"/>
    <mergeCell ref="A1:U1"/>
    <mergeCell ref="A2:U2"/>
    <mergeCell ref="A3:U3"/>
    <mergeCell ref="A4:U4"/>
    <mergeCell ref="R305:W305"/>
    <mergeCell ref="A12:H12"/>
    <mergeCell ref="A154:A155"/>
    <mergeCell ref="A109:A110"/>
    <mergeCell ref="A111:A112"/>
    <mergeCell ref="S275:T275"/>
    <mergeCell ref="AE336:AF336"/>
    <mergeCell ref="AC336:AD336"/>
    <mergeCell ref="A156:A157"/>
    <mergeCell ref="A158:A159"/>
    <mergeCell ref="A160:A161"/>
    <mergeCell ref="A162:A163"/>
    <mergeCell ref="U213:V213"/>
    <mergeCell ref="N213:P213"/>
    <mergeCell ref="Q213:R213"/>
  </mergeCells>
  <phoneticPr fontId="3" type="noConversion"/>
  <hyperlinks>
    <hyperlink ref="N431" location="'TABLA DE CONTENIDO'!A1" display="VOLVER A TABLA DE CONTENIDO"/>
  </hyperlinks>
  <printOptions horizontalCentered="1" verticalCentered="1"/>
  <pageMargins left="0.94488188976377963" right="0.94488188976377963" top="0.78740157480314965" bottom="0.39370078740157483" header="0" footer="0"/>
  <pageSetup scale="81"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topLeftCell="A16" zoomScale="85" zoomScaleNormal="85" workbookViewId="0">
      <selection activeCell="N79" sqref="N79"/>
    </sheetView>
  </sheetViews>
  <sheetFormatPr baseColWidth="10" defaultRowHeight="12.75" x14ac:dyDescent="0.2"/>
  <cols>
    <col min="1" max="1" width="27.85546875" bestFit="1" customWidth="1"/>
    <col min="2" max="3" width="33.7109375" customWidth="1"/>
    <col min="6" max="6" width="12.28515625" customWidth="1"/>
  </cols>
  <sheetData>
    <row r="1" spans="1:11" ht="23.25" x14ac:dyDescent="0.35">
      <c r="A1" s="1306" t="s">
        <v>0</v>
      </c>
      <c r="B1" s="1306"/>
      <c r="C1" s="1306"/>
    </row>
    <row r="2" spans="1:11" ht="18" x14ac:dyDescent="0.25">
      <c r="A2" s="1307" t="s">
        <v>730</v>
      </c>
      <c r="B2" s="1307"/>
      <c r="C2" s="1307"/>
    </row>
    <row r="3" spans="1:11" x14ac:dyDescent="0.2">
      <c r="A3" s="128"/>
      <c r="B3" s="127"/>
      <c r="C3" s="1"/>
    </row>
    <row r="4" spans="1:11" ht="18" x14ac:dyDescent="0.25">
      <c r="A4" s="1307" t="s">
        <v>381</v>
      </c>
      <c r="B4" s="1307"/>
      <c r="C4" s="1307"/>
    </row>
    <row r="5" spans="1:11" ht="11.25" customHeight="1" x14ac:dyDescent="0.25">
      <c r="A5" s="503"/>
      <c r="B5" s="503"/>
      <c r="C5" s="503"/>
    </row>
    <row r="6" spans="1:11" ht="18" x14ac:dyDescent="0.25">
      <c r="A6" s="1331" t="s">
        <v>512</v>
      </c>
      <c r="B6" s="1331"/>
      <c r="C6" s="1331"/>
    </row>
    <row r="7" spans="1:11" ht="12.75" customHeight="1" x14ac:dyDescent="0.25">
      <c r="A7" s="129"/>
      <c r="B7" s="130"/>
      <c r="C7" s="1"/>
    </row>
    <row r="8" spans="1:11" x14ac:dyDescent="0.2">
      <c r="A8" s="618" t="s">
        <v>541</v>
      </c>
      <c r="B8" s="449" t="s">
        <v>591</v>
      </c>
      <c r="C8" s="35"/>
    </row>
    <row r="9" spans="1:11" x14ac:dyDescent="0.2">
      <c r="A9" s="262"/>
      <c r="B9" s="452"/>
      <c r="C9" s="453"/>
    </row>
    <row r="10" spans="1:11" x14ac:dyDescent="0.2">
      <c r="A10" s="454" t="s">
        <v>313</v>
      </c>
      <c r="B10" s="449" t="str">
        <f>+'TORTA EST. VIAS VIS'!B10</f>
        <v>1 DE ENERO AL 31 DE MARZO DE 2025</v>
      </c>
      <c r="C10" s="453"/>
    </row>
    <row r="11" spans="1:11" ht="13.5" thickBot="1" x14ac:dyDescent="0.25">
      <c r="A11" s="131"/>
      <c r="B11" s="39"/>
      <c r="C11" s="132"/>
    </row>
    <row r="12" spans="1:11" ht="12.75" customHeight="1" x14ac:dyDescent="0.2">
      <c r="A12" s="1429" t="s">
        <v>6</v>
      </c>
      <c r="B12" s="1429" t="s">
        <v>393</v>
      </c>
      <c r="C12" s="1429" t="s">
        <v>314</v>
      </c>
      <c r="E12" s="599" t="s">
        <v>1071</v>
      </c>
      <c r="F12">
        <v>6.4580000000000002</v>
      </c>
      <c r="I12" s="599" t="s">
        <v>1070</v>
      </c>
      <c r="J12">
        <v>6.4580000000000002</v>
      </c>
    </row>
    <row r="13" spans="1:11" ht="12.75" customHeight="1" x14ac:dyDescent="0.2">
      <c r="A13" s="1430"/>
      <c r="B13" s="1430"/>
      <c r="C13" s="1430"/>
      <c r="E13" s="599" t="s">
        <v>1072</v>
      </c>
      <c r="F13">
        <v>5.3869999999999996</v>
      </c>
      <c r="I13" s="599" t="s">
        <v>1073</v>
      </c>
      <c r="J13">
        <v>5.3869999999999996</v>
      </c>
    </row>
    <row r="14" spans="1:11" ht="13.5" customHeight="1" thickBot="1" x14ac:dyDescent="0.25">
      <c r="A14" s="1431"/>
      <c r="B14" s="1431"/>
      <c r="C14" s="1431"/>
      <c r="E14" s="599" t="s">
        <v>1074</v>
      </c>
      <c r="F14">
        <v>1.071</v>
      </c>
      <c r="I14" s="599" t="s">
        <v>1074</v>
      </c>
      <c r="J14">
        <v>1.071</v>
      </c>
    </row>
    <row r="15" spans="1:11" x14ac:dyDescent="0.2">
      <c r="A15" s="134"/>
      <c r="B15" s="134"/>
      <c r="C15" s="20"/>
      <c r="E15" s="1079" t="s">
        <v>1004</v>
      </c>
      <c r="F15" s="1080"/>
      <c r="G15" s="1081"/>
      <c r="H15" s="529"/>
      <c r="I15" s="529" t="s">
        <v>1024</v>
      </c>
      <c r="J15" s="1080"/>
      <c r="K15" s="1081"/>
    </row>
    <row r="16" spans="1:11" x14ac:dyDescent="0.2">
      <c r="A16" s="135"/>
      <c r="B16" s="135"/>
      <c r="C16" s="21"/>
      <c r="E16" s="684" t="s">
        <v>378</v>
      </c>
      <c r="F16" s="1083">
        <v>0</v>
      </c>
      <c r="G16" s="1084">
        <v>0</v>
      </c>
      <c r="H16" s="171"/>
      <c r="I16" s="684" t="s">
        <v>378</v>
      </c>
      <c r="J16" s="1083">
        <f>+K16/$K$21</f>
        <v>0</v>
      </c>
      <c r="K16" s="1084">
        <v>0</v>
      </c>
    </row>
    <row r="17" spans="1:11" x14ac:dyDescent="0.2">
      <c r="A17" s="708">
        <v>5003</v>
      </c>
      <c r="B17" s="135"/>
      <c r="C17" s="21"/>
      <c r="E17" s="1082" t="s">
        <v>91</v>
      </c>
      <c r="F17" s="1083">
        <f>+G17/G21</f>
        <v>1</v>
      </c>
      <c r="G17" s="1084">
        <f>+'SEMAFORO VIS'!P43</f>
        <v>5.3869999999999996</v>
      </c>
      <c r="H17" s="171"/>
      <c r="I17" s="684" t="s">
        <v>91</v>
      </c>
      <c r="J17" s="1083">
        <f t="shared" ref="J17:J20" si="0">+K17/$K$21</f>
        <v>1</v>
      </c>
      <c r="K17" s="1084">
        <v>5.3869999999999996</v>
      </c>
    </row>
    <row r="18" spans="1:11" x14ac:dyDescent="0.2">
      <c r="A18" s="1077" t="s">
        <v>595</v>
      </c>
      <c r="B18" s="135"/>
      <c r="C18" s="21"/>
      <c r="E18" s="1082" t="s">
        <v>92</v>
      </c>
      <c r="F18" s="1083">
        <f>+G18/G21</f>
        <v>0</v>
      </c>
      <c r="G18" s="1084">
        <v>0</v>
      </c>
      <c r="H18" s="171"/>
      <c r="I18" s="684" t="s">
        <v>92</v>
      </c>
      <c r="J18" s="1083">
        <f t="shared" si="0"/>
        <v>0</v>
      </c>
      <c r="K18" s="1084">
        <v>0</v>
      </c>
    </row>
    <row r="19" spans="1:11" x14ac:dyDescent="0.2">
      <c r="A19" s="1077" t="s">
        <v>1007</v>
      </c>
      <c r="B19" s="135"/>
      <c r="C19" s="21"/>
      <c r="E19" s="684" t="s">
        <v>93</v>
      </c>
      <c r="F19" s="1083">
        <v>0</v>
      </c>
      <c r="G19" s="1084">
        <v>0</v>
      </c>
      <c r="H19" s="171"/>
      <c r="I19" s="684" t="s">
        <v>93</v>
      </c>
      <c r="J19" s="1083">
        <f t="shared" si="0"/>
        <v>0</v>
      </c>
      <c r="K19" s="1084">
        <v>0</v>
      </c>
    </row>
    <row r="20" spans="1:11" x14ac:dyDescent="0.2">
      <c r="A20" s="1078" t="s">
        <v>1008</v>
      </c>
      <c r="B20" s="135"/>
      <c r="C20" s="21"/>
      <c r="E20" s="1082" t="s">
        <v>93</v>
      </c>
      <c r="F20" s="1083">
        <f>+G20/G21</f>
        <v>0</v>
      </c>
      <c r="G20" s="1084">
        <f>+'[1]ESTADO RED VIS'!$G$28</f>
        <v>0</v>
      </c>
      <c r="I20" s="6" t="s">
        <v>379</v>
      </c>
      <c r="J20" s="1083">
        <f t="shared" si="0"/>
        <v>0</v>
      </c>
      <c r="K20" s="1084">
        <v>0</v>
      </c>
    </row>
    <row r="21" spans="1:11" x14ac:dyDescent="0.2">
      <c r="A21" s="135"/>
      <c r="B21" s="135"/>
      <c r="C21" s="21"/>
      <c r="E21" s="1085"/>
      <c r="F21" s="1083">
        <f>SUM(F17:F20)</f>
        <v>1</v>
      </c>
      <c r="G21" s="1084">
        <f>SUM(G17:G20)</f>
        <v>5.3869999999999996</v>
      </c>
      <c r="I21" s="6"/>
      <c r="J21" s="1742">
        <f>SUM(J16:J20)</f>
        <v>1</v>
      </c>
      <c r="K21" s="1743">
        <f>SUM(K16:K20)</f>
        <v>5.3869999999999996</v>
      </c>
    </row>
    <row r="22" spans="1:11" x14ac:dyDescent="0.2">
      <c r="A22" s="135"/>
      <c r="B22" s="135"/>
      <c r="C22" s="21"/>
    </row>
    <row r="23" spans="1:11" x14ac:dyDescent="0.2">
      <c r="A23" s="135"/>
      <c r="B23" s="135"/>
      <c r="C23" s="21"/>
    </row>
    <row r="24" spans="1:11" ht="13.5" thickBot="1" x14ac:dyDescent="0.25">
      <c r="A24" s="136"/>
      <c r="B24" s="136"/>
      <c r="C24" s="23"/>
    </row>
    <row r="25" spans="1:11" ht="15.75" x14ac:dyDescent="0.25">
      <c r="A25" s="134"/>
      <c r="B25" s="442"/>
      <c r="C25" s="137"/>
      <c r="E25" s="1079" t="s">
        <v>1004</v>
      </c>
      <c r="F25" s="1080"/>
      <c r="G25" s="1081"/>
      <c r="H25" s="529"/>
      <c r="I25" s="529" t="s">
        <v>1005</v>
      </c>
      <c r="J25" s="1080"/>
      <c r="K25" s="1081"/>
    </row>
    <row r="26" spans="1:11" ht="15" x14ac:dyDescent="0.2">
      <c r="A26" s="135"/>
      <c r="B26" s="443"/>
      <c r="C26" s="133"/>
      <c r="E26" s="684" t="s">
        <v>378</v>
      </c>
      <c r="F26" s="1083">
        <v>0</v>
      </c>
      <c r="G26" s="1084">
        <v>0</v>
      </c>
      <c r="H26" s="171"/>
      <c r="I26" s="684"/>
      <c r="J26" s="1083"/>
      <c r="K26" s="1084"/>
    </row>
    <row r="27" spans="1:11" x14ac:dyDescent="0.2">
      <c r="A27" s="708">
        <v>5003</v>
      </c>
      <c r="B27" s="135"/>
      <c r="C27" s="21"/>
      <c r="E27" s="1082" t="s">
        <v>91</v>
      </c>
      <c r="F27" s="1083">
        <f>+G27/G31</f>
        <v>0</v>
      </c>
      <c r="G27" s="1084">
        <v>0</v>
      </c>
      <c r="H27" s="171"/>
      <c r="I27" s="684" t="s">
        <v>378</v>
      </c>
      <c r="J27" s="1083">
        <f>+K27/$K$32</f>
        <v>0</v>
      </c>
      <c r="K27" s="1084">
        <v>0</v>
      </c>
    </row>
    <row r="28" spans="1:11" x14ac:dyDescent="0.2">
      <c r="A28" s="1077" t="s">
        <v>595</v>
      </c>
      <c r="B28" s="135"/>
      <c r="C28" s="21"/>
      <c r="E28" s="1082" t="s">
        <v>92</v>
      </c>
      <c r="F28" s="1083">
        <f>+G28/G31</f>
        <v>0</v>
      </c>
      <c r="G28" s="1084">
        <v>0</v>
      </c>
      <c r="H28" s="171"/>
      <c r="I28" s="684" t="s">
        <v>91</v>
      </c>
      <c r="J28" s="1083">
        <f t="shared" ref="J28:J31" si="1">+K28/$K$32</f>
        <v>0</v>
      </c>
      <c r="K28" s="1084">
        <v>0</v>
      </c>
    </row>
    <row r="29" spans="1:11" x14ac:dyDescent="0.2">
      <c r="A29" s="1077" t="s">
        <v>1007</v>
      </c>
      <c r="B29" s="135"/>
      <c r="C29" s="21"/>
      <c r="E29" s="1082" t="s">
        <v>93</v>
      </c>
      <c r="F29" s="1083">
        <f>+G29/G31</f>
        <v>1</v>
      </c>
      <c r="G29" s="1084">
        <v>1.071</v>
      </c>
      <c r="H29" s="171"/>
      <c r="I29" s="684" t="s">
        <v>92</v>
      </c>
      <c r="J29" s="1083">
        <f t="shared" si="1"/>
        <v>1</v>
      </c>
      <c r="K29" s="1084">
        <v>1.071</v>
      </c>
    </row>
    <row r="30" spans="1:11" x14ac:dyDescent="0.2">
      <c r="A30" s="1078" t="s">
        <v>1069</v>
      </c>
      <c r="B30" s="135"/>
      <c r="C30" s="21"/>
      <c r="E30" s="684" t="s">
        <v>379</v>
      </c>
      <c r="F30" s="6">
        <v>0</v>
      </c>
      <c r="G30" s="6">
        <v>0</v>
      </c>
      <c r="H30" s="171"/>
      <c r="I30" s="684" t="s">
        <v>93</v>
      </c>
      <c r="J30" s="1083">
        <f t="shared" si="1"/>
        <v>0</v>
      </c>
      <c r="K30" s="1084">
        <v>0</v>
      </c>
    </row>
    <row r="31" spans="1:11" x14ac:dyDescent="0.2">
      <c r="A31" s="135"/>
      <c r="B31" s="135"/>
      <c r="C31" s="21"/>
      <c r="F31" s="1083">
        <f>SUM(F27:F29)</f>
        <v>1</v>
      </c>
      <c r="G31" s="1084">
        <f>SUM(G27:G29)</f>
        <v>1.071</v>
      </c>
      <c r="I31" s="684" t="s">
        <v>379</v>
      </c>
      <c r="J31" s="1083">
        <f t="shared" si="1"/>
        <v>0</v>
      </c>
      <c r="K31" s="684">
        <v>0</v>
      </c>
    </row>
    <row r="32" spans="1:11" x14ac:dyDescent="0.2">
      <c r="A32" s="135"/>
      <c r="B32" s="135"/>
      <c r="C32" s="21"/>
      <c r="I32" s="684"/>
      <c r="J32" s="1742">
        <f>SUM(J27:J31)</f>
        <v>1</v>
      </c>
      <c r="K32" s="1743">
        <f>SUM(K27:K31)</f>
        <v>1.071</v>
      </c>
    </row>
    <row r="33" spans="1:11" x14ac:dyDescent="0.2">
      <c r="A33" s="135"/>
      <c r="B33" s="135"/>
      <c r="C33" s="21"/>
    </row>
    <row r="34" spans="1:11" ht="13.5" thickBot="1" x14ac:dyDescent="0.25">
      <c r="A34" s="136"/>
      <c r="B34" s="136"/>
      <c r="C34" s="23"/>
    </row>
    <row r="35" spans="1:11" x14ac:dyDescent="0.2">
      <c r="A35" s="135"/>
      <c r="B35" s="135"/>
      <c r="C35" s="21"/>
    </row>
    <row r="36" spans="1:11" x14ac:dyDescent="0.2">
      <c r="A36" s="135"/>
      <c r="B36" s="135"/>
      <c r="C36" s="21"/>
      <c r="E36" s="1079" t="s">
        <v>1004</v>
      </c>
      <c r="F36" s="1080"/>
      <c r="G36" s="1081"/>
      <c r="H36" s="529"/>
      <c r="I36" s="529" t="s">
        <v>1005</v>
      </c>
      <c r="J36" s="1080"/>
      <c r="K36" s="1081"/>
    </row>
    <row r="37" spans="1:11" x14ac:dyDescent="0.2">
      <c r="A37" s="135"/>
      <c r="B37" s="135"/>
      <c r="C37" s="21"/>
      <c r="E37" s="684" t="s">
        <v>378</v>
      </c>
      <c r="F37" s="1744">
        <f>+G37/$G$42</f>
        <v>0</v>
      </c>
      <c r="G37" s="1745">
        <f>+'SEMAFORO TEC'!V98</f>
        <v>0</v>
      </c>
      <c r="H37" s="171"/>
      <c r="I37" s="684" t="s">
        <v>378</v>
      </c>
      <c r="J37" s="1083">
        <f>+K37/$K$42</f>
        <v>0</v>
      </c>
      <c r="K37" s="1084">
        <v>0</v>
      </c>
    </row>
    <row r="38" spans="1:11" x14ac:dyDescent="0.2">
      <c r="A38" s="708">
        <v>2507</v>
      </c>
      <c r="B38" s="135"/>
      <c r="C38" s="21"/>
      <c r="E38" s="1082" t="s">
        <v>91</v>
      </c>
      <c r="F38" s="1744">
        <f t="shared" ref="F38:F41" si="2">+G38/$G$42</f>
        <v>0</v>
      </c>
      <c r="G38" s="1745">
        <f>+'SEMAFORO TEC'!X98</f>
        <v>0</v>
      </c>
      <c r="H38" s="171"/>
      <c r="I38" s="684" t="s">
        <v>91</v>
      </c>
      <c r="J38" s="1083">
        <f t="shared" ref="J38:J41" si="3">+K38/$K$42</f>
        <v>0.33877864269268726</v>
      </c>
      <c r="K38" s="1084">
        <v>6.18</v>
      </c>
    </row>
    <row r="39" spans="1:11" x14ac:dyDescent="0.2">
      <c r="A39" s="1077" t="s">
        <v>1010</v>
      </c>
      <c r="B39" s="135"/>
      <c r="C39" s="21"/>
      <c r="E39" s="1082" t="s">
        <v>92</v>
      </c>
      <c r="F39" s="1744">
        <f t="shared" si="2"/>
        <v>0</v>
      </c>
      <c r="G39" s="1745">
        <f>+'SEMAFORO TEC'!Z98</f>
        <v>0</v>
      </c>
      <c r="H39" s="171"/>
      <c r="I39" s="684" t="s">
        <v>92</v>
      </c>
      <c r="J39" s="1083">
        <f t="shared" si="3"/>
        <v>0.44194715491722403</v>
      </c>
      <c r="K39" s="1084">
        <v>8.0619999999999994</v>
      </c>
    </row>
    <row r="40" spans="1:11" x14ac:dyDescent="0.2">
      <c r="A40" s="1077" t="s">
        <v>1006</v>
      </c>
      <c r="B40" s="135"/>
      <c r="C40" s="21"/>
      <c r="E40" s="1082" t="s">
        <v>93</v>
      </c>
      <c r="F40" s="1744">
        <f t="shared" si="2"/>
        <v>0.78072579760991123</v>
      </c>
      <c r="G40" s="1745">
        <f>+'SEMAFORO TEC'!AB98</f>
        <v>14.242000000000001</v>
      </c>
      <c r="H40" s="171"/>
      <c r="I40" s="684" t="s">
        <v>93</v>
      </c>
      <c r="J40" s="1083">
        <f t="shared" si="3"/>
        <v>0.21927420239008885</v>
      </c>
      <c r="K40" s="1084">
        <v>4</v>
      </c>
    </row>
    <row r="41" spans="1:11" x14ac:dyDescent="0.2">
      <c r="A41" s="1078" t="s">
        <v>1011</v>
      </c>
      <c r="B41" s="135"/>
      <c r="C41" s="21"/>
      <c r="E41" s="684" t="s">
        <v>379</v>
      </c>
      <c r="F41" s="1744">
        <f t="shared" si="2"/>
        <v>0.2192742023900888</v>
      </c>
      <c r="G41" s="1746">
        <f>+'SEMAFORO TEC'!AD98</f>
        <v>4</v>
      </c>
      <c r="I41" s="684" t="s">
        <v>379</v>
      </c>
      <c r="J41" s="1083">
        <f t="shared" si="3"/>
        <v>0</v>
      </c>
      <c r="K41" s="684">
        <v>0</v>
      </c>
    </row>
    <row r="42" spans="1:11" x14ac:dyDescent="0.2">
      <c r="A42" s="135"/>
      <c r="B42" s="135"/>
      <c r="C42" s="21"/>
      <c r="E42" s="684"/>
      <c r="F42" s="1744">
        <f>SUM(F37:F41)</f>
        <v>1</v>
      </c>
      <c r="G42" s="1745">
        <f>SUM(G37:G41)</f>
        <v>18.242000000000001</v>
      </c>
      <c r="I42" s="684"/>
      <c r="J42" s="1742">
        <f>SUM(J37:J41)</f>
        <v>1.0000000000000002</v>
      </c>
      <c r="K42" s="1743">
        <f>SUM(K37:K41)</f>
        <v>18.241999999999997</v>
      </c>
    </row>
    <row r="43" spans="1:11" x14ac:dyDescent="0.2">
      <c r="A43" s="135"/>
      <c r="B43" s="135"/>
      <c r="C43" s="21"/>
    </row>
    <row r="44" spans="1:11" ht="13.5" thickBot="1" x14ac:dyDescent="0.25">
      <c r="A44" s="135"/>
      <c r="B44" s="135"/>
      <c r="C44" s="21"/>
    </row>
    <row r="45" spans="1:11" x14ac:dyDescent="0.2">
      <c r="A45" s="134"/>
      <c r="B45" s="134"/>
      <c r="C45" s="20"/>
      <c r="E45" s="1079" t="s">
        <v>1004</v>
      </c>
      <c r="F45" s="1080"/>
      <c r="G45" s="1081"/>
      <c r="H45" s="529"/>
      <c r="I45" s="529" t="s">
        <v>1005</v>
      </c>
      <c r="J45" s="1080"/>
      <c r="K45" s="1081"/>
    </row>
    <row r="46" spans="1:11" x14ac:dyDescent="0.2">
      <c r="A46" s="135"/>
      <c r="B46" s="135"/>
      <c r="C46" s="21"/>
      <c r="D46" s="261">
        <v>5.8</v>
      </c>
      <c r="E46" s="684" t="s">
        <v>378</v>
      </c>
      <c r="F46" s="1083">
        <f>+G46/$G$51</f>
        <v>0</v>
      </c>
      <c r="G46" s="1084">
        <f>+'SEMAFORO TEC'!N278</f>
        <v>0</v>
      </c>
      <c r="H46" s="171"/>
      <c r="I46" s="684" t="s">
        <v>378</v>
      </c>
      <c r="J46" s="1083">
        <f>+K46/$K$51</f>
        <v>0</v>
      </c>
      <c r="K46" s="1084">
        <v>0</v>
      </c>
    </row>
    <row r="47" spans="1:11" x14ac:dyDescent="0.2">
      <c r="A47" s="708">
        <v>2902</v>
      </c>
      <c r="B47" s="135"/>
      <c r="C47" s="21"/>
      <c r="E47" s="1082" t="s">
        <v>91</v>
      </c>
      <c r="F47" s="1083">
        <f t="shared" ref="F47:F50" si="4">+G47/$G$51</f>
        <v>0.17241379310344829</v>
      </c>
      <c r="G47" s="1084">
        <f>+'SEMAFORO TEC'!Q278</f>
        <v>1</v>
      </c>
      <c r="H47" s="171"/>
      <c r="I47" s="684" t="s">
        <v>91</v>
      </c>
      <c r="J47" s="1083">
        <f t="shared" ref="J47:J50" si="5">+K47/$K$51</f>
        <v>0</v>
      </c>
      <c r="K47" s="1084">
        <v>0</v>
      </c>
    </row>
    <row r="48" spans="1:11" x14ac:dyDescent="0.2">
      <c r="A48" s="1077" t="s">
        <v>982</v>
      </c>
      <c r="B48" s="135"/>
      <c r="C48" s="21"/>
      <c r="E48" s="1082" t="s">
        <v>92</v>
      </c>
      <c r="F48" s="1083">
        <f t="shared" si="4"/>
        <v>0.65517241379310343</v>
      </c>
      <c r="G48" s="1084">
        <f>+'SEMAFORO TEC'!S278</f>
        <v>3.8</v>
      </c>
      <c r="H48" s="171"/>
      <c r="I48" s="684" t="s">
        <v>92</v>
      </c>
      <c r="J48" s="1083">
        <f t="shared" si="5"/>
        <v>0</v>
      </c>
      <c r="K48" s="1084">
        <v>0</v>
      </c>
    </row>
    <row r="49" spans="1:11" x14ac:dyDescent="0.2">
      <c r="A49" s="1077" t="s">
        <v>1012</v>
      </c>
      <c r="B49" s="135"/>
      <c r="C49" s="21"/>
      <c r="E49" s="1082" t="s">
        <v>93</v>
      </c>
      <c r="F49" s="1083">
        <f t="shared" si="4"/>
        <v>0</v>
      </c>
      <c r="G49" s="1084">
        <f>+'SEMAFORO TEC'!U278</f>
        <v>0</v>
      </c>
      <c r="H49" s="171"/>
      <c r="I49" s="684" t="s">
        <v>93</v>
      </c>
      <c r="J49" s="1083">
        <f t="shared" si="5"/>
        <v>1</v>
      </c>
      <c r="K49" s="1084">
        <v>5.8</v>
      </c>
    </row>
    <row r="50" spans="1:11" x14ac:dyDescent="0.2">
      <c r="A50" s="1078" t="s">
        <v>1013</v>
      </c>
      <c r="B50" s="135"/>
      <c r="C50" s="21"/>
      <c r="E50" s="684" t="s">
        <v>379</v>
      </c>
      <c r="F50" s="1083">
        <f t="shared" si="4"/>
        <v>0.17241379310344829</v>
      </c>
      <c r="G50" s="684">
        <f>+'SEMAFORO TEC'!W278</f>
        <v>1</v>
      </c>
      <c r="I50" s="684" t="s">
        <v>379</v>
      </c>
      <c r="J50" s="1083">
        <f t="shared" si="5"/>
        <v>0</v>
      </c>
      <c r="K50" s="684">
        <v>0</v>
      </c>
    </row>
    <row r="51" spans="1:11" x14ac:dyDescent="0.2">
      <c r="A51" s="135"/>
      <c r="B51" s="135"/>
      <c r="C51" s="21"/>
      <c r="F51" s="1083">
        <f>SUM(F46:F50)</f>
        <v>1</v>
      </c>
      <c r="G51" s="1084">
        <f>SUM(G46:G50)</f>
        <v>5.8</v>
      </c>
      <c r="I51" s="684"/>
      <c r="J51" s="1742">
        <f>SUM(J46:J50)</f>
        <v>1</v>
      </c>
      <c r="K51" s="1743">
        <f>SUM(K46:K50)</f>
        <v>5.8</v>
      </c>
    </row>
    <row r="52" spans="1:11" x14ac:dyDescent="0.2">
      <c r="A52" s="135"/>
      <c r="B52" s="135"/>
      <c r="C52" s="21"/>
    </row>
    <row r="53" spans="1:11" x14ac:dyDescent="0.2">
      <c r="A53" s="135"/>
      <c r="B53" s="444"/>
      <c r="C53" s="142"/>
    </row>
    <row r="54" spans="1:11" ht="13.5" thickBot="1" x14ac:dyDescent="0.25">
      <c r="A54" s="136"/>
      <c r="B54" s="136"/>
      <c r="C54" s="23"/>
    </row>
    <row r="55" spans="1:11" x14ac:dyDescent="0.2">
      <c r="A55" s="135"/>
      <c r="B55" s="135"/>
      <c r="C55" s="21"/>
      <c r="D55">
        <v>5.7</v>
      </c>
    </row>
    <row r="56" spans="1:11" x14ac:dyDescent="0.2">
      <c r="A56" s="135"/>
      <c r="B56" s="135"/>
      <c r="C56" s="21"/>
      <c r="E56" s="1079" t="s">
        <v>1004</v>
      </c>
      <c r="F56" s="1080"/>
      <c r="G56" s="1081"/>
      <c r="H56" s="529"/>
      <c r="I56" s="529" t="s">
        <v>1005</v>
      </c>
      <c r="J56" s="1080"/>
      <c r="K56" s="1081"/>
    </row>
    <row r="57" spans="1:11" x14ac:dyDescent="0.2">
      <c r="A57" s="708" t="s">
        <v>603</v>
      </c>
      <c r="B57" s="135"/>
      <c r="C57" s="21"/>
      <c r="E57" s="684" t="s">
        <v>378</v>
      </c>
      <c r="F57" s="1083">
        <v>0</v>
      </c>
      <c r="G57" s="1084">
        <f>+'SEMAFORO TEC'!N216</f>
        <v>0</v>
      </c>
      <c r="H57" s="171"/>
      <c r="I57" s="684" t="s">
        <v>378</v>
      </c>
      <c r="J57" s="1083">
        <f>+K57/$K$62</f>
        <v>0</v>
      </c>
      <c r="K57" s="1084">
        <v>0</v>
      </c>
    </row>
    <row r="58" spans="1:11" ht="24" x14ac:dyDescent="0.2">
      <c r="A58" s="1089" t="s">
        <v>638</v>
      </c>
      <c r="B58" s="135"/>
      <c r="C58" s="21"/>
      <c r="E58" s="1082" t="s">
        <v>91</v>
      </c>
      <c r="F58" s="1083">
        <f>+G58/G62</f>
        <v>0</v>
      </c>
      <c r="G58" s="1084">
        <f>+'SEMAFORO TEC'!Q216</f>
        <v>0</v>
      </c>
      <c r="H58" s="171"/>
      <c r="I58" s="684" t="s">
        <v>91</v>
      </c>
      <c r="J58" s="1083">
        <f t="shared" ref="J58:J61" si="6">+K58/$K$62</f>
        <v>0.33930254476908578</v>
      </c>
      <c r="K58" s="1084">
        <v>1.44</v>
      </c>
    </row>
    <row r="59" spans="1:11" x14ac:dyDescent="0.2">
      <c r="A59" s="1077" t="s">
        <v>1012</v>
      </c>
      <c r="B59" s="135"/>
      <c r="C59" s="21"/>
      <c r="E59" s="1082" t="s">
        <v>92</v>
      </c>
      <c r="F59" s="1083">
        <f>+G59/G62</f>
        <v>1</v>
      </c>
      <c r="G59" s="1084">
        <f>+'SEMAFORO TEC'!S216</f>
        <v>3.758</v>
      </c>
      <c r="H59" s="171"/>
      <c r="I59" s="684" t="s">
        <v>92</v>
      </c>
      <c r="J59" s="1083">
        <f t="shared" si="6"/>
        <v>0.66069745523091428</v>
      </c>
      <c r="K59" s="1084">
        <v>2.8039999999999998</v>
      </c>
    </row>
    <row r="60" spans="1:11" x14ac:dyDescent="0.2">
      <c r="A60" s="1078" t="s">
        <v>1014</v>
      </c>
      <c r="B60" s="135"/>
      <c r="C60" s="21"/>
      <c r="E60" s="1082" t="s">
        <v>93</v>
      </c>
      <c r="F60" s="1083">
        <f>+G60/G62</f>
        <v>0</v>
      </c>
      <c r="G60" s="1084">
        <f>+'SEMAFORO TEC'!U216</f>
        <v>0</v>
      </c>
      <c r="H60" s="171"/>
      <c r="I60" s="684" t="s">
        <v>93</v>
      </c>
      <c r="J60" s="1083">
        <f t="shared" si="6"/>
        <v>0</v>
      </c>
      <c r="K60" s="1084">
        <v>0</v>
      </c>
    </row>
    <row r="61" spans="1:11" x14ac:dyDescent="0.2">
      <c r="A61" s="135"/>
      <c r="B61" s="135"/>
      <c r="C61" s="21"/>
      <c r="E61" s="684" t="s">
        <v>379</v>
      </c>
      <c r="F61" s="684">
        <v>0</v>
      </c>
      <c r="G61" s="684">
        <f>+'SEMAFORO TEC'!W216</f>
        <v>0</v>
      </c>
      <c r="I61" s="684" t="s">
        <v>379</v>
      </c>
      <c r="J61" s="1083">
        <f t="shared" si="6"/>
        <v>0</v>
      </c>
      <c r="K61" s="684">
        <v>0</v>
      </c>
    </row>
    <row r="62" spans="1:11" x14ac:dyDescent="0.2">
      <c r="A62" s="135"/>
      <c r="B62" s="135"/>
      <c r="C62" s="21"/>
      <c r="F62" s="1083">
        <f>SUM(F58:F60)</f>
        <v>1</v>
      </c>
      <c r="G62" s="1084">
        <f>SUM(G57:G61)</f>
        <v>3.758</v>
      </c>
      <c r="I62" s="684"/>
      <c r="J62" s="1742">
        <f>SUM(J57:J61)</f>
        <v>1</v>
      </c>
      <c r="K62" s="1743">
        <f>SUM(K57:K61)</f>
        <v>4.2439999999999998</v>
      </c>
    </row>
    <row r="63" spans="1:11" x14ac:dyDescent="0.2">
      <c r="A63" s="135"/>
      <c r="B63" s="135"/>
      <c r="C63" s="21"/>
    </row>
    <row r="64" spans="1:11" ht="13.5" thickBot="1" x14ac:dyDescent="0.25">
      <c r="A64" s="135"/>
      <c r="B64" s="135"/>
      <c r="C64" s="21"/>
    </row>
    <row r="65" spans="1:11" x14ac:dyDescent="0.2">
      <c r="A65" s="134"/>
      <c r="B65" s="134"/>
      <c r="C65" s="20"/>
    </row>
    <row r="66" spans="1:11" x14ac:dyDescent="0.2">
      <c r="A66" s="135"/>
      <c r="B66" s="135"/>
      <c r="C66" s="21"/>
      <c r="E66" s="1079" t="s">
        <v>1004</v>
      </c>
      <c r="F66" s="1080"/>
      <c r="G66" s="1081"/>
      <c r="H66" s="529"/>
      <c r="I66" s="529" t="s">
        <v>1005</v>
      </c>
      <c r="J66" s="1080"/>
      <c r="K66" s="1081"/>
    </row>
    <row r="67" spans="1:11" x14ac:dyDescent="0.2">
      <c r="A67" s="708" t="s">
        <v>600</v>
      </c>
      <c r="B67" s="135"/>
      <c r="C67" s="21"/>
      <c r="E67" s="684" t="s">
        <v>378</v>
      </c>
      <c r="F67" s="1083">
        <f>+G67/$G$72</f>
        <v>0</v>
      </c>
      <c r="G67" s="1084">
        <f>+'SEMAFORO TEC'!N216</f>
        <v>0</v>
      </c>
      <c r="H67" s="171"/>
      <c r="I67" s="684" t="s">
        <v>378</v>
      </c>
      <c r="J67" s="1083">
        <f>+K67/$K$72</f>
        <v>0</v>
      </c>
      <c r="K67" s="1084">
        <v>0</v>
      </c>
    </row>
    <row r="68" spans="1:11" x14ac:dyDescent="0.2">
      <c r="A68" s="1089" t="s">
        <v>928</v>
      </c>
      <c r="B68" s="135"/>
      <c r="C68" s="21"/>
      <c r="E68" s="1082" t="s">
        <v>91</v>
      </c>
      <c r="F68" s="1083">
        <f t="shared" ref="F68:F71" si="7">+G68/$G$72</f>
        <v>0</v>
      </c>
      <c r="G68" s="1084">
        <f>+'SEMAFORO TEC'!Q216</f>
        <v>0</v>
      </c>
      <c r="H68" s="171"/>
      <c r="I68" s="684" t="s">
        <v>91</v>
      </c>
      <c r="J68" s="1083">
        <f t="shared" ref="J68:J71" si="8">+K68/$K$72</f>
        <v>0</v>
      </c>
      <c r="K68" s="1084">
        <v>0</v>
      </c>
    </row>
    <row r="69" spans="1:11" x14ac:dyDescent="0.2">
      <c r="A69" s="1077" t="s">
        <v>1015</v>
      </c>
      <c r="B69" s="135"/>
      <c r="C69" s="21"/>
      <c r="E69" s="1082" t="s">
        <v>92</v>
      </c>
      <c r="F69" s="1083">
        <f t="shared" si="7"/>
        <v>1</v>
      </c>
      <c r="G69" s="1084">
        <f>+'SEMAFORO TEC'!S216</f>
        <v>3.758</v>
      </c>
      <c r="H69" s="171"/>
      <c r="I69" s="684" t="s">
        <v>92</v>
      </c>
      <c r="J69" s="1083">
        <f t="shared" si="8"/>
        <v>5.5248618784530391E-2</v>
      </c>
      <c r="K69" s="1084">
        <v>0.1</v>
      </c>
    </row>
    <row r="70" spans="1:11" x14ac:dyDescent="0.2">
      <c r="A70" s="1078" t="s">
        <v>1016</v>
      </c>
      <c r="B70" s="135"/>
      <c r="C70" s="21"/>
      <c r="E70" s="1082" t="s">
        <v>93</v>
      </c>
      <c r="F70" s="1083">
        <f t="shared" si="7"/>
        <v>0</v>
      </c>
      <c r="G70" s="1084">
        <f>+'SEMAFORO TEC'!U216</f>
        <v>0</v>
      </c>
      <c r="H70" s="171"/>
      <c r="I70" s="684" t="s">
        <v>93</v>
      </c>
      <c r="J70" s="1083">
        <f t="shared" si="8"/>
        <v>0.94475138121546953</v>
      </c>
      <c r="K70" s="1084">
        <v>1.71</v>
      </c>
    </row>
    <row r="71" spans="1:11" x14ac:dyDescent="0.2">
      <c r="A71" s="135"/>
      <c r="B71" s="135"/>
      <c r="C71" s="21"/>
      <c r="E71" s="684" t="s">
        <v>379</v>
      </c>
      <c r="F71" s="1083">
        <f t="shared" si="7"/>
        <v>0</v>
      </c>
      <c r="G71" s="1084">
        <f>+'SEMAFORO TEC'!W216</f>
        <v>0</v>
      </c>
      <c r="H71" s="171"/>
      <c r="I71" s="684" t="s">
        <v>379</v>
      </c>
      <c r="J71" s="1083">
        <f t="shared" si="8"/>
        <v>0</v>
      </c>
      <c r="K71" s="1084">
        <v>0</v>
      </c>
    </row>
    <row r="72" spans="1:11" x14ac:dyDescent="0.2">
      <c r="A72" s="135"/>
      <c r="B72" s="135"/>
      <c r="C72" s="21"/>
      <c r="F72" s="1083">
        <f>SUM(F67:F71)</f>
        <v>1</v>
      </c>
      <c r="G72" s="1084">
        <f>SUM(G67:G71)</f>
        <v>3.758</v>
      </c>
      <c r="I72" s="6"/>
      <c r="J72" s="1747">
        <f>SUM(J67:J71)</f>
        <v>0.99999999999999989</v>
      </c>
      <c r="K72" s="1741">
        <f>SUM(K67:K71)</f>
        <v>1.81</v>
      </c>
    </row>
    <row r="73" spans="1:11" x14ac:dyDescent="0.2">
      <c r="A73" s="135"/>
      <c r="B73" s="444"/>
      <c r="C73" s="142"/>
    </row>
    <row r="74" spans="1:11" ht="13.5" thickBot="1" x14ac:dyDescent="0.25">
      <c r="A74" s="136"/>
      <c r="B74" s="136"/>
      <c r="C74" s="23"/>
    </row>
    <row r="75" spans="1:11" x14ac:dyDescent="0.2">
      <c r="A75" s="134"/>
      <c r="B75" s="134"/>
      <c r="C75" s="20"/>
      <c r="E75" s="1079" t="s">
        <v>1004</v>
      </c>
      <c r="F75" s="1080"/>
      <c r="G75" s="1081"/>
      <c r="H75" s="529"/>
      <c r="I75" s="529" t="s">
        <v>1005</v>
      </c>
      <c r="J75" s="1080"/>
      <c r="K75" s="1081"/>
    </row>
    <row r="76" spans="1:11" x14ac:dyDescent="0.2">
      <c r="A76" s="135"/>
      <c r="B76" s="135"/>
      <c r="C76" s="21"/>
      <c r="E76" s="684" t="s">
        <v>378</v>
      </c>
      <c r="F76" s="1748">
        <f>+G76/$G$81</f>
        <v>0</v>
      </c>
      <c r="G76" s="1746">
        <f>+'SEMAFORO TEC'!AA339</f>
        <v>0</v>
      </c>
      <c r="H76" s="171"/>
      <c r="I76" s="1082" t="s">
        <v>378</v>
      </c>
      <c r="J76" s="1083">
        <f>+K76/$K$81</f>
        <v>0</v>
      </c>
      <c r="K76" s="1084">
        <v>0</v>
      </c>
    </row>
    <row r="77" spans="1:11" x14ac:dyDescent="0.2">
      <c r="A77" s="708" t="s">
        <v>613</v>
      </c>
      <c r="B77" s="135"/>
      <c r="C77" s="21"/>
      <c r="E77" s="1082" t="s">
        <v>91</v>
      </c>
      <c r="F77" s="1748">
        <f t="shared" ref="F77:F80" si="9">+G77/$G$81</f>
        <v>0.89685369690613537</v>
      </c>
      <c r="G77" s="1745">
        <f>+'SEMAFORO TEC'!AC339</f>
        <v>17.103000000000002</v>
      </c>
      <c r="H77" s="171"/>
      <c r="I77" s="1082" t="s">
        <v>91</v>
      </c>
      <c r="J77" s="1083">
        <f t="shared" ref="J77:J80" si="10">+K77/$K$81</f>
        <v>0.89669638175144206</v>
      </c>
      <c r="K77" s="1084">
        <v>17.100000000000001</v>
      </c>
    </row>
    <row r="78" spans="1:11" x14ac:dyDescent="0.2">
      <c r="A78" s="1089" t="s">
        <v>608</v>
      </c>
      <c r="B78" s="135"/>
      <c r="C78" s="21"/>
      <c r="E78" s="1082" t="s">
        <v>92</v>
      </c>
      <c r="F78" s="1748">
        <f t="shared" si="9"/>
        <v>0.10314630309386465</v>
      </c>
      <c r="G78" s="1745">
        <f>+'SEMAFORO TEC'!AE339</f>
        <v>1.9669999999999987</v>
      </c>
      <c r="H78" s="171"/>
      <c r="I78" s="1082" t="s">
        <v>92</v>
      </c>
      <c r="J78" s="1083">
        <f t="shared" si="10"/>
        <v>0.10330361824855794</v>
      </c>
      <c r="K78" s="1084">
        <v>1.97</v>
      </c>
    </row>
    <row r="79" spans="1:11" x14ac:dyDescent="0.2">
      <c r="A79" s="1077" t="s">
        <v>1076</v>
      </c>
      <c r="B79" s="135"/>
      <c r="C79" s="21"/>
      <c r="E79" s="1082" t="s">
        <v>93</v>
      </c>
      <c r="F79" s="1748">
        <f t="shared" si="9"/>
        <v>0</v>
      </c>
      <c r="G79" s="1745">
        <f>+'SEMAFORO TEC'!AG339</f>
        <v>0</v>
      </c>
      <c r="H79" s="171"/>
      <c r="I79" s="1082" t="s">
        <v>93</v>
      </c>
      <c r="J79" s="1083">
        <f t="shared" si="10"/>
        <v>0</v>
      </c>
      <c r="K79" s="1084">
        <v>0</v>
      </c>
    </row>
    <row r="80" spans="1:11" x14ac:dyDescent="0.2">
      <c r="A80" s="1078" t="s">
        <v>1077</v>
      </c>
      <c r="B80" s="135"/>
      <c r="C80" s="21"/>
      <c r="E80" s="684" t="s">
        <v>379</v>
      </c>
      <c r="F80" s="1748">
        <f t="shared" si="9"/>
        <v>0</v>
      </c>
      <c r="G80" s="1745">
        <f>+'SEMAFORO TEC'!AI339</f>
        <v>0</v>
      </c>
      <c r="I80" s="1082" t="s">
        <v>379</v>
      </c>
      <c r="J80" s="1083">
        <f t="shared" si="10"/>
        <v>0</v>
      </c>
      <c r="K80" s="1084">
        <v>0</v>
      </c>
    </row>
    <row r="81" spans="1:11" x14ac:dyDescent="0.2">
      <c r="A81" s="135"/>
      <c r="B81" s="135"/>
      <c r="C81" s="21"/>
      <c r="E81" s="1082"/>
      <c r="F81" s="1744">
        <f>SUM(F76:F80)</f>
        <v>1</v>
      </c>
      <c r="G81" s="1745">
        <f>SUM(G76:G80)</f>
        <v>19.07</v>
      </c>
      <c r="I81" s="1085"/>
      <c r="J81" s="1112">
        <f>SUM(J76:J80)</f>
        <v>1</v>
      </c>
      <c r="K81" s="1084">
        <f>SUM(K76:K80)</f>
        <v>19.07</v>
      </c>
    </row>
    <row r="82" spans="1:11" x14ac:dyDescent="0.2">
      <c r="A82" s="135"/>
      <c r="B82" s="135"/>
      <c r="C82" s="21"/>
    </row>
    <row r="83" spans="1:11" x14ac:dyDescent="0.2">
      <c r="A83" s="135"/>
      <c r="B83" s="444"/>
      <c r="C83" s="142"/>
    </row>
    <row r="84" spans="1:11" ht="13.5" thickBot="1" x14ac:dyDescent="0.25">
      <c r="A84" s="136"/>
      <c r="B84" s="136"/>
      <c r="C84" s="23"/>
    </row>
    <row r="85" spans="1:11" x14ac:dyDescent="0.2">
      <c r="A85" s="134"/>
      <c r="B85" s="134"/>
      <c r="C85" s="20"/>
      <c r="E85" s="1079" t="s">
        <v>1004</v>
      </c>
      <c r="F85" s="1080"/>
      <c r="G85" s="1081"/>
      <c r="H85" s="529"/>
      <c r="I85" s="529" t="s">
        <v>1005</v>
      </c>
      <c r="J85" s="1080"/>
      <c r="K85" s="1081"/>
    </row>
    <row r="86" spans="1:11" x14ac:dyDescent="0.2">
      <c r="A86" s="135"/>
      <c r="B86" s="135"/>
      <c r="C86" s="21"/>
      <c r="E86" s="684" t="s">
        <v>378</v>
      </c>
      <c r="F86" s="1748">
        <f>+G86/$G$91</f>
        <v>0</v>
      </c>
      <c r="G86" s="1746">
        <f>+'SEMAFORO TEC'!K400</f>
        <v>0</v>
      </c>
      <c r="H86" s="171"/>
      <c r="I86" s="1082" t="s">
        <v>378</v>
      </c>
      <c r="J86" s="1083">
        <f>+K86/$K$91</f>
        <v>0</v>
      </c>
      <c r="K86" s="1084">
        <v>0</v>
      </c>
    </row>
    <row r="87" spans="1:11" x14ac:dyDescent="0.2">
      <c r="A87" s="708" t="s">
        <v>614</v>
      </c>
      <c r="B87" s="135"/>
      <c r="C87" s="21"/>
      <c r="E87" s="1082" t="s">
        <v>91</v>
      </c>
      <c r="F87" s="1748">
        <f t="shared" ref="F87:F90" si="11">+G87/$G$91</f>
        <v>1</v>
      </c>
      <c r="G87" s="1745">
        <f>+'SEMAFORO TEC'!M400</f>
        <v>4.4370000000000003</v>
      </c>
      <c r="H87" s="171"/>
      <c r="I87" s="1082" t="s">
        <v>91</v>
      </c>
      <c r="J87" s="1083">
        <f t="shared" ref="J87:J90" si="12">+K87/$K$91</f>
        <v>1</v>
      </c>
      <c r="K87" s="1084">
        <v>4.4370000000000003</v>
      </c>
    </row>
    <row r="88" spans="1:11" x14ac:dyDescent="0.2">
      <c r="A88" s="1089" t="s">
        <v>1075</v>
      </c>
      <c r="B88" s="135"/>
      <c r="C88" s="21"/>
      <c r="E88" s="1082" t="s">
        <v>92</v>
      </c>
      <c r="F88" s="1748">
        <f t="shared" si="11"/>
        <v>0</v>
      </c>
      <c r="G88" s="1745">
        <f>+'SEMAFORO TEC'!P400</f>
        <v>0</v>
      </c>
      <c r="H88" s="171"/>
      <c r="I88" s="1082" t="s">
        <v>92</v>
      </c>
      <c r="J88" s="1083">
        <f t="shared" si="12"/>
        <v>0</v>
      </c>
      <c r="K88" s="1084">
        <v>0</v>
      </c>
    </row>
    <row r="89" spans="1:11" x14ac:dyDescent="0.2">
      <c r="A89" s="1077" t="s">
        <v>1017</v>
      </c>
      <c r="B89" s="135"/>
      <c r="C89" s="21"/>
      <c r="E89" s="1082" t="s">
        <v>93</v>
      </c>
      <c r="F89" s="1748">
        <f t="shared" si="11"/>
        <v>0</v>
      </c>
      <c r="G89" s="1745">
        <f>+'SEMAFORO TEC'!R400</f>
        <v>0</v>
      </c>
      <c r="H89" s="171"/>
      <c r="I89" s="1082" t="s">
        <v>93</v>
      </c>
      <c r="J89" s="1083">
        <f t="shared" si="12"/>
        <v>0</v>
      </c>
      <c r="K89" s="1084">
        <v>0</v>
      </c>
    </row>
    <row r="90" spans="1:11" x14ac:dyDescent="0.2">
      <c r="A90" s="1078" t="s">
        <v>1018</v>
      </c>
      <c r="B90" s="135"/>
      <c r="C90" s="21"/>
      <c r="E90" s="684" t="s">
        <v>379</v>
      </c>
      <c r="F90" s="1748">
        <f t="shared" si="11"/>
        <v>0</v>
      </c>
      <c r="G90" s="1745">
        <f>+'SEMAFORO TEC'!T400</f>
        <v>0</v>
      </c>
      <c r="I90" s="1082" t="s">
        <v>379</v>
      </c>
      <c r="J90" s="1083">
        <f t="shared" si="12"/>
        <v>0</v>
      </c>
      <c r="K90" s="1084">
        <v>0</v>
      </c>
    </row>
    <row r="91" spans="1:11" x14ac:dyDescent="0.2">
      <c r="A91" s="135"/>
      <c r="B91" s="135"/>
      <c r="C91" s="21"/>
      <c r="E91" s="1082"/>
      <c r="F91" s="1744">
        <f>SUM(F86:F90)</f>
        <v>1</v>
      </c>
      <c r="G91" s="1745">
        <f>SUM(G86:G90)</f>
        <v>4.4370000000000003</v>
      </c>
      <c r="I91" s="1085"/>
      <c r="J91" s="1112">
        <f>SUM(J86:J90)</f>
        <v>1</v>
      </c>
      <c r="K91" s="1084">
        <f>SUM(K86:K90)</f>
        <v>4.4370000000000003</v>
      </c>
    </row>
    <row r="92" spans="1:11" x14ac:dyDescent="0.2">
      <c r="A92" s="135"/>
      <c r="B92" s="135"/>
      <c r="C92" s="21"/>
    </row>
    <row r="93" spans="1:11" x14ac:dyDescent="0.2">
      <c r="A93" s="135"/>
      <c r="B93" s="444"/>
      <c r="C93" s="142"/>
    </row>
    <row r="94" spans="1:11" ht="13.5" thickBot="1" x14ac:dyDescent="0.25">
      <c r="A94" s="136"/>
      <c r="B94" s="136"/>
      <c r="C94" s="23"/>
    </row>
    <row r="96" spans="1:11" x14ac:dyDescent="0.2">
      <c r="A96" s="441" t="s">
        <v>90</v>
      </c>
      <c r="B96" s="1333" t="s">
        <v>540</v>
      </c>
    </row>
    <row r="97" spans="1:3" x14ac:dyDescent="0.2">
      <c r="A97" s="513" t="s">
        <v>378</v>
      </c>
      <c r="B97" s="1334"/>
    </row>
    <row r="98" spans="1:3" x14ac:dyDescent="0.2">
      <c r="A98" s="6" t="s">
        <v>91</v>
      </c>
      <c r="B98" s="1334"/>
    </row>
    <row r="99" spans="1:3" x14ac:dyDescent="0.2">
      <c r="A99" s="6" t="s">
        <v>92</v>
      </c>
      <c r="B99" s="1334"/>
    </row>
    <row r="100" spans="1:3" x14ac:dyDescent="0.2">
      <c r="A100" s="6" t="s">
        <v>93</v>
      </c>
      <c r="B100" s="1334"/>
    </row>
    <row r="101" spans="1:3" x14ac:dyDescent="0.2">
      <c r="A101" s="118" t="s">
        <v>379</v>
      </c>
      <c r="B101" s="1335"/>
      <c r="C101" s="544" t="s">
        <v>443</v>
      </c>
    </row>
  </sheetData>
  <mergeCells count="8">
    <mergeCell ref="A1:C1"/>
    <mergeCell ref="A2:C2"/>
    <mergeCell ref="A4:C4"/>
    <mergeCell ref="A6:C6"/>
    <mergeCell ref="B96:B101"/>
    <mergeCell ref="A12:A14"/>
    <mergeCell ref="B12:B14"/>
    <mergeCell ref="C12:C14"/>
  </mergeCells>
  <phoneticPr fontId="3" type="noConversion"/>
  <hyperlinks>
    <hyperlink ref="C101" location="'TABLA DE CONTENIDO'!A1" display="VOLVER A TABLA DE CONTENIDO"/>
  </hyperlinks>
  <printOptions horizontalCentered="1" verticalCentered="1"/>
  <pageMargins left="0.47244094488188981" right="0.51181102362204722" top="0.78740157480314965" bottom="0.6692913385826772" header="0" footer="0"/>
  <pageSetup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133"/>
  <sheetViews>
    <sheetView topLeftCell="A118" zoomScale="115" zoomScaleNormal="115" workbookViewId="0">
      <selection activeCell="D125" sqref="D125:D128"/>
    </sheetView>
  </sheetViews>
  <sheetFormatPr baseColWidth="10" defaultRowHeight="12.75" x14ac:dyDescent="0.2"/>
  <cols>
    <col min="2" max="2" width="12.28515625" customWidth="1"/>
    <col min="3" max="3" width="14.28515625" customWidth="1"/>
    <col min="7" max="7" width="14.7109375" customWidth="1"/>
  </cols>
  <sheetData>
    <row r="1" spans="1:8" ht="23.25" x14ac:dyDescent="0.35">
      <c r="A1" s="1299" t="s">
        <v>0</v>
      </c>
      <c r="B1" s="1299"/>
      <c r="C1" s="1299"/>
      <c r="D1" s="1299"/>
      <c r="E1" s="1299"/>
      <c r="F1" s="1299"/>
      <c r="G1" s="1299"/>
      <c r="H1" s="1299"/>
    </row>
    <row r="2" spans="1:8" ht="18" x14ac:dyDescent="0.25">
      <c r="A2" s="1304" t="s">
        <v>590</v>
      </c>
      <c r="B2" s="1304"/>
      <c r="C2" s="1304"/>
      <c r="D2" s="1304"/>
      <c r="E2" s="1304"/>
      <c r="F2" s="1304"/>
      <c r="G2" s="1304"/>
      <c r="H2" s="1304"/>
    </row>
    <row r="6" spans="1:8" ht="18" x14ac:dyDescent="0.25">
      <c r="A6" s="1304" t="s">
        <v>159</v>
      </c>
      <c r="B6" s="1304"/>
      <c r="C6" s="1304"/>
      <c r="D6" s="1304"/>
      <c r="E6" s="1304"/>
      <c r="F6" s="1304"/>
      <c r="G6" s="1304"/>
      <c r="H6" s="1304"/>
    </row>
    <row r="7" spans="1:8" ht="18" x14ac:dyDescent="0.25">
      <c r="A7" s="1345" t="s">
        <v>394</v>
      </c>
      <c r="B7" s="1345"/>
      <c r="C7" s="1345"/>
      <c r="D7" s="1345"/>
      <c r="E7" s="1345"/>
      <c r="F7" s="1345"/>
      <c r="G7" s="1345"/>
      <c r="H7" s="1345"/>
    </row>
    <row r="9" spans="1:8" ht="12.95" customHeight="1" x14ac:dyDescent="0.2">
      <c r="A9" s="14"/>
      <c r="B9" s="28"/>
      <c r="C9" s="28"/>
      <c r="D9" s="28"/>
      <c r="E9" s="28"/>
      <c r="F9" s="28"/>
      <c r="G9" s="28"/>
      <c r="H9" s="15"/>
    </row>
    <row r="10" spans="1:8" ht="12.95" customHeight="1" x14ac:dyDescent="0.2">
      <c r="A10" s="10"/>
      <c r="B10" s="13"/>
      <c r="C10" s="13"/>
      <c r="D10" s="13"/>
      <c r="E10" s="13"/>
      <c r="F10" s="13"/>
      <c r="G10" s="13"/>
      <c r="H10" s="7"/>
    </row>
    <row r="11" spans="1:8" ht="12.95" customHeight="1" x14ac:dyDescent="0.2">
      <c r="A11" s="10"/>
      <c r="B11" s="13"/>
      <c r="C11" s="13"/>
      <c r="D11" s="13"/>
      <c r="E11" s="13"/>
      <c r="F11" s="13"/>
      <c r="G11" s="13"/>
      <c r="H11" s="7"/>
    </row>
    <row r="12" spans="1:8" ht="12.95" customHeight="1" x14ac:dyDescent="0.2">
      <c r="A12" s="10"/>
      <c r="B12" s="13"/>
      <c r="C12" s="13"/>
      <c r="D12" s="13"/>
      <c r="E12" s="13"/>
      <c r="F12" s="13"/>
      <c r="G12" s="13"/>
      <c r="H12" s="7"/>
    </row>
    <row r="13" spans="1:8" ht="12.95" customHeight="1" x14ac:dyDescent="0.2">
      <c r="A13" s="10"/>
      <c r="B13" s="13"/>
      <c r="C13" s="13"/>
      <c r="D13" s="13"/>
      <c r="E13" s="13"/>
      <c r="F13" s="13"/>
      <c r="G13" s="13"/>
      <c r="H13" s="7"/>
    </row>
    <row r="14" spans="1:8" ht="12.95" customHeight="1" x14ac:dyDescent="0.2">
      <c r="A14" s="1481"/>
      <c r="B14" s="1482"/>
      <c r="C14" s="1482"/>
      <c r="D14" s="1482"/>
      <c r="E14" s="1482"/>
      <c r="F14" s="1482"/>
      <c r="G14" s="1482"/>
      <c r="H14" s="1483"/>
    </row>
    <row r="15" spans="1:8" ht="12.95" customHeight="1" x14ac:dyDescent="0.2">
      <c r="A15" s="1485"/>
      <c r="B15" s="1482"/>
      <c r="C15" s="1482"/>
      <c r="D15" s="1482"/>
      <c r="E15" s="1482"/>
      <c r="F15" s="1482"/>
      <c r="G15" s="1482"/>
      <c r="H15" s="1483"/>
    </row>
    <row r="16" spans="1:8" ht="12.95" customHeight="1" x14ac:dyDescent="0.3">
      <c r="A16" s="10"/>
      <c r="B16" s="545"/>
      <c r="C16" s="13"/>
      <c r="D16" s="545"/>
      <c r="E16" s="545"/>
      <c r="F16" s="545"/>
      <c r="G16" s="545"/>
      <c r="H16" s="546"/>
    </row>
    <row r="17" spans="1:8" ht="12.95" customHeight="1" x14ac:dyDescent="0.2">
      <c r="A17" s="10"/>
      <c r="B17" s="13"/>
      <c r="C17" s="13"/>
      <c r="D17" s="13"/>
      <c r="E17" s="13"/>
      <c r="F17" s="13"/>
      <c r="G17" s="13"/>
      <c r="H17" s="7"/>
    </row>
    <row r="18" spans="1:8" ht="12.95" customHeight="1" x14ac:dyDescent="0.2">
      <c r="A18" s="10"/>
      <c r="B18" s="13"/>
      <c r="C18" s="13"/>
      <c r="D18" s="13"/>
      <c r="E18" s="13"/>
      <c r="F18" s="13"/>
      <c r="G18" s="13"/>
      <c r="H18" s="7"/>
    </row>
    <row r="19" spans="1:8" ht="12.95" customHeight="1" x14ac:dyDescent="0.2">
      <c r="A19" s="10"/>
      <c r="B19" s="13"/>
      <c r="C19" s="13"/>
      <c r="D19" s="13"/>
      <c r="E19" s="13"/>
      <c r="F19" s="13"/>
      <c r="G19" s="13"/>
      <c r="H19" s="7"/>
    </row>
    <row r="20" spans="1:8" ht="12.95" customHeight="1" x14ac:dyDescent="0.2">
      <c r="A20" s="10"/>
      <c r="B20" s="13"/>
      <c r="C20" s="13"/>
      <c r="D20" s="13"/>
      <c r="E20" s="13"/>
      <c r="F20" s="13"/>
      <c r="G20" s="13"/>
      <c r="H20" s="7"/>
    </row>
    <row r="21" spans="1:8" ht="12.95" customHeight="1" x14ac:dyDescent="0.2">
      <c r="A21" s="10"/>
      <c r="B21" s="547"/>
      <c r="C21" s="547"/>
      <c r="D21" s="547"/>
      <c r="E21" s="547"/>
      <c r="F21" s="547"/>
      <c r="G21" s="547"/>
      <c r="H21" s="548"/>
    </row>
    <row r="22" spans="1:8" ht="12.95" customHeight="1" x14ac:dyDescent="0.3">
      <c r="A22" s="10"/>
      <c r="B22" s="547"/>
      <c r="C22" s="545"/>
      <c r="D22" s="547"/>
      <c r="E22" s="547"/>
      <c r="F22" s="547"/>
      <c r="G22" s="547"/>
      <c r="H22" s="548"/>
    </row>
    <row r="23" spans="1:8" ht="12.95" customHeight="1" x14ac:dyDescent="0.3">
      <c r="A23" s="10"/>
      <c r="B23" s="13"/>
      <c r="C23" s="545"/>
      <c r="D23" s="13"/>
      <c r="E23" s="13"/>
      <c r="F23" s="13"/>
      <c r="G23" s="13"/>
      <c r="H23" s="7"/>
    </row>
    <row r="24" spans="1:8" ht="12.95" customHeight="1" x14ac:dyDescent="0.2">
      <c r="A24" s="10"/>
      <c r="B24" s="13"/>
      <c r="C24" s="13"/>
      <c r="D24" s="13"/>
      <c r="E24" s="13"/>
      <c r="F24" s="13"/>
      <c r="G24" s="13"/>
      <c r="H24" s="7"/>
    </row>
    <row r="25" spans="1:8" ht="12.95" customHeight="1" x14ac:dyDescent="0.2">
      <c r="A25" s="10"/>
      <c r="B25" s="13"/>
      <c r="C25" s="13"/>
      <c r="D25" s="13"/>
      <c r="E25" s="13"/>
      <c r="F25" s="13"/>
      <c r="G25" s="13"/>
      <c r="H25" s="7"/>
    </row>
    <row r="26" spans="1:8" ht="12.95" customHeight="1" x14ac:dyDescent="0.2">
      <c r="A26" s="10"/>
      <c r="B26" s="13"/>
      <c r="C26" s="13"/>
      <c r="D26" s="13"/>
      <c r="E26" s="13"/>
      <c r="F26" s="13"/>
      <c r="G26" s="13"/>
      <c r="H26" s="7"/>
    </row>
    <row r="27" spans="1:8" ht="12.95" customHeight="1" x14ac:dyDescent="0.2">
      <c r="A27" s="10"/>
      <c r="B27" s="13"/>
      <c r="C27" s="13"/>
      <c r="D27" s="13"/>
      <c r="E27" s="13"/>
      <c r="F27" s="13"/>
      <c r="G27" s="13"/>
      <c r="H27" s="7"/>
    </row>
    <row r="28" spans="1:8" ht="12.95" customHeight="1" x14ac:dyDescent="0.2">
      <c r="A28" s="10"/>
      <c r="B28" s="13"/>
      <c r="C28" s="13"/>
      <c r="D28" s="13"/>
      <c r="E28" s="13"/>
      <c r="F28" s="13"/>
      <c r="G28" s="13"/>
      <c r="H28" s="7"/>
    </row>
    <row r="29" spans="1:8" ht="12.95" customHeight="1" x14ac:dyDescent="0.2">
      <c r="A29" s="10"/>
      <c r="B29" s="13"/>
      <c r="C29" s="13"/>
      <c r="D29" s="13"/>
      <c r="E29" s="13"/>
      <c r="F29" s="13"/>
      <c r="G29" s="13"/>
      <c r="H29" s="7"/>
    </row>
    <row r="30" spans="1:8" ht="12.95" customHeight="1" x14ac:dyDescent="0.2">
      <c r="A30" s="10"/>
      <c r="B30" s="13"/>
      <c r="C30" s="13"/>
      <c r="D30" s="13"/>
      <c r="E30" s="13"/>
      <c r="F30" s="13"/>
      <c r="G30" s="13"/>
      <c r="H30" s="7"/>
    </row>
    <row r="31" spans="1:8" ht="12.95" customHeight="1" x14ac:dyDescent="0.2">
      <c r="A31" s="1486" t="s">
        <v>1078</v>
      </c>
      <c r="B31" s="1487"/>
      <c r="C31" s="1487"/>
      <c r="D31" s="1487"/>
      <c r="E31" s="1487"/>
      <c r="F31" s="1487"/>
      <c r="G31" s="1487"/>
      <c r="H31" s="1488"/>
    </row>
    <row r="32" spans="1:8" ht="12.95" customHeight="1" x14ac:dyDescent="0.2">
      <c r="A32" s="1486"/>
      <c r="B32" s="1487"/>
      <c r="C32" s="1487"/>
      <c r="D32" s="1487"/>
      <c r="E32" s="1487"/>
      <c r="F32" s="1487"/>
      <c r="G32" s="1487"/>
      <c r="H32" s="1488"/>
    </row>
    <row r="33" spans="1:8" ht="12.95" customHeight="1" x14ac:dyDescent="0.2">
      <c r="A33" s="10"/>
      <c r="B33" s="13"/>
      <c r="C33" s="13"/>
      <c r="D33" s="13"/>
      <c r="E33" s="13"/>
      <c r="F33" s="13"/>
      <c r="G33" s="13"/>
      <c r="H33" s="7"/>
    </row>
    <row r="34" spans="1:8" ht="12.95" customHeight="1" x14ac:dyDescent="0.2">
      <c r="A34" s="10"/>
      <c r="B34" s="13"/>
      <c r="C34" s="13"/>
      <c r="D34" s="13"/>
      <c r="E34" s="13"/>
      <c r="F34" s="13"/>
      <c r="G34" s="13"/>
      <c r="H34" s="7"/>
    </row>
    <row r="35" spans="1:8" ht="12.95" customHeight="1" x14ac:dyDescent="0.2">
      <c r="A35" s="10"/>
      <c r="B35" s="13"/>
      <c r="C35" s="13"/>
      <c r="D35" s="13"/>
      <c r="E35" s="13"/>
      <c r="F35" s="13"/>
      <c r="G35" s="13"/>
      <c r="H35" s="7"/>
    </row>
    <row r="36" spans="1:8" ht="12.95" customHeight="1" x14ac:dyDescent="0.2">
      <c r="A36" s="10"/>
      <c r="B36" s="13"/>
      <c r="C36" s="13"/>
      <c r="D36" s="13"/>
      <c r="E36" s="13"/>
      <c r="F36" s="13"/>
      <c r="G36" s="13"/>
      <c r="H36" s="7"/>
    </row>
    <row r="37" spans="1:8" ht="12.95" customHeight="1" x14ac:dyDescent="0.2">
      <c r="A37" s="10"/>
      <c r="B37" s="13"/>
      <c r="C37" s="13"/>
      <c r="D37" s="13"/>
      <c r="E37" s="13"/>
      <c r="F37" s="13"/>
      <c r="G37" s="13"/>
      <c r="H37" s="7"/>
    </row>
    <row r="38" spans="1:8" ht="12.95" customHeight="1" x14ac:dyDescent="0.2">
      <c r="A38" s="10"/>
      <c r="B38" s="13"/>
      <c r="C38" s="13"/>
      <c r="D38" s="13"/>
      <c r="E38" s="13"/>
      <c r="F38" s="13"/>
      <c r="G38" s="13"/>
      <c r="H38" s="7"/>
    </row>
    <row r="39" spans="1:8" ht="12.95" customHeight="1" x14ac:dyDescent="0.2">
      <c r="A39" s="10"/>
      <c r="B39" s="13"/>
      <c r="C39" s="13"/>
      <c r="D39" s="13"/>
      <c r="E39" s="13"/>
      <c r="F39" s="13"/>
      <c r="G39" s="13"/>
      <c r="H39" s="7"/>
    </row>
    <row r="40" spans="1:8" ht="12.95" customHeight="1" x14ac:dyDescent="0.2">
      <c r="A40" s="10"/>
      <c r="B40" s="13"/>
      <c r="C40" s="13"/>
      <c r="D40" s="13"/>
      <c r="E40" s="13"/>
      <c r="F40" s="13"/>
      <c r="G40" s="13"/>
      <c r="H40" s="7"/>
    </row>
    <row r="41" spans="1:8" ht="12.95" customHeight="1" x14ac:dyDescent="0.2">
      <c r="A41" s="10"/>
      <c r="B41" s="13"/>
      <c r="C41" s="13"/>
      <c r="D41" s="13"/>
      <c r="E41" s="13"/>
      <c r="F41" s="13"/>
      <c r="G41" s="13"/>
      <c r="H41" s="7"/>
    </row>
    <row r="42" spans="1:8" ht="12.95" customHeight="1" x14ac:dyDescent="0.2">
      <c r="A42" s="10"/>
      <c r="B42" s="13"/>
      <c r="C42" s="13"/>
      <c r="D42" s="13"/>
      <c r="E42" s="13"/>
      <c r="F42" s="13"/>
      <c r="G42" s="13"/>
      <c r="H42" s="7"/>
    </row>
    <row r="43" spans="1:8" ht="12.95" customHeight="1" x14ac:dyDescent="0.2">
      <c r="A43" s="10"/>
      <c r="B43" s="13"/>
      <c r="C43" s="13"/>
      <c r="D43" s="13"/>
      <c r="E43" s="13"/>
      <c r="F43" s="13"/>
      <c r="G43" s="13"/>
      <c r="H43" s="7"/>
    </row>
    <row r="44" spans="1:8" ht="12.95" customHeight="1" x14ac:dyDescent="0.2">
      <c r="A44" s="10"/>
      <c r="B44" s="13"/>
      <c r="C44" s="13"/>
      <c r="D44" s="13"/>
      <c r="E44" s="13"/>
      <c r="F44" s="13"/>
      <c r="G44" s="13"/>
      <c r="H44" s="7"/>
    </row>
    <row r="45" spans="1:8" ht="12.95" customHeight="1" x14ac:dyDescent="0.2">
      <c r="A45" s="10"/>
      <c r="B45" s="13"/>
      <c r="C45" s="13"/>
      <c r="D45" s="13"/>
      <c r="E45" s="13"/>
      <c r="F45" s="13"/>
      <c r="G45" s="13"/>
      <c r="H45" s="7"/>
    </row>
    <row r="46" spans="1:8" ht="12.95" customHeight="1" x14ac:dyDescent="0.2">
      <c r="A46" s="10"/>
      <c r="B46" s="13"/>
      <c r="C46" s="13"/>
      <c r="D46" s="13"/>
      <c r="E46" s="13"/>
      <c r="F46" s="13"/>
      <c r="G46" s="13"/>
      <c r="H46" s="7"/>
    </row>
    <row r="47" spans="1:8" ht="12.95" customHeight="1" x14ac:dyDescent="0.2">
      <c r="A47" s="10"/>
      <c r="B47" s="13"/>
      <c r="C47" s="13"/>
      <c r="D47" s="13"/>
      <c r="E47" s="13"/>
      <c r="F47" s="13"/>
      <c r="G47" s="13"/>
      <c r="H47" s="7"/>
    </row>
    <row r="48" spans="1:8" ht="12.95" customHeight="1" x14ac:dyDescent="0.2">
      <c r="A48" s="10"/>
      <c r="B48" s="13"/>
      <c r="C48" s="13"/>
      <c r="D48" s="13"/>
      <c r="E48" s="13"/>
      <c r="F48" s="13"/>
      <c r="G48" s="13"/>
      <c r="H48" s="7"/>
    </row>
    <row r="49" spans="1:8" ht="12.95" customHeight="1" x14ac:dyDescent="0.2">
      <c r="A49" s="10"/>
      <c r="B49" s="13"/>
      <c r="C49" s="13"/>
      <c r="D49" s="13"/>
      <c r="E49" s="13"/>
      <c r="F49" s="13"/>
      <c r="G49" s="13"/>
      <c r="H49" s="7"/>
    </row>
    <row r="50" spans="1:8" ht="12.95" customHeight="1" x14ac:dyDescent="0.2">
      <c r="A50" s="10"/>
      <c r="B50" s="13"/>
      <c r="C50" s="13"/>
      <c r="D50" s="13"/>
      <c r="E50" s="13"/>
      <c r="F50" s="13"/>
      <c r="G50" s="13"/>
      <c r="H50" s="7"/>
    </row>
    <row r="51" spans="1:8" ht="12.95" customHeight="1" x14ac:dyDescent="0.2">
      <c r="A51" s="10"/>
      <c r="B51" s="13"/>
      <c r="C51" s="13"/>
      <c r="D51" s="13"/>
      <c r="E51" s="13"/>
      <c r="F51" s="13"/>
      <c r="G51" s="13"/>
      <c r="H51" s="7"/>
    </row>
    <row r="52" spans="1:8" ht="12.95" customHeight="1" x14ac:dyDescent="0.2">
      <c r="A52" s="10"/>
      <c r="B52" s="13"/>
      <c r="C52" s="13"/>
      <c r="D52" s="13"/>
      <c r="E52" s="13"/>
      <c r="F52" s="13"/>
      <c r="G52" s="13"/>
      <c r="H52" s="7"/>
    </row>
    <row r="53" spans="1:8" ht="12.95" customHeight="1" x14ac:dyDescent="0.2">
      <c r="A53" s="10"/>
      <c r="B53" s="13"/>
      <c r="C53" s="13"/>
      <c r="D53" s="13"/>
      <c r="E53" s="13"/>
      <c r="F53" s="13"/>
      <c r="G53" s="13"/>
      <c r="H53" s="7"/>
    </row>
    <row r="54" spans="1:8" ht="12.95" customHeight="1" x14ac:dyDescent="0.2">
      <c r="A54" s="1486" t="s">
        <v>1079</v>
      </c>
      <c r="B54" s="1487"/>
      <c r="C54" s="1487"/>
      <c r="D54" s="1487"/>
      <c r="E54" s="1487"/>
      <c r="F54" s="1487"/>
      <c r="G54" s="1487"/>
      <c r="H54" s="1488"/>
    </row>
    <row r="55" spans="1:8" ht="12.95" customHeight="1" x14ac:dyDescent="0.2">
      <c r="A55" s="1486"/>
      <c r="B55" s="1487"/>
      <c r="C55" s="1487"/>
      <c r="D55" s="1487"/>
      <c r="E55" s="1487"/>
      <c r="F55" s="1487"/>
      <c r="G55" s="1487"/>
      <c r="H55" s="1488"/>
    </row>
    <row r="56" spans="1:8" ht="12.95" customHeight="1" x14ac:dyDescent="0.2">
      <c r="A56" s="10"/>
      <c r="B56" s="13"/>
      <c r="C56" s="13"/>
      <c r="D56" s="13"/>
      <c r="E56" s="13"/>
      <c r="F56" s="13"/>
      <c r="G56" s="13"/>
      <c r="H56" s="7"/>
    </row>
    <row r="57" spans="1:8" ht="12.95" customHeight="1" x14ac:dyDescent="0.2">
      <c r="A57" s="10"/>
      <c r="B57" s="13"/>
      <c r="C57" s="13"/>
      <c r="D57" s="13"/>
      <c r="E57" s="13"/>
      <c r="F57" s="13"/>
      <c r="G57" s="13"/>
      <c r="H57" s="7"/>
    </row>
    <row r="58" spans="1:8" ht="12.95" customHeight="1" x14ac:dyDescent="0.2">
      <c r="A58" s="10"/>
      <c r="B58" s="13"/>
      <c r="C58" s="13"/>
      <c r="D58" s="13"/>
      <c r="E58" s="13"/>
      <c r="F58" s="13"/>
      <c r="G58" s="13"/>
      <c r="H58" s="7"/>
    </row>
    <row r="59" spans="1:8" ht="12.95" customHeight="1" x14ac:dyDescent="0.2">
      <c r="A59" s="10"/>
      <c r="B59" s="13"/>
      <c r="C59" s="13"/>
      <c r="D59" s="13"/>
      <c r="E59" s="13"/>
      <c r="F59" s="13"/>
      <c r="G59" s="13"/>
      <c r="H59" s="7"/>
    </row>
    <row r="60" spans="1:8" ht="12.95" customHeight="1" x14ac:dyDescent="0.2">
      <c r="A60" s="10"/>
      <c r="B60" s="13"/>
      <c r="C60" s="13"/>
      <c r="D60" s="13"/>
      <c r="E60" s="13"/>
      <c r="F60" s="13"/>
      <c r="G60" s="13"/>
      <c r="H60" s="7"/>
    </row>
    <row r="61" spans="1:8" ht="12.95" customHeight="1" x14ac:dyDescent="0.2">
      <c r="A61" s="10"/>
      <c r="B61" s="13"/>
      <c r="C61" s="13"/>
      <c r="D61" s="13"/>
      <c r="E61" s="13"/>
      <c r="F61" s="13"/>
      <c r="G61" s="13"/>
      <c r="H61" s="7"/>
    </row>
    <row r="62" spans="1:8" ht="12.95" customHeight="1" x14ac:dyDescent="0.2">
      <c r="A62" s="10"/>
      <c r="B62" s="13"/>
      <c r="C62" s="13"/>
      <c r="D62" s="13"/>
      <c r="E62" s="13"/>
      <c r="F62" s="13"/>
      <c r="G62" s="13"/>
      <c r="H62" s="7"/>
    </row>
    <row r="63" spans="1:8" ht="12.95" customHeight="1" x14ac:dyDescent="0.2">
      <c r="A63" s="10"/>
      <c r="B63" s="13"/>
      <c r="C63" s="13"/>
      <c r="D63" s="13"/>
      <c r="E63" s="13"/>
      <c r="F63" s="13"/>
      <c r="G63" s="13"/>
      <c r="H63" s="7"/>
    </row>
    <row r="64" spans="1:8" ht="12.95" customHeight="1" x14ac:dyDescent="0.2">
      <c r="A64" s="10"/>
      <c r="B64" s="13"/>
      <c r="C64" s="13"/>
      <c r="D64" s="13"/>
      <c r="E64" s="13"/>
      <c r="F64" s="13"/>
      <c r="G64" s="13"/>
      <c r="H64" s="7"/>
    </row>
    <row r="65" spans="1:8" ht="12.95" customHeight="1" x14ac:dyDescent="0.2">
      <c r="A65" s="10"/>
      <c r="B65" s="13"/>
      <c r="C65" s="13"/>
      <c r="D65" s="13"/>
      <c r="E65" s="13"/>
      <c r="F65" s="13"/>
      <c r="G65" s="13"/>
      <c r="H65" s="7"/>
    </row>
    <row r="66" spans="1:8" ht="12.95" customHeight="1" x14ac:dyDescent="0.2">
      <c r="A66" s="10"/>
      <c r="B66" s="13"/>
      <c r="C66" s="13"/>
      <c r="D66" s="13"/>
      <c r="E66" s="13"/>
      <c r="F66" s="13"/>
      <c r="G66" s="13"/>
      <c r="H66" s="7"/>
    </row>
    <row r="67" spans="1:8" ht="12.95" customHeight="1" x14ac:dyDescent="0.2">
      <c r="A67" s="10"/>
      <c r="B67" s="13"/>
      <c r="C67" s="13"/>
      <c r="D67" s="13"/>
      <c r="E67" s="13"/>
      <c r="F67" s="13"/>
      <c r="G67" s="13"/>
      <c r="H67" s="7"/>
    </row>
    <row r="68" spans="1:8" ht="12.95" customHeight="1" x14ac:dyDescent="0.2">
      <c r="A68" s="10"/>
      <c r="B68" s="13"/>
      <c r="C68" s="13"/>
      <c r="D68" s="13"/>
      <c r="E68" s="13"/>
      <c r="F68" s="13"/>
      <c r="G68" s="13"/>
      <c r="H68" s="7"/>
    </row>
    <row r="69" spans="1:8" ht="12.95" customHeight="1" x14ac:dyDescent="0.2">
      <c r="A69" s="10"/>
      <c r="B69" s="13"/>
      <c r="C69" s="13"/>
      <c r="D69" s="13"/>
      <c r="E69" s="13"/>
      <c r="F69" s="13"/>
      <c r="G69" s="13"/>
      <c r="H69" s="7"/>
    </row>
    <row r="70" spans="1:8" ht="12.95" customHeight="1" x14ac:dyDescent="0.2">
      <c r="A70" s="10"/>
      <c r="B70" s="13"/>
      <c r="C70" s="13"/>
      <c r="D70" s="13"/>
      <c r="E70" s="13"/>
      <c r="F70" s="13"/>
      <c r="G70" s="13"/>
      <c r="H70" s="7"/>
    </row>
    <row r="71" spans="1:8" ht="12.95" customHeight="1" x14ac:dyDescent="0.2">
      <c r="A71" s="10"/>
      <c r="B71" s="13"/>
      <c r="C71" s="13"/>
      <c r="D71" s="13"/>
      <c r="E71" s="13"/>
      <c r="F71" s="13"/>
      <c r="G71" s="13"/>
      <c r="H71" s="7"/>
    </row>
    <row r="72" spans="1:8" ht="12.95" customHeight="1" x14ac:dyDescent="0.2">
      <c r="A72" s="10"/>
      <c r="B72" s="13"/>
      <c r="C72" s="13"/>
      <c r="D72" s="13"/>
      <c r="E72" s="13"/>
      <c r="F72" s="13"/>
      <c r="G72" s="13"/>
      <c r="H72" s="7"/>
    </row>
    <row r="73" spans="1:8" ht="12.95" customHeight="1" x14ac:dyDescent="0.2">
      <c r="A73" s="10"/>
      <c r="B73" s="13"/>
      <c r="C73" s="13"/>
      <c r="D73" s="13"/>
      <c r="E73" s="13"/>
      <c r="F73" s="13"/>
      <c r="G73" s="13"/>
      <c r="H73" s="7"/>
    </row>
    <row r="74" spans="1:8" ht="12.95" customHeight="1" x14ac:dyDescent="0.2">
      <c r="A74" s="10"/>
      <c r="B74" s="13"/>
      <c r="C74" s="13"/>
      <c r="D74" s="13"/>
      <c r="E74" s="13"/>
      <c r="F74" s="13"/>
      <c r="G74" s="13"/>
      <c r="H74" s="7"/>
    </row>
    <row r="75" spans="1:8" ht="12.95" customHeight="1" x14ac:dyDescent="0.2">
      <c r="A75" s="10"/>
      <c r="B75" s="13"/>
      <c r="C75" s="13"/>
      <c r="D75" s="13"/>
      <c r="E75" s="13"/>
      <c r="F75" s="13"/>
      <c r="G75" s="13"/>
      <c r="H75" s="7"/>
    </row>
    <row r="76" spans="1:8" ht="12.95" customHeight="1" x14ac:dyDescent="0.2">
      <c r="A76" s="1486" t="s">
        <v>1080</v>
      </c>
      <c r="B76" s="1487"/>
      <c r="C76" s="1487"/>
      <c r="D76" s="1487"/>
      <c r="E76" s="1487"/>
      <c r="F76" s="1487"/>
      <c r="G76" s="1487"/>
      <c r="H76" s="1488"/>
    </row>
    <row r="77" spans="1:8" ht="12.95" customHeight="1" x14ac:dyDescent="0.2">
      <c r="A77" s="1486"/>
      <c r="B77" s="1487"/>
      <c r="C77" s="1487"/>
      <c r="D77" s="1487"/>
      <c r="E77" s="1487"/>
      <c r="F77" s="1487"/>
      <c r="G77" s="1487"/>
      <c r="H77" s="1488"/>
    </row>
    <row r="78" spans="1:8" ht="12.95" customHeight="1" x14ac:dyDescent="0.2">
      <c r="A78" s="10"/>
      <c r="B78" s="13"/>
      <c r="C78" s="13"/>
      <c r="D78" s="13"/>
      <c r="E78" s="13"/>
      <c r="F78" s="13"/>
      <c r="G78" s="13"/>
      <c r="H78" s="7"/>
    </row>
    <row r="79" spans="1:8" ht="12.95" customHeight="1" x14ac:dyDescent="0.2">
      <c r="A79" s="10"/>
      <c r="B79" s="13"/>
      <c r="C79" s="13"/>
      <c r="D79" s="13"/>
      <c r="E79" s="13"/>
      <c r="F79" s="13"/>
      <c r="G79" s="13"/>
      <c r="H79" s="7"/>
    </row>
    <row r="80" spans="1:8" ht="12.95" customHeight="1" x14ac:dyDescent="0.2">
      <c r="A80" s="10"/>
      <c r="B80" s="13"/>
      <c r="C80" s="13"/>
      <c r="D80" s="13"/>
      <c r="E80" s="13"/>
      <c r="F80" s="13"/>
      <c r="G80" s="13"/>
      <c r="H80" s="7"/>
    </row>
    <row r="81" spans="1:8" ht="12.95" customHeight="1" x14ac:dyDescent="0.2">
      <c r="A81" s="10"/>
      <c r="B81" s="13"/>
      <c r="C81" s="13"/>
      <c r="D81" s="13"/>
      <c r="E81" s="13"/>
      <c r="F81" s="13"/>
      <c r="G81" s="13"/>
      <c r="H81" s="7"/>
    </row>
    <row r="82" spans="1:8" ht="12.95" customHeight="1" x14ac:dyDescent="0.2">
      <c r="A82" s="10"/>
      <c r="B82" s="13"/>
      <c r="C82" s="13"/>
      <c r="D82" s="13"/>
      <c r="E82" s="13"/>
      <c r="F82" s="13"/>
      <c r="G82" s="13"/>
      <c r="H82" s="7"/>
    </row>
    <row r="83" spans="1:8" ht="12.95" customHeight="1" x14ac:dyDescent="0.2">
      <c r="A83" s="10"/>
      <c r="B83" s="13"/>
      <c r="C83" s="13"/>
      <c r="D83" s="13"/>
      <c r="E83" s="13"/>
      <c r="F83" s="13"/>
      <c r="G83" s="13"/>
      <c r="H83" s="7"/>
    </row>
    <row r="84" spans="1:8" ht="12.95" customHeight="1" x14ac:dyDescent="0.2">
      <c r="A84" s="10"/>
      <c r="B84" s="13"/>
      <c r="C84" s="13"/>
      <c r="D84" s="13"/>
      <c r="E84" s="13"/>
      <c r="F84" s="13"/>
      <c r="G84" s="13"/>
      <c r="H84" s="7"/>
    </row>
    <row r="85" spans="1:8" ht="12.95" customHeight="1" x14ac:dyDescent="0.2">
      <c r="A85" s="10"/>
      <c r="B85" s="13"/>
      <c r="C85" s="13"/>
      <c r="D85" s="13"/>
      <c r="E85" s="13"/>
      <c r="F85" s="13"/>
      <c r="G85" s="13"/>
      <c r="H85" s="7"/>
    </row>
    <row r="86" spans="1:8" ht="12.95" customHeight="1" x14ac:dyDescent="0.2">
      <c r="A86" s="10"/>
      <c r="B86" s="13"/>
      <c r="C86" s="13"/>
      <c r="D86" s="13"/>
      <c r="E86" s="13"/>
      <c r="F86" s="13"/>
      <c r="G86" s="13"/>
      <c r="H86" s="7"/>
    </row>
    <row r="87" spans="1:8" ht="12.95" customHeight="1" x14ac:dyDescent="0.2">
      <c r="A87" s="10"/>
      <c r="B87" s="13"/>
      <c r="C87" s="13"/>
      <c r="D87" s="13"/>
      <c r="E87" s="13"/>
      <c r="F87" s="13"/>
      <c r="G87" s="13"/>
      <c r="H87" s="7"/>
    </row>
    <row r="88" spans="1:8" ht="12.95" customHeight="1" x14ac:dyDescent="0.2">
      <c r="A88" s="10"/>
      <c r="B88" s="13"/>
      <c r="C88" s="13"/>
      <c r="D88" s="13"/>
      <c r="E88" s="13"/>
      <c r="F88" s="13"/>
      <c r="G88" s="13"/>
      <c r="H88" s="7"/>
    </row>
    <row r="89" spans="1:8" ht="12.95" customHeight="1" x14ac:dyDescent="0.2">
      <c r="A89" s="10"/>
      <c r="B89" s="13"/>
      <c r="C89" s="13"/>
      <c r="D89" s="13"/>
      <c r="E89" s="13"/>
      <c r="F89" s="13"/>
      <c r="G89" s="13"/>
      <c r="H89" s="7"/>
    </row>
    <row r="90" spans="1:8" ht="12.95" customHeight="1" x14ac:dyDescent="0.2">
      <c r="A90" s="10"/>
      <c r="B90" s="13"/>
      <c r="C90" s="13"/>
      <c r="D90" s="13"/>
      <c r="E90" s="13"/>
      <c r="F90" s="13"/>
      <c r="G90" s="13"/>
      <c r="H90" s="7"/>
    </row>
    <row r="91" spans="1:8" ht="12.95" customHeight="1" x14ac:dyDescent="0.2">
      <c r="A91" s="10"/>
      <c r="B91" s="13"/>
      <c r="C91" s="13"/>
      <c r="D91" s="13"/>
      <c r="E91" s="13"/>
      <c r="F91" s="13"/>
      <c r="G91" s="13"/>
      <c r="H91" s="7"/>
    </row>
    <row r="92" spans="1:8" ht="12.95" customHeight="1" x14ac:dyDescent="0.2">
      <c r="A92" s="10"/>
      <c r="B92" s="13"/>
      <c r="C92" s="13"/>
      <c r="D92" s="13"/>
      <c r="E92" s="13"/>
      <c r="F92" s="13"/>
      <c r="G92" s="13"/>
      <c r="H92" s="7"/>
    </row>
    <row r="93" spans="1:8" ht="12.95" customHeight="1" x14ac:dyDescent="0.2">
      <c r="A93" s="10"/>
      <c r="B93" s="13"/>
      <c r="C93" s="13"/>
      <c r="D93" s="13"/>
      <c r="E93" s="13"/>
      <c r="F93" s="13"/>
      <c r="G93" s="13"/>
      <c r="H93" s="7"/>
    </row>
    <row r="94" spans="1:8" ht="12.95" customHeight="1" x14ac:dyDescent="0.2">
      <c r="A94" s="10"/>
      <c r="B94" s="13"/>
      <c r="C94" s="13"/>
      <c r="D94" s="13"/>
      <c r="E94" s="13"/>
      <c r="F94" s="13"/>
      <c r="G94" s="13"/>
      <c r="H94" s="7"/>
    </row>
    <row r="95" spans="1:8" ht="12.95" customHeight="1" x14ac:dyDescent="0.2">
      <c r="A95" s="10"/>
      <c r="B95" s="13"/>
      <c r="C95" s="13"/>
      <c r="D95" s="13"/>
      <c r="E95" s="13"/>
      <c r="F95" s="13"/>
      <c r="G95" s="13"/>
      <c r="H95" s="7"/>
    </row>
    <row r="96" spans="1:8" ht="12.95" customHeight="1" x14ac:dyDescent="0.2">
      <c r="A96" s="10"/>
      <c r="B96" s="13"/>
      <c r="C96" s="13"/>
      <c r="D96" s="13"/>
      <c r="E96" s="13"/>
      <c r="F96" s="13"/>
      <c r="G96" s="13"/>
      <c r="H96" s="7"/>
    </row>
    <row r="97" spans="1:8" ht="12.95" customHeight="1" x14ac:dyDescent="0.2">
      <c r="A97" s="10"/>
      <c r="B97" s="13"/>
      <c r="C97" s="13"/>
      <c r="D97" s="13"/>
      <c r="E97" s="13"/>
      <c r="F97" s="13"/>
      <c r="G97" s="13"/>
      <c r="H97" s="7"/>
    </row>
    <row r="98" spans="1:8" ht="12.95" customHeight="1" x14ac:dyDescent="0.2">
      <c r="A98" s="10"/>
      <c r="B98" s="13"/>
      <c r="C98" s="13"/>
      <c r="D98" s="13"/>
      <c r="E98" s="13"/>
      <c r="F98" s="13"/>
      <c r="G98" s="13"/>
      <c r="H98" s="7"/>
    </row>
    <row r="99" spans="1:8" ht="12.95" customHeight="1" x14ac:dyDescent="0.2">
      <c r="A99" s="10"/>
      <c r="B99" s="13"/>
      <c r="C99" s="13"/>
      <c r="D99" s="13"/>
      <c r="E99" s="13"/>
      <c r="F99" s="13"/>
      <c r="G99" s="13"/>
      <c r="H99" s="7"/>
    </row>
    <row r="100" spans="1:8" ht="12.95" customHeight="1" x14ac:dyDescent="0.2">
      <c r="A100" s="10"/>
      <c r="B100" s="13"/>
      <c r="C100" s="13"/>
      <c r="D100" s="13"/>
      <c r="E100" s="13"/>
      <c r="F100" s="13"/>
      <c r="G100" s="13"/>
      <c r="H100" s="7"/>
    </row>
    <row r="101" spans="1:8" ht="12.95" customHeight="1" x14ac:dyDescent="0.2">
      <c r="A101" s="10"/>
      <c r="B101" s="13"/>
      <c r="C101" s="13"/>
      <c r="D101" s="13"/>
      <c r="E101" s="13"/>
      <c r="F101" s="13"/>
      <c r="G101" s="13"/>
      <c r="H101" s="7"/>
    </row>
    <row r="102" spans="1:8" ht="12.95" customHeight="1" x14ac:dyDescent="0.2">
      <c r="A102" s="1486" t="s">
        <v>1116</v>
      </c>
      <c r="B102" s="1487"/>
      <c r="C102" s="1487"/>
      <c r="D102" s="1487"/>
      <c r="E102" s="1487"/>
      <c r="F102" s="1487"/>
      <c r="G102" s="1487"/>
      <c r="H102" s="1488"/>
    </row>
    <row r="103" spans="1:8" ht="12.95" customHeight="1" x14ac:dyDescent="0.2">
      <c r="A103" s="1486"/>
      <c r="B103" s="1487"/>
      <c r="C103" s="1487"/>
      <c r="D103" s="1487"/>
      <c r="E103" s="1487"/>
      <c r="F103" s="1487"/>
      <c r="G103" s="1487"/>
      <c r="H103" s="1488"/>
    </row>
    <row r="104" spans="1:8" ht="12.95" customHeight="1" x14ac:dyDescent="0.2">
      <c r="A104" s="10"/>
      <c r="B104" s="13"/>
      <c r="C104" s="13"/>
      <c r="D104" s="13"/>
      <c r="E104" s="13"/>
      <c r="F104" s="13"/>
      <c r="G104" s="13"/>
      <c r="H104" s="7"/>
    </row>
    <row r="105" spans="1:8" ht="12.95" customHeight="1" x14ac:dyDescent="0.2">
      <c r="A105" s="8"/>
      <c r="B105" s="3"/>
      <c r="C105" s="3"/>
      <c r="D105" s="3"/>
      <c r="E105" s="3"/>
      <c r="F105" s="3"/>
      <c r="G105" s="3"/>
      <c r="H105" s="4"/>
    </row>
    <row r="106" spans="1:8" ht="12.95" customHeight="1" x14ac:dyDescent="0.2">
      <c r="F106" s="1328" t="s">
        <v>90</v>
      </c>
      <c r="G106" s="1329"/>
      <c r="H106" s="1333" t="s">
        <v>540</v>
      </c>
    </row>
    <row r="107" spans="1:8" x14ac:dyDescent="0.2">
      <c r="F107" s="608" t="s">
        <v>376</v>
      </c>
      <c r="G107" s="506" t="s">
        <v>378</v>
      </c>
      <c r="H107" s="1334"/>
    </row>
    <row r="108" spans="1:8" x14ac:dyDescent="0.2">
      <c r="F108" s="609" t="s">
        <v>103</v>
      </c>
      <c r="G108" s="415" t="s">
        <v>91</v>
      </c>
      <c r="H108" s="1334"/>
    </row>
    <row r="109" spans="1:8" x14ac:dyDescent="0.2">
      <c r="F109" s="610" t="s">
        <v>104</v>
      </c>
      <c r="G109" s="415" t="s">
        <v>92</v>
      </c>
      <c r="H109" s="1334"/>
    </row>
    <row r="110" spans="1:8" x14ac:dyDescent="0.2">
      <c r="F110" s="507" t="s">
        <v>105</v>
      </c>
      <c r="G110" s="415" t="s">
        <v>93</v>
      </c>
      <c r="H110" s="1334"/>
    </row>
    <row r="111" spans="1:8" x14ac:dyDescent="0.2">
      <c r="F111" s="417" t="s">
        <v>377</v>
      </c>
      <c r="G111" s="415" t="s">
        <v>379</v>
      </c>
      <c r="H111" s="1335"/>
    </row>
    <row r="112" spans="1:8" ht="15" x14ac:dyDescent="0.25">
      <c r="A112" s="575" t="s">
        <v>89</v>
      </c>
      <c r="B112" s="27" t="s">
        <v>235</v>
      </c>
      <c r="D112" s="457"/>
      <c r="E112" s="457"/>
      <c r="F112" s="457"/>
      <c r="G112" s="457"/>
      <c r="H112" s="457"/>
    </row>
    <row r="113" spans="1:9" ht="15" x14ac:dyDescent="0.25">
      <c r="A113" s="457"/>
      <c r="B113" s="27" t="s">
        <v>396</v>
      </c>
      <c r="D113" s="457"/>
      <c r="E113" s="457"/>
      <c r="F113" s="457"/>
      <c r="G113" s="457"/>
      <c r="H113" s="457"/>
    </row>
    <row r="114" spans="1:9" x14ac:dyDescent="0.2">
      <c r="B114" s="457"/>
      <c r="C114" s="460"/>
      <c r="D114" s="457"/>
      <c r="E114" s="457"/>
      <c r="F114" s="457"/>
      <c r="G114" s="457"/>
      <c r="H114" s="457"/>
    </row>
    <row r="115" spans="1:9" ht="13.5" thickBot="1" x14ac:dyDescent="0.25">
      <c r="A115" s="1484" t="s">
        <v>424</v>
      </c>
      <c r="B115" s="1484"/>
      <c r="C115" s="1484"/>
      <c r="D115" s="1484"/>
      <c r="E115" s="1484"/>
      <c r="F115" s="1484"/>
      <c r="G115" s="1484"/>
      <c r="H115" s="457"/>
    </row>
    <row r="116" spans="1:9" ht="13.5" thickBot="1" x14ac:dyDescent="0.25">
      <c r="A116" s="596" t="s">
        <v>22</v>
      </c>
      <c r="B116" s="536" t="s">
        <v>107</v>
      </c>
      <c r="C116" s="537" t="s">
        <v>53</v>
      </c>
      <c r="D116" s="537" t="s">
        <v>23</v>
      </c>
      <c r="E116" s="1496" t="s">
        <v>423</v>
      </c>
      <c r="F116" s="1497"/>
      <c r="G116" s="1498"/>
    </row>
    <row r="117" spans="1:9" ht="13.5" thickBot="1" x14ac:dyDescent="0.25">
      <c r="A117" s="1755">
        <v>1</v>
      </c>
      <c r="B117" s="937">
        <v>2507</v>
      </c>
      <c r="C117" s="938" t="s">
        <v>1082</v>
      </c>
      <c r="D117" s="939" t="s">
        <v>1081</v>
      </c>
      <c r="E117" s="1499" t="s">
        <v>952</v>
      </c>
      <c r="F117" s="1500"/>
      <c r="G117" s="1501"/>
    </row>
    <row r="118" spans="1:9" x14ac:dyDescent="0.2">
      <c r="A118" s="798">
        <v>2</v>
      </c>
      <c r="B118" s="937">
        <v>2507</v>
      </c>
      <c r="C118" s="938" t="s">
        <v>951</v>
      </c>
      <c r="D118" s="939" t="s">
        <v>881</v>
      </c>
      <c r="E118" s="1499" t="s">
        <v>952</v>
      </c>
      <c r="F118" s="1500"/>
      <c r="G118" s="1501"/>
    </row>
    <row r="119" spans="1:9" ht="27" customHeight="1" x14ac:dyDescent="0.2">
      <c r="A119" s="799">
        <v>3</v>
      </c>
      <c r="B119" s="893" t="s">
        <v>614</v>
      </c>
      <c r="C119" s="807" t="s">
        <v>1027</v>
      </c>
      <c r="D119" s="800" t="s">
        <v>1026</v>
      </c>
      <c r="E119" s="1489" t="s">
        <v>1083</v>
      </c>
      <c r="F119" s="1490"/>
      <c r="G119" s="1491"/>
      <c r="I119" s="599"/>
    </row>
    <row r="120" spans="1:9" x14ac:dyDescent="0.2">
      <c r="A120" s="798">
        <v>4</v>
      </c>
      <c r="B120" s="893" t="s">
        <v>613</v>
      </c>
      <c r="C120" s="807" t="s">
        <v>953</v>
      </c>
      <c r="D120" s="800" t="s">
        <v>954</v>
      </c>
      <c r="E120" s="1492" t="s">
        <v>955</v>
      </c>
      <c r="F120" s="1493"/>
      <c r="G120" s="1494"/>
    </row>
    <row r="121" spans="1:9" x14ac:dyDescent="0.2">
      <c r="A121" s="799">
        <v>5</v>
      </c>
      <c r="B121" s="893" t="s">
        <v>613</v>
      </c>
      <c r="C121" s="807"/>
      <c r="D121" s="800" t="s">
        <v>1084</v>
      </c>
      <c r="E121" s="1492" t="s">
        <v>1028</v>
      </c>
      <c r="F121" s="1493"/>
      <c r="G121" s="1494"/>
    </row>
    <row r="122" spans="1:9" x14ac:dyDescent="0.2">
      <c r="A122" s="798">
        <v>6</v>
      </c>
      <c r="B122" s="893" t="s">
        <v>613</v>
      </c>
      <c r="C122" s="6"/>
      <c r="D122" s="800" t="s">
        <v>956</v>
      </c>
      <c r="E122" s="1492" t="s">
        <v>957</v>
      </c>
      <c r="F122" s="1493"/>
      <c r="G122" s="1494"/>
    </row>
    <row r="123" spans="1:9" x14ac:dyDescent="0.2">
      <c r="A123" s="799">
        <v>7</v>
      </c>
      <c r="B123" s="893" t="s">
        <v>613</v>
      </c>
      <c r="C123" s="6"/>
      <c r="D123" s="800" t="s">
        <v>764</v>
      </c>
      <c r="E123" s="1502" t="s">
        <v>958</v>
      </c>
      <c r="F123" s="1503"/>
      <c r="G123" s="1504"/>
    </row>
    <row r="124" spans="1:9" x14ac:dyDescent="0.2">
      <c r="A124" s="798">
        <v>8</v>
      </c>
      <c r="B124" s="893" t="s">
        <v>613</v>
      </c>
      <c r="C124" s="6"/>
      <c r="D124" s="800" t="s">
        <v>1085</v>
      </c>
      <c r="E124" s="1502" t="s">
        <v>958</v>
      </c>
      <c r="F124" s="1503"/>
      <c r="G124" s="1504"/>
    </row>
    <row r="125" spans="1:9" s="542" customFormat="1" ht="25.5" customHeight="1" x14ac:dyDescent="0.2">
      <c r="A125" s="799">
        <v>9</v>
      </c>
      <c r="B125" s="1753">
        <v>2902</v>
      </c>
      <c r="C125" s="1763" t="s">
        <v>1112</v>
      </c>
      <c r="D125" s="1754" t="s">
        <v>1138</v>
      </c>
      <c r="E125" s="1756" t="s">
        <v>1108</v>
      </c>
      <c r="F125" s="1757"/>
      <c r="G125" s="1758"/>
    </row>
    <row r="126" spans="1:9" s="542" customFormat="1" ht="24" customHeight="1" x14ac:dyDescent="0.2">
      <c r="A126" s="799">
        <v>10</v>
      </c>
      <c r="B126" s="1753">
        <v>2902</v>
      </c>
      <c r="C126" s="1764" t="s">
        <v>1115</v>
      </c>
      <c r="D126" s="1754" t="s">
        <v>1139</v>
      </c>
      <c r="E126" s="1756" t="s">
        <v>1109</v>
      </c>
      <c r="F126" s="1757"/>
      <c r="G126" s="1758"/>
    </row>
    <row r="127" spans="1:9" s="542" customFormat="1" ht="25.5" customHeight="1" x14ac:dyDescent="0.2">
      <c r="A127" s="799">
        <v>11</v>
      </c>
      <c r="B127" s="1753">
        <v>2902</v>
      </c>
      <c r="C127" s="1763" t="s">
        <v>1113</v>
      </c>
      <c r="D127" s="1754" t="s">
        <v>1140</v>
      </c>
      <c r="E127" s="1756" t="s">
        <v>1110</v>
      </c>
      <c r="F127" s="1757"/>
      <c r="G127" s="1758"/>
    </row>
    <row r="128" spans="1:9" s="542" customFormat="1" ht="33" customHeight="1" x14ac:dyDescent="0.2">
      <c r="A128" s="799">
        <v>12</v>
      </c>
      <c r="B128" s="1753">
        <v>2902</v>
      </c>
      <c r="C128" s="1763" t="s">
        <v>1114</v>
      </c>
      <c r="D128" s="1754" t="s">
        <v>1141</v>
      </c>
      <c r="E128" s="1756" t="s">
        <v>1111</v>
      </c>
      <c r="F128" s="1757"/>
      <c r="G128" s="1758"/>
    </row>
    <row r="129" spans="1:8" s="542" customFormat="1" ht="13.5" thickBot="1" x14ac:dyDescent="0.25">
      <c r="A129" s="586"/>
      <c r="B129" s="1759"/>
      <c r="C129" s="587"/>
      <c r="D129" s="940"/>
      <c r="E129" s="1760"/>
      <c r="F129" s="1761"/>
      <c r="G129" s="1762"/>
      <c r="H129" s="897"/>
    </row>
    <row r="131" spans="1:8" ht="20.25" x14ac:dyDescent="0.3">
      <c r="A131" s="66"/>
      <c r="B131" s="1"/>
      <c r="C131" s="1"/>
      <c r="D131" s="1"/>
      <c r="E131" s="1495" t="s">
        <v>444</v>
      </c>
      <c r="F131" s="1495"/>
      <c r="G131" s="1495"/>
      <c r="H131" s="1495"/>
    </row>
    <row r="133" spans="1:8" x14ac:dyDescent="0.2">
      <c r="A133" s="1"/>
      <c r="B133" s="1"/>
      <c r="C133" s="1"/>
      <c r="D133" s="1"/>
      <c r="E133" s="1"/>
      <c r="F133" s="1"/>
      <c r="G133" s="1"/>
      <c r="H133" s="1"/>
    </row>
  </sheetData>
  <mergeCells count="28">
    <mergeCell ref="E126:G126"/>
    <mergeCell ref="E127:G127"/>
    <mergeCell ref="E128:G128"/>
    <mergeCell ref="E122:G122"/>
    <mergeCell ref="E123:G123"/>
    <mergeCell ref="E118:G118"/>
    <mergeCell ref="A102:H103"/>
    <mergeCell ref="E125:G125"/>
    <mergeCell ref="E119:G119"/>
    <mergeCell ref="E120:G120"/>
    <mergeCell ref="H106:H111"/>
    <mergeCell ref="A31:H32"/>
    <mergeCell ref="E131:H131"/>
    <mergeCell ref="E129:G129"/>
    <mergeCell ref="E116:G116"/>
    <mergeCell ref="E117:G117"/>
    <mergeCell ref="E121:G121"/>
    <mergeCell ref="E124:G124"/>
    <mergeCell ref="A1:H1"/>
    <mergeCell ref="A2:H2"/>
    <mergeCell ref="A6:H6"/>
    <mergeCell ref="A7:H7"/>
    <mergeCell ref="A14:H14"/>
    <mergeCell ref="A115:G115"/>
    <mergeCell ref="A15:H15"/>
    <mergeCell ref="F106:G106"/>
    <mergeCell ref="A54:H55"/>
    <mergeCell ref="A76:H77"/>
  </mergeCells>
  <phoneticPr fontId="3" type="noConversion"/>
  <hyperlinks>
    <hyperlink ref="E131" location="'TABLA DE CONTENIDO'!A1" display="VOLVER A LA TABLA DE CONTENIDO"/>
  </hyperlinks>
  <printOptions horizontalCentered="1" verticalCentered="1"/>
  <pageMargins left="0.59055118110236227" right="0.35433070866141736" top="0.59055118110236227" bottom="0.6692913385826772" header="0.51181102362204722" footer="0.51181102362204722"/>
  <pageSetup scale="85" orientation="portrait" horizontalDpi="300" verticalDpi="300" r:id="rId1"/>
  <headerFooter alignWithMargins="0"/>
  <drawing r:id="rId2"/>
  <legacyDrawing r:id="rId3"/>
  <oleObjects>
    <mc:AlternateContent xmlns:mc="http://schemas.openxmlformats.org/markup-compatibility/2006">
      <mc:Choice Requires="x14">
        <oleObject progId="Word.Document.6" shapeId="9218" r:id="rId4">
          <objectPr defaultSize="0" autoLine="0" r:id="rId5">
            <anchor moveWithCells="1">
              <from>
                <xdr:col>0</xdr:col>
                <xdr:colOff>19050</xdr:colOff>
                <xdr:row>0</xdr:row>
                <xdr:rowOff>19050</xdr:rowOff>
              </from>
              <to>
                <xdr:col>1</xdr:col>
                <xdr:colOff>304800</xdr:colOff>
                <xdr:row>4</xdr:row>
                <xdr:rowOff>9525</xdr:rowOff>
              </to>
            </anchor>
          </objectPr>
        </oleObject>
      </mc:Choice>
      <mc:Fallback>
        <oleObject progId="Word.Document.6" shapeId="9218" r:id="rId4"/>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
  <sheetViews>
    <sheetView topLeftCell="A28" workbookViewId="0">
      <selection activeCell="F25" sqref="F25"/>
    </sheetView>
  </sheetViews>
  <sheetFormatPr baseColWidth="10" defaultRowHeight="12.75" x14ac:dyDescent="0.2"/>
  <cols>
    <col min="1" max="1" width="26.85546875" customWidth="1"/>
    <col min="2" max="2" width="8" style="227" customWidth="1"/>
    <col min="3" max="3" width="9" style="227" customWidth="1"/>
    <col min="4" max="4" width="9.140625" style="227" customWidth="1"/>
    <col min="5" max="5" width="37.5703125" customWidth="1"/>
    <col min="6" max="6" width="17.85546875" customWidth="1"/>
    <col min="7" max="7" width="31.140625" customWidth="1"/>
  </cols>
  <sheetData>
    <row r="1" spans="1:7" s="41" customFormat="1" ht="23.25" x14ac:dyDescent="0.35">
      <c r="A1" s="1507" t="s">
        <v>0</v>
      </c>
      <c r="B1" s="1507"/>
      <c r="C1" s="1507"/>
      <c r="D1" s="1507"/>
      <c r="E1" s="1507"/>
      <c r="F1" s="1507"/>
      <c r="G1" s="1507"/>
    </row>
    <row r="2" spans="1:7" s="41" customFormat="1" ht="18" x14ac:dyDescent="0.25">
      <c r="A2" s="1322" t="s">
        <v>590</v>
      </c>
      <c r="B2" s="1322"/>
      <c r="C2" s="1322"/>
      <c r="D2" s="1322"/>
      <c r="E2" s="1322"/>
      <c r="F2" s="1322"/>
      <c r="G2" s="1322"/>
    </row>
    <row r="3" spans="1:7" s="41" customFormat="1" x14ac:dyDescent="0.2">
      <c r="A3" s="55"/>
      <c r="B3" s="809"/>
      <c r="C3" s="810"/>
      <c r="D3" s="810"/>
      <c r="E3" s="40"/>
      <c r="F3" s="40"/>
      <c r="G3" s="40"/>
    </row>
    <row r="4" spans="1:7" s="41" customFormat="1" ht="18" x14ac:dyDescent="0.25">
      <c r="A4" s="1322" t="s">
        <v>81</v>
      </c>
      <c r="B4" s="1322"/>
      <c r="C4" s="1322"/>
      <c r="D4" s="1322"/>
      <c r="E4" s="1322"/>
      <c r="F4" s="1322"/>
      <c r="G4" s="1322"/>
    </row>
    <row r="5" spans="1:7" s="41" customFormat="1" x14ac:dyDescent="0.2">
      <c r="A5" s="55"/>
      <c r="B5" s="809"/>
      <c r="C5" s="810"/>
      <c r="D5" s="810"/>
      <c r="E5" s="40"/>
      <c r="F5" s="40"/>
      <c r="G5" s="40"/>
    </row>
    <row r="6" spans="1:7" s="41" customFormat="1" ht="18" x14ac:dyDescent="0.25">
      <c r="A6" s="1322" t="s">
        <v>160</v>
      </c>
      <c r="B6" s="1322"/>
      <c r="C6" s="1322"/>
      <c r="D6" s="1322"/>
      <c r="E6" s="1322"/>
      <c r="F6" s="1322"/>
      <c r="G6" s="1322"/>
    </row>
    <row r="7" spans="1:7" s="41" customFormat="1" ht="12" customHeight="1" x14ac:dyDescent="0.2">
      <c r="A7" s="1506" t="s">
        <v>39</v>
      </c>
      <c r="B7" s="1506"/>
      <c r="C7" s="1506"/>
      <c r="D7" s="1506"/>
      <c r="E7" s="1506"/>
      <c r="F7" s="1506"/>
      <c r="G7" s="1506"/>
    </row>
    <row r="8" spans="1:7" s="41" customFormat="1" ht="12" customHeight="1" x14ac:dyDescent="0.2">
      <c r="A8"/>
      <c r="B8" s="809"/>
      <c r="C8" s="810"/>
      <c r="D8" s="810"/>
      <c r="E8" s="44"/>
    </row>
    <row r="9" spans="1:7" s="41" customFormat="1" ht="12" customHeight="1" x14ac:dyDescent="0.2">
      <c r="A9" s="618" t="s">
        <v>731</v>
      </c>
      <c r="B9" s="811"/>
      <c r="C9" s="812"/>
      <c r="D9" s="812"/>
      <c r="E9" s="455"/>
      <c r="F9" s="267" t="s">
        <v>1086</v>
      </c>
      <c r="G9" s="456"/>
    </row>
    <row r="10" spans="1:7" ht="13.5" thickBot="1" x14ac:dyDescent="0.25"/>
    <row r="11" spans="1:7" s="26" customFormat="1" ht="41.25" customHeight="1" thickBot="1" x14ac:dyDescent="0.25">
      <c r="A11" s="201" t="s">
        <v>6</v>
      </c>
      <c r="B11" s="196" t="s">
        <v>7</v>
      </c>
      <c r="C11" s="196" t="s">
        <v>82</v>
      </c>
      <c r="D11" s="196" t="s">
        <v>83</v>
      </c>
      <c r="E11" s="202" t="s">
        <v>40</v>
      </c>
      <c r="F11" s="202" t="s">
        <v>502</v>
      </c>
      <c r="G11" s="203" t="s">
        <v>13</v>
      </c>
    </row>
    <row r="12" spans="1:7" ht="39.75" customHeight="1" x14ac:dyDescent="0.2">
      <c r="A12" s="805" t="s">
        <v>631</v>
      </c>
      <c r="B12" s="231">
        <v>5003</v>
      </c>
      <c r="C12" s="800" t="s">
        <v>692</v>
      </c>
      <c r="D12" s="800" t="s">
        <v>736</v>
      </c>
      <c r="E12" s="803" t="s">
        <v>734</v>
      </c>
      <c r="F12" s="541"/>
      <c r="G12" s="801" t="s">
        <v>1087</v>
      </c>
    </row>
    <row r="13" spans="1:7" ht="46.9" customHeight="1" x14ac:dyDescent="0.2">
      <c r="A13" s="805" t="s">
        <v>631</v>
      </c>
      <c r="B13" s="231">
        <v>5003</v>
      </c>
      <c r="C13" s="800" t="s">
        <v>737</v>
      </c>
      <c r="D13" s="231"/>
      <c r="E13" s="803" t="s">
        <v>733</v>
      </c>
      <c r="F13" s="541"/>
      <c r="G13" s="801" t="s">
        <v>735</v>
      </c>
    </row>
    <row r="14" spans="1:7" x14ac:dyDescent="0.2">
      <c r="A14" s="805" t="s">
        <v>596</v>
      </c>
      <c r="B14" s="802">
        <v>2507</v>
      </c>
      <c r="C14" s="808" t="s">
        <v>1091</v>
      </c>
      <c r="D14" s="808" t="s">
        <v>1092</v>
      </c>
      <c r="E14" s="803" t="s">
        <v>1090</v>
      </c>
      <c r="F14" s="6"/>
      <c r="G14" s="801" t="s">
        <v>735</v>
      </c>
    </row>
    <row r="15" spans="1:7" ht="30.6" customHeight="1" x14ac:dyDescent="0.2">
      <c r="A15" s="805" t="s">
        <v>596</v>
      </c>
      <c r="B15" s="802">
        <v>2507</v>
      </c>
      <c r="C15" s="802" t="s">
        <v>738</v>
      </c>
      <c r="D15" s="802" t="s">
        <v>739</v>
      </c>
      <c r="E15" s="804" t="s">
        <v>740</v>
      </c>
      <c r="F15" s="6"/>
      <c r="G15" s="801" t="s">
        <v>735</v>
      </c>
    </row>
    <row r="16" spans="1:7" ht="49.15" customHeight="1" x14ac:dyDescent="0.2">
      <c r="A16" s="805" t="s">
        <v>596</v>
      </c>
      <c r="B16" s="802">
        <v>2507</v>
      </c>
      <c r="C16" s="802" t="s">
        <v>741</v>
      </c>
      <c r="D16" s="802" t="s">
        <v>742</v>
      </c>
      <c r="E16" s="803" t="s">
        <v>1093</v>
      </c>
      <c r="F16" s="6"/>
      <c r="G16" s="801" t="s">
        <v>735</v>
      </c>
    </row>
    <row r="17" spans="1:7" ht="62.45" customHeight="1" x14ac:dyDescent="0.2">
      <c r="A17" s="805" t="s">
        <v>596</v>
      </c>
      <c r="B17" s="802">
        <v>2507</v>
      </c>
      <c r="C17" s="808" t="s">
        <v>1088</v>
      </c>
      <c r="D17" s="808" t="s">
        <v>1089</v>
      </c>
      <c r="E17" s="804" t="s">
        <v>743</v>
      </c>
      <c r="F17" s="6"/>
      <c r="G17" s="801" t="s">
        <v>735</v>
      </c>
    </row>
    <row r="18" spans="1:7" ht="18" customHeight="1" x14ac:dyDescent="0.2">
      <c r="A18" s="805" t="s">
        <v>596</v>
      </c>
      <c r="B18" s="802">
        <v>2507</v>
      </c>
      <c r="C18" s="808" t="s">
        <v>1088</v>
      </c>
      <c r="D18" s="808" t="s">
        <v>1089</v>
      </c>
      <c r="E18" s="803" t="s">
        <v>1090</v>
      </c>
      <c r="F18" s="6"/>
      <c r="G18" s="801" t="s">
        <v>735</v>
      </c>
    </row>
    <row r="19" spans="1:7" ht="38.450000000000003" customHeight="1" x14ac:dyDescent="0.2">
      <c r="A19" s="805" t="s">
        <v>596</v>
      </c>
      <c r="B19" s="802">
        <v>2507</v>
      </c>
      <c r="C19" s="802" t="s">
        <v>746</v>
      </c>
      <c r="D19" s="808" t="s">
        <v>746</v>
      </c>
      <c r="E19" s="803" t="s">
        <v>747</v>
      </c>
      <c r="F19" s="6"/>
      <c r="G19" s="801" t="s">
        <v>735</v>
      </c>
    </row>
    <row r="20" spans="1:7" ht="38.450000000000003" customHeight="1" x14ac:dyDescent="0.2">
      <c r="A20" s="805" t="s">
        <v>596</v>
      </c>
      <c r="B20" s="802">
        <v>2507</v>
      </c>
      <c r="C20" s="802" t="s">
        <v>748</v>
      </c>
      <c r="D20" s="802" t="s">
        <v>748</v>
      </c>
      <c r="E20" s="804" t="s">
        <v>749</v>
      </c>
      <c r="F20" s="6"/>
      <c r="G20" s="801" t="s">
        <v>735</v>
      </c>
    </row>
    <row r="21" spans="1:7" ht="25.5" x14ac:dyDescent="0.2">
      <c r="A21" s="805" t="s">
        <v>596</v>
      </c>
      <c r="B21" s="802">
        <v>2507</v>
      </c>
      <c r="C21" s="808" t="s">
        <v>1094</v>
      </c>
      <c r="D21" s="802" t="s">
        <v>750</v>
      </c>
      <c r="E21" s="804" t="s">
        <v>751</v>
      </c>
      <c r="F21" s="6"/>
      <c r="G21" s="801" t="s">
        <v>735</v>
      </c>
    </row>
    <row r="22" spans="1:7" ht="38.25" x14ac:dyDescent="0.2">
      <c r="A22" s="805" t="s">
        <v>596</v>
      </c>
      <c r="B22" s="802">
        <v>2507</v>
      </c>
      <c r="C22" s="808" t="s">
        <v>1095</v>
      </c>
      <c r="D22" s="802">
        <v>550541</v>
      </c>
      <c r="E22" s="803" t="s">
        <v>762</v>
      </c>
      <c r="F22" s="6"/>
      <c r="G22" s="801" t="s">
        <v>763</v>
      </c>
    </row>
    <row r="23" spans="1:7" ht="55.9" customHeight="1" x14ac:dyDescent="0.2">
      <c r="A23" s="805" t="s">
        <v>759</v>
      </c>
      <c r="B23" s="893" t="s">
        <v>613</v>
      </c>
      <c r="C23" s="800" t="s">
        <v>954</v>
      </c>
      <c r="D23" s="808" t="s">
        <v>760</v>
      </c>
      <c r="E23" s="804" t="s">
        <v>732</v>
      </c>
      <c r="F23" s="6"/>
      <c r="G23" s="801" t="s">
        <v>757</v>
      </c>
    </row>
    <row r="24" spans="1:7" ht="41.25" customHeight="1" x14ac:dyDescent="0.2">
      <c r="A24" s="805" t="s">
        <v>759</v>
      </c>
      <c r="B24" s="893" t="s">
        <v>613</v>
      </c>
      <c r="C24" s="800" t="s">
        <v>1084</v>
      </c>
      <c r="D24" s="800" t="s">
        <v>1096</v>
      </c>
      <c r="E24" s="1751" t="s">
        <v>1100</v>
      </c>
      <c r="F24" s="6"/>
      <c r="G24" s="1750" t="s">
        <v>1101</v>
      </c>
    </row>
    <row r="25" spans="1:7" ht="67.5" customHeight="1" x14ac:dyDescent="0.2">
      <c r="A25" s="805" t="s">
        <v>759</v>
      </c>
      <c r="B25" s="893" t="s">
        <v>613</v>
      </c>
      <c r="C25" s="800" t="s">
        <v>956</v>
      </c>
      <c r="D25" s="800" t="s">
        <v>1097</v>
      </c>
      <c r="E25" s="1751" t="s">
        <v>1102</v>
      </c>
      <c r="F25" s="6"/>
      <c r="G25" s="1752" t="s">
        <v>1103</v>
      </c>
    </row>
    <row r="26" spans="1:7" ht="40.5" customHeight="1" x14ac:dyDescent="0.2">
      <c r="A26" s="805" t="s">
        <v>759</v>
      </c>
      <c r="B26" s="893" t="s">
        <v>613</v>
      </c>
      <c r="C26" s="800" t="s">
        <v>764</v>
      </c>
      <c r="D26" s="800" t="s">
        <v>1098</v>
      </c>
      <c r="E26" s="1751" t="s">
        <v>1104</v>
      </c>
      <c r="F26" s="6"/>
      <c r="G26" s="1752" t="s">
        <v>1105</v>
      </c>
    </row>
    <row r="27" spans="1:7" ht="18" customHeight="1" x14ac:dyDescent="0.2">
      <c r="A27" s="805" t="s">
        <v>759</v>
      </c>
      <c r="B27" s="893" t="s">
        <v>613</v>
      </c>
      <c r="C27" s="800" t="s">
        <v>1085</v>
      </c>
      <c r="D27" s="800" t="s">
        <v>1099</v>
      </c>
      <c r="E27" s="807" t="s">
        <v>1106</v>
      </c>
      <c r="F27" s="6"/>
      <c r="G27" s="25"/>
    </row>
    <row r="28" spans="1:7" s="542" customFormat="1" ht="45.75" customHeight="1" x14ac:dyDescent="0.2">
      <c r="A28" s="1749" t="s">
        <v>1075</v>
      </c>
      <c r="B28" s="893" t="s">
        <v>614</v>
      </c>
      <c r="C28" s="800" t="s">
        <v>1026</v>
      </c>
      <c r="D28" s="231"/>
      <c r="E28" s="1751" t="s">
        <v>1107</v>
      </c>
      <c r="F28" s="541"/>
      <c r="G28" s="801" t="s">
        <v>1120</v>
      </c>
    </row>
    <row r="29" spans="1:7" s="542" customFormat="1" ht="63.75" x14ac:dyDescent="0.2">
      <c r="A29" s="1749" t="s">
        <v>1037</v>
      </c>
      <c r="B29" s="1753">
        <v>2902</v>
      </c>
      <c r="C29" s="1754" t="s">
        <v>1138</v>
      </c>
      <c r="D29" s="231"/>
      <c r="E29" s="1751" t="s">
        <v>1117</v>
      </c>
      <c r="F29" s="541"/>
      <c r="G29" s="801" t="s">
        <v>1121</v>
      </c>
    </row>
    <row r="30" spans="1:7" s="542" customFormat="1" ht="63.75" x14ac:dyDescent="0.2">
      <c r="A30" s="1749" t="s">
        <v>1037</v>
      </c>
      <c r="B30" s="1753">
        <v>2902</v>
      </c>
      <c r="C30" s="1754" t="s">
        <v>1139</v>
      </c>
      <c r="D30" s="231"/>
      <c r="E30" s="1751" t="s">
        <v>1117</v>
      </c>
      <c r="F30" s="541"/>
      <c r="G30" s="801" t="s">
        <v>1122</v>
      </c>
    </row>
    <row r="31" spans="1:7" s="542" customFormat="1" ht="25.5" x14ac:dyDescent="0.2">
      <c r="A31" s="1749" t="s">
        <v>1037</v>
      </c>
      <c r="B31" s="1753">
        <v>2902</v>
      </c>
      <c r="C31" s="1754" t="s">
        <v>1140</v>
      </c>
      <c r="D31" s="231"/>
      <c r="E31" s="1751" t="s">
        <v>1118</v>
      </c>
      <c r="F31" s="541"/>
      <c r="G31" s="801" t="s">
        <v>1123</v>
      </c>
    </row>
    <row r="32" spans="1:7" s="542" customFormat="1" ht="63.75" x14ac:dyDescent="0.2">
      <c r="A32" s="1749" t="s">
        <v>1037</v>
      </c>
      <c r="B32" s="1753">
        <v>2902</v>
      </c>
      <c r="C32" s="1754" t="s">
        <v>1141</v>
      </c>
      <c r="D32" s="231"/>
      <c r="E32" s="1751" t="s">
        <v>1119</v>
      </c>
      <c r="F32" s="541"/>
      <c r="G32" s="801" t="s">
        <v>1124</v>
      </c>
    </row>
    <row r="33" spans="1:7" ht="18" customHeight="1" x14ac:dyDescent="0.2">
      <c r="A33" s="143"/>
      <c r="B33" s="24"/>
      <c r="C33" s="24"/>
      <c r="D33" s="24"/>
      <c r="E33" s="6"/>
      <c r="F33" s="6"/>
      <c r="G33" s="25"/>
    </row>
    <row r="34" spans="1:7" ht="18" customHeight="1" thickBot="1" x14ac:dyDescent="0.25">
      <c r="A34" s="205"/>
      <c r="B34" s="813"/>
      <c r="C34" s="813"/>
      <c r="D34" s="813"/>
      <c r="E34" s="200"/>
      <c r="F34" s="200"/>
      <c r="G34" s="175"/>
    </row>
    <row r="35" spans="1:7" x14ac:dyDescent="0.2">
      <c r="A35" s="13"/>
      <c r="B35" s="277"/>
      <c r="C35" s="277"/>
      <c r="D35" s="277"/>
      <c r="E35" s="13"/>
      <c r="F35" s="13"/>
      <c r="G35" s="13"/>
    </row>
    <row r="36" spans="1:7" ht="25.5" customHeight="1" x14ac:dyDescent="0.2">
      <c r="A36" s="1508" t="s">
        <v>516</v>
      </c>
      <c r="B36" s="1508"/>
      <c r="C36" s="1508"/>
      <c r="D36" s="1508"/>
      <c r="E36" s="1508"/>
      <c r="F36" s="1508"/>
      <c r="G36" s="1508"/>
    </row>
    <row r="37" spans="1:7" x14ac:dyDescent="0.2">
      <c r="A37" s="531" t="s">
        <v>300</v>
      </c>
      <c r="B37" s="277"/>
      <c r="C37" s="277"/>
      <c r="D37" s="277"/>
      <c r="E37" s="13"/>
      <c r="F37" s="1505" t="s">
        <v>443</v>
      </c>
      <c r="G37" s="1505"/>
    </row>
    <row r="39" spans="1:7" ht="15" x14ac:dyDescent="0.25">
      <c r="A39" s="61"/>
      <c r="B39" s="814"/>
      <c r="C39" s="575"/>
      <c r="D39" s="575"/>
    </row>
  </sheetData>
  <mergeCells count="7">
    <mergeCell ref="F37:G37"/>
    <mergeCell ref="A7:G7"/>
    <mergeCell ref="A1:G1"/>
    <mergeCell ref="A2:G2"/>
    <mergeCell ref="A4:G4"/>
    <mergeCell ref="A6:G6"/>
    <mergeCell ref="A36:G36"/>
  </mergeCells>
  <phoneticPr fontId="3" type="noConversion"/>
  <hyperlinks>
    <hyperlink ref="F37" location="'TABLA DE CONTENIDO'!A1" display="VOLVER A TABLA DE CONTENIDO"/>
  </hyperlinks>
  <printOptions horizontalCentered="1" verticalCentered="1"/>
  <pageMargins left="0.70866141732283472" right="0.78740157480314965" top="0.78740157480314965" bottom="0.98425196850393704" header="0.51181102362204722" footer="0.51181102362204722"/>
  <pageSetup orientation="landscape" horizontalDpi="120" verticalDpi="144"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10" workbookViewId="0">
      <selection activeCell="C20" sqref="C20"/>
    </sheetView>
  </sheetViews>
  <sheetFormatPr baseColWidth="10" defaultRowHeight="12.75" x14ac:dyDescent="0.2"/>
  <cols>
    <col min="1" max="1" width="27.42578125" customWidth="1"/>
    <col min="5" max="5" width="30.5703125" customWidth="1"/>
    <col min="6" max="6" width="19.140625" customWidth="1"/>
    <col min="7" max="7" width="26.28515625" customWidth="1"/>
  </cols>
  <sheetData>
    <row r="1" spans="1:7" ht="23.25" x14ac:dyDescent="0.35">
      <c r="A1" s="1507" t="s">
        <v>0</v>
      </c>
      <c r="B1" s="1507"/>
      <c r="C1" s="1507"/>
      <c r="D1" s="1507"/>
      <c r="E1" s="1507"/>
      <c r="F1" s="1507"/>
      <c r="G1" s="1507"/>
    </row>
    <row r="2" spans="1:7" ht="18" x14ac:dyDescent="0.25">
      <c r="A2" s="1322" t="s">
        <v>761</v>
      </c>
      <c r="B2" s="1322"/>
      <c r="C2" s="1322"/>
      <c r="D2" s="1322"/>
      <c r="E2" s="1322"/>
      <c r="F2" s="1322"/>
      <c r="G2" s="1322"/>
    </row>
    <row r="3" spans="1:7" x14ac:dyDescent="0.2">
      <c r="A3" s="55"/>
      <c r="B3" s="55"/>
      <c r="C3" s="40"/>
      <c r="D3" s="40"/>
      <c r="E3" s="40"/>
      <c r="F3" s="40"/>
      <c r="G3" s="40"/>
    </row>
    <row r="4" spans="1:7" ht="18" x14ac:dyDescent="0.25">
      <c r="A4" s="1322" t="s">
        <v>45</v>
      </c>
      <c r="B4" s="1322"/>
      <c r="C4" s="1322"/>
      <c r="D4" s="1322"/>
      <c r="E4" s="1322"/>
      <c r="F4" s="1322"/>
      <c r="G4" s="1322"/>
    </row>
    <row r="5" spans="1:7" x14ac:dyDescent="0.2">
      <c r="A5" s="55"/>
      <c r="B5" s="55"/>
      <c r="C5" s="40"/>
      <c r="D5" s="40"/>
      <c r="E5" s="40"/>
      <c r="F5" s="40"/>
      <c r="G5" s="40"/>
    </row>
    <row r="6" spans="1:7" ht="18" x14ac:dyDescent="0.25">
      <c r="A6" s="1322" t="s">
        <v>161</v>
      </c>
      <c r="B6" s="1322"/>
      <c r="C6" s="1322"/>
      <c r="D6" s="1322"/>
      <c r="E6" s="1322"/>
      <c r="F6" s="1322"/>
      <c r="G6" s="1322"/>
    </row>
    <row r="7" spans="1:7" x14ac:dyDescent="0.2">
      <c r="A7" s="1506" t="s">
        <v>39</v>
      </c>
      <c r="B7" s="1506"/>
      <c r="C7" s="1506"/>
      <c r="D7" s="1506"/>
      <c r="E7" s="1506"/>
      <c r="F7" s="1506"/>
      <c r="G7" s="1506"/>
    </row>
    <row r="8" spans="1:7" x14ac:dyDescent="0.2">
      <c r="A8" s="55"/>
      <c r="B8" s="55"/>
      <c r="C8" s="40"/>
      <c r="D8" s="40"/>
      <c r="E8" s="40"/>
      <c r="F8" s="40"/>
      <c r="G8" s="40"/>
    </row>
    <row r="9" spans="1:7" x14ac:dyDescent="0.2">
      <c r="B9" s="57"/>
      <c r="C9" s="44"/>
      <c r="D9" s="44"/>
      <c r="E9" s="44"/>
      <c r="F9" s="41"/>
      <c r="G9" s="41"/>
    </row>
    <row r="10" spans="1:7" x14ac:dyDescent="0.2">
      <c r="A10" s="618" t="s">
        <v>731</v>
      </c>
      <c r="B10" s="455"/>
      <c r="C10" s="455"/>
      <c r="D10" s="455"/>
      <c r="E10" s="455"/>
      <c r="F10" s="267" t="str">
        <f>+'NECESIDADES PREVENTIVAS VIA'!F9</f>
        <v>TRIMESTRE EVALUADO: ENERO 1 AL 31 DE MARZO</v>
      </c>
      <c r="G10" s="456"/>
    </row>
    <row r="11" spans="1:7" ht="13.5" thickBot="1" x14ac:dyDescent="0.25"/>
    <row r="12" spans="1:7" ht="26.25" thickBot="1" x14ac:dyDescent="0.25">
      <c r="A12" s="201" t="s">
        <v>6</v>
      </c>
      <c r="B12" s="196" t="s">
        <v>7</v>
      </c>
      <c r="C12" s="196" t="s">
        <v>82</v>
      </c>
      <c r="D12" s="196" t="s">
        <v>83</v>
      </c>
      <c r="E12" s="202" t="s">
        <v>40</v>
      </c>
      <c r="F12" s="202" t="s">
        <v>502</v>
      </c>
      <c r="G12" s="203" t="s">
        <v>13</v>
      </c>
    </row>
    <row r="13" spans="1:7" ht="45.6" customHeight="1" x14ac:dyDescent="0.2">
      <c r="A13" s="805" t="s">
        <v>759</v>
      </c>
      <c r="B13" s="800" t="s">
        <v>613</v>
      </c>
      <c r="C13" s="802" t="s">
        <v>644</v>
      </c>
      <c r="D13" s="808" t="s">
        <v>755</v>
      </c>
      <c r="E13" s="803" t="s">
        <v>756</v>
      </c>
      <c r="F13" s="6"/>
      <c r="G13" s="801" t="s">
        <v>1030</v>
      </c>
    </row>
    <row r="14" spans="1:7" ht="45.6" customHeight="1" x14ac:dyDescent="0.2">
      <c r="A14" s="805" t="s">
        <v>759</v>
      </c>
      <c r="B14" s="800" t="s">
        <v>613</v>
      </c>
      <c r="C14" s="808" t="s">
        <v>662</v>
      </c>
      <c r="D14" s="808" t="s">
        <v>1031</v>
      </c>
      <c r="E14" s="803" t="s">
        <v>1032</v>
      </c>
      <c r="F14" s="6"/>
      <c r="G14" s="801" t="s">
        <v>1033</v>
      </c>
    </row>
    <row r="15" spans="1:7" ht="38.25" x14ac:dyDescent="0.2">
      <c r="A15" s="805" t="s">
        <v>596</v>
      </c>
      <c r="B15" s="802">
        <v>2507</v>
      </c>
      <c r="C15" s="802" t="s">
        <v>744</v>
      </c>
      <c r="D15" s="802" t="s">
        <v>744</v>
      </c>
      <c r="E15" s="804" t="s">
        <v>745</v>
      </c>
      <c r="F15" s="6"/>
      <c r="G15" s="801" t="s">
        <v>753</v>
      </c>
    </row>
    <row r="16" spans="1:7" ht="69" customHeight="1" x14ac:dyDescent="0.2">
      <c r="A16" s="805" t="s">
        <v>596</v>
      </c>
      <c r="B16" s="802">
        <v>2507</v>
      </c>
      <c r="C16" s="808" t="s">
        <v>597</v>
      </c>
      <c r="D16" s="808" t="s">
        <v>1029</v>
      </c>
      <c r="E16" s="804" t="s">
        <v>752</v>
      </c>
      <c r="F16" s="6"/>
      <c r="G16" s="801" t="s">
        <v>754</v>
      </c>
    </row>
    <row r="17" spans="1:7" ht="69" customHeight="1" x14ac:dyDescent="0.2">
      <c r="A17" s="805" t="s">
        <v>596</v>
      </c>
      <c r="B17" s="802">
        <v>2507</v>
      </c>
      <c r="C17" s="808" t="s">
        <v>1088</v>
      </c>
      <c r="D17" s="808" t="s">
        <v>1089</v>
      </c>
      <c r="E17" s="804" t="s">
        <v>743</v>
      </c>
      <c r="F17" s="6"/>
      <c r="G17" s="801" t="s">
        <v>735</v>
      </c>
    </row>
    <row r="18" spans="1:7" ht="25.5" customHeight="1" x14ac:dyDescent="0.2">
      <c r="A18" s="805" t="s">
        <v>596</v>
      </c>
      <c r="B18" s="802">
        <v>2507</v>
      </c>
      <c r="C18" s="808" t="s">
        <v>1088</v>
      </c>
      <c r="D18" s="808" t="s">
        <v>1089</v>
      </c>
      <c r="E18" s="803" t="s">
        <v>1090</v>
      </c>
      <c r="F18" s="6"/>
      <c r="G18" s="801" t="s">
        <v>735</v>
      </c>
    </row>
    <row r="19" spans="1:7" ht="48" customHeight="1" x14ac:dyDescent="0.2">
      <c r="A19" s="1749" t="s">
        <v>1037</v>
      </c>
      <c r="B19" s="1753">
        <v>2902</v>
      </c>
      <c r="C19" s="800" t="str">
        <f>+'NECESIDADES PREVENTIVAS VIA'!C31</f>
        <v>5+213</v>
      </c>
      <c r="D19" s="231"/>
      <c r="E19" s="1751" t="s">
        <v>1118</v>
      </c>
      <c r="F19" s="541"/>
      <c r="G19" s="801" t="s">
        <v>1123</v>
      </c>
    </row>
    <row r="20" spans="1:7" ht="18" customHeight="1" x14ac:dyDescent="0.2">
      <c r="A20" s="143"/>
      <c r="B20" s="6"/>
      <c r="C20" s="24"/>
      <c r="D20" s="24"/>
      <c r="E20" s="6"/>
      <c r="F20" s="6"/>
      <c r="G20" s="25"/>
    </row>
    <row r="21" spans="1:7" ht="18" customHeight="1" x14ac:dyDescent="0.2">
      <c r="A21" s="143"/>
      <c r="B21" s="6"/>
      <c r="C21" s="24"/>
      <c r="D21" s="24"/>
      <c r="E21" s="6"/>
      <c r="F21" s="33"/>
      <c r="G21" s="25"/>
    </row>
    <row r="22" spans="1:7" ht="18" customHeight="1" x14ac:dyDescent="0.2">
      <c r="A22" s="143"/>
      <c r="B22" s="6"/>
      <c r="C22" s="24"/>
      <c r="D22" s="24"/>
      <c r="E22" s="6"/>
      <c r="F22" s="6"/>
      <c r="G22" s="25"/>
    </row>
    <row r="23" spans="1:7" ht="18" customHeight="1" x14ac:dyDescent="0.2">
      <c r="A23" s="143"/>
      <c r="B23" s="6"/>
      <c r="C23" s="24"/>
      <c r="D23" s="24"/>
      <c r="E23" s="31"/>
      <c r="F23" s="33"/>
      <c r="G23" s="204"/>
    </row>
    <row r="24" spans="1:7" ht="18" customHeight="1" x14ac:dyDescent="0.2">
      <c r="A24" s="143"/>
      <c r="B24" s="6"/>
      <c r="C24" s="6"/>
      <c r="D24" s="6"/>
      <c r="E24" s="6"/>
      <c r="F24" s="6"/>
      <c r="G24" s="25"/>
    </row>
    <row r="25" spans="1:7" ht="18" customHeight="1" x14ac:dyDescent="0.2">
      <c r="A25" s="143"/>
      <c r="B25" s="6"/>
      <c r="C25" s="6"/>
      <c r="D25" s="6"/>
      <c r="E25" s="6"/>
      <c r="F25" s="6"/>
      <c r="G25" s="25"/>
    </row>
    <row r="26" spans="1:7" ht="18" customHeight="1" x14ac:dyDescent="0.2">
      <c r="A26" s="143"/>
      <c r="B26" s="6"/>
      <c r="C26" s="6"/>
      <c r="D26" s="6"/>
      <c r="E26" s="6"/>
      <c r="F26" s="6"/>
      <c r="G26" s="25"/>
    </row>
    <row r="27" spans="1:7" ht="18" customHeight="1" x14ac:dyDescent="0.2">
      <c r="A27" s="143"/>
      <c r="B27" s="6"/>
      <c r="C27" s="6"/>
      <c r="D27" s="6"/>
      <c r="E27" s="6"/>
      <c r="F27" s="6"/>
      <c r="G27" s="25"/>
    </row>
    <row r="28" spans="1:7" ht="18" customHeight="1" x14ac:dyDescent="0.2">
      <c r="A28" s="143"/>
      <c r="B28" s="6"/>
      <c r="C28" s="6"/>
      <c r="D28" s="6"/>
      <c r="E28" s="6"/>
      <c r="F28" s="6"/>
      <c r="G28" s="25"/>
    </row>
    <row r="29" spans="1:7" ht="18" customHeight="1" thickBot="1" x14ac:dyDescent="0.25">
      <c r="A29" s="205"/>
      <c r="B29" s="200"/>
      <c r="C29" s="200"/>
      <c r="D29" s="200"/>
      <c r="E29" s="200"/>
      <c r="F29" s="200"/>
      <c r="G29" s="175"/>
    </row>
    <row r="31" spans="1:7" ht="25.5" customHeight="1" x14ac:dyDescent="0.2">
      <c r="A31" s="1508" t="s">
        <v>516</v>
      </c>
      <c r="B31" s="1508"/>
      <c r="C31" s="1508"/>
      <c r="D31" s="1508"/>
      <c r="E31" s="1508"/>
      <c r="F31" s="1508"/>
      <c r="G31" s="1508"/>
    </row>
    <row r="32" spans="1:7" x14ac:dyDescent="0.2">
      <c r="A32" s="531" t="s">
        <v>300</v>
      </c>
      <c r="F32" s="1495" t="s">
        <v>443</v>
      </c>
      <c r="G32" s="1509"/>
    </row>
  </sheetData>
  <mergeCells count="7">
    <mergeCell ref="A7:G7"/>
    <mergeCell ref="A1:G1"/>
    <mergeCell ref="A2:G2"/>
    <mergeCell ref="A4:G4"/>
    <mergeCell ref="A6:G6"/>
    <mergeCell ref="F32:G32"/>
    <mergeCell ref="A31:G31"/>
  </mergeCells>
  <phoneticPr fontId="3" type="noConversion"/>
  <hyperlinks>
    <hyperlink ref="F32" location="'TABLA DE CONTENIDO'!A1" display="'TABLA DE CONTENIDO'!A1"/>
    <hyperlink ref="F32:G32" location="'TABLA DE CONTENIDO'!A1" display="VOLVER A TABLA DE CONTENIDO"/>
  </hyperlinks>
  <printOptions horizontalCentered="1" verticalCentered="1"/>
  <pageMargins left="0.59055118110236227" right="0.70866141732283472" top="0.78740157480314965" bottom="0.98425196850393704" header="0" footer="0"/>
  <pageSetup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4"/>
  <sheetViews>
    <sheetView workbookViewId="0">
      <selection activeCell="G8" sqref="G8"/>
    </sheetView>
  </sheetViews>
  <sheetFormatPr baseColWidth="10" defaultRowHeight="12.75" x14ac:dyDescent="0.2"/>
  <cols>
    <col min="1" max="1" width="6.28515625" customWidth="1"/>
    <col min="2" max="2" width="12.7109375" customWidth="1"/>
    <col min="3" max="3" width="13" customWidth="1"/>
    <col min="4" max="4" width="44" customWidth="1"/>
    <col min="5" max="5" width="8.140625" customWidth="1"/>
    <col min="6" max="6" width="14.7109375" customWidth="1"/>
    <col min="7" max="7" width="22.42578125" customWidth="1"/>
    <col min="8" max="8" width="18.42578125" customWidth="1"/>
  </cols>
  <sheetData>
    <row r="1" spans="1:15" s="35" customFormat="1" ht="23.25" x14ac:dyDescent="0.35">
      <c r="A1" s="1507" t="s">
        <v>0</v>
      </c>
      <c r="B1" s="1507"/>
      <c r="C1" s="1507"/>
      <c r="D1" s="1507"/>
      <c r="E1" s="1507"/>
      <c r="F1" s="1507"/>
      <c r="G1" s="1507"/>
      <c r="H1" s="1507"/>
    </row>
    <row r="2" spans="1:15" s="35" customFormat="1" ht="18" x14ac:dyDescent="0.25">
      <c r="A2" s="1322" t="s">
        <v>590</v>
      </c>
      <c r="B2" s="1322"/>
      <c r="C2" s="1322"/>
      <c r="D2" s="1322"/>
      <c r="E2" s="1322"/>
      <c r="F2" s="1322"/>
      <c r="G2" s="1322"/>
      <c r="H2" s="1322"/>
    </row>
    <row r="3" spans="1:15" s="35" customFormat="1" ht="18" x14ac:dyDescent="0.25">
      <c r="A3" s="1322" t="s">
        <v>64</v>
      </c>
      <c r="B3" s="1322"/>
      <c r="C3" s="1322"/>
      <c r="D3" s="1322"/>
      <c r="E3" s="1322"/>
      <c r="F3" s="1322"/>
      <c r="G3" s="1322"/>
      <c r="H3" s="1322"/>
      <c r="I3" s="389"/>
      <c r="J3" s="34"/>
      <c r="K3" s="34"/>
      <c r="L3" s="34"/>
      <c r="M3" s="34"/>
      <c r="N3" s="34"/>
      <c r="O3" s="34"/>
    </row>
    <row r="4" spans="1:15" s="35" customFormat="1" x14ac:dyDescent="0.2">
      <c r="A4" s="56"/>
      <c r="B4" s="56"/>
      <c r="C4" s="56"/>
      <c r="D4" s="34"/>
      <c r="E4" s="1"/>
      <c r="F4" s="34"/>
      <c r="G4" s="34"/>
      <c r="H4" s="34"/>
    </row>
    <row r="5" spans="1:15" s="35" customFormat="1" ht="15.75" x14ac:dyDescent="0.25">
      <c r="A5" s="1517" t="s">
        <v>318</v>
      </c>
      <c r="B5" s="1517"/>
      <c r="C5" s="1517"/>
      <c r="D5" s="1517"/>
      <c r="E5" s="1517"/>
      <c r="F5" s="1517"/>
      <c r="G5" s="1517"/>
      <c r="H5" s="1517"/>
    </row>
    <row r="6" spans="1:15" s="35" customFormat="1" ht="15.75" x14ac:dyDescent="0.25">
      <c r="A6" s="1514" t="s">
        <v>501</v>
      </c>
      <c r="B6" s="1514"/>
      <c r="C6" s="1514"/>
      <c r="D6" s="1514"/>
      <c r="E6" s="1514"/>
      <c r="F6" s="1514"/>
      <c r="G6" s="1514"/>
      <c r="H6" s="1514"/>
    </row>
    <row r="7" spans="1:15" s="35" customFormat="1" ht="18" customHeight="1" x14ac:dyDescent="0.2">
      <c r="A7" s="514" t="s">
        <v>731</v>
      </c>
      <c r="B7" s="138"/>
      <c r="C7" s="138"/>
      <c r="D7" s="3"/>
      <c r="G7" s="267" t="s">
        <v>1125</v>
      </c>
      <c r="H7" s="716"/>
    </row>
    <row r="8" spans="1:15" s="35" customFormat="1" ht="18" customHeight="1" x14ac:dyDescent="0.2">
      <c r="A8" s="514" t="s">
        <v>117</v>
      </c>
      <c r="B8" s="138"/>
      <c r="C8" s="459"/>
      <c r="D8" s="3"/>
      <c r="E8" s="515" t="s">
        <v>319</v>
      </c>
      <c r="F8" s="458"/>
      <c r="G8" s="459"/>
      <c r="H8" s="451"/>
    </row>
    <row r="9" spans="1:15" s="35" customFormat="1" ht="15" customHeight="1" thickBot="1" x14ac:dyDescent="0.25">
      <c r="A9" s="138"/>
      <c r="B9" s="138"/>
      <c r="C9" s="138"/>
      <c r="D9" s="138"/>
      <c r="E9" s="230"/>
      <c r="F9" s="230"/>
      <c r="G9" s="138"/>
    </row>
    <row r="10" spans="1:15" ht="17.25" customHeight="1" thickBot="1" x14ac:dyDescent="0.25">
      <c r="A10" s="1520" t="s">
        <v>397</v>
      </c>
      <c r="B10" s="1518" t="s">
        <v>398</v>
      </c>
      <c r="C10" s="1519"/>
    </row>
    <row r="11" spans="1:15" s="26" customFormat="1" ht="29.25" customHeight="1" thickBot="1" x14ac:dyDescent="0.25">
      <c r="A11" s="1521"/>
      <c r="B11" s="229" t="s">
        <v>499</v>
      </c>
      <c r="C11" s="229" t="s">
        <v>500</v>
      </c>
      <c r="D11" s="196" t="s">
        <v>84</v>
      </c>
      <c r="E11" s="196" t="s">
        <v>65</v>
      </c>
      <c r="F11" s="196" t="s">
        <v>66</v>
      </c>
      <c r="G11" s="202" t="s">
        <v>67</v>
      </c>
      <c r="H11" s="226" t="s">
        <v>68</v>
      </c>
    </row>
    <row r="12" spans="1:15" ht="16.5" customHeight="1" x14ac:dyDescent="0.2"/>
    <row r="13" spans="1:15" ht="14.25" customHeight="1" x14ac:dyDescent="0.2">
      <c r="A13" s="460" t="s">
        <v>321</v>
      </c>
    </row>
    <row r="14" spans="1:15" x14ac:dyDescent="0.2">
      <c r="A14" s="231"/>
      <c r="B14" s="68"/>
      <c r="C14" s="68"/>
      <c r="D14" s="6"/>
      <c r="E14" s="6"/>
      <c r="F14" s="6"/>
      <c r="G14" s="6"/>
      <c r="H14" s="6"/>
    </row>
    <row r="15" spans="1:15" x14ac:dyDescent="0.2">
      <c r="A15" s="231"/>
      <c r="B15" s="68"/>
      <c r="C15" s="68"/>
      <c r="D15" s="6"/>
      <c r="E15" s="6"/>
      <c r="F15" s="6"/>
      <c r="G15" s="6"/>
      <c r="H15" s="6"/>
    </row>
    <row r="16" spans="1:15" x14ac:dyDescent="0.2">
      <c r="A16" s="231"/>
      <c r="B16" s="68"/>
      <c r="C16" s="68"/>
      <c r="D16" s="6"/>
      <c r="E16" s="6"/>
      <c r="F16" s="6"/>
      <c r="G16" s="6"/>
      <c r="H16" s="6"/>
    </row>
    <row r="17" spans="1:8" x14ac:dyDescent="0.2">
      <c r="A17" s="231"/>
      <c r="B17" s="68"/>
      <c r="C17" s="68"/>
      <c r="D17" s="31"/>
      <c r="E17" s="24"/>
      <c r="F17" s="139"/>
      <c r="G17" s="140"/>
      <c r="H17" s="140"/>
    </row>
    <row r="18" spans="1:8" x14ac:dyDescent="0.2">
      <c r="A18" s="231"/>
      <c r="B18" s="68"/>
      <c r="C18" s="68"/>
      <c r="D18" s="6"/>
      <c r="E18" s="24"/>
      <c r="F18" s="139"/>
      <c r="G18" s="6"/>
      <c r="H18" s="6"/>
    </row>
    <row r="19" spans="1:8" x14ac:dyDescent="0.2">
      <c r="A19" s="231"/>
      <c r="B19" s="68"/>
      <c r="C19" s="68"/>
      <c r="D19" s="31"/>
      <c r="E19" s="24"/>
      <c r="F19" s="139"/>
      <c r="G19" s="140"/>
      <c r="H19" s="140"/>
    </row>
    <row r="20" spans="1:8" x14ac:dyDescent="0.2">
      <c r="A20" s="275"/>
      <c r="B20" s="275"/>
      <c r="C20" s="275"/>
      <c r="D20" s="276"/>
      <c r="E20" s="277"/>
      <c r="F20" s="279" t="s">
        <v>181</v>
      </c>
      <c r="G20" s="278"/>
      <c r="H20" s="140"/>
    </row>
    <row r="21" spans="1:8" x14ac:dyDescent="0.2">
      <c r="A21" s="275"/>
      <c r="B21" s="275"/>
      <c r="C21" s="275"/>
      <c r="D21" s="276"/>
      <c r="E21" s="277"/>
      <c r="F21" s="1510" t="s">
        <v>522</v>
      </c>
      <c r="G21" s="1511"/>
      <c r="H21" s="140"/>
    </row>
    <row r="22" spans="1:8" x14ac:dyDescent="0.2">
      <c r="A22" s="275"/>
      <c r="B22" s="275"/>
      <c r="C22" s="275"/>
      <c r="D22" s="276"/>
      <c r="E22" s="277"/>
      <c r="F22" s="1515" t="s">
        <v>182</v>
      </c>
      <c r="G22" s="1516"/>
      <c r="H22" s="140"/>
    </row>
    <row r="23" spans="1:8" x14ac:dyDescent="0.2">
      <c r="H23" s="28"/>
    </row>
    <row r="24" spans="1:8" x14ac:dyDescent="0.2">
      <c r="A24" s="460" t="s">
        <v>320</v>
      </c>
    </row>
    <row r="26" spans="1:8" x14ac:dyDescent="0.2">
      <c r="A26" s="231"/>
      <c r="B26" s="68"/>
      <c r="C26" s="68"/>
      <c r="D26" s="6"/>
      <c r="E26" s="6"/>
      <c r="F26" s="141"/>
      <c r="G26" s="6"/>
      <c r="H26" s="6"/>
    </row>
    <row r="27" spans="1:8" x14ac:dyDescent="0.2">
      <c r="A27" s="231"/>
      <c r="B27" s="68"/>
      <c r="C27" s="68"/>
      <c r="D27" s="31"/>
      <c r="E27" s="24"/>
      <c r="F27" s="24"/>
      <c r="G27" s="140"/>
      <c r="H27" s="140"/>
    </row>
    <row r="28" spans="1:8" x14ac:dyDescent="0.2">
      <c r="A28" s="231"/>
      <c r="B28" s="68"/>
      <c r="C28" s="68"/>
      <c r="D28" s="6"/>
      <c r="E28" s="6"/>
      <c r="F28" s="6"/>
      <c r="G28" s="6"/>
      <c r="H28" s="6"/>
    </row>
    <row r="29" spans="1:8" x14ac:dyDescent="0.2">
      <c r="A29" s="231"/>
      <c r="B29" s="68"/>
      <c r="C29" s="68"/>
      <c r="D29" s="6"/>
      <c r="E29" s="6"/>
      <c r="F29" s="6"/>
      <c r="G29" s="6"/>
      <c r="H29" s="6"/>
    </row>
    <row r="30" spans="1:8" x14ac:dyDescent="0.2">
      <c r="A30" s="231"/>
      <c r="B30" s="68"/>
      <c r="C30" s="68"/>
      <c r="D30" s="6"/>
      <c r="E30" s="6"/>
      <c r="F30" s="6"/>
      <c r="G30" s="6"/>
      <c r="H30" s="6"/>
    </row>
    <row r="31" spans="1:8" x14ac:dyDescent="0.2">
      <c r="A31" s="231"/>
      <c r="B31" s="68"/>
      <c r="C31" s="68"/>
      <c r="D31" s="6"/>
      <c r="E31" s="24"/>
      <c r="F31" s="24"/>
      <c r="G31" s="140"/>
      <c r="H31" s="140"/>
    </row>
    <row r="32" spans="1:8" x14ac:dyDescent="0.2">
      <c r="A32" s="275"/>
      <c r="B32" s="275"/>
      <c r="C32" s="275"/>
      <c r="D32" s="13"/>
      <c r="E32" s="277"/>
      <c r="F32" s="279" t="s">
        <v>181</v>
      </c>
      <c r="G32" s="278"/>
      <c r="H32" s="140"/>
    </row>
    <row r="33" spans="1:8" x14ac:dyDescent="0.2">
      <c r="A33" s="275"/>
      <c r="B33" s="275"/>
      <c r="C33" s="275"/>
      <c r="D33" s="13"/>
      <c r="E33" s="277"/>
      <c r="F33" s="1510" t="s">
        <v>522</v>
      </c>
      <c r="G33" s="1511"/>
      <c r="H33" s="140"/>
    </row>
    <row r="34" spans="1:8" x14ac:dyDescent="0.2">
      <c r="F34" s="1512" t="s">
        <v>182</v>
      </c>
      <c r="G34" s="1513"/>
      <c r="H34" s="6"/>
    </row>
    <row r="35" spans="1:8" x14ac:dyDescent="0.2">
      <c r="F35" s="265" t="s">
        <v>186</v>
      </c>
    </row>
    <row r="38" spans="1:8" ht="13.5" thickBot="1" x14ac:dyDescent="0.25">
      <c r="D38" s="22"/>
      <c r="F38" s="22"/>
      <c r="G38" s="22"/>
    </row>
    <row r="39" spans="1:8" ht="15" x14ac:dyDescent="0.2">
      <c r="B39" s="225"/>
      <c r="C39" s="225"/>
      <c r="D39" s="604" t="s">
        <v>69</v>
      </c>
      <c r="E39" s="225"/>
      <c r="F39" s="1522" t="s">
        <v>315</v>
      </c>
      <c r="G39" s="1522"/>
    </row>
    <row r="40" spans="1:8" ht="15" x14ac:dyDescent="0.2">
      <c r="A40" s="225"/>
      <c r="B40" s="225"/>
      <c r="C40" s="225"/>
      <c r="D40" s="225"/>
      <c r="E40" s="225"/>
      <c r="F40" s="225"/>
      <c r="G40" s="225"/>
    </row>
    <row r="41" spans="1:8" ht="16.5" customHeight="1" x14ac:dyDescent="0.2">
      <c r="A41" s="1523" t="s">
        <v>515</v>
      </c>
      <c r="B41" s="1523"/>
      <c r="C41" s="1523"/>
      <c r="D41" s="1523"/>
      <c r="E41" s="1523"/>
      <c r="F41" s="1523"/>
      <c r="G41" s="1523"/>
      <c r="H41" s="1523"/>
    </row>
    <row r="42" spans="1:8" ht="16.5" customHeight="1" x14ac:dyDescent="0.2">
      <c r="A42" s="1523"/>
      <c r="B42" s="1523"/>
      <c r="C42" s="1523"/>
      <c r="D42" s="1523"/>
      <c r="E42" s="1523"/>
      <c r="F42" s="1523"/>
      <c r="G42" s="1523"/>
      <c r="H42" s="1523"/>
    </row>
    <row r="43" spans="1:8" ht="20.25" customHeight="1" x14ac:dyDescent="0.2">
      <c r="A43" s="1523"/>
      <c r="B43" s="1523"/>
      <c r="C43" s="1523"/>
      <c r="D43" s="1523"/>
      <c r="E43" s="1523"/>
      <c r="F43" s="1523"/>
      <c r="G43" s="1523"/>
      <c r="H43" s="1523"/>
    </row>
    <row r="44" spans="1:8" x14ac:dyDescent="0.2">
      <c r="G44" s="1495" t="s">
        <v>443</v>
      </c>
      <c r="H44" s="1495"/>
    </row>
  </sheetData>
  <mergeCells count="14">
    <mergeCell ref="A10:A11"/>
    <mergeCell ref="G44:H44"/>
    <mergeCell ref="F39:G39"/>
    <mergeCell ref="A41:H43"/>
    <mergeCell ref="A1:H1"/>
    <mergeCell ref="A2:H2"/>
    <mergeCell ref="A3:H3"/>
    <mergeCell ref="F33:G33"/>
    <mergeCell ref="F34:G34"/>
    <mergeCell ref="A6:H6"/>
    <mergeCell ref="F21:G21"/>
    <mergeCell ref="F22:G22"/>
    <mergeCell ref="A5:H5"/>
    <mergeCell ref="B10:C10"/>
  </mergeCells>
  <phoneticPr fontId="3" type="noConversion"/>
  <hyperlinks>
    <hyperlink ref="G44" location="'TABLA DE CONTENIDO'!A1" display="VOLVER A TABLA DE CONTENIDO"/>
  </hyperlinks>
  <printOptions horizontalCentered="1" verticalCentered="1"/>
  <pageMargins left="0.47244094488188981" right="0.78740157480314965" top="0.23622047244094491" bottom="0.55118110236220474" header="0.27559055118110237" footer="0.51181102362204722"/>
  <pageSetup scale="88" orientation="landscape" horizontalDpi="120" verticalDpi="14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
  <sheetViews>
    <sheetView topLeftCell="A17" workbookViewId="0">
      <selection activeCell="K26" sqref="K26"/>
    </sheetView>
  </sheetViews>
  <sheetFormatPr baseColWidth="10" defaultRowHeight="12.75" x14ac:dyDescent="0.2"/>
  <cols>
    <col min="1" max="1" width="8.42578125" style="64" customWidth="1"/>
    <col min="2" max="2" width="26.42578125" customWidth="1"/>
    <col min="3" max="3" width="8.42578125" customWidth="1"/>
    <col min="4" max="5" width="7.140625" customWidth="1"/>
    <col min="6" max="6" width="22.42578125" customWidth="1"/>
    <col min="7" max="7" width="15.42578125" customWidth="1"/>
    <col min="8" max="8" width="15.140625" customWidth="1"/>
    <col min="9" max="9" width="21.5703125" customWidth="1"/>
  </cols>
  <sheetData>
    <row r="1" spans="1:9" s="35" customFormat="1" ht="23.25" x14ac:dyDescent="0.35">
      <c r="A1" s="1507" t="s">
        <v>0</v>
      </c>
      <c r="B1" s="1507"/>
      <c r="C1" s="1507"/>
      <c r="D1" s="1507"/>
      <c r="E1" s="1507"/>
      <c r="F1" s="1507"/>
      <c r="G1" s="1507"/>
      <c r="H1" s="1507"/>
      <c r="I1" s="1507"/>
    </row>
    <row r="2" spans="1:9" s="35" customFormat="1" ht="18" x14ac:dyDescent="0.25">
      <c r="A2" s="1322" t="s">
        <v>590</v>
      </c>
      <c r="B2" s="1322"/>
      <c r="C2" s="1322"/>
      <c r="D2" s="1322"/>
      <c r="E2" s="1322"/>
      <c r="F2" s="1322"/>
      <c r="G2" s="1322"/>
      <c r="H2" s="1322"/>
      <c r="I2" s="1322"/>
    </row>
    <row r="3" spans="1:9" s="35" customFormat="1" x14ac:dyDescent="0.2">
      <c r="A3" s="63"/>
      <c r="B3" s="55"/>
      <c r="C3" s="55"/>
      <c r="D3" s="55"/>
      <c r="E3" s="55"/>
      <c r="F3" s="34"/>
      <c r="G3" s="34"/>
      <c r="H3" s="34"/>
      <c r="I3" s="34"/>
    </row>
    <row r="4" spans="1:9" s="35" customFormat="1" ht="18" x14ac:dyDescent="0.25">
      <c r="A4" s="1322" t="s">
        <v>383</v>
      </c>
      <c r="B4" s="1322"/>
      <c r="C4" s="1322"/>
      <c r="D4" s="1322"/>
      <c r="E4" s="1322"/>
      <c r="F4" s="1322"/>
      <c r="G4" s="1322"/>
      <c r="H4" s="1322"/>
      <c r="I4" s="1322"/>
    </row>
    <row r="5" spans="1:9" s="35" customFormat="1" x14ac:dyDescent="0.2">
      <c r="A5" s="243"/>
      <c r="B5" s="55"/>
      <c r="C5" s="55"/>
      <c r="D5" s="55"/>
      <c r="E5" s="55"/>
      <c r="F5" s="34"/>
      <c r="G5" s="34"/>
      <c r="H5" s="34"/>
      <c r="I5" s="34"/>
    </row>
    <row r="6" spans="1:9" s="35" customFormat="1" ht="18" x14ac:dyDescent="0.25">
      <c r="A6" s="1322" t="s">
        <v>32</v>
      </c>
      <c r="B6" s="1322"/>
      <c r="C6" s="1322"/>
      <c r="D6" s="1322"/>
      <c r="E6" s="1322"/>
      <c r="F6" s="1322"/>
      <c r="G6" s="1322"/>
      <c r="H6" s="1322"/>
      <c r="I6" s="1322"/>
    </row>
    <row r="7" spans="1:9" ht="18" x14ac:dyDescent="0.25">
      <c r="B7" s="54"/>
      <c r="C7" s="54"/>
      <c r="D7" s="54"/>
      <c r="E7" s="54"/>
      <c r="F7" s="1"/>
      <c r="G7" s="1"/>
      <c r="H7" s="1"/>
      <c r="I7" s="1"/>
    </row>
    <row r="8" spans="1:9" s="35" customFormat="1" x14ac:dyDescent="0.2">
      <c r="A8" s="516" t="s">
        <v>731</v>
      </c>
      <c r="B8" s="598"/>
      <c r="C8" s="461"/>
      <c r="D8" s="461"/>
      <c r="E8" s="461"/>
      <c r="F8" s="462"/>
      <c r="G8" s="454" t="str">
        <f>+'CANT OBRA'!G7</f>
        <v>TRIMESTRE EVALUADO: ENE-FEB-MAR</v>
      </c>
      <c r="H8" s="452"/>
      <c r="I8" s="450"/>
    </row>
    <row r="9" spans="1:9" ht="13.5" thickBot="1" x14ac:dyDescent="0.25"/>
    <row r="10" spans="1:9" s="26" customFormat="1" ht="44.45" customHeight="1" thickBot="1" x14ac:dyDescent="0.25">
      <c r="A10" s="194" t="s">
        <v>33</v>
      </c>
      <c r="B10" s="195" t="s">
        <v>6</v>
      </c>
      <c r="C10" s="195" t="s">
        <v>7</v>
      </c>
      <c r="D10" s="268" t="s">
        <v>9</v>
      </c>
      <c r="E10" s="268" t="s">
        <v>10</v>
      </c>
      <c r="F10" s="229" t="s">
        <v>34</v>
      </c>
      <c r="G10" s="190" t="s">
        <v>35</v>
      </c>
      <c r="H10" s="202" t="s">
        <v>502</v>
      </c>
      <c r="I10" s="197" t="s">
        <v>13</v>
      </c>
    </row>
    <row r="11" spans="1:9" ht="34.9" customHeight="1" x14ac:dyDescent="0.2">
      <c r="A11" s="815"/>
      <c r="B11" s="815" t="s">
        <v>765</v>
      </c>
      <c r="C11" s="817">
        <v>2507</v>
      </c>
      <c r="D11" s="815" t="s">
        <v>1091</v>
      </c>
      <c r="E11" s="815" t="s">
        <v>1081</v>
      </c>
      <c r="F11" s="815" t="s">
        <v>1126</v>
      </c>
      <c r="G11" s="815" t="s">
        <v>1127</v>
      </c>
      <c r="H11" s="815"/>
      <c r="I11" s="816" t="s">
        <v>1128</v>
      </c>
    </row>
    <row r="12" spans="1:9" ht="34.9" customHeight="1" x14ac:dyDescent="0.2">
      <c r="A12" s="815"/>
      <c r="B12" s="815" t="s">
        <v>765</v>
      </c>
      <c r="C12" s="817">
        <v>2507</v>
      </c>
      <c r="D12" s="815" t="s">
        <v>881</v>
      </c>
      <c r="E12" s="815" t="s">
        <v>1129</v>
      </c>
      <c r="F12" s="815" t="s">
        <v>1126</v>
      </c>
      <c r="G12" s="815" t="s">
        <v>1127</v>
      </c>
      <c r="H12" s="815"/>
      <c r="I12" s="816" t="s">
        <v>1128</v>
      </c>
    </row>
    <row r="13" spans="1:9" ht="53.25" customHeight="1" x14ac:dyDescent="0.2">
      <c r="A13" s="815">
        <v>45706</v>
      </c>
      <c r="B13" s="815" t="s">
        <v>765</v>
      </c>
      <c r="C13" s="817">
        <v>2507</v>
      </c>
      <c r="D13" s="815" t="s">
        <v>1130</v>
      </c>
      <c r="E13" s="815" t="s">
        <v>1131</v>
      </c>
      <c r="F13" s="815" t="s">
        <v>1126</v>
      </c>
      <c r="G13" s="815" t="s">
        <v>1127</v>
      </c>
      <c r="H13" s="815"/>
      <c r="I13" s="816" t="s">
        <v>1132</v>
      </c>
    </row>
    <row r="14" spans="1:9" ht="47.25" customHeight="1" x14ac:dyDescent="0.2">
      <c r="A14" s="815">
        <v>45741</v>
      </c>
      <c r="B14" s="815" t="s">
        <v>765</v>
      </c>
      <c r="C14" s="817">
        <v>5003</v>
      </c>
      <c r="D14" s="815" t="s">
        <v>1144</v>
      </c>
      <c r="E14" s="815"/>
      <c r="F14" s="815" t="s">
        <v>1034</v>
      </c>
      <c r="G14" s="815" t="s">
        <v>1035</v>
      </c>
      <c r="H14" s="815"/>
      <c r="I14" s="816" t="s">
        <v>1143</v>
      </c>
    </row>
    <row r="15" spans="1:9" ht="34.9" customHeight="1" x14ac:dyDescent="0.2">
      <c r="A15" s="815">
        <v>45732</v>
      </c>
      <c r="B15" s="815" t="s">
        <v>1133</v>
      </c>
      <c r="C15" s="817" t="s">
        <v>613</v>
      </c>
      <c r="D15" s="815" t="s">
        <v>1147</v>
      </c>
      <c r="E15" s="815"/>
      <c r="F15" s="815" t="s">
        <v>1126</v>
      </c>
      <c r="G15" s="815" t="s">
        <v>1127</v>
      </c>
      <c r="H15" s="815"/>
      <c r="I15" s="816" t="s">
        <v>1137</v>
      </c>
    </row>
    <row r="16" spans="1:9" ht="34.9" customHeight="1" x14ac:dyDescent="0.2">
      <c r="A16" s="815">
        <v>45732</v>
      </c>
      <c r="B16" s="815" t="s">
        <v>1133</v>
      </c>
      <c r="C16" s="817" t="s">
        <v>613</v>
      </c>
      <c r="D16" s="815" t="s">
        <v>1146</v>
      </c>
      <c r="E16" s="815"/>
      <c r="F16" s="815" t="s">
        <v>1126</v>
      </c>
      <c r="G16" s="815" t="s">
        <v>1127</v>
      </c>
      <c r="H16" s="815"/>
      <c r="I16" s="816" t="s">
        <v>1137</v>
      </c>
    </row>
    <row r="17" spans="1:9" ht="34.9" customHeight="1" x14ac:dyDescent="0.2">
      <c r="A17" s="815">
        <v>45732</v>
      </c>
      <c r="B17" s="815" t="s">
        <v>1133</v>
      </c>
      <c r="C17" s="817" t="s">
        <v>613</v>
      </c>
      <c r="D17" s="815" t="s">
        <v>1085</v>
      </c>
      <c r="E17" s="815"/>
      <c r="F17" s="815" t="s">
        <v>1126</v>
      </c>
      <c r="G17" s="815" t="s">
        <v>1127</v>
      </c>
      <c r="H17" s="815"/>
      <c r="I17" s="816" t="s">
        <v>1137</v>
      </c>
    </row>
    <row r="18" spans="1:9" ht="34.9" customHeight="1" x14ac:dyDescent="0.2">
      <c r="A18" s="815">
        <v>45732</v>
      </c>
      <c r="B18" s="815" t="s">
        <v>1133</v>
      </c>
      <c r="C18" s="817" t="s">
        <v>613</v>
      </c>
      <c r="D18" s="815" t="s">
        <v>1145</v>
      </c>
      <c r="E18" s="815"/>
      <c r="F18" s="815" t="s">
        <v>1126</v>
      </c>
      <c r="G18" s="815" t="s">
        <v>1127</v>
      </c>
      <c r="H18" s="815"/>
      <c r="I18" s="816" t="s">
        <v>1137</v>
      </c>
    </row>
    <row r="19" spans="1:9" ht="34.9" customHeight="1" x14ac:dyDescent="0.2">
      <c r="A19" s="815">
        <v>45732</v>
      </c>
      <c r="B19" s="815" t="s">
        <v>1133</v>
      </c>
      <c r="C19" s="817" t="s">
        <v>613</v>
      </c>
      <c r="D19" s="815" t="s">
        <v>764</v>
      </c>
      <c r="E19" s="815"/>
      <c r="F19" s="815" t="s">
        <v>1126</v>
      </c>
      <c r="G19" s="815" t="s">
        <v>1127</v>
      </c>
      <c r="H19" s="815"/>
      <c r="I19" s="816" t="s">
        <v>1137</v>
      </c>
    </row>
    <row r="20" spans="1:9" ht="34.9" customHeight="1" x14ac:dyDescent="0.2">
      <c r="A20" s="815">
        <v>45741</v>
      </c>
      <c r="B20" s="815" t="s">
        <v>1133</v>
      </c>
      <c r="C20" s="817" t="s">
        <v>613</v>
      </c>
      <c r="D20" s="815" t="s">
        <v>1142</v>
      </c>
      <c r="E20" s="815"/>
      <c r="F20" s="815" t="s">
        <v>1034</v>
      </c>
      <c r="G20" s="815" t="s">
        <v>1035</v>
      </c>
      <c r="H20" s="815"/>
      <c r="I20" s="816" t="s">
        <v>1036</v>
      </c>
    </row>
    <row r="21" spans="1:9" ht="34.9" customHeight="1" x14ac:dyDescent="0.2">
      <c r="A21" s="815">
        <v>45746</v>
      </c>
      <c r="B21" s="815" t="s">
        <v>1133</v>
      </c>
      <c r="C21" s="817" t="s">
        <v>613</v>
      </c>
      <c r="D21" s="815" t="s">
        <v>1136</v>
      </c>
      <c r="E21" s="815"/>
      <c r="F21" s="815" t="s">
        <v>1126</v>
      </c>
      <c r="G21" s="815" t="s">
        <v>1127</v>
      </c>
      <c r="H21" s="815"/>
      <c r="I21" s="816" t="s">
        <v>1137</v>
      </c>
    </row>
    <row r="22" spans="1:9" ht="34.9" customHeight="1" x14ac:dyDescent="0.2">
      <c r="A22" s="815">
        <v>45747</v>
      </c>
      <c r="B22" s="815" t="s">
        <v>1133</v>
      </c>
      <c r="C22" s="817" t="s">
        <v>613</v>
      </c>
      <c r="D22" s="815" t="s">
        <v>1135</v>
      </c>
      <c r="E22" s="815"/>
      <c r="F22" s="815" t="s">
        <v>1034</v>
      </c>
      <c r="G22" s="815" t="s">
        <v>1035</v>
      </c>
      <c r="H22" s="815"/>
      <c r="I22" s="816" t="s">
        <v>1036</v>
      </c>
    </row>
    <row r="23" spans="1:9" ht="34.9" customHeight="1" x14ac:dyDescent="0.2">
      <c r="A23" s="815">
        <v>45747</v>
      </c>
      <c r="B23" s="815" t="s">
        <v>1133</v>
      </c>
      <c r="C23" s="817" t="s">
        <v>613</v>
      </c>
      <c r="D23" s="815" t="s">
        <v>1134</v>
      </c>
      <c r="E23" s="815"/>
      <c r="F23" s="815" t="s">
        <v>1034</v>
      </c>
      <c r="G23" s="815" t="s">
        <v>1035</v>
      </c>
      <c r="H23" s="815"/>
      <c r="I23" s="816" t="s">
        <v>1036</v>
      </c>
    </row>
    <row r="24" spans="1:9" ht="18" customHeight="1" x14ac:dyDescent="0.2">
      <c r="A24" s="198"/>
      <c r="B24" s="17"/>
      <c r="C24" s="17"/>
      <c r="D24" s="32"/>
      <c r="E24" s="17"/>
      <c r="F24" s="6"/>
      <c r="G24" s="16"/>
      <c r="H24" s="6"/>
      <c r="I24" s="156"/>
    </row>
    <row r="25" spans="1:9" ht="18" customHeight="1" x14ac:dyDescent="0.2">
      <c r="A25" s="198"/>
      <c r="B25" s="17"/>
      <c r="C25" s="17"/>
      <c r="D25" s="17"/>
      <c r="E25" s="17"/>
      <c r="F25" s="6"/>
      <c r="G25" s="16"/>
      <c r="H25" s="6"/>
      <c r="I25" s="156"/>
    </row>
    <row r="26" spans="1:9" ht="18" customHeight="1" x14ac:dyDescent="0.2">
      <c r="A26" s="198"/>
      <c r="B26" s="17"/>
      <c r="C26" s="17"/>
      <c r="D26" s="17"/>
      <c r="E26" s="17"/>
      <c r="F26" s="6"/>
      <c r="G26" s="16"/>
      <c r="H26" s="6"/>
      <c r="I26" s="156"/>
    </row>
    <row r="27" spans="1:9" ht="18" customHeight="1" x14ac:dyDescent="0.2">
      <c r="A27" s="198"/>
      <c r="B27" s="17"/>
      <c r="C27" s="17"/>
      <c r="D27" s="17"/>
      <c r="E27" s="17"/>
      <c r="F27" s="6"/>
      <c r="G27" s="16"/>
      <c r="H27" s="6"/>
      <c r="I27" s="156"/>
    </row>
    <row r="28" spans="1:9" ht="18" customHeight="1" thickBot="1" x14ac:dyDescent="0.25">
      <c r="A28" s="199"/>
      <c r="B28" s="192"/>
      <c r="C28" s="192"/>
      <c r="D28" s="192"/>
      <c r="E28" s="192"/>
      <c r="F28" s="200"/>
      <c r="G28" s="193"/>
      <c r="H28" s="200"/>
      <c r="I28" s="157"/>
    </row>
    <row r="30" spans="1:9" x14ac:dyDescent="0.2">
      <c r="A30" s="144" t="s">
        <v>300</v>
      </c>
    </row>
    <row r="31" spans="1:9" x14ac:dyDescent="0.2">
      <c r="H31" s="1495" t="s">
        <v>443</v>
      </c>
      <c r="I31" s="1495"/>
    </row>
  </sheetData>
  <mergeCells count="5">
    <mergeCell ref="A1:I1"/>
    <mergeCell ref="A2:I2"/>
    <mergeCell ref="A4:I4"/>
    <mergeCell ref="A6:I6"/>
    <mergeCell ref="H31:I31"/>
  </mergeCells>
  <phoneticPr fontId="3" type="noConversion"/>
  <hyperlinks>
    <hyperlink ref="H31" location="'TABLA DE CONTENIDO'!A1" display="VOLVER A TABLA DE CONTENIDO"/>
  </hyperlinks>
  <printOptions horizontalCentered="1" verticalCentered="1"/>
  <pageMargins left="0.39370078740157483" right="0.47244094488188981" top="0.78740157480314965" bottom="0.98425196850393704" header="0.51181102362204722" footer="0.51181102362204722"/>
  <pageSetup orientation="landscape" horizontalDpi="120" verticalDpi="144"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8"/>
  <sheetViews>
    <sheetView topLeftCell="A13" zoomScale="115" zoomScaleNormal="115" workbookViewId="0">
      <selection activeCell="D21" sqref="D21"/>
    </sheetView>
  </sheetViews>
  <sheetFormatPr baseColWidth="10" defaultRowHeight="12.75" x14ac:dyDescent="0.2"/>
  <cols>
    <col min="1" max="1" width="5.28515625" customWidth="1"/>
    <col min="2" max="2" width="20" customWidth="1"/>
    <col min="3" max="3" width="12.140625" customWidth="1"/>
    <col min="4" max="5" width="10.7109375" customWidth="1"/>
    <col min="6" max="6" width="21.85546875" customWidth="1"/>
    <col min="7" max="7" width="8.140625" customWidth="1"/>
    <col min="8" max="9" width="7.28515625" customWidth="1"/>
    <col min="10" max="10" width="8" customWidth="1"/>
    <col min="11" max="11" width="6.28515625" customWidth="1"/>
    <col min="12" max="12" width="8.85546875" customWidth="1"/>
    <col min="13" max="13" width="8.7109375" customWidth="1"/>
    <col min="14" max="14" width="26.28515625" customWidth="1"/>
  </cols>
  <sheetData>
    <row r="1" spans="1:18" s="35" customFormat="1" ht="23.25" x14ac:dyDescent="0.35">
      <c r="A1" s="1507" t="s">
        <v>0</v>
      </c>
      <c r="B1" s="1507"/>
      <c r="C1" s="1507"/>
      <c r="D1" s="1507"/>
      <c r="E1" s="1507"/>
      <c r="F1" s="1507"/>
      <c r="G1" s="1507"/>
      <c r="H1" s="1507"/>
      <c r="I1" s="1507"/>
      <c r="J1" s="1507"/>
      <c r="K1" s="1507"/>
      <c r="L1" s="1507"/>
      <c r="M1" s="1507"/>
      <c r="N1" s="1507"/>
    </row>
    <row r="2" spans="1:18" s="35" customFormat="1" ht="18" x14ac:dyDescent="0.25">
      <c r="A2" s="1322" t="s">
        <v>590</v>
      </c>
      <c r="B2" s="1322"/>
      <c r="C2" s="1322"/>
      <c r="D2" s="1322"/>
      <c r="E2" s="1322"/>
      <c r="F2" s="1322"/>
      <c r="G2" s="1322"/>
      <c r="H2" s="1322"/>
      <c r="I2" s="1322"/>
      <c r="J2" s="1322"/>
      <c r="K2" s="1322"/>
      <c r="L2" s="1322"/>
      <c r="M2" s="1322"/>
      <c r="N2" s="1322"/>
    </row>
    <row r="3" spans="1:18" s="35" customFormat="1" ht="12.75" customHeight="1" x14ac:dyDescent="0.25">
      <c r="A3" s="54"/>
      <c r="B3" s="55"/>
      <c r="C3" s="55"/>
      <c r="D3" s="34"/>
      <c r="E3" s="34"/>
      <c r="F3" s="34"/>
      <c r="G3" s="34"/>
      <c r="H3" s="34"/>
      <c r="I3" s="34"/>
      <c r="J3" s="34"/>
      <c r="K3" s="34"/>
      <c r="L3" s="34"/>
      <c r="M3" s="34"/>
      <c r="N3" s="34"/>
    </row>
    <row r="4" spans="1:18" s="35" customFormat="1" ht="18" customHeight="1" x14ac:dyDescent="0.25">
      <c r="A4" s="1322" t="s">
        <v>102</v>
      </c>
      <c r="B4" s="1322"/>
      <c r="C4" s="1322"/>
      <c r="D4" s="1322"/>
      <c r="E4" s="1322"/>
      <c r="F4" s="1322"/>
      <c r="G4" s="1322"/>
      <c r="H4" s="1322"/>
      <c r="I4" s="1322"/>
      <c r="J4" s="1322"/>
      <c r="K4" s="1322"/>
      <c r="L4" s="1322"/>
      <c r="M4" s="1322"/>
      <c r="N4" s="1322"/>
    </row>
    <row r="5" spans="1:18" s="35" customFormat="1" x14ac:dyDescent="0.2">
      <c r="A5" s="57"/>
      <c r="B5" s="57"/>
      <c r="C5" s="57"/>
      <c r="D5" s="39"/>
      <c r="E5" s="39"/>
      <c r="F5" s="39"/>
      <c r="G5" s="39"/>
      <c r="H5" s="39"/>
      <c r="I5" s="39"/>
      <c r="J5" s="39"/>
      <c r="K5" s="39"/>
      <c r="L5" s="39"/>
      <c r="M5" s="45"/>
      <c r="N5" s="39"/>
    </row>
    <row r="6" spans="1:18" s="35" customFormat="1" ht="18" x14ac:dyDescent="0.25">
      <c r="A6" s="1322" t="s">
        <v>19</v>
      </c>
      <c r="B6" s="1322"/>
      <c r="C6" s="1322"/>
      <c r="D6" s="1322"/>
      <c r="E6" s="1322"/>
      <c r="F6" s="1322"/>
      <c r="G6" s="1322"/>
      <c r="H6" s="1322"/>
      <c r="I6" s="1322"/>
      <c r="J6" s="1322"/>
      <c r="K6" s="1322"/>
      <c r="L6" s="1322"/>
      <c r="M6" s="1322"/>
      <c r="N6" s="1322"/>
    </row>
    <row r="7" spans="1:18" s="35" customFormat="1" x14ac:dyDescent="0.2">
      <c r="A7" s="39"/>
      <c r="B7" s="39"/>
      <c r="C7" s="39"/>
      <c r="D7" s="39"/>
      <c r="E7" s="39"/>
      <c r="F7" s="39"/>
      <c r="G7" s="39"/>
      <c r="H7" s="39"/>
      <c r="I7" s="39"/>
      <c r="J7" s="39"/>
      <c r="K7" s="45"/>
      <c r="L7" s="45"/>
      <c r="M7" s="45"/>
      <c r="N7" s="45"/>
      <c r="O7" s="39"/>
      <c r="P7" s="39"/>
      <c r="Q7" s="39"/>
      <c r="R7" s="39"/>
    </row>
    <row r="8" spans="1:18" s="35" customFormat="1" x14ac:dyDescent="0.2">
      <c r="A8" s="269" t="s">
        <v>731</v>
      </c>
      <c r="B8" s="39"/>
      <c r="C8" s="39"/>
      <c r="D8" s="449"/>
      <c r="E8" s="449"/>
      <c r="F8" s="449"/>
      <c r="G8" s="449"/>
      <c r="H8" s="449"/>
      <c r="I8" s="39"/>
      <c r="J8" s="267" t="s">
        <v>1125</v>
      </c>
      <c r="L8" s="39"/>
      <c r="M8" s="451"/>
      <c r="N8" s="451"/>
      <c r="O8" s="39"/>
      <c r="P8" s="39"/>
      <c r="Q8" s="39"/>
      <c r="R8" s="39"/>
    </row>
    <row r="10" spans="1:18" s="26" customFormat="1" ht="21.75" customHeight="1" x14ac:dyDescent="0.2">
      <c r="A10" s="1524" t="s">
        <v>22</v>
      </c>
      <c r="B10" s="1526" t="s">
        <v>460</v>
      </c>
      <c r="C10" s="1524" t="s">
        <v>82</v>
      </c>
      <c r="D10" s="1524" t="s">
        <v>83</v>
      </c>
      <c r="E10" s="1526" t="s">
        <v>461</v>
      </c>
      <c r="F10" s="1524" t="s">
        <v>6</v>
      </c>
      <c r="G10" s="1526" t="s">
        <v>462</v>
      </c>
      <c r="H10" s="1528" t="s">
        <v>20</v>
      </c>
      <c r="I10" s="1529"/>
      <c r="J10" s="1530" t="s">
        <v>21</v>
      </c>
      <c r="K10" s="1531"/>
      <c r="L10" s="1531"/>
      <c r="M10" s="1532"/>
      <c r="N10" s="1524" t="s">
        <v>13</v>
      </c>
    </row>
    <row r="11" spans="1:18" s="26" customFormat="1" ht="37.5" customHeight="1" x14ac:dyDescent="0.2">
      <c r="A11" s="1525"/>
      <c r="B11" s="1527"/>
      <c r="C11" s="1525"/>
      <c r="D11" s="1525"/>
      <c r="E11" s="1527"/>
      <c r="F11" s="1525"/>
      <c r="G11" s="1527"/>
      <c r="H11" s="60" t="s">
        <v>24</v>
      </c>
      <c r="I11" s="577" t="s">
        <v>463</v>
      </c>
      <c r="J11" s="577" t="s">
        <v>25</v>
      </c>
      <c r="K11" s="577" t="s">
        <v>26</v>
      </c>
      <c r="L11" s="577" t="s">
        <v>27</v>
      </c>
      <c r="M11" s="577" t="s">
        <v>28</v>
      </c>
      <c r="N11" s="1533"/>
    </row>
    <row r="12" spans="1:18" ht="36.6" customHeight="1" x14ac:dyDescent="0.2">
      <c r="A12" s="463">
        <v>1</v>
      </c>
      <c r="B12" s="825" t="s">
        <v>766</v>
      </c>
      <c r="C12" s="826" t="s">
        <v>113</v>
      </c>
      <c r="D12" s="826" t="s">
        <v>769</v>
      </c>
      <c r="E12" s="826">
        <v>182.6</v>
      </c>
      <c r="F12" s="827" t="s">
        <v>772</v>
      </c>
      <c r="G12" s="826" t="s">
        <v>603</v>
      </c>
      <c r="H12" s="828"/>
      <c r="I12" s="829"/>
      <c r="J12" s="828"/>
      <c r="K12" s="830"/>
      <c r="L12" s="830"/>
      <c r="M12" s="828"/>
      <c r="N12" s="824" t="s">
        <v>773</v>
      </c>
    </row>
    <row r="13" spans="1:18" ht="39.6" customHeight="1" x14ac:dyDescent="0.2">
      <c r="A13" s="463">
        <v>2</v>
      </c>
      <c r="B13" s="825" t="s">
        <v>767</v>
      </c>
      <c r="C13" s="826" t="s">
        <v>769</v>
      </c>
      <c r="D13" s="826" t="s">
        <v>770</v>
      </c>
      <c r="E13" s="826">
        <v>439</v>
      </c>
      <c r="F13" s="827" t="s">
        <v>772</v>
      </c>
      <c r="G13" s="826" t="s">
        <v>603</v>
      </c>
      <c r="H13" s="828"/>
      <c r="I13" s="829"/>
      <c r="J13" s="828"/>
      <c r="K13" s="830"/>
      <c r="L13" s="830"/>
      <c r="M13" s="828"/>
      <c r="N13" s="824" t="s">
        <v>773</v>
      </c>
    </row>
    <row r="14" spans="1:18" ht="39.6" customHeight="1" x14ac:dyDescent="0.2">
      <c r="A14" s="463">
        <v>3</v>
      </c>
      <c r="B14" s="825" t="s">
        <v>768</v>
      </c>
      <c r="C14" s="826" t="s">
        <v>770</v>
      </c>
      <c r="D14" s="826" t="s">
        <v>771</v>
      </c>
      <c r="E14" s="826">
        <v>130.80000000000001</v>
      </c>
      <c r="F14" s="827" t="s">
        <v>772</v>
      </c>
      <c r="G14" s="826" t="s">
        <v>603</v>
      </c>
      <c r="H14" s="828"/>
      <c r="I14" s="829"/>
      <c r="J14" s="828"/>
      <c r="K14" s="830"/>
      <c r="L14" s="831"/>
      <c r="M14" s="828"/>
      <c r="N14" s="824" t="s">
        <v>773</v>
      </c>
    </row>
    <row r="15" spans="1:18" ht="40.9" customHeight="1" x14ac:dyDescent="0.2">
      <c r="A15" s="463">
        <v>4</v>
      </c>
      <c r="B15" s="825" t="s">
        <v>774</v>
      </c>
      <c r="C15" s="826" t="s">
        <v>771</v>
      </c>
      <c r="D15" s="826" t="s">
        <v>775</v>
      </c>
      <c r="E15" s="826">
        <v>41.2</v>
      </c>
      <c r="F15" s="827" t="s">
        <v>772</v>
      </c>
      <c r="G15" s="826" t="s">
        <v>603</v>
      </c>
      <c r="H15" s="828"/>
      <c r="I15" s="829"/>
      <c r="J15" s="828"/>
      <c r="K15" s="830"/>
      <c r="L15" s="831"/>
      <c r="M15" s="828"/>
      <c r="N15" s="824" t="s">
        <v>773</v>
      </c>
    </row>
    <row r="16" spans="1:18" ht="56.25" x14ac:dyDescent="0.2">
      <c r="A16" s="463">
        <v>5</v>
      </c>
      <c r="B16" s="825" t="s">
        <v>776</v>
      </c>
      <c r="C16" s="826" t="s">
        <v>777</v>
      </c>
      <c r="D16" s="826" t="s">
        <v>778</v>
      </c>
      <c r="E16" s="835">
        <v>60.9</v>
      </c>
      <c r="F16" s="826" t="s">
        <v>779</v>
      </c>
      <c r="G16" s="826">
        <v>5003</v>
      </c>
      <c r="H16" s="828"/>
      <c r="I16" s="829"/>
      <c r="J16" s="832"/>
      <c r="K16" s="830"/>
      <c r="L16" s="833"/>
      <c r="M16" s="832"/>
      <c r="N16" s="823" t="s">
        <v>1148</v>
      </c>
    </row>
    <row r="17" spans="1:14" ht="25.9" customHeight="1" x14ac:dyDescent="0.2">
      <c r="A17" s="463">
        <v>6</v>
      </c>
      <c r="B17" s="834" t="s">
        <v>780</v>
      </c>
      <c r="C17" s="826" t="s">
        <v>782</v>
      </c>
      <c r="D17" s="826" t="s">
        <v>783</v>
      </c>
      <c r="E17" s="826">
        <v>33.4</v>
      </c>
      <c r="F17" s="826" t="s">
        <v>758</v>
      </c>
      <c r="G17" s="826" t="s">
        <v>613</v>
      </c>
      <c r="H17" s="828"/>
      <c r="I17" s="829"/>
      <c r="J17" s="828"/>
      <c r="K17" s="828"/>
      <c r="L17" s="831"/>
      <c r="M17" s="828"/>
      <c r="N17" s="823" t="s">
        <v>797</v>
      </c>
    </row>
    <row r="18" spans="1:14" ht="18" customHeight="1" x14ac:dyDescent="0.2">
      <c r="A18" s="185">
        <v>7</v>
      </c>
      <c r="B18" s="834" t="s">
        <v>781</v>
      </c>
      <c r="C18" s="826" t="s">
        <v>785</v>
      </c>
      <c r="D18" s="826" t="s">
        <v>786</v>
      </c>
      <c r="E18" s="826">
        <v>50.3</v>
      </c>
      <c r="F18" s="826" t="s">
        <v>784</v>
      </c>
      <c r="G18" s="826" t="s">
        <v>613</v>
      </c>
      <c r="H18" s="828"/>
      <c r="I18" s="829"/>
      <c r="J18" s="831"/>
      <c r="K18" s="828"/>
      <c r="L18" s="833"/>
      <c r="M18" s="831"/>
      <c r="N18" s="837" t="s">
        <v>798</v>
      </c>
    </row>
    <row r="19" spans="1:14" ht="20.45" customHeight="1" x14ac:dyDescent="0.2">
      <c r="A19" s="186">
        <v>8</v>
      </c>
      <c r="B19" s="834" t="s">
        <v>787</v>
      </c>
      <c r="C19" s="826" t="s">
        <v>790</v>
      </c>
      <c r="D19" s="826" t="s">
        <v>793</v>
      </c>
      <c r="E19" s="826">
        <v>14.9</v>
      </c>
      <c r="F19" s="826" t="s">
        <v>796</v>
      </c>
      <c r="G19" s="826">
        <v>2507</v>
      </c>
      <c r="H19" s="818"/>
      <c r="I19" s="29"/>
      <c r="J19" s="819"/>
      <c r="K19" s="818"/>
      <c r="L19" s="820"/>
      <c r="M19" s="818"/>
      <c r="N19" s="823" t="s">
        <v>799</v>
      </c>
    </row>
    <row r="20" spans="1:14" ht="22.5" x14ac:dyDescent="0.2">
      <c r="A20" s="186">
        <v>9</v>
      </c>
      <c r="B20" s="834" t="s">
        <v>788</v>
      </c>
      <c r="C20" s="826" t="s">
        <v>791</v>
      </c>
      <c r="D20" s="826" t="s">
        <v>794</v>
      </c>
      <c r="E20" s="826">
        <v>10.85</v>
      </c>
      <c r="F20" s="826" t="s">
        <v>796</v>
      </c>
      <c r="G20" s="826">
        <v>2507</v>
      </c>
      <c r="H20" s="818"/>
      <c r="I20" s="29"/>
      <c r="J20" s="819"/>
      <c r="K20" s="818"/>
      <c r="L20" s="820"/>
      <c r="M20" s="818"/>
      <c r="N20" s="823" t="s">
        <v>799</v>
      </c>
    </row>
    <row r="21" spans="1:14" ht="22.5" x14ac:dyDescent="0.2">
      <c r="A21" s="187">
        <v>10</v>
      </c>
      <c r="B21" s="834" t="s">
        <v>789</v>
      </c>
      <c r="C21" s="826" t="s">
        <v>792</v>
      </c>
      <c r="D21" s="826" t="s">
        <v>795</v>
      </c>
      <c r="E21" s="826">
        <v>11.9</v>
      </c>
      <c r="F21" s="826" t="s">
        <v>796</v>
      </c>
      <c r="G21" s="826">
        <v>2507</v>
      </c>
      <c r="H21" s="818"/>
      <c r="I21" s="29"/>
      <c r="J21" s="818"/>
      <c r="K21" s="818"/>
      <c r="L21" s="820"/>
      <c r="M21" s="818"/>
      <c r="N21" s="823" t="s">
        <v>799</v>
      </c>
    </row>
    <row r="22" spans="1:14" s="13" customFormat="1" x14ac:dyDescent="0.2">
      <c r="A22" s="10"/>
      <c r="C22" s="836"/>
      <c r="D22" s="836"/>
      <c r="E22" s="836"/>
      <c r="F22" s="836"/>
      <c r="G22" s="836"/>
      <c r="N22" s="7"/>
    </row>
    <row r="23" spans="1:14" x14ac:dyDescent="0.2">
      <c r="A23" s="10"/>
      <c r="B23" s="280" t="s">
        <v>476</v>
      </c>
      <c r="C23" s="280"/>
      <c r="D23" s="13"/>
      <c r="E23" s="13"/>
      <c r="F23" s="13"/>
      <c r="G23" s="13"/>
      <c r="H23" s="13"/>
      <c r="I23" s="13"/>
      <c r="J23" s="13"/>
      <c r="K23" s="13"/>
      <c r="L23" s="13"/>
      <c r="M23" s="13"/>
      <c r="N23" s="7"/>
    </row>
    <row r="24" spans="1:14" x14ac:dyDescent="0.2">
      <c r="A24" s="10"/>
      <c r="B24" s="467" t="s">
        <v>185</v>
      </c>
      <c r="C24" s="467"/>
      <c r="D24" s="30"/>
      <c r="E24" s="30"/>
      <c r="F24" s="464" t="s">
        <v>30</v>
      </c>
      <c r="G24" s="1535" t="s">
        <v>323</v>
      </c>
      <c r="H24" s="1535"/>
      <c r="I24" s="1535"/>
      <c r="J24" s="1534" t="s">
        <v>184</v>
      </c>
      <c r="K24" s="1534"/>
      <c r="L24" s="1534"/>
      <c r="M24" s="465" t="s">
        <v>29</v>
      </c>
      <c r="N24" s="466" t="s">
        <v>31</v>
      </c>
    </row>
    <row r="25" spans="1:14" x14ac:dyDescent="0.2">
      <c r="A25" s="8"/>
      <c r="B25" s="3"/>
      <c r="C25" s="3"/>
      <c r="D25" s="3"/>
      <c r="E25" s="3"/>
      <c r="F25" s="3"/>
      <c r="G25" s="3"/>
      <c r="H25" s="3"/>
      <c r="I25" s="3"/>
      <c r="J25" s="3"/>
      <c r="K25" s="3"/>
      <c r="L25" s="3"/>
      <c r="M25" s="3"/>
      <c r="N25" s="4"/>
    </row>
    <row r="27" spans="1:14" x14ac:dyDescent="0.2">
      <c r="A27" s="460" t="s">
        <v>322</v>
      </c>
    </row>
    <row r="28" spans="1:14" x14ac:dyDescent="0.2">
      <c r="L28" s="1495" t="s">
        <v>443</v>
      </c>
      <c r="M28" s="1495"/>
      <c r="N28" s="1495"/>
    </row>
  </sheetData>
  <mergeCells count="17">
    <mergeCell ref="J24:L24"/>
    <mergeCell ref="F10:F11"/>
    <mergeCell ref="D10:D11"/>
    <mergeCell ref="B10:B11"/>
    <mergeCell ref="A10:A11"/>
    <mergeCell ref="G10:G11"/>
    <mergeCell ref="G24:I24"/>
    <mergeCell ref="L28:N28"/>
    <mergeCell ref="C10:C11"/>
    <mergeCell ref="E10:E11"/>
    <mergeCell ref="A1:N1"/>
    <mergeCell ref="A2:N2"/>
    <mergeCell ref="A4:N4"/>
    <mergeCell ref="A6:N6"/>
    <mergeCell ref="H10:I10"/>
    <mergeCell ref="J10:M10"/>
    <mergeCell ref="N10:N11"/>
  </mergeCells>
  <phoneticPr fontId="3" type="noConversion"/>
  <hyperlinks>
    <hyperlink ref="L28" location="'TABLA DE CONTENIDO'!A1" display="VOLVER A TABLA DE CONTENIDO"/>
  </hyperlinks>
  <printOptions horizontalCentered="1" verticalCentered="1"/>
  <pageMargins left="0.51181102362204722" right="0.59055118110236227" top="0.78740157480314965" bottom="0.98425196850393704" header="0.51181102362204722" footer="0.51181102362204722"/>
  <pageSetup scale="85" orientation="landscape" horizontalDpi="120" verticalDpi="144"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topLeftCell="A7" workbookViewId="0">
      <selection activeCell="A17" sqref="A17:D17"/>
    </sheetView>
  </sheetViews>
  <sheetFormatPr baseColWidth="10" defaultRowHeight="12.75" x14ac:dyDescent="0.2"/>
  <cols>
    <col min="1" max="1" width="5" customWidth="1"/>
    <col min="2" max="2" width="13.28515625" customWidth="1"/>
    <col min="3" max="3" width="15.5703125" customWidth="1"/>
    <col min="4" max="4" width="14.28515625" customWidth="1"/>
    <col min="5" max="5" width="14.140625" bestFit="1" customWidth="1"/>
    <col min="7" max="7" width="10.5703125" customWidth="1"/>
    <col min="8" max="8" width="19.28515625" customWidth="1"/>
    <col min="11" max="11" width="14.7109375" customWidth="1"/>
    <col min="12" max="12" width="14.28515625" bestFit="1" customWidth="1"/>
    <col min="15" max="15" width="17.140625" bestFit="1" customWidth="1"/>
  </cols>
  <sheetData>
    <row r="1" spans="1:15" ht="23.25" x14ac:dyDescent="0.35">
      <c r="A1" s="1507" t="s">
        <v>0</v>
      </c>
      <c r="B1" s="1507"/>
      <c r="C1" s="1507"/>
      <c r="D1" s="1507"/>
      <c r="E1" s="1507"/>
      <c r="F1" s="1507"/>
      <c r="G1" s="1507"/>
      <c r="H1" s="1507"/>
      <c r="I1" s="1507"/>
      <c r="J1" s="1507"/>
      <c r="K1" s="1507"/>
      <c r="L1" s="1507"/>
      <c r="M1" s="1507"/>
      <c r="N1" s="1507"/>
      <c r="O1" s="1507"/>
    </row>
    <row r="2" spans="1:15" ht="18" x14ac:dyDescent="0.25">
      <c r="A2" s="1322" t="s">
        <v>590</v>
      </c>
      <c r="B2" s="1322"/>
      <c r="C2" s="1322"/>
      <c r="D2" s="1322"/>
      <c r="E2" s="1322"/>
      <c r="F2" s="1322"/>
      <c r="G2" s="1322"/>
      <c r="H2" s="1322"/>
      <c r="I2" s="1322"/>
      <c r="J2" s="1322"/>
      <c r="K2" s="1322"/>
      <c r="L2" s="1322"/>
      <c r="M2" s="1322"/>
      <c r="N2" s="1322"/>
      <c r="O2" s="1322"/>
    </row>
    <row r="3" spans="1:15" ht="18" x14ac:dyDescent="0.25">
      <c r="A3" s="1322" t="s">
        <v>106</v>
      </c>
      <c r="B3" s="1322"/>
      <c r="C3" s="1322"/>
      <c r="D3" s="1322"/>
      <c r="E3" s="1322"/>
      <c r="F3" s="1322"/>
      <c r="G3" s="1322"/>
      <c r="H3" s="1322"/>
      <c r="I3" s="1322"/>
      <c r="J3" s="1322"/>
      <c r="K3" s="1322"/>
      <c r="L3" s="1322"/>
      <c r="M3" s="1322"/>
      <c r="N3" s="1322"/>
      <c r="O3" s="1322"/>
    </row>
    <row r="4" spans="1:15" x14ac:dyDescent="0.2">
      <c r="A4" s="55"/>
      <c r="B4" s="55"/>
      <c r="C4" s="55"/>
      <c r="D4" s="40"/>
      <c r="E4" s="40"/>
      <c r="F4" s="40"/>
      <c r="G4" s="40"/>
    </row>
    <row r="5" spans="1:15" ht="18" x14ac:dyDescent="0.25">
      <c r="A5" s="1322" t="s">
        <v>312</v>
      </c>
      <c r="B5" s="1322"/>
      <c r="C5" s="1322"/>
      <c r="D5" s="1322"/>
      <c r="E5" s="1322"/>
      <c r="F5" s="1322"/>
      <c r="G5" s="1322"/>
      <c r="H5" s="1322"/>
      <c r="I5" s="1322"/>
      <c r="J5" s="1322"/>
      <c r="K5" s="1322"/>
      <c r="L5" s="1322"/>
      <c r="M5" s="1322"/>
      <c r="N5" s="1322"/>
      <c r="O5" s="1322"/>
    </row>
    <row r="6" spans="1:15" x14ac:dyDescent="0.2">
      <c r="A6" s="55"/>
      <c r="B6" s="55"/>
      <c r="C6" s="55"/>
      <c r="D6" s="40"/>
      <c r="E6" s="40"/>
      <c r="F6" s="40"/>
      <c r="G6" s="40"/>
    </row>
    <row r="7" spans="1:15" x14ac:dyDescent="0.2">
      <c r="C7" s="57"/>
      <c r="D7" s="44"/>
      <c r="E7" s="44"/>
      <c r="G7" s="41"/>
    </row>
    <row r="8" spans="1:15" x14ac:dyDescent="0.2">
      <c r="A8" s="269" t="s">
        <v>731</v>
      </c>
      <c r="B8" s="57"/>
      <c r="C8" s="57"/>
      <c r="D8" s="455"/>
      <c r="E8" s="455"/>
      <c r="F8" s="455"/>
      <c r="G8" s="456"/>
      <c r="I8" s="267" t="s">
        <v>1125</v>
      </c>
      <c r="J8" s="267"/>
      <c r="L8" s="3"/>
      <c r="M8" s="3"/>
      <c r="N8" s="3"/>
    </row>
    <row r="9" spans="1:15" ht="13.5" thickBot="1" x14ac:dyDescent="0.25">
      <c r="L9" s="22"/>
    </row>
    <row r="10" spans="1:15" ht="18" customHeight="1" x14ac:dyDescent="0.2">
      <c r="A10" s="1536" t="s">
        <v>22</v>
      </c>
      <c r="B10" s="1539" t="s">
        <v>389</v>
      </c>
      <c r="C10" s="1542" t="s">
        <v>466</v>
      </c>
      <c r="D10" s="1542" t="s">
        <v>460</v>
      </c>
      <c r="E10" s="1539" t="s">
        <v>464</v>
      </c>
      <c r="F10" s="1539" t="s">
        <v>308</v>
      </c>
      <c r="G10" s="1542" t="s">
        <v>465</v>
      </c>
      <c r="H10" s="1542" t="s">
        <v>6</v>
      </c>
      <c r="I10" s="1542" t="s">
        <v>82</v>
      </c>
      <c r="J10" s="1542" t="s">
        <v>83</v>
      </c>
      <c r="K10" s="1542" t="s">
        <v>309</v>
      </c>
      <c r="L10" s="1542" t="s">
        <v>467</v>
      </c>
      <c r="M10" s="1548" t="s">
        <v>504</v>
      </c>
      <c r="N10" s="1549"/>
      <c r="O10" s="1542" t="s">
        <v>13</v>
      </c>
    </row>
    <row r="11" spans="1:15" ht="21" customHeight="1" x14ac:dyDescent="0.2">
      <c r="A11" s="1537"/>
      <c r="B11" s="1540"/>
      <c r="C11" s="1543"/>
      <c r="D11" s="1543"/>
      <c r="E11" s="1540"/>
      <c r="F11" s="1540"/>
      <c r="G11" s="1543"/>
      <c r="H11" s="1543"/>
      <c r="I11" s="1543"/>
      <c r="J11" s="1543"/>
      <c r="K11" s="1543"/>
      <c r="L11" s="1543"/>
      <c r="M11" s="1546" t="s">
        <v>503</v>
      </c>
      <c r="N11" s="1547"/>
      <c r="O11" s="1543"/>
    </row>
    <row r="12" spans="1:15" ht="19.5" customHeight="1" x14ac:dyDescent="0.2">
      <c r="A12" s="1538"/>
      <c r="B12" s="1541"/>
      <c r="C12" s="1544"/>
      <c r="D12" s="1544"/>
      <c r="E12" s="1541"/>
      <c r="F12" s="1541"/>
      <c r="G12" s="1544"/>
      <c r="H12" s="1544"/>
      <c r="I12" s="1544"/>
      <c r="J12" s="1544"/>
      <c r="K12" s="1544"/>
      <c r="L12" s="1544"/>
      <c r="M12" s="578" t="s">
        <v>468</v>
      </c>
      <c r="N12" s="579" t="s">
        <v>310</v>
      </c>
      <c r="O12" s="1544"/>
    </row>
    <row r="13" spans="1:15" ht="25.9" customHeight="1" x14ac:dyDescent="0.2">
      <c r="A13" s="843">
        <v>1</v>
      </c>
      <c r="B13" s="843" t="s">
        <v>800</v>
      </c>
      <c r="C13" s="844" t="s">
        <v>801</v>
      </c>
      <c r="D13" s="841" t="s">
        <v>806</v>
      </c>
      <c r="E13" s="841">
        <v>2</v>
      </c>
      <c r="F13" s="841">
        <v>10781</v>
      </c>
      <c r="G13" s="841">
        <v>14.9</v>
      </c>
      <c r="H13" s="841" t="str">
        <f>MID(C13,4,4)</f>
        <v>2507</v>
      </c>
      <c r="I13" s="846" t="s">
        <v>790</v>
      </c>
      <c r="J13" s="846" t="s">
        <v>810</v>
      </c>
      <c r="K13" s="360" t="s">
        <v>814</v>
      </c>
      <c r="L13" s="847" t="s">
        <v>815</v>
      </c>
      <c r="M13" s="361"/>
      <c r="N13" s="361"/>
      <c r="O13" s="362"/>
    </row>
    <row r="14" spans="1:15" ht="25.9" customHeight="1" x14ac:dyDescent="0.2">
      <c r="A14" s="848">
        <v>2</v>
      </c>
      <c r="B14" s="843" t="s">
        <v>800</v>
      </c>
      <c r="C14" s="844" t="s">
        <v>802</v>
      </c>
      <c r="D14" s="841" t="s">
        <v>807</v>
      </c>
      <c r="E14" s="841">
        <v>2</v>
      </c>
      <c r="F14" s="841">
        <v>10781</v>
      </c>
      <c r="G14" s="841">
        <v>10.85</v>
      </c>
      <c r="H14" s="841" t="str">
        <f>MID(C14,4,4)</f>
        <v>2507</v>
      </c>
      <c r="I14" s="846" t="s">
        <v>811</v>
      </c>
      <c r="J14" s="846" t="s">
        <v>794</v>
      </c>
      <c r="K14" s="360" t="s">
        <v>814</v>
      </c>
      <c r="L14" s="847" t="s">
        <v>815</v>
      </c>
      <c r="M14" s="361"/>
      <c r="N14" s="361"/>
      <c r="O14" s="362"/>
    </row>
    <row r="15" spans="1:15" ht="48" x14ac:dyDescent="0.2">
      <c r="A15" s="848">
        <v>3</v>
      </c>
      <c r="B15" s="843" t="s">
        <v>800</v>
      </c>
      <c r="C15" s="844" t="s">
        <v>803</v>
      </c>
      <c r="D15" s="841" t="s">
        <v>808</v>
      </c>
      <c r="E15" s="841">
        <v>1</v>
      </c>
      <c r="F15" s="842">
        <v>3714</v>
      </c>
      <c r="G15" s="841">
        <v>33.1</v>
      </c>
      <c r="H15" s="841" t="str">
        <f>MID(C15,4,6)</f>
        <v>50RS01</v>
      </c>
      <c r="I15" s="846">
        <v>250536</v>
      </c>
      <c r="J15" s="846">
        <v>250569</v>
      </c>
      <c r="K15" s="364" t="s">
        <v>812</v>
      </c>
      <c r="L15" s="360" t="s">
        <v>816</v>
      </c>
      <c r="M15" s="361"/>
      <c r="N15" s="361"/>
      <c r="O15" s="362"/>
    </row>
    <row r="16" spans="1:15" ht="57" customHeight="1" x14ac:dyDescent="0.2">
      <c r="A16" s="848">
        <v>4</v>
      </c>
      <c r="B16" s="843" t="s">
        <v>800</v>
      </c>
      <c r="C16" s="844" t="s">
        <v>804</v>
      </c>
      <c r="D16" s="841" t="s">
        <v>809</v>
      </c>
      <c r="E16" s="841">
        <v>3</v>
      </c>
      <c r="F16" s="842">
        <v>3714</v>
      </c>
      <c r="G16" s="841">
        <v>50.3</v>
      </c>
      <c r="H16" s="841" t="str">
        <f>MID(C16,4,6)</f>
        <v>50RS01</v>
      </c>
      <c r="I16" s="846" t="s">
        <v>785</v>
      </c>
      <c r="J16" s="846" t="s">
        <v>805</v>
      </c>
      <c r="K16" s="364" t="s">
        <v>813</v>
      </c>
      <c r="L16" s="360" t="s">
        <v>817</v>
      </c>
      <c r="M16" s="361"/>
      <c r="N16" s="361"/>
      <c r="O16" s="362"/>
    </row>
    <row r="17" spans="1:15" ht="18" customHeight="1" x14ac:dyDescent="0.2">
      <c r="A17" s="363"/>
      <c r="B17" s="843"/>
      <c r="C17" s="838"/>
      <c r="D17" s="839"/>
      <c r="E17" s="840"/>
      <c r="F17" s="840"/>
      <c r="G17" s="840"/>
      <c r="H17" s="839"/>
      <c r="I17" s="840"/>
      <c r="J17" s="840"/>
      <c r="K17" s="845"/>
      <c r="L17" s="360"/>
      <c r="M17" s="361"/>
      <c r="N17" s="361"/>
      <c r="O17" s="362"/>
    </row>
    <row r="18" spans="1:15" ht="18" customHeight="1" x14ac:dyDescent="0.2">
      <c r="A18" s="363"/>
      <c r="B18" s="358"/>
      <c r="C18" s="359"/>
      <c r="D18" s="360"/>
      <c r="E18" s="361"/>
      <c r="F18" s="366"/>
      <c r="G18" s="361"/>
      <c r="H18" s="360"/>
      <c r="I18" s="361"/>
      <c r="J18" s="361"/>
      <c r="K18" s="364"/>
      <c r="L18" s="360"/>
      <c r="M18" s="361"/>
      <c r="N18" s="361"/>
      <c r="O18" s="362"/>
    </row>
    <row r="19" spans="1:15" ht="18" customHeight="1" x14ac:dyDescent="0.2">
      <c r="A19" s="363"/>
      <c r="B19" s="358"/>
      <c r="C19" s="359"/>
      <c r="D19" s="360"/>
      <c r="E19" s="361"/>
      <c r="F19" s="366"/>
      <c r="G19" s="361"/>
      <c r="H19" s="360"/>
      <c r="I19" s="361"/>
      <c r="J19" s="361"/>
      <c r="K19" s="364"/>
      <c r="L19" s="360"/>
      <c r="M19" s="361"/>
      <c r="N19" s="361"/>
      <c r="O19" s="362"/>
    </row>
    <row r="20" spans="1:15" ht="18" customHeight="1" x14ac:dyDescent="0.2">
      <c r="A20" s="363"/>
      <c r="B20" s="363"/>
      <c r="C20" s="367"/>
      <c r="D20" s="363"/>
      <c r="E20" s="368"/>
      <c r="F20" s="368"/>
      <c r="G20" s="368"/>
      <c r="H20" s="369"/>
      <c r="I20" s="368"/>
      <c r="J20" s="368"/>
      <c r="K20" s="369"/>
      <c r="L20" s="369"/>
      <c r="M20" s="370"/>
      <c r="N20" s="371"/>
      <c r="O20" s="372"/>
    </row>
    <row r="21" spans="1:15" ht="18" customHeight="1" x14ac:dyDescent="0.2">
      <c r="A21" s="363"/>
      <c r="B21" s="358"/>
      <c r="C21" s="359"/>
      <c r="D21" s="358"/>
      <c r="E21" s="366"/>
      <c r="F21" s="366"/>
      <c r="G21" s="361"/>
      <c r="H21" s="360"/>
      <c r="I21" s="361"/>
      <c r="J21" s="361"/>
      <c r="K21" s="364"/>
      <c r="L21" s="364"/>
      <c r="M21" s="361"/>
      <c r="N21" s="361"/>
      <c r="O21" s="362"/>
    </row>
    <row r="22" spans="1:15" ht="18" customHeight="1" x14ac:dyDescent="0.2">
      <c r="A22" s="363"/>
      <c r="B22" s="373"/>
      <c r="C22" s="363"/>
      <c r="D22" s="363"/>
      <c r="E22" s="368"/>
      <c r="F22" s="368"/>
      <c r="G22" s="368"/>
      <c r="H22" s="372"/>
      <c r="I22" s="368"/>
      <c r="J22" s="368"/>
      <c r="K22" s="369"/>
      <c r="L22" s="369"/>
      <c r="M22" s="370"/>
      <c r="N22" s="370"/>
      <c r="O22" s="372"/>
    </row>
    <row r="23" spans="1:15" ht="18" customHeight="1" x14ac:dyDescent="0.2">
      <c r="A23" s="363"/>
      <c r="B23" s="373"/>
      <c r="C23" s="363"/>
      <c r="D23" s="363"/>
      <c r="E23" s="368"/>
      <c r="F23" s="368"/>
      <c r="G23" s="368"/>
      <c r="H23" s="372"/>
      <c r="I23" s="368"/>
      <c r="J23" s="368"/>
      <c r="K23" s="369"/>
      <c r="L23" s="369"/>
      <c r="M23" s="370"/>
      <c r="N23" s="370"/>
      <c r="O23" s="372"/>
    </row>
    <row r="24" spans="1:15" ht="18" customHeight="1" x14ac:dyDescent="0.2">
      <c r="A24" s="363"/>
      <c r="B24" s="373"/>
      <c r="C24" s="363"/>
      <c r="D24" s="363"/>
      <c r="E24" s="368"/>
      <c r="F24" s="368"/>
      <c r="G24" s="368"/>
      <c r="H24" s="372"/>
      <c r="I24" s="368"/>
      <c r="J24" s="368"/>
      <c r="K24" s="369"/>
      <c r="L24" s="369"/>
      <c r="M24" s="370"/>
      <c r="N24" s="370"/>
      <c r="O24" s="372"/>
    </row>
    <row r="25" spans="1:15" ht="18" customHeight="1" x14ac:dyDescent="0.2">
      <c r="A25" s="363"/>
      <c r="B25" s="358"/>
      <c r="C25" s="359"/>
      <c r="D25" s="358"/>
      <c r="E25" s="366"/>
      <c r="F25" s="366"/>
      <c r="G25" s="366"/>
      <c r="H25" s="358"/>
      <c r="I25" s="366"/>
      <c r="J25" s="366"/>
      <c r="K25" s="364"/>
      <c r="L25" s="364"/>
      <c r="M25" s="361"/>
      <c r="N25" s="361"/>
      <c r="O25" s="362"/>
    </row>
    <row r="26" spans="1:15" ht="18" customHeight="1" x14ac:dyDescent="0.2">
      <c r="A26" s="363"/>
      <c r="B26" s="358"/>
      <c r="C26" s="359"/>
      <c r="D26" s="358"/>
      <c r="E26" s="366"/>
      <c r="F26" s="366"/>
      <c r="G26" s="366"/>
      <c r="H26" s="358"/>
      <c r="I26" s="366"/>
      <c r="J26" s="366"/>
      <c r="K26" s="364"/>
      <c r="L26" s="364"/>
      <c r="M26" s="361"/>
      <c r="N26" s="361"/>
      <c r="O26" s="362"/>
    </row>
    <row r="27" spans="1:15" ht="18" customHeight="1" x14ac:dyDescent="0.2">
      <c r="A27" s="363"/>
      <c r="B27" s="358"/>
      <c r="C27" s="359"/>
      <c r="D27" s="358"/>
      <c r="E27" s="366"/>
      <c r="F27" s="366"/>
      <c r="G27" s="366"/>
      <c r="H27" s="360"/>
      <c r="I27" s="366"/>
      <c r="J27" s="366"/>
      <c r="K27" s="364"/>
      <c r="L27" s="364"/>
      <c r="M27" s="361"/>
      <c r="N27" s="361"/>
      <c r="O27" s="362"/>
    </row>
    <row r="28" spans="1:15" ht="18" customHeight="1" x14ac:dyDescent="0.2">
      <c r="A28" s="363"/>
      <c r="B28" s="358"/>
      <c r="C28" s="359"/>
      <c r="D28" s="358"/>
      <c r="E28" s="366"/>
      <c r="F28" s="366"/>
      <c r="G28" s="366"/>
      <c r="H28" s="358"/>
      <c r="I28" s="366"/>
      <c r="J28" s="366"/>
      <c r="K28" s="364"/>
      <c r="L28" s="364"/>
      <c r="M28" s="361"/>
      <c r="N28" s="361"/>
      <c r="O28" s="362"/>
    </row>
    <row r="29" spans="1:15" ht="18" customHeight="1" x14ac:dyDescent="0.2">
      <c r="A29" s="363"/>
      <c r="B29" s="358"/>
      <c r="C29" s="359"/>
      <c r="D29" s="360"/>
      <c r="E29" s="361"/>
      <c r="F29" s="361"/>
      <c r="G29" s="366"/>
      <c r="H29" s="360"/>
      <c r="I29" s="361"/>
      <c r="J29" s="361"/>
      <c r="K29" s="364"/>
      <c r="L29" s="364"/>
      <c r="M29" s="361"/>
      <c r="N29" s="361"/>
      <c r="O29" s="362"/>
    </row>
    <row r="30" spans="1:15" ht="18" customHeight="1" x14ac:dyDescent="0.2">
      <c r="A30" s="363"/>
      <c r="B30" s="358"/>
      <c r="C30" s="365"/>
      <c r="D30" s="358"/>
      <c r="E30" s="366"/>
      <c r="F30" s="366"/>
      <c r="G30" s="366"/>
      <c r="H30" s="358"/>
      <c r="I30" s="366"/>
      <c r="J30" s="366"/>
      <c r="K30" s="364"/>
      <c r="L30" s="364"/>
      <c r="M30" s="361"/>
      <c r="N30" s="375"/>
      <c r="O30" s="362"/>
    </row>
    <row r="31" spans="1:15" ht="18" customHeight="1" x14ac:dyDescent="0.2">
      <c r="A31" s="363"/>
      <c r="B31" s="358"/>
      <c r="C31" s="365"/>
      <c r="D31" s="358"/>
      <c r="E31" s="366"/>
      <c r="F31" s="366"/>
      <c r="G31" s="366"/>
      <c r="H31" s="358"/>
      <c r="I31" s="366"/>
      <c r="J31" s="366"/>
      <c r="K31" s="364"/>
      <c r="L31" s="364"/>
      <c r="M31" s="361"/>
      <c r="N31" s="375"/>
      <c r="O31" s="362"/>
    </row>
    <row r="32" spans="1:15" ht="18" customHeight="1" x14ac:dyDescent="0.2">
      <c r="A32" s="363"/>
      <c r="B32" s="363"/>
      <c r="C32" s="374"/>
      <c r="D32" s="374"/>
      <c r="E32" s="370"/>
      <c r="F32" s="370"/>
      <c r="G32" s="370"/>
      <c r="H32" s="369"/>
      <c r="I32" s="370"/>
      <c r="J32" s="370"/>
      <c r="K32" s="369"/>
      <c r="L32" s="369"/>
      <c r="M32" s="370"/>
      <c r="N32" s="370"/>
      <c r="O32" s="376"/>
    </row>
    <row r="33" spans="1:15" x14ac:dyDescent="0.2">
      <c r="A33" s="1545"/>
      <c r="B33" s="1545"/>
      <c r="C33" s="1545"/>
      <c r="D33" s="1545"/>
      <c r="E33" s="1545"/>
      <c r="F33" s="1545"/>
      <c r="G33" s="1545"/>
      <c r="H33" s="1545"/>
      <c r="I33" s="1545"/>
      <c r="J33" s="1545"/>
      <c r="K33" s="1545"/>
      <c r="L33" s="1545"/>
      <c r="M33" s="378"/>
      <c r="N33" s="378"/>
      <c r="O33" s="379"/>
    </row>
    <row r="34" spans="1:15" ht="27" customHeight="1" x14ac:dyDescent="0.2">
      <c r="A34" s="1508" t="s">
        <v>516</v>
      </c>
      <c r="B34" s="1508"/>
      <c r="C34" s="1508"/>
      <c r="D34" s="1508"/>
      <c r="E34" s="1508"/>
      <c r="F34" s="1508"/>
      <c r="G34" s="1508"/>
      <c r="H34" s="1508"/>
      <c r="I34" s="1508"/>
      <c r="J34" s="1508"/>
      <c r="K34" s="1508"/>
      <c r="L34" s="1508"/>
      <c r="M34" s="1508"/>
      <c r="N34" s="1508"/>
      <c r="O34" s="1508"/>
    </row>
    <row r="35" spans="1:15" x14ac:dyDescent="0.2">
      <c r="A35" s="377"/>
      <c r="B35" s="377"/>
      <c r="C35" s="377"/>
      <c r="D35" s="377"/>
      <c r="E35" s="377"/>
      <c r="F35" s="377"/>
      <c r="G35" s="377"/>
      <c r="H35" s="377"/>
      <c r="I35" s="377"/>
      <c r="J35" s="377"/>
      <c r="K35" s="377"/>
      <c r="L35" s="1551" t="s">
        <v>311</v>
      </c>
      <c r="M35" s="1551"/>
      <c r="N35" s="380">
        <f>0.2*(N33-N34)</f>
        <v>0</v>
      </c>
      <c r="O35" s="379"/>
    </row>
    <row r="36" spans="1:15" ht="13.5" thickBot="1" x14ac:dyDescent="0.25">
      <c r="A36" s="377"/>
      <c r="B36" s="377"/>
      <c r="C36" s="377"/>
      <c r="D36" s="377"/>
      <c r="E36" s="377"/>
      <c r="F36" s="377"/>
      <c r="G36" s="377"/>
      <c r="H36" s="377"/>
      <c r="I36" s="377"/>
      <c r="J36" s="377"/>
      <c r="K36" s="377"/>
      <c r="L36" s="377"/>
      <c r="M36" s="378"/>
      <c r="N36" s="381"/>
      <c r="O36" s="379"/>
    </row>
    <row r="37" spans="1:15" ht="13.5" thickTop="1" x14ac:dyDescent="0.2">
      <c r="A37" s="382"/>
      <c r="B37" s="383"/>
      <c r="C37" s="384"/>
      <c r="D37" s="383"/>
      <c r="E37" s="383"/>
      <c r="F37" s="383"/>
      <c r="G37" s="383"/>
      <c r="H37" s="383"/>
      <c r="I37" s="383"/>
      <c r="J37" s="383"/>
      <c r="K37" s="385"/>
      <c r="L37" s="1550" t="s">
        <v>514</v>
      </c>
      <c r="M37" s="1550"/>
      <c r="N37" s="386">
        <f>+N33-N34+N35</f>
        <v>0</v>
      </c>
      <c r="O37" s="383"/>
    </row>
    <row r="39" spans="1:15" x14ac:dyDescent="0.2">
      <c r="M39" s="1495" t="s">
        <v>443</v>
      </c>
      <c r="N39" s="1495"/>
      <c r="O39" s="1495"/>
    </row>
  </sheetData>
  <mergeCells count="24">
    <mergeCell ref="A5:O5"/>
    <mergeCell ref="M10:N10"/>
    <mergeCell ref="F10:F12"/>
    <mergeCell ref="L37:M37"/>
    <mergeCell ref="L35:M35"/>
    <mergeCell ref="O10:O12"/>
    <mergeCell ref="A1:O1"/>
    <mergeCell ref="A3:O3"/>
    <mergeCell ref="A33:L33"/>
    <mergeCell ref="A2:O2"/>
    <mergeCell ref="J10:J12"/>
    <mergeCell ref="G10:G12"/>
    <mergeCell ref="H10:H12"/>
    <mergeCell ref="M11:N11"/>
    <mergeCell ref="K10:K12"/>
    <mergeCell ref="L10:L12"/>
    <mergeCell ref="M39:O39"/>
    <mergeCell ref="A10:A12"/>
    <mergeCell ref="B10:B12"/>
    <mergeCell ref="C10:C12"/>
    <mergeCell ref="D10:D12"/>
    <mergeCell ref="E10:E12"/>
    <mergeCell ref="I10:I12"/>
    <mergeCell ref="A34:O34"/>
  </mergeCells>
  <phoneticPr fontId="3" type="noConversion"/>
  <hyperlinks>
    <hyperlink ref="M39" location="'TABLA DE CONTENIDO'!A1" display="VOLVER A TABLA DE CONTENIDO"/>
  </hyperlinks>
  <printOptions horizontalCentered="1" verticalCentered="1"/>
  <pageMargins left="0.43" right="0.34" top="0.98425196850393704" bottom="0.98425196850393704" header="0" footer="0"/>
  <pageSetup scale="71"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4"/>
  <sheetViews>
    <sheetView topLeftCell="A22" zoomScale="130" zoomScaleNormal="130" workbookViewId="0">
      <selection activeCell="A28" sqref="A28"/>
    </sheetView>
  </sheetViews>
  <sheetFormatPr baseColWidth="10" defaultRowHeight="12.75" x14ac:dyDescent="0.2"/>
  <cols>
    <col min="1" max="1" width="5.5703125" customWidth="1"/>
    <col min="2" max="2" width="9.7109375" bestFit="1" customWidth="1"/>
    <col min="3" max="3" width="8.140625" bestFit="1" customWidth="1"/>
    <col min="4" max="4" width="22.28515625" customWidth="1"/>
    <col min="5" max="5" width="8.42578125" bestFit="1" customWidth="1"/>
    <col min="6" max="6" width="6.85546875" bestFit="1" customWidth="1"/>
    <col min="7" max="7" width="6.85546875" customWidth="1"/>
    <col min="8" max="8" width="8.5703125" customWidth="1"/>
    <col min="12" max="12" width="20" customWidth="1"/>
  </cols>
  <sheetData>
    <row r="1" spans="1:12" ht="23.25" x14ac:dyDescent="0.35">
      <c r="A1" s="1507" t="s">
        <v>0</v>
      </c>
      <c r="B1" s="1507"/>
      <c r="C1" s="1507"/>
      <c r="D1" s="1507"/>
      <c r="E1" s="1507"/>
      <c r="F1" s="1507"/>
      <c r="G1" s="1507"/>
      <c r="H1" s="1507"/>
      <c r="I1" s="1507"/>
      <c r="J1" s="1507"/>
      <c r="K1" s="1507"/>
      <c r="L1" s="1507"/>
    </row>
    <row r="2" spans="1:12" ht="18" x14ac:dyDescent="0.25">
      <c r="A2" s="1322" t="s">
        <v>818</v>
      </c>
      <c r="B2" s="1322"/>
      <c r="C2" s="1322"/>
      <c r="D2" s="1322"/>
      <c r="E2" s="1322"/>
      <c r="F2" s="1322"/>
      <c r="G2" s="1322"/>
      <c r="H2" s="1322"/>
      <c r="I2" s="1322"/>
      <c r="J2" s="1322"/>
      <c r="K2" s="1322"/>
      <c r="L2" s="1322"/>
    </row>
    <row r="3" spans="1:12" ht="18" x14ac:dyDescent="0.25">
      <c r="A3" s="54"/>
      <c r="B3" s="55"/>
      <c r="C3" s="34"/>
      <c r="D3" s="34"/>
      <c r="E3" s="34"/>
      <c r="F3" s="34"/>
      <c r="G3" s="34"/>
      <c r="H3" s="34"/>
      <c r="I3" s="34"/>
      <c r="J3" s="34"/>
      <c r="K3" s="34"/>
      <c r="L3" s="34"/>
    </row>
    <row r="4" spans="1:12" s="225" customFormat="1" ht="18" x14ac:dyDescent="0.25">
      <c r="A4" s="1322" t="s">
        <v>119</v>
      </c>
      <c r="B4" s="1322"/>
      <c r="C4" s="1322"/>
      <c r="D4" s="1322"/>
      <c r="E4" s="1322"/>
      <c r="F4" s="1322"/>
      <c r="G4" s="1322"/>
      <c r="H4" s="1322"/>
      <c r="I4" s="1322"/>
      <c r="J4" s="1322"/>
      <c r="K4" s="1322"/>
      <c r="L4" s="1322"/>
    </row>
    <row r="5" spans="1:12" x14ac:dyDescent="0.2">
      <c r="A5" s="57"/>
      <c r="B5" s="57"/>
      <c r="C5" s="39"/>
      <c r="D5" s="39"/>
      <c r="E5" s="39"/>
      <c r="F5" s="39"/>
      <c r="G5" s="39"/>
      <c r="H5" s="39"/>
      <c r="I5" s="39"/>
      <c r="J5" s="39"/>
      <c r="K5" s="45"/>
      <c r="L5" s="39"/>
    </row>
    <row r="6" spans="1:12" ht="18" x14ac:dyDescent="0.25">
      <c r="A6" s="1322" t="s">
        <v>101</v>
      </c>
      <c r="B6" s="1322"/>
      <c r="C6" s="1322"/>
      <c r="D6" s="1322"/>
      <c r="E6" s="1322"/>
      <c r="F6" s="1322"/>
      <c r="G6" s="1322"/>
      <c r="H6" s="1322"/>
      <c r="I6" s="1322"/>
      <c r="J6" s="1322"/>
      <c r="K6" s="1322"/>
      <c r="L6" s="1322"/>
    </row>
    <row r="7" spans="1:12" ht="18" x14ac:dyDescent="0.25">
      <c r="A7" s="389"/>
      <c r="B7" s="389"/>
      <c r="C7" s="389"/>
      <c r="D7" s="389"/>
      <c r="E7" s="389"/>
      <c r="F7" s="389"/>
      <c r="G7" s="389"/>
      <c r="H7" s="389"/>
      <c r="I7" s="389"/>
      <c r="J7" s="389"/>
      <c r="K7" s="389"/>
      <c r="L7" s="389"/>
    </row>
    <row r="8" spans="1:12" x14ac:dyDescent="0.2">
      <c r="A8" s="39"/>
      <c r="B8" s="39"/>
      <c r="C8" s="39"/>
      <c r="D8" s="39"/>
      <c r="E8" s="39"/>
      <c r="F8" s="39"/>
      <c r="G8" s="39"/>
      <c r="H8" s="39"/>
      <c r="I8" s="45"/>
      <c r="J8" s="45"/>
      <c r="K8" s="45"/>
      <c r="L8" s="45"/>
    </row>
    <row r="9" spans="1:12" x14ac:dyDescent="0.2">
      <c r="A9" s="57" t="s">
        <v>731</v>
      </c>
      <c r="B9" s="39"/>
      <c r="C9" s="39"/>
      <c r="D9" s="39"/>
      <c r="E9" s="39"/>
      <c r="F9" s="39"/>
      <c r="G9" s="39"/>
      <c r="H9" s="39"/>
      <c r="I9" s="267" t="s">
        <v>1125</v>
      </c>
      <c r="J9" s="39"/>
      <c r="K9" s="451"/>
      <c r="L9" s="451"/>
    </row>
    <row r="11" spans="1:12" x14ac:dyDescent="0.2">
      <c r="A11" s="46"/>
      <c r="B11" s="46"/>
      <c r="C11" s="46"/>
      <c r="D11" s="46"/>
      <c r="E11" s="37"/>
      <c r="F11" s="58" t="s">
        <v>20</v>
      </c>
      <c r="G11" s="59"/>
      <c r="H11" s="181" t="s">
        <v>21</v>
      </c>
      <c r="I11" s="182"/>
      <c r="J11" s="183"/>
      <c r="K11" s="184"/>
      <c r="L11" s="38"/>
    </row>
    <row r="12" spans="1:12" ht="36" x14ac:dyDescent="0.2">
      <c r="A12" s="179" t="s">
        <v>22</v>
      </c>
      <c r="B12" s="179" t="s">
        <v>82</v>
      </c>
      <c r="C12" s="179" t="s">
        <v>83</v>
      </c>
      <c r="D12" s="179" t="s">
        <v>6</v>
      </c>
      <c r="E12" s="179" t="s">
        <v>7</v>
      </c>
      <c r="F12" s="517" t="s">
        <v>24</v>
      </c>
      <c r="G12" s="518" t="s">
        <v>463</v>
      </c>
      <c r="H12" s="518" t="s">
        <v>25</v>
      </c>
      <c r="I12" s="518" t="s">
        <v>26</v>
      </c>
      <c r="J12" s="518" t="s">
        <v>27</v>
      </c>
      <c r="K12" s="518" t="s">
        <v>28</v>
      </c>
      <c r="L12" s="180" t="s">
        <v>13</v>
      </c>
    </row>
    <row r="13" spans="1:12" ht="27.6" customHeight="1" x14ac:dyDescent="0.2">
      <c r="A13" s="463">
        <v>1</v>
      </c>
      <c r="B13" s="806" t="s">
        <v>820</v>
      </c>
      <c r="C13" s="821" t="s">
        <v>819</v>
      </c>
      <c r="D13" s="821" t="s">
        <v>796</v>
      </c>
      <c r="E13" s="24">
        <v>2507</v>
      </c>
      <c r="F13" s="818"/>
      <c r="G13" s="29"/>
      <c r="H13" s="818"/>
      <c r="I13" s="818"/>
      <c r="J13" s="851" t="s">
        <v>853</v>
      </c>
      <c r="K13" s="818"/>
      <c r="L13" s="823" t="s">
        <v>854</v>
      </c>
    </row>
    <row r="14" spans="1:12" ht="28.15" customHeight="1" x14ac:dyDescent="0.2">
      <c r="A14" s="463">
        <v>2</v>
      </c>
      <c r="B14" s="806" t="s">
        <v>821</v>
      </c>
      <c r="C14" s="821" t="s">
        <v>822</v>
      </c>
      <c r="D14" s="821" t="s">
        <v>796</v>
      </c>
      <c r="E14" s="24">
        <v>2507</v>
      </c>
      <c r="F14" s="818"/>
      <c r="G14" s="29"/>
      <c r="H14" s="820"/>
      <c r="I14" s="820"/>
      <c r="J14" s="851" t="s">
        <v>853</v>
      </c>
      <c r="K14" s="820"/>
      <c r="L14" s="824" t="s">
        <v>1149</v>
      </c>
    </row>
    <row r="15" spans="1:12" ht="22.5" x14ac:dyDescent="0.2">
      <c r="A15" s="463">
        <v>3</v>
      </c>
      <c r="B15" s="806" t="s">
        <v>823</v>
      </c>
      <c r="C15" s="821" t="s">
        <v>824</v>
      </c>
      <c r="D15" s="821" t="s">
        <v>796</v>
      </c>
      <c r="E15" s="24">
        <v>2507</v>
      </c>
      <c r="F15" s="818"/>
      <c r="G15" s="29"/>
      <c r="H15" s="818"/>
      <c r="I15" s="818"/>
      <c r="J15" s="852"/>
      <c r="K15" s="818"/>
      <c r="L15" s="823" t="s">
        <v>854</v>
      </c>
    </row>
    <row r="16" spans="1:12" ht="21.6" customHeight="1" x14ac:dyDescent="0.2">
      <c r="A16" s="463">
        <v>4</v>
      </c>
      <c r="B16" s="806" t="s">
        <v>825</v>
      </c>
      <c r="C16" s="821" t="s">
        <v>828</v>
      </c>
      <c r="D16" s="821" t="s">
        <v>796</v>
      </c>
      <c r="E16" s="24">
        <v>2507</v>
      </c>
      <c r="F16" s="818"/>
      <c r="G16" s="29"/>
      <c r="H16" s="822"/>
      <c r="I16" s="818"/>
      <c r="J16" s="853" t="s">
        <v>853</v>
      </c>
      <c r="K16" s="818"/>
      <c r="L16" s="823" t="s">
        <v>854</v>
      </c>
    </row>
    <row r="17" spans="1:12" ht="21" customHeight="1" x14ac:dyDescent="0.2">
      <c r="A17" s="463">
        <v>5</v>
      </c>
      <c r="B17" s="806" t="s">
        <v>826</v>
      </c>
      <c r="C17" s="821" t="s">
        <v>829</v>
      </c>
      <c r="D17" s="821" t="s">
        <v>796</v>
      </c>
      <c r="E17" s="24">
        <v>2507</v>
      </c>
      <c r="F17" s="818"/>
      <c r="G17" s="29"/>
      <c r="H17" s="818"/>
      <c r="I17" s="818"/>
      <c r="J17" s="853" t="s">
        <v>853</v>
      </c>
      <c r="K17" s="818"/>
      <c r="L17" s="823" t="s">
        <v>854</v>
      </c>
    </row>
    <row r="18" spans="1:12" ht="24.6" customHeight="1" x14ac:dyDescent="0.2">
      <c r="A18" s="463">
        <v>6</v>
      </c>
      <c r="B18" s="806" t="s">
        <v>827</v>
      </c>
      <c r="C18" s="821" t="s">
        <v>830</v>
      </c>
      <c r="D18" s="821" t="s">
        <v>796</v>
      </c>
      <c r="E18" s="24">
        <v>2507</v>
      </c>
      <c r="F18" s="818"/>
      <c r="G18" s="29"/>
      <c r="H18" s="818"/>
      <c r="I18" s="818"/>
      <c r="J18" s="854"/>
      <c r="K18" s="818"/>
      <c r="L18" s="823" t="s">
        <v>854</v>
      </c>
    </row>
    <row r="19" spans="1:12" ht="24.6" customHeight="1" x14ac:dyDescent="0.2">
      <c r="A19" s="463">
        <v>7</v>
      </c>
      <c r="B19" s="806" t="s">
        <v>831</v>
      </c>
      <c r="C19" s="821" t="s">
        <v>832</v>
      </c>
      <c r="D19" s="821" t="s">
        <v>847</v>
      </c>
      <c r="E19" s="24">
        <v>2902</v>
      </c>
      <c r="F19" s="849"/>
      <c r="G19" s="29"/>
      <c r="H19" s="849"/>
      <c r="I19" s="849"/>
      <c r="J19" s="855"/>
      <c r="K19" s="849"/>
      <c r="L19" s="823" t="s">
        <v>854</v>
      </c>
    </row>
    <row r="20" spans="1:12" ht="24.6" customHeight="1" x14ac:dyDescent="0.2">
      <c r="A20" s="463">
        <v>8</v>
      </c>
      <c r="B20" s="806" t="s">
        <v>833</v>
      </c>
      <c r="C20" s="821" t="s">
        <v>834</v>
      </c>
      <c r="D20" s="821" t="s">
        <v>847</v>
      </c>
      <c r="E20" s="24">
        <v>2902</v>
      </c>
      <c r="F20" s="849"/>
      <c r="G20" s="29"/>
      <c r="H20" s="849"/>
      <c r="I20" s="849"/>
      <c r="J20" s="855"/>
      <c r="K20" s="849"/>
      <c r="L20" s="823" t="s">
        <v>1150</v>
      </c>
    </row>
    <row r="21" spans="1:12" ht="24.6" customHeight="1" x14ac:dyDescent="0.2">
      <c r="A21" s="463">
        <v>9</v>
      </c>
      <c r="B21" s="806" t="s">
        <v>835</v>
      </c>
      <c r="C21" s="821" t="s">
        <v>836</v>
      </c>
      <c r="D21" s="821" t="s">
        <v>847</v>
      </c>
      <c r="E21" s="24">
        <v>2902</v>
      </c>
      <c r="F21" s="849"/>
      <c r="G21" s="29"/>
      <c r="H21" s="849"/>
      <c r="I21" s="849"/>
      <c r="J21" s="855"/>
      <c r="K21" s="849"/>
      <c r="L21" s="823" t="s">
        <v>854</v>
      </c>
    </row>
    <row r="22" spans="1:12" ht="24.6" customHeight="1" x14ac:dyDescent="0.2">
      <c r="A22" s="463">
        <v>10</v>
      </c>
      <c r="B22" s="806" t="s">
        <v>837</v>
      </c>
      <c r="C22" s="821" t="s">
        <v>838</v>
      </c>
      <c r="D22" s="821" t="s">
        <v>847</v>
      </c>
      <c r="E22" s="24">
        <v>2902</v>
      </c>
      <c r="F22" s="849"/>
      <c r="G22" s="29"/>
      <c r="H22" s="849"/>
      <c r="I22" s="849"/>
      <c r="J22" s="855"/>
      <c r="K22" s="850"/>
      <c r="L22" s="823" t="s">
        <v>854</v>
      </c>
    </row>
    <row r="23" spans="1:12" ht="39" customHeight="1" x14ac:dyDescent="0.2">
      <c r="A23" s="463">
        <v>11</v>
      </c>
      <c r="B23" s="806" t="s">
        <v>840</v>
      </c>
      <c r="C23" s="821" t="s">
        <v>839</v>
      </c>
      <c r="D23" s="821" t="s">
        <v>847</v>
      </c>
      <c r="E23" s="24">
        <v>2902</v>
      </c>
      <c r="F23" s="849"/>
      <c r="G23" s="29"/>
      <c r="H23" s="849"/>
      <c r="I23" s="849"/>
      <c r="J23" s="855"/>
      <c r="K23" s="850"/>
      <c r="L23" s="823" t="s">
        <v>1151</v>
      </c>
    </row>
    <row r="24" spans="1:12" ht="25.15" customHeight="1" x14ac:dyDescent="0.2">
      <c r="A24" s="822">
        <v>12</v>
      </c>
      <c r="B24" s="806" t="s">
        <v>849</v>
      </c>
      <c r="C24" s="821" t="s">
        <v>850</v>
      </c>
      <c r="D24" s="821" t="s">
        <v>847</v>
      </c>
      <c r="E24" s="24">
        <v>2902</v>
      </c>
      <c r="F24" s="849"/>
      <c r="G24" s="29"/>
      <c r="H24" s="849"/>
      <c r="I24" s="849"/>
      <c r="J24" s="855"/>
      <c r="K24" s="850"/>
      <c r="L24" s="823" t="s">
        <v>855</v>
      </c>
    </row>
    <row r="25" spans="1:12" ht="33.6" customHeight="1" x14ac:dyDescent="0.2">
      <c r="A25" s="822">
        <v>13</v>
      </c>
      <c r="B25" s="806" t="s">
        <v>851</v>
      </c>
      <c r="C25" s="821" t="s">
        <v>852</v>
      </c>
      <c r="D25" s="821" t="s">
        <v>779</v>
      </c>
      <c r="E25" s="24">
        <v>5003</v>
      </c>
      <c r="F25" s="849"/>
      <c r="G25" s="29"/>
      <c r="H25" s="849"/>
      <c r="I25" s="849"/>
      <c r="J25" s="856"/>
      <c r="K25" s="849"/>
      <c r="L25" s="823"/>
    </row>
    <row r="26" spans="1:12" ht="35.450000000000003" customHeight="1" x14ac:dyDescent="0.2">
      <c r="A26" s="819">
        <v>14</v>
      </c>
      <c r="B26" s="806" t="s">
        <v>841</v>
      </c>
      <c r="C26" s="821" t="s">
        <v>842</v>
      </c>
      <c r="D26" s="821" t="s">
        <v>779</v>
      </c>
      <c r="E26" s="24">
        <v>5003</v>
      </c>
      <c r="F26" s="849"/>
      <c r="G26" s="29"/>
      <c r="H26" s="849"/>
      <c r="I26" s="849"/>
      <c r="J26" s="855"/>
      <c r="K26" s="849"/>
      <c r="L26" s="823" t="s">
        <v>856</v>
      </c>
    </row>
    <row r="27" spans="1:12" ht="18" customHeight="1" x14ac:dyDescent="0.2">
      <c r="A27" s="819">
        <v>15</v>
      </c>
      <c r="B27" s="806" t="s">
        <v>843</v>
      </c>
      <c r="C27" s="821" t="s">
        <v>844</v>
      </c>
      <c r="D27" s="821" t="s">
        <v>848</v>
      </c>
      <c r="E27" s="821" t="s">
        <v>613</v>
      </c>
      <c r="F27" s="849"/>
      <c r="G27" s="29"/>
      <c r="H27" s="849"/>
      <c r="I27" s="849"/>
      <c r="J27" s="855"/>
      <c r="K27" s="849"/>
      <c r="L27" s="684" t="s">
        <v>857</v>
      </c>
    </row>
    <row r="28" spans="1:12" ht="18" customHeight="1" x14ac:dyDescent="0.2">
      <c r="A28" s="819">
        <v>16</v>
      </c>
      <c r="B28" s="806" t="s">
        <v>845</v>
      </c>
      <c r="C28" s="821" t="s">
        <v>846</v>
      </c>
      <c r="D28" s="821" t="s">
        <v>848</v>
      </c>
      <c r="E28" s="821" t="s">
        <v>613</v>
      </c>
      <c r="F28" s="849"/>
      <c r="G28" s="29"/>
      <c r="H28" s="849"/>
      <c r="I28" s="849"/>
      <c r="J28" s="855"/>
      <c r="K28" s="849"/>
      <c r="L28" s="684" t="s">
        <v>857</v>
      </c>
    </row>
    <row r="29" spans="1:12" x14ac:dyDescent="0.2">
      <c r="A29" s="14"/>
      <c r="B29" s="28"/>
      <c r="C29" s="28"/>
      <c r="D29" s="28"/>
      <c r="E29" s="28"/>
      <c r="F29" s="28"/>
      <c r="G29" s="28"/>
      <c r="H29" s="28"/>
      <c r="I29" s="28"/>
      <c r="J29" s="28"/>
      <c r="K29" s="28"/>
      <c r="L29" s="15"/>
    </row>
    <row r="30" spans="1:12" x14ac:dyDescent="0.2">
      <c r="A30" s="281" t="s">
        <v>476</v>
      </c>
      <c r="C30" s="13"/>
      <c r="D30" s="13"/>
      <c r="E30" s="13"/>
      <c r="G30" s="13"/>
      <c r="H30" s="13"/>
      <c r="I30" s="13"/>
      <c r="J30" s="13"/>
      <c r="K30" s="13"/>
      <c r="L30" s="7"/>
    </row>
    <row r="31" spans="1:12" ht="25.5" x14ac:dyDescent="0.2">
      <c r="A31" s="1554" t="s">
        <v>185</v>
      </c>
      <c r="B31" s="1555"/>
      <c r="C31" s="1555"/>
      <c r="D31" s="468" t="s">
        <v>30</v>
      </c>
      <c r="E31" s="1552" t="s">
        <v>183</v>
      </c>
      <c r="F31" s="1552"/>
      <c r="G31" s="1552"/>
      <c r="H31" s="1553" t="s">
        <v>184</v>
      </c>
      <c r="I31" s="1553"/>
      <c r="J31" s="1553"/>
      <c r="K31" s="465" t="s">
        <v>29</v>
      </c>
      <c r="L31" s="469" t="s">
        <v>31</v>
      </c>
    </row>
    <row r="34" spans="1:12" x14ac:dyDescent="0.2">
      <c r="A34" s="460" t="s">
        <v>322</v>
      </c>
      <c r="K34" s="1495" t="s">
        <v>443</v>
      </c>
      <c r="L34" s="1495"/>
    </row>
  </sheetData>
  <mergeCells count="8">
    <mergeCell ref="K34:L34"/>
    <mergeCell ref="E31:G31"/>
    <mergeCell ref="H31:J31"/>
    <mergeCell ref="A31:C31"/>
    <mergeCell ref="A1:L1"/>
    <mergeCell ref="A2:L2"/>
    <mergeCell ref="A4:L4"/>
    <mergeCell ref="A6:L6"/>
  </mergeCells>
  <phoneticPr fontId="3" type="noConversion"/>
  <hyperlinks>
    <hyperlink ref="K34" location="'TABLA DE CONTENIDO'!A1" display="VOLVER A TABLA DE CONTENIDO"/>
  </hyperlinks>
  <printOptions horizontalCentered="1" verticalCentered="1"/>
  <pageMargins left="0.39370078740157483" right="0.25" top="0.59055118110236227" bottom="0.98425196850393704" header="0" footer="0"/>
  <pageSetup orientation="landscape"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7"/>
  <sheetViews>
    <sheetView topLeftCell="A7" workbookViewId="0">
      <selection activeCell="A13" sqref="A13"/>
    </sheetView>
  </sheetViews>
  <sheetFormatPr baseColWidth="10" defaultRowHeight="12.75" x14ac:dyDescent="0.2"/>
  <cols>
    <col min="1" max="1" width="27.7109375" customWidth="1"/>
    <col min="3" max="4" width="10.7109375" customWidth="1"/>
    <col min="5" max="5" width="27.28515625" customWidth="1"/>
    <col min="6" max="6" width="15.7109375" customWidth="1"/>
    <col min="7" max="7" width="24.7109375" customWidth="1"/>
  </cols>
  <sheetData>
    <row r="1" spans="1:7" ht="23.25" x14ac:dyDescent="0.35">
      <c r="A1" s="1507" t="s">
        <v>0</v>
      </c>
      <c r="B1" s="1507"/>
      <c r="C1" s="1507"/>
      <c r="D1" s="1507"/>
      <c r="E1" s="1507"/>
      <c r="F1" s="1507"/>
      <c r="G1" s="1507"/>
    </row>
    <row r="2" spans="1:7" ht="18" x14ac:dyDescent="0.25">
      <c r="A2" s="1322" t="s">
        <v>590</v>
      </c>
      <c r="B2" s="1322"/>
      <c r="C2" s="1322"/>
      <c r="D2" s="1322"/>
      <c r="E2" s="1322"/>
      <c r="F2" s="1322"/>
      <c r="G2" s="1322"/>
    </row>
    <row r="3" spans="1:7" x14ac:dyDescent="0.2">
      <c r="A3" s="55"/>
      <c r="B3" s="55"/>
      <c r="C3" s="40"/>
      <c r="D3" s="40"/>
      <c r="E3" s="40"/>
      <c r="F3" s="40"/>
      <c r="G3" s="40"/>
    </row>
    <row r="4" spans="1:7" ht="15.75" customHeight="1" x14ac:dyDescent="0.25">
      <c r="A4" s="1322" t="s">
        <v>384</v>
      </c>
      <c r="B4" s="1322"/>
      <c r="C4" s="1322"/>
      <c r="D4" s="1322"/>
      <c r="E4" s="1322"/>
      <c r="F4" s="1322"/>
      <c r="G4" s="1322"/>
    </row>
    <row r="5" spans="1:7" x14ac:dyDescent="0.2">
      <c r="A5" s="55"/>
      <c r="B5" s="55"/>
      <c r="C5" s="40"/>
      <c r="D5" s="40"/>
      <c r="E5" s="40"/>
      <c r="F5" s="40"/>
      <c r="G5" s="40"/>
    </row>
    <row r="6" spans="1:7" ht="18" x14ac:dyDescent="0.25">
      <c r="A6" s="1322" t="s">
        <v>118</v>
      </c>
      <c r="B6" s="1322"/>
      <c r="C6" s="1322"/>
      <c r="D6" s="1322"/>
      <c r="E6" s="1322"/>
      <c r="F6" s="1322"/>
      <c r="G6" s="1322"/>
    </row>
    <row r="7" spans="1:7" ht="18" x14ac:dyDescent="0.25">
      <c r="A7" s="54"/>
      <c r="B7" s="54"/>
      <c r="C7" s="42"/>
      <c r="D7" s="42"/>
      <c r="E7" s="40"/>
      <c r="F7" s="40"/>
      <c r="G7" s="40"/>
    </row>
    <row r="8" spans="1:7" x14ac:dyDescent="0.2">
      <c r="B8" s="57"/>
      <c r="C8" s="44"/>
      <c r="D8" s="44"/>
      <c r="E8" s="44"/>
      <c r="F8" s="41"/>
      <c r="G8" s="41"/>
    </row>
    <row r="9" spans="1:7" x14ac:dyDescent="0.2">
      <c r="A9" s="269" t="s">
        <v>858</v>
      </c>
      <c r="B9" s="57"/>
      <c r="C9" s="44"/>
      <c r="D9" s="44"/>
      <c r="E9" s="470" t="s">
        <v>416</v>
      </c>
      <c r="F9" s="716" t="s">
        <v>1063</v>
      </c>
      <c r="G9" s="456"/>
    </row>
    <row r="10" spans="1:7" ht="13.5" thickBot="1" x14ac:dyDescent="0.25"/>
    <row r="11" spans="1:7" ht="26.25" thickBot="1" x14ac:dyDescent="0.25">
      <c r="A11" s="201" t="s">
        <v>6</v>
      </c>
      <c r="B11" s="196" t="s">
        <v>7</v>
      </c>
      <c r="C11" s="196" t="s">
        <v>82</v>
      </c>
      <c r="D11" s="196" t="s">
        <v>83</v>
      </c>
      <c r="E11" s="202" t="s">
        <v>40</v>
      </c>
      <c r="F11" s="202" t="s">
        <v>502</v>
      </c>
      <c r="G11" s="203" t="s">
        <v>13</v>
      </c>
    </row>
    <row r="12" spans="1:7" s="897" customFormat="1" ht="30.6" customHeight="1" x14ac:dyDescent="0.2">
      <c r="A12" s="805" t="s">
        <v>1037</v>
      </c>
      <c r="B12" s="231">
        <v>2902</v>
      </c>
      <c r="C12" s="800" t="s">
        <v>840</v>
      </c>
      <c r="D12" s="800" t="s">
        <v>839</v>
      </c>
      <c r="E12" s="808" t="s">
        <v>860</v>
      </c>
      <c r="F12" s="1114">
        <v>152320000</v>
      </c>
      <c r="G12" s="1115" t="s">
        <v>861</v>
      </c>
    </row>
    <row r="13" spans="1:7" ht="18" customHeight="1" x14ac:dyDescent="0.2">
      <c r="A13" s="143"/>
      <c r="B13" s="6"/>
      <c r="C13" s="24"/>
      <c r="D13" s="24"/>
      <c r="E13" s="6"/>
      <c r="F13" s="33"/>
      <c r="G13" s="25"/>
    </row>
    <row r="14" spans="1:7" ht="18" customHeight="1" x14ac:dyDescent="0.2">
      <c r="A14" s="143"/>
      <c r="B14" s="6"/>
      <c r="C14" s="24"/>
      <c r="D14" s="24"/>
      <c r="E14" s="6"/>
      <c r="F14" s="33"/>
      <c r="G14" s="25"/>
    </row>
    <row r="15" spans="1:7" ht="18" customHeight="1" x14ac:dyDescent="0.2">
      <c r="A15" s="143"/>
      <c r="B15" s="6"/>
      <c r="C15" s="24"/>
      <c r="D15" s="24"/>
      <c r="E15" s="6"/>
      <c r="F15" s="6"/>
      <c r="G15" s="25"/>
    </row>
    <row r="16" spans="1:7" ht="18" customHeight="1" x14ac:dyDescent="0.2">
      <c r="A16" s="143"/>
      <c r="B16" s="6"/>
      <c r="C16" s="24"/>
      <c r="D16" s="24"/>
      <c r="E16" s="6"/>
      <c r="F16" s="33"/>
      <c r="G16" s="25"/>
    </row>
    <row r="17" spans="1:7" ht="18" customHeight="1" x14ac:dyDescent="0.2">
      <c r="A17" s="143"/>
      <c r="B17" s="6"/>
      <c r="C17" s="24"/>
      <c r="D17" s="24"/>
      <c r="E17" s="6"/>
      <c r="F17" s="6"/>
      <c r="G17" s="25"/>
    </row>
    <row r="18" spans="1:7" ht="18" customHeight="1" x14ac:dyDescent="0.2">
      <c r="A18" s="143"/>
      <c r="B18" s="6"/>
      <c r="C18" s="24"/>
      <c r="D18" s="24"/>
      <c r="E18" s="31"/>
      <c r="F18" s="33"/>
      <c r="G18" s="204"/>
    </row>
    <row r="19" spans="1:7" ht="18" customHeight="1" x14ac:dyDescent="0.2">
      <c r="A19" s="143"/>
      <c r="B19" s="6"/>
      <c r="C19" s="6"/>
      <c r="D19" s="6"/>
      <c r="E19" s="6"/>
      <c r="F19" s="6"/>
      <c r="G19" s="25"/>
    </row>
    <row r="20" spans="1:7" ht="18" customHeight="1" x14ac:dyDescent="0.2">
      <c r="A20" s="143"/>
      <c r="B20" s="6"/>
      <c r="C20" s="6"/>
      <c r="D20" s="6"/>
      <c r="E20" s="6"/>
      <c r="F20" s="6"/>
      <c r="G20" s="25"/>
    </row>
    <row r="21" spans="1:7" ht="18" customHeight="1" x14ac:dyDescent="0.2">
      <c r="A21" s="143"/>
      <c r="B21" s="6"/>
      <c r="C21" s="6"/>
      <c r="D21" s="6"/>
      <c r="E21" s="6"/>
      <c r="F21" s="6"/>
      <c r="G21" s="25"/>
    </row>
    <row r="22" spans="1:7" ht="18" customHeight="1" x14ac:dyDescent="0.2">
      <c r="A22" s="143"/>
      <c r="B22" s="6"/>
      <c r="C22" s="6"/>
      <c r="D22" s="6"/>
      <c r="E22" s="6"/>
      <c r="F22" s="6"/>
      <c r="G22" s="25"/>
    </row>
    <row r="23" spans="1:7" ht="18" customHeight="1" x14ac:dyDescent="0.2">
      <c r="A23" s="143"/>
      <c r="B23" s="6"/>
      <c r="C23" s="6"/>
      <c r="D23" s="6"/>
      <c r="E23" s="6"/>
      <c r="F23" s="6"/>
      <c r="G23" s="25"/>
    </row>
    <row r="24" spans="1:7" ht="18" customHeight="1" thickBot="1" x14ac:dyDescent="0.25">
      <c r="A24" s="205"/>
      <c r="B24" s="200"/>
      <c r="C24" s="200"/>
      <c r="D24" s="200"/>
      <c r="E24" s="200"/>
      <c r="F24" s="200"/>
      <c r="G24" s="175"/>
    </row>
    <row r="25" spans="1:7" ht="24.75" customHeight="1" x14ac:dyDescent="0.2">
      <c r="A25" s="1508" t="s">
        <v>516</v>
      </c>
      <c r="B25" s="1508"/>
      <c r="C25" s="1508"/>
      <c r="D25" s="1508"/>
      <c r="E25" s="1508"/>
      <c r="F25" s="1508"/>
      <c r="G25" s="1508"/>
    </row>
    <row r="26" spans="1:7" x14ac:dyDescent="0.2">
      <c r="A26" s="531" t="s">
        <v>300</v>
      </c>
    </row>
    <row r="27" spans="1:7" x14ac:dyDescent="0.2">
      <c r="A27" s="460" t="s">
        <v>324</v>
      </c>
      <c r="F27" s="1495" t="s">
        <v>443</v>
      </c>
      <c r="G27" s="1495"/>
    </row>
  </sheetData>
  <mergeCells count="6">
    <mergeCell ref="A1:G1"/>
    <mergeCell ref="A2:G2"/>
    <mergeCell ref="A4:G4"/>
    <mergeCell ref="A6:G6"/>
    <mergeCell ref="F27:G27"/>
    <mergeCell ref="A25:G25"/>
  </mergeCells>
  <phoneticPr fontId="3" type="noConversion"/>
  <hyperlinks>
    <hyperlink ref="F27" location="'TABLA DE CONTENIDO'!A1" display="VOLVER A TABLA DE CONTENIDO"/>
  </hyperlinks>
  <printOptions horizontalCentered="1" verticalCentered="1"/>
  <pageMargins left="0.39370078740157483" right="0.28999999999999998" top="0.59055118110236227" bottom="0.98425196850393704" header="0" footer="0"/>
  <pageSetup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opLeftCell="A4" zoomScale="80" zoomScaleNormal="80" workbookViewId="0">
      <selection activeCell="K18" sqref="K18"/>
    </sheetView>
  </sheetViews>
  <sheetFormatPr baseColWidth="10" defaultRowHeight="12.75" x14ac:dyDescent="0.2"/>
  <cols>
    <col min="1" max="1" width="16" style="542" customWidth="1"/>
    <col min="2" max="2" width="12.42578125" style="542" customWidth="1"/>
    <col min="3" max="3" width="14.7109375" style="542" customWidth="1"/>
    <col min="4" max="7" width="11.42578125" style="542"/>
    <col min="8" max="9" width="9" style="542" customWidth="1"/>
    <col min="10" max="12" width="11.42578125" style="542"/>
    <col min="13" max="13" width="12.7109375" style="542" customWidth="1"/>
    <col min="14" max="15" width="11.42578125" style="542"/>
    <col min="16" max="16" width="12.28515625" style="542" customWidth="1"/>
    <col min="17" max="17" width="15" style="542" customWidth="1"/>
    <col min="18" max="18" width="11.42578125" style="542"/>
    <col min="19" max="19" width="12.28515625" style="542" customWidth="1"/>
    <col min="20" max="20" width="23.28515625" style="542" customWidth="1"/>
    <col min="21" max="16384" width="11.42578125" style="542"/>
  </cols>
  <sheetData>
    <row r="1" spans="1:20" ht="23.25" x14ac:dyDescent="0.35">
      <c r="A1" s="1507" t="s">
        <v>0</v>
      </c>
      <c r="B1" s="1507"/>
      <c r="C1" s="1507"/>
      <c r="D1" s="1507"/>
      <c r="E1" s="1507"/>
      <c r="F1" s="1507"/>
      <c r="G1" s="1507"/>
      <c r="H1" s="1507"/>
      <c r="I1" s="1507"/>
      <c r="J1" s="1507"/>
      <c r="K1" s="1507"/>
      <c r="L1" s="1507"/>
      <c r="M1" s="1507"/>
      <c r="N1" s="1507"/>
      <c r="O1" s="1507"/>
      <c r="P1" s="1507"/>
      <c r="Q1" s="1507"/>
      <c r="R1" s="1507"/>
      <c r="S1" s="1507"/>
      <c r="T1" s="1507"/>
    </row>
    <row r="2" spans="1:20" ht="18" x14ac:dyDescent="0.25">
      <c r="A2" s="1322" t="s">
        <v>590</v>
      </c>
      <c r="B2" s="1322"/>
      <c r="C2" s="1322"/>
      <c r="D2" s="1322"/>
      <c r="E2" s="1322"/>
      <c r="F2" s="1322"/>
      <c r="G2" s="1322"/>
      <c r="H2" s="1322"/>
      <c r="I2" s="1322"/>
      <c r="J2" s="1322"/>
      <c r="K2" s="1322"/>
      <c r="L2" s="1322"/>
      <c r="M2" s="1322"/>
      <c r="N2" s="1322"/>
      <c r="O2" s="1322"/>
      <c r="P2" s="1322"/>
      <c r="Q2" s="1322"/>
      <c r="R2" s="1322"/>
      <c r="S2" s="1322"/>
      <c r="T2" s="1322"/>
    </row>
    <row r="3" spans="1:20" ht="18" x14ac:dyDescent="0.25">
      <c r="A3" s="54"/>
      <c r="B3" s="55"/>
      <c r="C3" s="34"/>
      <c r="D3" s="34"/>
      <c r="E3" s="34"/>
      <c r="F3" s="34"/>
      <c r="G3" s="34"/>
    </row>
    <row r="4" spans="1:20" ht="18" x14ac:dyDescent="0.25">
      <c r="A4" s="1322" t="s">
        <v>447</v>
      </c>
      <c r="B4" s="1322"/>
      <c r="C4" s="1322"/>
      <c r="D4" s="1322"/>
      <c r="E4" s="1322"/>
      <c r="F4" s="1322"/>
      <c r="G4" s="1322"/>
      <c r="H4" s="1322"/>
      <c r="I4" s="1322"/>
      <c r="J4" s="1322"/>
      <c r="K4" s="1322"/>
      <c r="L4" s="1322"/>
      <c r="M4" s="1322"/>
      <c r="N4" s="1322"/>
      <c r="O4" s="1322"/>
      <c r="P4" s="1322"/>
      <c r="Q4" s="1322"/>
      <c r="R4" s="1322"/>
      <c r="S4" s="1322"/>
      <c r="T4" s="1322"/>
    </row>
    <row r="5" spans="1:20" x14ac:dyDescent="0.2">
      <c r="A5" s="57"/>
      <c r="B5" s="57"/>
      <c r="C5" s="39"/>
      <c r="D5" s="39"/>
      <c r="E5" s="39"/>
      <c r="F5" s="39"/>
      <c r="G5" s="39"/>
    </row>
    <row r="6" spans="1:20" ht="18" x14ac:dyDescent="0.25">
      <c r="A6" s="1322" t="s">
        <v>440</v>
      </c>
      <c r="B6" s="1322"/>
      <c r="C6" s="1322"/>
      <c r="D6" s="1322"/>
      <c r="E6" s="1322"/>
      <c r="F6" s="1322"/>
      <c r="G6" s="1322"/>
      <c r="H6" s="1322"/>
      <c r="I6" s="1322"/>
      <c r="J6" s="1322"/>
      <c r="K6" s="1322"/>
      <c r="L6" s="1322"/>
      <c r="M6" s="1322"/>
      <c r="N6" s="1322"/>
      <c r="O6" s="1322"/>
      <c r="P6" s="1322"/>
      <c r="Q6" s="1322"/>
      <c r="R6" s="1322"/>
      <c r="S6" s="1322"/>
      <c r="T6" s="1322"/>
    </row>
    <row r="7" spans="1:20" x14ac:dyDescent="0.2">
      <c r="A7" s="39"/>
      <c r="B7" s="39"/>
      <c r="C7" s="39"/>
      <c r="D7" s="39"/>
      <c r="E7" s="39"/>
      <c r="F7" s="39"/>
      <c r="G7" s="39"/>
    </row>
    <row r="8" spans="1:20" x14ac:dyDescent="0.2">
      <c r="A8" s="269" t="s">
        <v>731</v>
      </c>
      <c r="B8" s="39"/>
      <c r="C8" s="449"/>
      <c r="D8" s="449"/>
      <c r="E8" s="449"/>
      <c r="F8" s="449"/>
      <c r="G8" s="39"/>
      <c r="N8" s="267" t="s">
        <v>1125</v>
      </c>
      <c r="Q8" s="582"/>
      <c r="R8" s="582"/>
      <c r="S8" s="582"/>
    </row>
    <row r="10" spans="1:20" ht="13.5" thickBot="1" x14ac:dyDescent="0.25"/>
    <row r="11" spans="1:20" s="538" customFormat="1" ht="18.75" customHeight="1" thickBot="1" x14ac:dyDescent="0.25">
      <c r="A11" s="1560" t="s">
        <v>6</v>
      </c>
      <c r="B11" s="1563" t="s">
        <v>7</v>
      </c>
      <c r="C11" s="1566" t="s">
        <v>493</v>
      </c>
      <c r="D11" s="1569" t="s">
        <v>426</v>
      </c>
      <c r="E11" s="1570"/>
      <c r="F11" s="1571"/>
      <c r="G11" s="1572" t="s">
        <v>427</v>
      </c>
      <c r="H11" s="1578" t="s">
        <v>21</v>
      </c>
      <c r="I11" s="1579"/>
      <c r="J11" s="1579"/>
      <c r="K11" s="1579"/>
      <c r="L11" s="1579"/>
      <c r="M11" s="1579"/>
      <c r="N11" s="1579"/>
      <c r="O11" s="1579"/>
      <c r="P11" s="1579"/>
      <c r="Q11" s="1579"/>
      <c r="R11" s="1579"/>
      <c r="S11" s="1580"/>
      <c r="T11" s="1581" t="s">
        <v>13</v>
      </c>
    </row>
    <row r="12" spans="1:20" s="539" customFormat="1" ht="34.5" customHeight="1" x14ac:dyDescent="0.2">
      <c r="A12" s="1561"/>
      <c r="B12" s="1564"/>
      <c r="C12" s="1567"/>
      <c r="D12" s="1584" t="s">
        <v>82</v>
      </c>
      <c r="E12" s="1585" t="s">
        <v>83</v>
      </c>
      <c r="F12" s="1586" t="s">
        <v>469</v>
      </c>
      <c r="G12" s="1573"/>
      <c r="H12" s="1558" t="s">
        <v>428</v>
      </c>
      <c r="I12" s="1563" t="s">
        <v>429</v>
      </c>
      <c r="J12" s="1563" t="s">
        <v>430</v>
      </c>
      <c r="K12" s="1563"/>
      <c r="L12" s="1563"/>
      <c r="M12" s="1556" t="s">
        <v>471</v>
      </c>
      <c r="N12" s="1556" t="s">
        <v>472</v>
      </c>
      <c r="O12" s="1556" t="s">
        <v>475</v>
      </c>
      <c r="P12" s="1556" t="s">
        <v>498</v>
      </c>
      <c r="Q12" s="1563" t="s">
        <v>431</v>
      </c>
      <c r="R12" s="1588" t="s">
        <v>432</v>
      </c>
      <c r="S12" s="1590" t="s">
        <v>433</v>
      </c>
      <c r="T12" s="1582"/>
    </row>
    <row r="13" spans="1:20" s="540" customFormat="1" ht="49.5" customHeight="1" thickBot="1" x14ac:dyDescent="0.25">
      <c r="A13" s="1562"/>
      <c r="B13" s="1565"/>
      <c r="C13" s="1568"/>
      <c r="D13" s="1562"/>
      <c r="E13" s="1565"/>
      <c r="F13" s="1587"/>
      <c r="G13" s="1574"/>
      <c r="H13" s="1559"/>
      <c r="I13" s="1565"/>
      <c r="J13" s="583" t="s">
        <v>434</v>
      </c>
      <c r="K13" s="583" t="s">
        <v>435</v>
      </c>
      <c r="L13" s="583" t="s">
        <v>436</v>
      </c>
      <c r="M13" s="1557"/>
      <c r="N13" s="1557"/>
      <c r="O13" s="1557"/>
      <c r="P13" s="1557"/>
      <c r="Q13" s="1565"/>
      <c r="R13" s="1589"/>
      <c r="S13" s="1591"/>
      <c r="T13" s="1583"/>
    </row>
    <row r="14" spans="1:20" x14ac:dyDescent="0.2">
      <c r="A14" s="857" t="s">
        <v>853</v>
      </c>
      <c r="B14" s="858" t="s">
        <v>853</v>
      </c>
      <c r="C14" s="858" t="s">
        <v>853</v>
      </c>
      <c r="D14" s="858" t="s">
        <v>853</v>
      </c>
      <c r="E14" s="858" t="s">
        <v>853</v>
      </c>
      <c r="F14" s="858" t="s">
        <v>853</v>
      </c>
      <c r="G14" s="858" t="s">
        <v>853</v>
      </c>
      <c r="H14" s="858" t="s">
        <v>853</v>
      </c>
      <c r="I14" s="858" t="s">
        <v>853</v>
      </c>
      <c r="J14" s="858" t="s">
        <v>853</v>
      </c>
      <c r="K14" s="858" t="s">
        <v>853</v>
      </c>
      <c r="L14" s="858" t="s">
        <v>853</v>
      </c>
      <c r="M14" s="858" t="s">
        <v>853</v>
      </c>
      <c r="N14" s="858" t="s">
        <v>853</v>
      </c>
      <c r="O14" s="858" t="s">
        <v>853</v>
      </c>
      <c r="P14" s="858" t="s">
        <v>853</v>
      </c>
      <c r="Q14" s="858" t="s">
        <v>853</v>
      </c>
      <c r="R14" s="858" t="s">
        <v>853</v>
      </c>
      <c r="S14" s="858" t="s">
        <v>853</v>
      </c>
      <c r="T14" s="858" t="s">
        <v>853</v>
      </c>
    </row>
    <row r="15" spans="1:20" x14ac:dyDescent="0.2">
      <c r="A15" s="584"/>
      <c r="B15" s="541"/>
      <c r="C15" s="541"/>
      <c r="D15" s="541"/>
      <c r="E15" s="541"/>
      <c r="F15" s="541"/>
      <c r="G15" s="541"/>
      <c r="H15" s="541"/>
      <c r="I15" s="541"/>
      <c r="J15" s="541"/>
      <c r="K15" s="541"/>
      <c r="L15" s="541"/>
      <c r="M15" s="541"/>
      <c r="N15" s="541"/>
      <c r="O15" s="541"/>
      <c r="P15" s="541"/>
      <c r="Q15" s="541"/>
      <c r="R15" s="541"/>
      <c r="S15" s="541"/>
      <c r="T15" s="585"/>
    </row>
    <row r="16" spans="1:20" x14ac:dyDescent="0.2">
      <c r="A16" s="584"/>
      <c r="B16" s="541"/>
      <c r="C16" s="541"/>
      <c r="D16" s="541"/>
      <c r="E16" s="541"/>
      <c r="F16" s="541"/>
      <c r="G16" s="541"/>
      <c r="H16" s="541"/>
      <c r="I16" s="541"/>
      <c r="J16" s="541"/>
      <c r="K16" s="541"/>
      <c r="L16" s="541"/>
      <c r="M16" s="541"/>
      <c r="N16" s="541"/>
      <c r="O16" s="541"/>
      <c r="P16" s="541"/>
      <c r="Q16" s="541"/>
      <c r="R16" s="541"/>
      <c r="S16" s="541"/>
      <c r="T16" s="585"/>
    </row>
    <row r="17" spans="1:20" x14ac:dyDescent="0.2">
      <c r="A17" s="584"/>
      <c r="B17" s="541"/>
      <c r="C17" s="541"/>
      <c r="D17" s="541"/>
      <c r="E17" s="541"/>
      <c r="F17" s="541"/>
      <c r="G17" s="541"/>
      <c r="H17" s="541"/>
      <c r="I17" s="541"/>
      <c r="J17" s="541"/>
      <c r="K17" s="541"/>
      <c r="L17" s="541"/>
      <c r="M17" s="541"/>
      <c r="N17" s="541"/>
      <c r="O17" s="541"/>
      <c r="P17" s="541"/>
      <c r="Q17" s="541"/>
      <c r="R17" s="541"/>
      <c r="S17" s="541"/>
      <c r="T17" s="585"/>
    </row>
    <row r="18" spans="1:20" x14ac:dyDescent="0.2">
      <c r="A18" s="584"/>
      <c r="B18" s="541"/>
      <c r="C18" s="541"/>
      <c r="D18" s="541"/>
      <c r="E18" s="541"/>
      <c r="F18" s="541"/>
      <c r="G18" s="541"/>
      <c r="H18" s="541"/>
      <c r="I18" s="541"/>
      <c r="J18" s="541"/>
      <c r="K18" s="541"/>
      <c r="L18" s="541"/>
      <c r="M18" s="541"/>
      <c r="N18" s="541"/>
      <c r="O18" s="541"/>
      <c r="P18" s="541"/>
      <c r="Q18" s="541"/>
      <c r="R18" s="541"/>
      <c r="S18" s="541"/>
      <c r="T18" s="585"/>
    </row>
    <row r="19" spans="1:20" x14ac:dyDescent="0.2">
      <c r="A19" s="584"/>
      <c r="B19" s="541"/>
      <c r="C19" s="541"/>
      <c r="D19" s="541"/>
      <c r="E19" s="541"/>
      <c r="F19" s="541"/>
      <c r="G19" s="541"/>
      <c r="H19" s="541"/>
      <c r="I19" s="541"/>
      <c r="J19" s="541"/>
      <c r="K19" s="541"/>
      <c r="L19" s="541"/>
      <c r="M19" s="541"/>
      <c r="N19" s="541"/>
      <c r="O19" s="541"/>
      <c r="P19" s="541"/>
      <c r="Q19" s="541"/>
      <c r="R19" s="541"/>
      <c r="S19" s="541"/>
      <c r="T19" s="585"/>
    </row>
    <row r="20" spans="1:20" x14ac:dyDescent="0.2">
      <c r="A20" s="584"/>
      <c r="B20" s="541"/>
      <c r="C20" s="541"/>
      <c r="D20" s="541"/>
      <c r="E20" s="541"/>
      <c r="F20" s="541"/>
      <c r="G20" s="541"/>
      <c r="H20" s="541"/>
      <c r="I20" s="541"/>
      <c r="J20" s="541"/>
      <c r="K20" s="541"/>
      <c r="L20" s="541"/>
      <c r="M20" s="541"/>
      <c r="N20" s="541"/>
      <c r="O20" s="541"/>
      <c r="P20" s="541"/>
      <c r="Q20" s="541"/>
      <c r="R20" s="541"/>
      <c r="S20" s="541"/>
      <c r="T20" s="585"/>
    </row>
    <row r="21" spans="1:20" x14ac:dyDescent="0.2">
      <c r="A21" s="584"/>
      <c r="B21" s="541"/>
      <c r="C21" s="541"/>
      <c r="D21" s="541"/>
      <c r="E21" s="541"/>
      <c r="F21" s="541"/>
      <c r="G21" s="541"/>
      <c r="H21" s="541"/>
      <c r="I21" s="541"/>
      <c r="J21" s="541"/>
      <c r="K21" s="541"/>
      <c r="L21" s="541"/>
      <c r="M21" s="541"/>
      <c r="N21" s="541"/>
      <c r="O21" s="541"/>
      <c r="P21" s="541"/>
      <c r="Q21" s="541"/>
      <c r="R21" s="541"/>
      <c r="S21" s="541"/>
      <c r="T21" s="585"/>
    </row>
    <row r="22" spans="1:20" x14ac:dyDescent="0.2">
      <c r="A22" s="584"/>
      <c r="B22" s="541"/>
      <c r="C22" s="541"/>
      <c r="D22" s="541"/>
      <c r="E22" s="541"/>
      <c r="F22" s="541"/>
      <c r="G22" s="541"/>
      <c r="H22" s="541"/>
      <c r="I22" s="541"/>
      <c r="J22" s="541"/>
      <c r="K22" s="541"/>
      <c r="L22" s="541"/>
      <c r="M22" s="541"/>
      <c r="N22" s="541"/>
      <c r="O22" s="541"/>
      <c r="P22" s="541"/>
      <c r="Q22" s="541"/>
      <c r="R22" s="541"/>
      <c r="S22" s="541"/>
      <c r="T22" s="585"/>
    </row>
    <row r="23" spans="1:20" x14ac:dyDescent="0.2">
      <c r="A23" s="584"/>
      <c r="B23" s="541"/>
      <c r="C23" s="541"/>
      <c r="D23" s="541"/>
      <c r="E23" s="541"/>
      <c r="F23" s="541"/>
      <c r="G23" s="541"/>
      <c r="H23" s="541"/>
      <c r="I23" s="541"/>
      <c r="J23" s="541"/>
      <c r="K23" s="541"/>
      <c r="L23" s="541"/>
      <c r="M23" s="541"/>
      <c r="N23" s="541"/>
      <c r="O23" s="541"/>
      <c r="P23" s="541"/>
      <c r="Q23" s="541"/>
      <c r="R23" s="541"/>
      <c r="S23" s="541"/>
      <c r="T23" s="585"/>
    </row>
    <row r="24" spans="1:20" x14ac:dyDescent="0.2">
      <c r="A24" s="584"/>
      <c r="B24" s="541"/>
      <c r="C24" s="541"/>
      <c r="D24" s="541"/>
      <c r="E24" s="541"/>
      <c r="F24" s="541"/>
      <c r="G24" s="541"/>
      <c r="H24" s="541"/>
      <c r="I24" s="541"/>
      <c r="J24" s="541"/>
      <c r="K24" s="541"/>
      <c r="L24" s="541"/>
      <c r="M24" s="541"/>
      <c r="N24" s="541"/>
      <c r="O24" s="541"/>
      <c r="P24" s="541"/>
      <c r="Q24" s="541"/>
      <c r="R24" s="541"/>
      <c r="S24" s="541"/>
      <c r="T24" s="585"/>
    </row>
    <row r="25" spans="1:20" x14ac:dyDescent="0.2">
      <c r="A25" s="584"/>
      <c r="B25" s="541"/>
      <c r="C25" s="541"/>
      <c r="D25" s="541"/>
      <c r="E25" s="541"/>
      <c r="F25" s="541"/>
      <c r="G25" s="541"/>
      <c r="H25" s="541"/>
      <c r="I25" s="541"/>
      <c r="J25" s="541"/>
      <c r="K25" s="541"/>
      <c r="L25" s="541"/>
      <c r="M25" s="541"/>
      <c r="N25" s="541"/>
      <c r="O25" s="541"/>
      <c r="P25" s="541"/>
      <c r="Q25" s="541"/>
      <c r="R25" s="541"/>
      <c r="S25" s="541"/>
      <c r="T25" s="585"/>
    </row>
    <row r="26" spans="1:20" x14ac:dyDescent="0.2">
      <c r="A26" s="584"/>
      <c r="B26" s="541"/>
      <c r="C26" s="541"/>
      <c r="D26" s="541"/>
      <c r="E26" s="541"/>
      <c r="F26" s="541"/>
      <c r="G26" s="541"/>
      <c r="H26" s="541"/>
      <c r="I26" s="541"/>
      <c r="J26" s="541"/>
      <c r="K26" s="541"/>
      <c r="L26" s="541"/>
      <c r="M26" s="541"/>
      <c r="N26" s="541"/>
      <c r="O26" s="541"/>
      <c r="P26" s="541"/>
      <c r="Q26" s="541"/>
      <c r="R26" s="541"/>
      <c r="S26" s="541"/>
      <c r="T26" s="585"/>
    </row>
    <row r="27" spans="1:20" x14ac:dyDescent="0.2">
      <c r="A27" s="584"/>
      <c r="B27" s="541"/>
      <c r="C27" s="541"/>
      <c r="D27" s="541"/>
      <c r="E27" s="541"/>
      <c r="F27" s="541"/>
      <c r="G27" s="541"/>
      <c r="H27" s="541"/>
      <c r="I27" s="541"/>
      <c r="J27" s="541"/>
      <c r="K27" s="541"/>
      <c r="L27" s="541"/>
      <c r="M27" s="541"/>
      <c r="N27" s="541"/>
      <c r="O27" s="541"/>
      <c r="P27" s="541"/>
      <c r="Q27" s="541"/>
      <c r="R27" s="541"/>
      <c r="S27" s="541"/>
      <c r="T27" s="585"/>
    </row>
    <row r="28" spans="1:20" ht="13.5" thickBot="1" x14ac:dyDescent="0.25">
      <c r="A28" s="586"/>
      <c r="B28" s="587"/>
      <c r="C28" s="587"/>
      <c r="D28" s="587"/>
      <c r="E28" s="587"/>
      <c r="F28" s="587"/>
      <c r="G28" s="587"/>
      <c r="H28" s="587"/>
      <c r="I28" s="587"/>
      <c r="J28" s="587"/>
      <c r="K28" s="587"/>
      <c r="L28" s="587"/>
      <c r="M28" s="587"/>
      <c r="N28" s="587"/>
      <c r="O28" s="587"/>
      <c r="P28" s="587"/>
      <c r="Q28" s="587"/>
      <c r="R28" s="587"/>
      <c r="S28" s="587"/>
      <c r="T28" s="588"/>
    </row>
    <row r="31" spans="1:20" ht="26.25" customHeight="1" x14ac:dyDescent="0.2">
      <c r="A31" s="581" t="s">
        <v>185</v>
      </c>
      <c r="B31" s="467"/>
      <c r="C31" s="1535" t="s">
        <v>30</v>
      </c>
      <c r="D31" s="1535"/>
      <c r="E31" s="1535"/>
      <c r="F31" s="1535" t="s">
        <v>473</v>
      </c>
      <c r="G31" s="1535"/>
      <c r="H31" s="1535"/>
      <c r="I31" s="1577" t="s">
        <v>474</v>
      </c>
      <c r="J31" s="1534"/>
      <c r="K31" s="1534"/>
      <c r="L31" s="465" t="s">
        <v>29</v>
      </c>
      <c r="M31" s="1575" t="s">
        <v>31</v>
      </c>
      <c r="N31" s="1576"/>
      <c r="O31"/>
      <c r="P31"/>
    </row>
    <row r="32" spans="1:20" x14ac:dyDescent="0.2">
      <c r="Q32" s="1495" t="s">
        <v>443</v>
      </c>
      <c r="R32" s="1495"/>
      <c r="S32" s="1495"/>
    </row>
    <row r="33" spans="1:2" x14ac:dyDescent="0.2">
      <c r="A33" s="580" t="s">
        <v>470</v>
      </c>
      <c r="B33" s="542" t="s">
        <v>437</v>
      </c>
    </row>
    <row r="34" spans="1:2" x14ac:dyDescent="0.2">
      <c r="B34" s="542" t="s">
        <v>438</v>
      </c>
    </row>
  </sheetData>
  <mergeCells count="29">
    <mergeCell ref="Q32:S32"/>
    <mergeCell ref="H11:S11"/>
    <mergeCell ref="T11:T13"/>
    <mergeCell ref="D12:D13"/>
    <mergeCell ref="E12:E13"/>
    <mergeCell ref="F12:F13"/>
    <mergeCell ref="Q12:Q13"/>
    <mergeCell ref="R12:R13"/>
    <mergeCell ref="S12:S13"/>
    <mergeCell ref="P12:P13"/>
    <mergeCell ref="D11:F11"/>
    <mergeCell ref="G11:G13"/>
    <mergeCell ref="M31:N31"/>
    <mergeCell ref="I12:I13"/>
    <mergeCell ref="J12:L12"/>
    <mergeCell ref="M12:M13"/>
    <mergeCell ref="C31:E31"/>
    <mergeCell ref="F31:H31"/>
    <mergeCell ref="I31:K31"/>
    <mergeCell ref="O12:O13"/>
    <mergeCell ref="A1:T1"/>
    <mergeCell ref="A2:T2"/>
    <mergeCell ref="A4:T4"/>
    <mergeCell ref="A6:T6"/>
    <mergeCell ref="H12:H13"/>
    <mergeCell ref="N12:N13"/>
    <mergeCell ref="A11:A13"/>
    <mergeCell ref="B11:B13"/>
    <mergeCell ref="C11:C13"/>
  </mergeCells>
  <hyperlinks>
    <hyperlink ref="Q32" location="'TABLA DE CONTENIDO'!A1" display="VOLVER A TABLA DE CONTENIDO"/>
  </hyperlinks>
  <printOptions horizontalCentered="1" verticalCentered="1"/>
  <pageMargins left="0.25" right="0.25" top="0.98425196850393704" bottom="0.98425196850393704" header="0" footer="0"/>
  <pageSetup scale="55"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1"/>
  <sheetViews>
    <sheetView topLeftCell="D1" workbookViewId="0">
      <selection activeCell="M24" sqref="M24"/>
    </sheetView>
  </sheetViews>
  <sheetFormatPr baseColWidth="10" defaultRowHeight="12.75" x14ac:dyDescent="0.2"/>
  <cols>
    <col min="1" max="1" width="16.7109375" style="542" customWidth="1"/>
    <col min="2" max="2" width="11" style="542" customWidth="1"/>
    <col min="3" max="3" width="14.7109375" style="542" customWidth="1"/>
    <col min="4" max="10" width="11.42578125" style="542"/>
    <col min="11" max="11" width="24.140625" style="542" customWidth="1"/>
    <col min="12" max="16384" width="11.42578125" style="542"/>
  </cols>
  <sheetData>
    <row r="1" spans="1:12" ht="23.25" x14ac:dyDescent="0.35">
      <c r="A1" s="1507" t="s">
        <v>0</v>
      </c>
      <c r="B1" s="1507"/>
      <c r="C1" s="1507"/>
      <c r="D1" s="1507"/>
      <c r="E1" s="1507"/>
      <c r="F1" s="1507"/>
      <c r="G1" s="1507"/>
      <c r="H1" s="1507"/>
      <c r="I1" s="1507"/>
      <c r="J1" s="1507"/>
      <c r="K1" s="1507"/>
      <c r="L1" s="573"/>
    </row>
    <row r="2" spans="1:12" ht="18" x14ac:dyDescent="0.25">
      <c r="A2" s="1322" t="s">
        <v>590</v>
      </c>
      <c r="B2" s="1322"/>
      <c r="C2" s="1322"/>
      <c r="D2" s="1322"/>
      <c r="E2" s="1322"/>
      <c r="F2" s="1322"/>
      <c r="G2" s="1322"/>
      <c r="H2" s="1322"/>
      <c r="I2" s="1322"/>
      <c r="J2" s="1322"/>
      <c r="K2" s="1322"/>
      <c r="L2" s="574"/>
    </row>
    <row r="3" spans="1:12" ht="18" x14ac:dyDescent="0.25">
      <c r="A3" s="54"/>
      <c r="B3" s="55"/>
      <c r="C3" s="34"/>
      <c r="D3" s="34"/>
      <c r="E3" s="34"/>
      <c r="F3" s="34"/>
      <c r="G3" s="34"/>
      <c r="H3" s="34"/>
      <c r="I3" s="34"/>
      <c r="J3" s="34"/>
      <c r="K3" s="34"/>
      <c r="L3" s="34"/>
    </row>
    <row r="4" spans="1:12" ht="18" x14ac:dyDescent="0.25">
      <c r="A4" s="1322" t="s">
        <v>448</v>
      </c>
      <c r="B4" s="1322"/>
      <c r="C4" s="1322"/>
      <c r="D4" s="1322"/>
      <c r="E4" s="1322"/>
      <c r="F4" s="1322"/>
      <c r="G4" s="1322"/>
      <c r="H4" s="1322"/>
      <c r="I4" s="1322"/>
      <c r="J4" s="1322"/>
      <c r="K4" s="1322"/>
      <c r="L4" s="574"/>
    </row>
    <row r="5" spans="1:12" x14ac:dyDescent="0.2">
      <c r="A5" s="57"/>
      <c r="B5" s="57"/>
      <c r="C5" s="39"/>
      <c r="D5" s="39"/>
      <c r="E5" s="39"/>
      <c r="F5" s="39"/>
      <c r="G5" s="39"/>
      <c r="H5" s="39"/>
      <c r="I5" s="39"/>
      <c r="J5" s="39"/>
      <c r="K5" s="45"/>
      <c r="L5" s="39"/>
    </row>
    <row r="6" spans="1:12" ht="18" x14ac:dyDescent="0.25">
      <c r="A6" s="1322" t="s">
        <v>449</v>
      </c>
      <c r="B6" s="1322"/>
      <c r="C6" s="1322"/>
      <c r="D6" s="1322"/>
      <c r="E6" s="1322"/>
      <c r="F6" s="1322"/>
      <c r="G6" s="1322"/>
      <c r="H6" s="1322"/>
      <c r="I6" s="1322"/>
      <c r="J6" s="1322"/>
      <c r="K6" s="1322"/>
      <c r="L6" s="574"/>
    </row>
    <row r="7" spans="1:12" x14ac:dyDescent="0.2">
      <c r="A7" s="39"/>
      <c r="B7" s="39"/>
      <c r="C7" s="39"/>
      <c r="D7" s="39"/>
      <c r="E7" s="39"/>
      <c r="F7" s="39"/>
      <c r="G7" s="39"/>
      <c r="H7" s="39"/>
      <c r="I7" s="45"/>
      <c r="J7" s="45"/>
      <c r="K7" s="45"/>
      <c r="L7" s="45"/>
    </row>
    <row r="8" spans="1:12" x14ac:dyDescent="0.2">
      <c r="A8" s="269" t="s">
        <v>731</v>
      </c>
      <c r="B8" s="39"/>
      <c r="C8" s="449"/>
      <c r="D8" s="449"/>
      <c r="E8" s="449"/>
      <c r="F8" s="449"/>
      <c r="G8" s="39"/>
      <c r="H8" s="267" t="s">
        <v>1125</v>
      </c>
      <c r="I8" s="35"/>
      <c r="J8" s="449"/>
      <c r="K8" s="451"/>
      <c r="L8" s="450"/>
    </row>
    <row r="11" spans="1:12" s="538" customFormat="1" ht="11.25" customHeight="1" x14ac:dyDescent="0.2">
      <c r="A11" s="1594" t="s">
        <v>6</v>
      </c>
      <c r="B11" s="1594" t="s">
        <v>7</v>
      </c>
      <c r="C11" s="1594" t="s">
        <v>425</v>
      </c>
      <c r="D11" s="1594" t="s">
        <v>426</v>
      </c>
      <c r="E11" s="1594"/>
      <c r="F11" s="1594"/>
      <c r="G11" s="1593" t="s">
        <v>309</v>
      </c>
      <c r="H11" s="1593" t="s">
        <v>439</v>
      </c>
      <c r="I11" s="1596" t="s">
        <v>505</v>
      </c>
      <c r="J11" s="1597"/>
      <c r="K11" s="1593" t="s">
        <v>13</v>
      </c>
    </row>
    <row r="12" spans="1:12" s="539" customFormat="1" ht="22.5" customHeight="1" x14ac:dyDescent="0.2">
      <c r="A12" s="1594"/>
      <c r="B12" s="1594"/>
      <c r="C12" s="1594"/>
      <c r="D12" s="1594" t="s">
        <v>82</v>
      </c>
      <c r="E12" s="1594" t="s">
        <v>83</v>
      </c>
      <c r="F12" s="1594" t="s">
        <v>469</v>
      </c>
      <c r="G12" s="1593"/>
      <c r="H12" s="1593"/>
      <c r="I12" s="1598"/>
      <c r="J12" s="1599"/>
      <c r="K12" s="1593"/>
    </row>
    <row r="13" spans="1:12" s="540" customFormat="1" ht="11.25" x14ac:dyDescent="0.2">
      <c r="A13" s="1594"/>
      <c r="B13" s="1594"/>
      <c r="C13" s="1594"/>
      <c r="D13" s="1594"/>
      <c r="E13" s="1594"/>
      <c r="F13" s="1594"/>
      <c r="G13" s="1593"/>
      <c r="H13" s="1593"/>
      <c r="I13" s="543" t="s">
        <v>468</v>
      </c>
      <c r="J13" s="543" t="s">
        <v>310</v>
      </c>
      <c r="K13" s="543" t="s">
        <v>56</v>
      </c>
    </row>
    <row r="14" spans="1:12" x14ac:dyDescent="0.2">
      <c r="A14" s="807" t="s">
        <v>853</v>
      </c>
      <c r="B14" s="807" t="s">
        <v>853</v>
      </c>
      <c r="C14" s="807" t="s">
        <v>853</v>
      </c>
      <c r="D14" s="807" t="s">
        <v>862</v>
      </c>
      <c r="E14" s="807" t="s">
        <v>862</v>
      </c>
      <c r="F14" s="807" t="s">
        <v>862</v>
      </c>
      <c r="G14" s="807" t="s">
        <v>862</v>
      </c>
      <c r="H14" s="807" t="s">
        <v>862</v>
      </c>
      <c r="I14" s="807" t="s">
        <v>862</v>
      </c>
      <c r="J14" s="807" t="s">
        <v>862</v>
      </c>
      <c r="K14" s="807" t="s">
        <v>862</v>
      </c>
    </row>
    <row r="15" spans="1:12" x14ac:dyDescent="0.2">
      <c r="A15" s="541"/>
      <c r="B15" s="541"/>
      <c r="C15" s="541"/>
      <c r="D15" s="541"/>
      <c r="E15" s="541"/>
      <c r="F15" s="541"/>
      <c r="G15" s="541"/>
      <c r="H15" s="541"/>
      <c r="I15" s="541"/>
      <c r="J15" s="541"/>
      <c r="K15" s="541"/>
    </row>
    <row r="16" spans="1:12" x14ac:dyDescent="0.2">
      <c r="A16" s="541"/>
      <c r="B16" s="541"/>
      <c r="C16" s="541"/>
      <c r="D16" s="541"/>
      <c r="E16" s="541"/>
      <c r="F16" s="541"/>
      <c r="G16" s="541"/>
      <c r="H16" s="541"/>
      <c r="I16" s="541"/>
      <c r="J16" s="541"/>
      <c r="K16" s="541"/>
    </row>
    <row r="17" spans="1:11" x14ac:dyDescent="0.2">
      <c r="A17" s="541"/>
      <c r="B17" s="541"/>
      <c r="C17" s="541"/>
      <c r="D17" s="541"/>
      <c r="E17" s="541"/>
      <c r="F17" s="541"/>
      <c r="G17" s="541"/>
      <c r="H17" s="541"/>
      <c r="I17" s="541"/>
      <c r="J17" s="541"/>
      <c r="K17" s="541"/>
    </row>
    <row r="18" spans="1:11" x14ac:dyDescent="0.2">
      <c r="A18" s="541"/>
      <c r="B18" s="541"/>
      <c r="C18" s="541"/>
      <c r="D18" s="541"/>
      <c r="E18" s="541"/>
      <c r="F18" s="541"/>
      <c r="G18" s="541"/>
      <c r="H18" s="541"/>
      <c r="I18" s="541"/>
      <c r="J18" s="541"/>
      <c r="K18" s="541"/>
    </row>
    <row r="19" spans="1:11" x14ac:dyDescent="0.2">
      <c r="A19" s="541"/>
      <c r="B19" s="541"/>
      <c r="C19" s="541"/>
      <c r="D19" s="541"/>
      <c r="E19" s="541"/>
      <c r="F19" s="541"/>
      <c r="G19" s="541"/>
      <c r="H19" s="541"/>
      <c r="I19" s="541"/>
      <c r="J19" s="541"/>
      <c r="K19" s="541"/>
    </row>
    <row r="20" spans="1:11" x14ac:dyDescent="0.2">
      <c r="A20" s="541"/>
      <c r="B20" s="541"/>
      <c r="C20" s="541"/>
      <c r="D20" s="541"/>
      <c r="E20" s="541"/>
      <c r="F20" s="541"/>
      <c r="G20" s="541"/>
      <c r="H20" s="541"/>
      <c r="I20" s="541"/>
      <c r="J20" s="541"/>
      <c r="K20" s="541"/>
    </row>
    <row r="21" spans="1:11" x14ac:dyDescent="0.2">
      <c r="A21" s="541"/>
      <c r="B21" s="541"/>
      <c r="C21" s="541"/>
      <c r="D21" s="541"/>
      <c r="E21" s="541"/>
      <c r="F21" s="541"/>
      <c r="G21" s="541"/>
      <c r="H21" s="541"/>
      <c r="I21" s="541"/>
      <c r="J21" s="541"/>
      <c r="K21" s="541"/>
    </row>
    <row r="22" spans="1:11" x14ac:dyDescent="0.2">
      <c r="A22" s="541"/>
      <c r="B22" s="541"/>
      <c r="C22" s="541"/>
      <c r="D22" s="541"/>
      <c r="E22" s="541"/>
      <c r="F22" s="541"/>
      <c r="G22" s="541"/>
      <c r="H22" s="541"/>
      <c r="I22" s="541"/>
      <c r="J22" s="541"/>
      <c r="K22" s="541"/>
    </row>
    <row r="23" spans="1:11" x14ac:dyDescent="0.2">
      <c r="A23" s="541"/>
      <c r="B23" s="541"/>
      <c r="C23" s="541"/>
      <c r="D23" s="541"/>
      <c r="E23" s="541"/>
      <c r="F23" s="541"/>
      <c r="G23" s="541"/>
      <c r="H23" s="541"/>
      <c r="I23" s="541"/>
      <c r="J23" s="541"/>
      <c r="K23" s="541"/>
    </row>
    <row r="24" spans="1:11" x14ac:dyDescent="0.2">
      <c r="A24" s="541"/>
      <c r="B24" s="541"/>
      <c r="C24" s="541"/>
      <c r="D24" s="541"/>
      <c r="E24" s="541"/>
      <c r="F24" s="541"/>
      <c r="G24" s="541"/>
      <c r="H24" s="541"/>
      <c r="I24" s="541"/>
      <c r="J24" s="541"/>
      <c r="K24" s="541"/>
    </row>
    <row r="25" spans="1:11" x14ac:dyDescent="0.2">
      <c r="A25" s="541"/>
      <c r="B25" s="541"/>
      <c r="C25" s="541"/>
      <c r="D25" s="541"/>
      <c r="E25" s="541"/>
      <c r="F25" s="541"/>
      <c r="G25" s="541"/>
      <c r="H25" s="541"/>
      <c r="I25" s="541"/>
      <c r="J25" s="541"/>
      <c r="K25" s="541"/>
    </row>
    <row r="26" spans="1:11" x14ac:dyDescent="0.2">
      <c r="A26" s="541"/>
      <c r="B26" s="541"/>
      <c r="C26" s="541"/>
      <c r="D26" s="541"/>
      <c r="E26" s="541"/>
      <c r="F26" s="541"/>
      <c r="G26" s="541"/>
      <c r="H26" s="541"/>
      <c r="I26" s="541"/>
      <c r="J26" s="541"/>
      <c r="K26" s="541"/>
    </row>
    <row r="27" spans="1:11" x14ac:dyDescent="0.2">
      <c r="A27" s="541"/>
      <c r="B27" s="541"/>
      <c r="C27" s="541"/>
      <c r="D27" s="541"/>
      <c r="E27" s="541"/>
      <c r="F27" s="541"/>
      <c r="G27" s="541"/>
      <c r="H27" s="541"/>
      <c r="I27" s="541"/>
      <c r="J27" s="541"/>
      <c r="K27" s="541"/>
    </row>
    <row r="28" spans="1:11" x14ac:dyDescent="0.2">
      <c r="A28" s="541"/>
      <c r="B28" s="541"/>
      <c r="C28" s="541"/>
      <c r="D28" s="541"/>
      <c r="E28" s="541"/>
      <c r="F28" s="541"/>
      <c r="G28" s="541"/>
      <c r="H28" s="541"/>
      <c r="I28" s="541"/>
      <c r="J28" s="541"/>
      <c r="K28" s="541"/>
    </row>
    <row r="29" spans="1:11" ht="27" customHeight="1" x14ac:dyDescent="0.2">
      <c r="A29" s="1595" t="s">
        <v>516</v>
      </c>
      <c r="B29" s="1595"/>
      <c r="C29" s="1595"/>
      <c r="D29" s="1595"/>
      <c r="E29" s="1595"/>
      <c r="F29" s="1595"/>
      <c r="G29" s="1595"/>
      <c r="H29" s="1595"/>
      <c r="I29" s="1595"/>
      <c r="J29" s="1595"/>
      <c r="K29" s="1595"/>
    </row>
    <row r="31" spans="1:11" x14ac:dyDescent="0.2">
      <c r="J31" s="1592" t="s">
        <v>443</v>
      </c>
      <c r="K31" s="1592"/>
    </row>
  </sheetData>
  <mergeCells count="17">
    <mergeCell ref="I11:J12"/>
    <mergeCell ref="A11:A13"/>
    <mergeCell ref="B11:B13"/>
    <mergeCell ref="C11:C13"/>
    <mergeCell ref="D11:F11"/>
    <mergeCell ref="G11:G13"/>
    <mergeCell ref="H11:H13"/>
    <mergeCell ref="J31:K31"/>
    <mergeCell ref="A1:K1"/>
    <mergeCell ref="A2:K2"/>
    <mergeCell ref="A4:K4"/>
    <mergeCell ref="A6:K6"/>
    <mergeCell ref="K11:K12"/>
    <mergeCell ref="D12:D13"/>
    <mergeCell ref="E12:E13"/>
    <mergeCell ref="F12:F13"/>
    <mergeCell ref="A29:K29"/>
  </mergeCells>
  <hyperlinks>
    <hyperlink ref="J31" location="'TABLA DE CONTENIDO'!A1" display="VOLVER A TABLA DE CONTENIDO"/>
  </hyperlinks>
  <printOptions horizontalCentered="1" verticalCentered="1"/>
  <pageMargins left="0.74803149606299213" right="0.74803149606299213" top="0.98425196850393704" bottom="0.98425196850393704" header="0" footer="0"/>
  <pageSetup scale="86"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00"/>
  <sheetViews>
    <sheetView topLeftCell="A76" zoomScale="110" zoomScaleNormal="110" workbookViewId="0">
      <selection activeCell="AE73" sqref="AE73"/>
    </sheetView>
  </sheetViews>
  <sheetFormatPr baseColWidth="10" defaultRowHeight="12.75" x14ac:dyDescent="0.2"/>
  <cols>
    <col min="1" max="1" width="7.42578125" customWidth="1"/>
    <col min="2" max="2" width="7.5703125" customWidth="1"/>
    <col min="3" max="3" width="7.28515625" customWidth="1"/>
    <col min="4" max="14" width="4.28515625" customWidth="1"/>
    <col min="15" max="15" width="5" customWidth="1"/>
    <col min="16" max="27" width="4.28515625" customWidth="1"/>
    <col min="28" max="28" width="6" customWidth="1"/>
    <col min="29" max="29" width="4.28515625" customWidth="1"/>
    <col min="30" max="30" width="5" customWidth="1"/>
    <col min="31" max="31" width="5.28515625" customWidth="1"/>
  </cols>
  <sheetData>
    <row r="1" spans="1:31" s="132" customFormat="1" ht="23.25" x14ac:dyDescent="0.35">
      <c r="A1" s="1299" t="s">
        <v>0</v>
      </c>
      <c r="B1" s="1299"/>
      <c r="C1" s="1299"/>
      <c r="D1" s="1299"/>
      <c r="E1" s="1299"/>
      <c r="F1" s="1299"/>
      <c r="G1" s="1299"/>
      <c r="H1" s="1299"/>
      <c r="I1" s="1299"/>
      <c r="J1" s="1299"/>
      <c r="K1" s="1299"/>
      <c r="L1" s="1299"/>
      <c r="M1" s="1299"/>
      <c r="N1" s="1299"/>
      <c r="O1" s="1299"/>
      <c r="P1" s="1299"/>
      <c r="Q1" s="1299"/>
      <c r="R1" s="1299"/>
      <c r="S1" s="1299"/>
      <c r="T1" s="1299"/>
      <c r="U1" s="1299"/>
      <c r="V1" s="1299"/>
      <c r="W1" s="1299"/>
      <c r="X1" s="1299"/>
      <c r="Y1" s="1299"/>
      <c r="Z1" s="1299"/>
      <c r="AA1" s="1299"/>
      <c r="AB1" s="1299"/>
      <c r="AC1" s="1299"/>
      <c r="AD1" s="1299"/>
      <c r="AE1" s="1299"/>
    </row>
    <row r="2" spans="1:31" s="132" customFormat="1" ht="26.25" customHeight="1" x14ac:dyDescent="0.25">
      <c r="A2" s="1304" t="s">
        <v>866</v>
      </c>
      <c r="B2" s="1304"/>
      <c r="C2" s="1304"/>
      <c r="D2" s="1304"/>
      <c r="E2" s="1304"/>
      <c r="F2" s="1304"/>
      <c r="G2" s="1304"/>
      <c r="H2" s="1304"/>
      <c r="I2" s="1304"/>
      <c r="J2" s="1304"/>
      <c r="K2" s="1304"/>
      <c r="L2" s="1304"/>
      <c r="M2" s="1304"/>
      <c r="N2" s="1304"/>
      <c r="O2" s="1304"/>
      <c r="P2" s="1304"/>
      <c r="Q2" s="1304"/>
      <c r="R2" s="1304"/>
      <c r="S2" s="1304"/>
      <c r="T2" s="1304"/>
      <c r="U2" s="1304"/>
      <c r="V2" s="1304"/>
      <c r="W2" s="1304"/>
      <c r="X2" s="1304"/>
      <c r="Y2" s="1304"/>
      <c r="Z2" s="1304"/>
      <c r="AA2" s="1304"/>
      <c r="AB2" s="1304"/>
      <c r="AC2" s="1304"/>
      <c r="AD2" s="1304"/>
      <c r="AE2" s="1304"/>
    </row>
    <row r="3" spans="1:31" s="132" customFormat="1" ht="26.25" customHeight="1" x14ac:dyDescent="0.25">
      <c r="A3" s="1304" t="s">
        <v>450</v>
      </c>
      <c r="B3" s="1304"/>
      <c r="C3" s="1304"/>
      <c r="D3" s="1304"/>
      <c r="E3" s="1304"/>
      <c r="F3" s="1304"/>
      <c r="G3" s="1304"/>
      <c r="H3" s="1304"/>
      <c r="I3" s="1304"/>
      <c r="J3" s="1304"/>
      <c r="K3" s="1304"/>
      <c r="L3" s="1304"/>
      <c r="M3" s="1304"/>
      <c r="N3" s="1304"/>
      <c r="O3" s="1304"/>
      <c r="P3" s="1304"/>
      <c r="Q3" s="1304"/>
      <c r="R3" s="1304"/>
      <c r="S3" s="1304"/>
      <c r="T3" s="1304"/>
      <c r="U3" s="1304"/>
      <c r="V3" s="1304"/>
      <c r="W3" s="1304"/>
      <c r="X3" s="1304"/>
      <c r="Y3" s="1304"/>
      <c r="Z3" s="1304"/>
      <c r="AA3" s="1304"/>
      <c r="AB3" s="1304"/>
      <c r="AC3" s="1304"/>
      <c r="AD3" s="1304"/>
      <c r="AE3" s="1304"/>
    </row>
    <row r="4" spans="1:31" s="132" customFormat="1" ht="22.5" customHeight="1" x14ac:dyDescent="0.25">
      <c r="A4" s="1304" t="s">
        <v>227</v>
      </c>
      <c r="B4" s="1304"/>
      <c r="C4" s="1304"/>
      <c r="D4" s="1304"/>
      <c r="E4" s="1304"/>
      <c r="F4" s="1304"/>
      <c r="G4" s="1304"/>
      <c r="H4" s="1304"/>
      <c r="I4" s="1304"/>
      <c r="J4" s="1304"/>
      <c r="K4" s="1304"/>
      <c r="L4" s="1304"/>
      <c r="M4" s="1304"/>
      <c r="N4" s="1304"/>
      <c r="O4" s="1304"/>
      <c r="P4" s="1304"/>
      <c r="Q4" s="1304"/>
      <c r="R4" s="1304"/>
      <c r="S4" s="1304"/>
      <c r="T4" s="1304"/>
      <c r="U4" s="1304"/>
      <c r="V4" s="1304"/>
      <c r="W4" s="1304"/>
      <c r="X4" s="1304"/>
      <c r="Y4" s="1304"/>
      <c r="Z4" s="1304"/>
      <c r="AA4" s="1304"/>
      <c r="AB4" s="1304"/>
      <c r="AC4" s="1304"/>
      <c r="AD4" s="1304"/>
      <c r="AE4" s="1304"/>
    </row>
    <row r="5" spans="1:31" s="132" customFormat="1" ht="15.75" x14ac:dyDescent="0.25">
      <c r="A5" s="283"/>
      <c r="B5" s="283"/>
      <c r="C5" s="283"/>
      <c r="D5" s="283"/>
      <c r="E5" s="283"/>
      <c r="F5" s="283"/>
      <c r="G5" s="283"/>
      <c r="H5" s="283"/>
      <c r="I5" s="283"/>
      <c r="J5" s="283"/>
      <c r="K5" s="283"/>
      <c r="L5" s="283"/>
      <c r="M5" s="283"/>
      <c r="N5" s="283"/>
      <c r="O5" s="283"/>
      <c r="P5" s="283"/>
      <c r="Q5" s="283"/>
      <c r="R5" s="283"/>
    </row>
    <row r="6" spans="1:31" s="132" customFormat="1" ht="15.75" x14ac:dyDescent="0.25">
      <c r="A6" s="284" t="s">
        <v>867</v>
      </c>
      <c r="B6" s="480"/>
      <c r="C6" s="480"/>
      <c r="D6" s="480"/>
      <c r="E6" s="480"/>
      <c r="F6" s="480"/>
      <c r="G6" s="480"/>
      <c r="H6" s="480"/>
      <c r="I6" s="480"/>
      <c r="J6" s="480"/>
      <c r="K6" s="480"/>
      <c r="L6" s="480"/>
      <c r="M6" s="480"/>
      <c r="N6" s="480"/>
      <c r="O6" s="480"/>
      <c r="P6" s="480"/>
      <c r="Q6" s="391"/>
      <c r="R6" s="284" t="s">
        <v>868</v>
      </c>
      <c r="S6" s="391"/>
      <c r="T6" s="480"/>
      <c r="U6" s="480"/>
      <c r="V6" s="480"/>
      <c r="W6" s="480"/>
      <c r="X6" s="480"/>
      <c r="Y6" s="480"/>
      <c r="Z6" s="480"/>
      <c r="AA6" s="480"/>
      <c r="AB6" s="480"/>
      <c r="AC6" s="480"/>
      <c r="AD6" s="391"/>
      <c r="AE6" s="391"/>
    </row>
    <row r="7" spans="1:31" s="261" customFormat="1" ht="16.5" thickBot="1" x14ac:dyDescent="0.3">
      <c r="A7" s="284"/>
      <c r="B7" s="284"/>
      <c r="C7" s="284"/>
      <c r="D7" s="284"/>
      <c r="E7" s="284"/>
      <c r="F7" s="284"/>
      <c r="G7" s="284"/>
      <c r="H7" s="284"/>
      <c r="I7" s="284"/>
      <c r="J7" s="284"/>
      <c r="K7" s="284"/>
      <c r="L7" s="284"/>
      <c r="M7" s="284"/>
      <c r="N7" s="284"/>
      <c r="O7" s="284"/>
      <c r="P7" s="284"/>
      <c r="Q7" s="284"/>
      <c r="R7" s="284"/>
    </row>
    <row r="8" spans="1:31" s="471" customFormat="1" ht="22.5" customHeight="1" thickBot="1" x14ac:dyDescent="0.2">
      <c r="A8" s="481"/>
      <c r="B8" s="481"/>
      <c r="C8" s="481"/>
      <c r="D8" s="1606" t="s">
        <v>325</v>
      </c>
      <c r="E8" s="1607"/>
      <c r="F8" s="1607"/>
      <c r="G8" s="1608"/>
      <c r="H8" s="1606" t="s">
        <v>189</v>
      </c>
      <c r="I8" s="1607"/>
      <c r="J8" s="1607"/>
      <c r="K8" s="1608"/>
      <c r="L8" s="1606" t="s">
        <v>190</v>
      </c>
      <c r="M8" s="1607"/>
      <c r="N8" s="1607"/>
      <c r="O8" s="1608"/>
      <c r="P8" s="1606" t="s">
        <v>191</v>
      </c>
      <c r="Q8" s="1607"/>
      <c r="R8" s="1607"/>
      <c r="S8" s="1608"/>
      <c r="T8" s="1609" t="s">
        <v>348</v>
      </c>
      <c r="U8" s="1610"/>
      <c r="V8" s="1610"/>
      <c r="W8" s="1611"/>
      <c r="X8" s="1609" t="s">
        <v>326</v>
      </c>
      <c r="Y8" s="1610"/>
      <c r="Z8" s="1610"/>
      <c r="AA8" s="1611"/>
      <c r="AB8" s="1606" t="s">
        <v>327</v>
      </c>
      <c r="AC8" s="1607"/>
      <c r="AD8" s="1607"/>
      <c r="AE8" s="1608"/>
    </row>
    <row r="9" spans="1:31" x14ac:dyDescent="0.2">
      <c r="A9" s="1615" t="s">
        <v>192</v>
      </c>
      <c r="B9" s="1617" t="s">
        <v>193</v>
      </c>
      <c r="C9" s="1619" t="s">
        <v>194</v>
      </c>
      <c r="D9" s="484" t="s">
        <v>103</v>
      </c>
      <c r="E9" s="482" t="s">
        <v>104</v>
      </c>
      <c r="F9" s="482" t="s">
        <v>105</v>
      </c>
      <c r="G9" s="485" t="s">
        <v>328</v>
      </c>
      <c r="H9" s="484" t="s">
        <v>103</v>
      </c>
      <c r="I9" s="482" t="s">
        <v>104</v>
      </c>
      <c r="J9" s="482" t="s">
        <v>105</v>
      </c>
      <c r="K9" s="485" t="s">
        <v>328</v>
      </c>
      <c r="L9" s="484" t="s">
        <v>103</v>
      </c>
      <c r="M9" s="482" t="s">
        <v>104</v>
      </c>
      <c r="N9" s="482" t="s">
        <v>105</v>
      </c>
      <c r="O9" s="485" t="s">
        <v>328</v>
      </c>
      <c r="P9" s="484" t="s">
        <v>103</v>
      </c>
      <c r="Q9" s="482" t="s">
        <v>104</v>
      </c>
      <c r="R9" s="482" t="s">
        <v>105</v>
      </c>
      <c r="S9" s="485" t="s">
        <v>328</v>
      </c>
      <c r="T9" s="484" t="s">
        <v>103</v>
      </c>
      <c r="U9" s="482" t="s">
        <v>104</v>
      </c>
      <c r="V9" s="482" t="s">
        <v>105</v>
      </c>
      <c r="W9" s="485" t="s">
        <v>328</v>
      </c>
      <c r="X9" s="484" t="s">
        <v>103</v>
      </c>
      <c r="Y9" s="482" t="s">
        <v>104</v>
      </c>
      <c r="Z9" s="482" t="s">
        <v>105</v>
      </c>
      <c r="AA9" s="485" t="s">
        <v>328</v>
      </c>
      <c r="AB9" s="484" t="s">
        <v>103</v>
      </c>
      <c r="AC9" s="482" t="s">
        <v>104</v>
      </c>
      <c r="AD9" s="482" t="s">
        <v>105</v>
      </c>
      <c r="AE9" s="485" t="s">
        <v>328</v>
      </c>
    </row>
    <row r="10" spans="1:31" s="227" customFormat="1" x14ac:dyDescent="0.2">
      <c r="A10" s="1616"/>
      <c r="B10" s="1618"/>
      <c r="C10" s="1620"/>
      <c r="D10" s="486" t="s">
        <v>349</v>
      </c>
      <c r="E10" s="169" t="s">
        <v>349</v>
      </c>
      <c r="F10" s="169" t="s">
        <v>349</v>
      </c>
      <c r="G10" s="487" t="s">
        <v>349</v>
      </c>
      <c r="H10" s="486" t="s">
        <v>349</v>
      </c>
      <c r="I10" s="169" t="s">
        <v>349</v>
      </c>
      <c r="J10" s="169" t="s">
        <v>349</v>
      </c>
      <c r="K10" s="487" t="s">
        <v>349</v>
      </c>
      <c r="L10" s="486" t="s">
        <v>349</v>
      </c>
      <c r="M10" s="169" t="s">
        <v>349</v>
      </c>
      <c r="N10" s="169" t="s">
        <v>349</v>
      </c>
      <c r="O10" s="487" t="s">
        <v>349</v>
      </c>
      <c r="P10" s="486" t="s">
        <v>349</v>
      </c>
      <c r="Q10" s="169" t="s">
        <v>349</v>
      </c>
      <c r="R10" s="169" t="s">
        <v>349</v>
      </c>
      <c r="S10" s="487" t="s">
        <v>349</v>
      </c>
      <c r="T10" s="486" t="s">
        <v>349</v>
      </c>
      <c r="U10" s="169" t="s">
        <v>349</v>
      </c>
      <c r="V10" s="169" t="s">
        <v>349</v>
      </c>
      <c r="W10" s="487" t="s">
        <v>349</v>
      </c>
      <c r="X10" s="486" t="s">
        <v>349</v>
      </c>
      <c r="Y10" s="169" t="s">
        <v>349</v>
      </c>
      <c r="Z10" s="169" t="s">
        <v>349</v>
      </c>
      <c r="AA10" s="487" t="s">
        <v>349</v>
      </c>
      <c r="AB10" s="486" t="s">
        <v>350</v>
      </c>
      <c r="AC10" s="169" t="s">
        <v>350</v>
      </c>
      <c r="AD10" s="169" t="s">
        <v>350</v>
      </c>
      <c r="AE10" s="487" t="s">
        <v>350</v>
      </c>
    </row>
    <row r="11" spans="1:31" x14ac:dyDescent="0.2">
      <c r="A11" s="488" t="s">
        <v>195</v>
      </c>
      <c r="B11" s="483" t="s">
        <v>196</v>
      </c>
      <c r="C11" s="489" t="s">
        <v>197</v>
      </c>
      <c r="D11" s="488" t="s">
        <v>198</v>
      </c>
      <c r="E11" s="483" t="s">
        <v>199</v>
      </c>
      <c r="F11" s="483" t="s">
        <v>200</v>
      </c>
      <c r="G11" s="489" t="s">
        <v>201</v>
      </c>
      <c r="H11" s="488" t="s">
        <v>202</v>
      </c>
      <c r="I11" s="483" t="s">
        <v>203</v>
      </c>
      <c r="J11" s="483" t="s">
        <v>204</v>
      </c>
      <c r="K11" s="489" t="s">
        <v>205</v>
      </c>
      <c r="L11" s="488" t="s">
        <v>206</v>
      </c>
      <c r="M11" s="483" t="s">
        <v>207</v>
      </c>
      <c r="N11" s="483" t="s">
        <v>208</v>
      </c>
      <c r="O11" s="489" t="s">
        <v>209</v>
      </c>
      <c r="P11" s="488" t="s">
        <v>210</v>
      </c>
      <c r="Q11" s="483" t="s">
        <v>211</v>
      </c>
      <c r="R11" s="483" t="s">
        <v>212</v>
      </c>
      <c r="S11" s="489" t="s">
        <v>213</v>
      </c>
      <c r="T11" s="488" t="s">
        <v>214</v>
      </c>
      <c r="U11" s="483" t="s">
        <v>215</v>
      </c>
      <c r="V11" s="483" t="s">
        <v>216</v>
      </c>
      <c r="W11" s="489" t="s">
        <v>217</v>
      </c>
      <c r="X11" s="488" t="s">
        <v>218</v>
      </c>
      <c r="Y11" s="483" t="s">
        <v>219</v>
      </c>
      <c r="Z11" s="483" t="s">
        <v>220</v>
      </c>
      <c r="AA11" s="489" t="s">
        <v>221</v>
      </c>
      <c r="AB11" s="488" t="s">
        <v>329</v>
      </c>
      <c r="AC11" s="483" t="s">
        <v>330</v>
      </c>
      <c r="AD11" s="483" t="s">
        <v>331</v>
      </c>
      <c r="AE11" s="489" t="s">
        <v>351</v>
      </c>
    </row>
    <row r="12" spans="1:31" x14ac:dyDescent="0.2">
      <c r="A12" s="798">
        <v>25</v>
      </c>
      <c r="B12" s="859" t="s">
        <v>863</v>
      </c>
      <c r="C12" s="860">
        <f>+'TORTA EST. VIAS TEC'!K42</f>
        <v>18.241999999999997</v>
      </c>
      <c r="D12" s="799">
        <v>5</v>
      </c>
      <c r="E12" s="231">
        <v>15</v>
      </c>
      <c r="F12" s="231">
        <v>120</v>
      </c>
      <c r="G12" s="861">
        <v>50</v>
      </c>
      <c r="H12" s="799">
        <v>0</v>
      </c>
      <c r="I12" s="231">
        <v>0</v>
      </c>
      <c r="J12" s="231">
        <v>0</v>
      </c>
      <c r="K12" s="861">
        <v>3</v>
      </c>
      <c r="L12" s="799">
        <v>0</v>
      </c>
      <c r="M12" s="231">
        <v>0</v>
      </c>
      <c r="N12" s="231">
        <v>3</v>
      </c>
      <c r="O12" s="861">
        <v>4</v>
      </c>
      <c r="P12" s="799">
        <v>0</v>
      </c>
      <c r="Q12" s="231">
        <v>0</v>
      </c>
      <c r="R12" s="231">
        <v>6</v>
      </c>
      <c r="S12" s="861">
        <v>4</v>
      </c>
      <c r="T12" s="799">
        <v>0</v>
      </c>
      <c r="U12" s="231">
        <v>0</v>
      </c>
      <c r="V12" s="231">
        <v>120</v>
      </c>
      <c r="W12" s="861">
        <v>90</v>
      </c>
      <c r="X12" s="799">
        <v>0</v>
      </c>
      <c r="Y12" s="231">
        <v>0</v>
      </c>
      <c r="Z12" s="231">
        <v>19</v>
      </c>
      <c r="AA12" s="861">
        <v>1</v>
      </c>
      <c r="AB12" s="799">
        <v>0</v>
      </c>
      <c r="AC12" s="231">
        <v>0</v>
      </c>
      <c r="AD12" s="231">
        <v>1250</v>
      </c>
      <c r="AE12" s="861">
        <v>750</v>
      </c>
    </row>
    <row r="13" spans="1:31" x14ac:dyDescent="0.2">
      <c r="A13" s="798"/>
      <c r="B13" s="821"/>
      <c r="C13" s="860"/>
      <c r="D13" s="799"/>
      <c r="E13" s="231"/>
      <c r="F13" s="231"/>
      <c r="G13" s="861"/>
      <c r="H13" s="799"/>
      <c r="I13" s="231"/>
      <c r="J13" s="231"/>
      <c r="K13" s="861"/>
      <c r="L13" s="799"/>
      <c r="M13" s="231"/>
      <c r="N13" s="231"/>
      <c r="O13" s="861"/>
      <c r="P13" s="799"/>
      <c r="Q13" s="231"/>
      <c r="R13" s="231"/>
      <c r="S13" s="861"/>
      <c r="T13" s="799"/>
      <c r="U13" s="231"/>
      <c r="V13" s="231"/>
      <c r="W13" s="861"/>
      <c r="X13" s="799"/>
      <c r="Y13" s="231"/>
      <c r="Z13" s="231"/>
      <c r="AA13" s="861"/>
      <c r="AB13" s="799"/>
      <c r="AC13" s="231"/>
      <c r="AD13" s="231"/>
      <c r="AE13" s="861"/>
    </row>
    <row r="14" spans="1:31" x14ac:dyDescent="0.2">
      <c r="A14" s="798"/>
      <c r="B14" s="859"/>
      <c r="C14" s="860"/>
      <c r="D14" s="799"/>
      <c r="E14" s="231"/>
      <c r="F14" s="231"/>
      <c r="G14" s="861"/>
      <c r="H14" s="799"/>
      <c r="I14" s="231"/>
      <c r="J14" s="231"/>
      <c r="K14" s="861"/>
      <c r="L14" s="799"/>
      <c r="M14" s="231"/>
      <c r="N14" s="231"/>
      <c r="O14" s="861"/>
      <c r="P14" s="799"/>
      <c r="Q14" s="231"/>
      <c r="R14" s="231"/>
      <c r="S14" s="861"/>
      <c r="T14" s="799"/>
      <c r="U14" s="231"/>
      <c r="V14" s="231"/>
      <c r="W14" s="861"/>
      <c r="X14" s="799"/>
      <c r="Y14" s="231"/>
      <c r="Z14" s="231"/>
      <c r="AA14" s="861"/>
      <c r="AB14" s="799"/>
      <c r="AC14" s="231"/>
      <c r="AD14" s="231"/>
      <c r="AE14" s="861"/>
    </row>
    <row r="15" spans="1:31" x14ac:dyDescent="0.2">
      <c r="A15" s="798"/>
      <c r="B15" s="821"/>
      <c r="C15" s="860"/>
      <c r="D15" s="799"/>
      <c r="E15" s="231"/>
      <c r="F15" s="231"/>
      <c r="G15" s="861"/>
      <c r="H15" s="799"/>
      <c r="I15" s="231"/>
      <c r="J15" s="231"/>
      <c r="K15" s="861"/>
      <c r="L15" s="799"/>
      <c r="M15" s="231"/>
      <c r="N15" s="231"/>
      <c r="O15" s="861"/>
      <c r="P15" s="799"/>
      <c r="Q15" s="231"/>
      <c r="R15" s="231"/>
      <c r="S15" s="861"/>
      <c r="T15" s="799"/>
      <c r="U15" s="231"/>
      <c r="V15" s="231"/>
      <c r="W15" s="861"/>
      <c r="X15" s="799"/>
      <c r="Y15" s="231"/>
      <c r="Z15" s="231"/>
      <c r="AA15" s="861"/>
      <c r="AB15" s="799"/>
      <c r="AC15" s="231"/>
      <c r="AD15" s="231"/>
      <c r="AE15" s="861"/>
    </row>
    <row r="16" spans="1:31" x14ac:dyDescent="0.2">
      <c r="A16" s="798"/>
      <c r="B16" s="821"/>
      <c r="C16" s="860"/>
      <c r="D16" s="799"/>
      <c r="E16" s="231"/>
      <c r="F16" s="231"/>
      <c r="G16" s="861"/>
      <c r="H16" s="799"/>
      <c r="I16" s="231"/>
      <c r="J16" s="231"/>
      <c r="K16" s="861"/>
      <c r="L16" s="799"/>
      <c r="M16" s="231"/>
      <c r="N16" s="231"/>
      <c r="O16" s="861"/>
      <c r="P16" s="799"/>
      <c r="Q16" s="231"/>
      <c r="R16" s="231"/>
      <c r="S16" s="861"/>
      <c r="T16" s="799"/>
      <c r="U16" s="231"/>
      <c r="V16" s="231"/>
      <c r="W16" s="861"/>
      <c r="X16" s="799"/>
      <c r="Y16" s="231"/>
      <c r="Z16" s="231"/>
      <c r="AA16" s="861"/>
      <c r="AB16" s="799"/>
      <c r="AC16" s="231"/>
      <c r="AD16" s="231"/>
      <c r="AE16" s="861"/>
    </row>
    <row r="17" spans="1:31" x14ac:dyDescent="0.2">
      <c r="A17" s="798"/>
      <c r="B17" s="859"/>
      <c r="C17" s="860"/>
      <c r="D17" s="799"/>
      <c r="E17" s="231"/>
      <c r="F17" s="231"/>
      <c r="G17" s="861"/>
      <c r="H17" s="799"/>
      <c r="I17" s="231"/>
      <c r="J17" s="231"/>
      <c r="K17" s="861"/>
      <c r="L17" s="799"/>
      <c r="M17" s="231"/>
      <c r="N17" s="231"/>
      <c r="O17" s="861"/>
      <c r="P17" s="799"/>
      <c r="Q17" s="231"/>
      <c r="R17" s="231"/>
      <c r="S17" s="861"/>
      <c r="T17" s="799"/>
      <c r="U17" s="231"/>
      <c r="V17" s="231"/>
      <c r="W17" s="861"/>
      <c r="X17" s="799"/>
      <c r="Y17" s="231"/>
      <c r="Z17" s="231"/>
      <c r="AA17" s="861"/>
      <c r="AB17" s="799"/>
      <c r="AC17" s="231"/>
      <c r="AD17" s="231"/>
      <c r="AE17" s="861"/>
    </row>
    <row r="18" spans="1:31" ht="13.5" thickBot="1" x14ac:dyDescent="0.25">
      <c r="A18" s="1612" t="s">
        <v>222</v>
      </c>
      <c r="B18" s="1613"/>
      <c r="C18" s="1614"/>
      <c r="D18" s="862">
        <f t="shared" ref="D18:O18" si="0">SUM(D12:D17)</f>
        <v>5</v>
      </c>
      <c r="E18" s="863">
        <f t="shared" si="0"/>
        <v>15</v>
      </c>
      <c r="F18" s="863">
        <f t="shared" si="0"/>
        <v>120</v>
      </c>
      <c r="G18" s="864">
        <f t="shared" si="0"/>
        <v>50</v>
      </c>
      <c r="H18" s="862">
        <f t="shared" si="0"/>
        <v>0</v>
      </c>
      <c r="I18" s="863">
        <f t="shared" si="0"/>
        <v>0</v>
      </c>
      <c r="J18" s="863">
        <f t="shared" si="0"/>
        <v>0</v>
      </c>
      <c r="K18" s="864">
        <f t="shared" si="0"/>
        <v>3</v>
      </c>
      <c r="L18" s="862">
        <f t="shared" si="0"/>
        <v>0</v>
      </c>
      <c r="M18" s="863">
        <f t="shared" si="0"/>
        <v>0</v>
      </c>
      <c r="N18" s="863">
        <f t="shared" si="0"/>
        <v>3</v>
      </c>
      <c r="O18" s="864">
        <f t="shared" si="0"/>
        <v>4</v>
      </c>
      <c r="P18" s="862">
        <f t="shared" ref="P18:AE18" si="1">SUM(P12:P17)</f>
        <v>0</v>
      </c>
      <c r="Q18" s="863">
        <f t="shared" si="1"/>
        <v>0</v>
      </c>
      <c r="R18" s="863">
        <f t="shared" si="1"/>
        <v>6</v>
      </c>
      <c r="S18" s="864">
        <f t="shared" si="1"/>
        <v>4</v>
      </c>
      <c r="T18" s="862">
        <f t="shared" si="1"/>
        <v>0</v>
      </c>
      <c r="U18" s="863">
        <f t="shared" si="1"/>
        <v>0</v>
      </c>
      <c r="V18" s="863">
        <f t="shared" si="1"/>
        <v>120</v>
      </c>
      <c r="W18" s="864">
        <f t="shared" si="1"/>
        <v>90</v>
      </c>
      <c r="X18" s="862">
        <f t="shared" si="1"/>
        <v>0</v>
      </c>
      <c r="Y18" s="863">
        <f t="shared" si="1"/>
        <v>0</v>
      </c>
      <c r="Z18" s="863">
        <f t="shared" si="1"/>
        <v>19</v>
      </c>
      <c r="AA18" s="864">
        <f t="shared" si="1"/>
        <v>1</v>
      </c>
      <c r="AB18" s="862">
        <f t="shared" si="1"/>
        <v>0</v>
      </c>
      <c r="AC18" s="863">
        <f t="shared" si="1"/>
        <v>0</v>
      </c>
      <c r="AD18" s="863">
        <f t="shared" si="1"/>
        <v>1250</v>
      </c>
      <c r="AE18" s="864">
        <f t="shared" si="1"/>
        <v>750</v>
      </c>
    </row>
    <row r="19" spans="1:31" s="13" customFormat="1" x14ac:dyDescent="0.2">
      <c r="A19" s="401"/>
      <c r="B19" s="401"/>
      <c r="C19" s="401"/>
    </row>
    <row r="20" spans="1:31" s="132" customFormat="1" ht="15.75" x14ac:dyDescent="0.25">
      <c r="A20" s="284" t="s">
        <v>867</v>
      </c>
      <c r="B20" s="480"/>
      <c r="C20" s="480"/>
      <c r="D20" s="480"/>
      <c r="E20" s="480"/>
      <c r="F20" s="480"/>
      <c r="G20" s="480"/>
      <c r="H20" s="480"/>
      <c r="I20" s="480"/>
      <c r="J20" s="480"/>
      <c r="K20" s="480"/>
      <c r="L20" s="480"/>
      <c r="M20" s="480"/>
      <c r="N20" s="480"/>
      <c r="O20" s="480"/>
      <c r="P20" s="480"/>
      <c r="Q20" s="391"/>
      <c r="R20" s="284" t="s">
        <v>869</v>
      </c>
      <c r="S20" s="391"/>
      <c r="T20" s="480"/>
      <c r="U20" s="480"/>
      <c r="V20" s="480"/>
      <c r="W20" s="480"/>
      <c r="X20" s="480"/>
      <c r="Y20" s="480"/>
      <c r="Z20" s="480"/>
      <c r="AA20" s="480"/>
      <c r="AB20" s="480"/>
      <c r="AC20" s="480"/>
      <c r="AD20" s="391"/>
      <c r="AE20" s="391"/>
    </row>
    <row r="21" spans="1:31" s="261" customFormat="1" ht="16.5" thickBot="1" x14ac:dyDescent="0.3">
      <c r="A21" s="284"/>
      <c r="B21" s="284"/>
      <c r="C21" s="284"/>
      <c r="D21" s="284"/>
      <c r="E21" s="284"/>
      <c r="F21" s="284"/>
      <c r="G21" s="284"/>
      <c r="H21" s="284"/>
      <c r="I21" s="284"/>
      <c r="J21" s="284"/>
      <c r="K21" s="284"/>
      <c r="L21" s="284"/>
      <c r="M21" s="284"/>
      <c r="N21" s="284"/>
      <c r="O21" s="284"/>
      <c r="P21" s="284"/>
      <c r="Q21" s="284"/>
      <c r="R21" s="284"/>
    </row>
    <row r="22" spans="1:31" s="471" customFormat="1" ht="22.5" customHeight="1" thickBot="1" x14ac:dyDescent="0.2">
      <c r="A22" s="481"/>
      <c r="B22" s="481"/>
      <c r="C22" s="481"/>
      <c r="D22" s="1606" t="s">
        <v>325</v>
      </c>
      <c r="E22" s="1607"/>
      <c r="F22" s="1607"/>
      <c r="G22" s="1608"/>
      <c r="H22" s="1606" t="s">
        <v>189</v>
      </c>
      <c r="I22" s="1607"/>
      <c r="J22" s="1607"/>
      <c r="K22" s="1608"/>
      <c r="L22" s="1606" t="s">
        <v>190</v>
      </c>
      <c r="M22" s="1607"/>
      <c r="N22" s="1607"/>
      <c r="O22" s="1608"/>
      <c r="P22" s="1606" t="s">
        <v>191</v>
      </c>
      <c r="Q22" s="1607"/>
      <c r="R22" s="1607"/>
      <c r="S22" s="1608"/>
      <c r="T22" s="1609" t="s">
        <v>348</v>
      </c>
      <c r="U22" s="1610"/>
      <c r="V22" s="1610"/>
      <c r="W22" s="1611"/>
      <c r="X22" s="1609" t="s">
        <v>326</v>
      </c>
      <c r="Y22" s="1610"/>
      <c r="Z22" s="1610"/>
      <c r="AA22" s="1611"/>
      <c r="AB22" s="1606" t="s">
        <v>327</v>
      </c>
      <c r="AC22" s="1607"/>
      <c r="AD22" s="1607"/>
      <c r="AE22" s="1608"/>
    </row>
    <row r="23" spans="1:31" x14ac:dyDescent="0.2">
      <c r="A23" s="1615" t="s">
        <v>192</v>
      </c>
      <c r="B23" s="1617" t="s">
        <v>193</v>
      </c>
      <c r="C23" s="1619" t="s">
        <v>194</v>
      </c>
      <c r="D23" s="484" t="s">
        <v>103</v>
      </c>
      <c r="E23" s="482" t="s">
        <v>104</v>
      </c>
      <c r="F23" s="482" t="s">
        <v>105</v>
      </c>
      <c r="G23" s="485" t="s">
        <v>328</v>
      </c>
      <c r="H23" s="484" t="s">
        <v>103</v>
      </c>
      <c r="I23" s="482" t="s">
        <v>104</v>
      </c>
      <c r="J23" s="482" t="s">
        <v>105</v>
      </c>
      <c r="K23" s="485" t="s">
        <v>328</v>
      </c>
      <c r="L23" s="484" t="s">
        <v>103</v>
      </c>
      <c r="M23" s="482" t="s">
        <v>104</v>
      </c>
      <c r="N23" s="482" t="s">
        <v>105</v>
      </c>
      <c r="O23" s="485" t="s">
        <v>328</v>
      </c>
      <c r="P23" s="484" t="s">
        <v>103</v>
      </c>
      <c r="Q23" s="482" t="s">
        <v>104</v>
      </c>
      <c r="R23" s="482" t="s">
        <v>105</v>
      </c>
      <c r="S23" s="485" t="s">
        <v>328</v>
      </c>
      <c r="T23" s="484" t="s">
        <v>103</v>
      </c>
      <c r="U23" s="482" t="s">
        <v>104</v>
      </c>
      <c r="V23" s="482" t="s">
        <v>105</v>
      </c>
      <c r="W23" s="485" t="s">
        <v>328</v>
      </c>
      <c r="X23" s="484" t="s">
        <v>103</v>
      </c>
      <c r="Y23" s="482" t="s">
        <v>104</v>
      </c>
      <c r="Z23" s="482" t="s">
        <v>105</v>
      </c>
      <c r="AA23" s="485" t="s">
        <v>328</v>
      </c>
      <c r="AB23" s="484" t="s">
        <v>103</v>
      </c>
      <c r="AC23" s="482" t="s">
        <v>104</v>
      </c>
      <c r="AD23" s="482" t="s">
        <v>105</v>
      </c>
      <c r="AE23" s="485" t="s">
        <v>328</v>
      </c>
    </row>
    <row r="24" spans="1:31" s="227" customFormat="1" x14ac:dyDescent="0.2">
      <c r="A24" s="1616"/>
      <c r="B24" s="1618"/>
      <c r="C24" s="1620"/>
      <c r="D24" s="486" t="s">
        <v>349</v>
      </c>
      <c r="E24" s="169" t="s">
        <v>349</v>
      </c>
      <c r="F24" s="169" t="s">
        <v>349</v>
      </c>
      <c r="G24" s="487" t="s">
        <v>349</v>
      </c>
      <c r="H24" s="486" t="s">
        <v>349</v>
      </c>
      <c r="I24" s="169" t="s">
        <v>349</v>
      </c>
      <c r="J24" s="169" t="s">
        <v>349</v>
      </c>
      <c r="K24" s="487" t="s">
        <v>349</v>
      </c>
      <c r="L24" s="486" t="s">
        <v>349</v>
      </c>
      <c r="M24" s="169" t="s">
        <v>349</v>
      </c>
      <c r="N24" s="169" t="s">
        <v>349</v>
      </c>
      <c r="O24" s="487" t="s">
        <v>349</v>
      </c>
      <c r="P24" s="486" t="s">
        <v>349</v>
      </c>
      <c r="Q24" s="169" t="s">
        <v>349</v>
      </c>
      <c r="R24" s="169" t="s">
        <v>349</v>
      </c>
      <c r="S24" s="487" t="s">
        <v>349</v>
      </c>
      <c r="T24" s="486" t="s">
        <v>349</v>
      </c>
      <c r="U24" s="169" t="s">
        <v>349</v>
      </c>
      <c r="V24" s="169" t="s">
        <v>349</v>
      </c>
      <c r="W24" s="487" t="s">
        <v>349</v>
      </c>
      <c r="X24" s="486" t="s">
        <v>349</v>
      </c>
      <c r="Y24" s="169" t="s">
        <v>349</v>
      </c>
      <c r="Z24" s="169" t="s">
        <v>349</v>
      </c>
      <c r="AA24" s="487" t="s">
        <v>349</v>
      </c>
      <c r="AB24" s="486" t="s">
        <v>350</v>
      </c>
      <c r="AC24" s="169" t="s">
        <v>350</v>
      </c>
      <c r="AD24" s="169" t="s">
        <v>350</v>
      </c>
      <c r="AE24" s="487" t="s">
        <v>350</v>
      </c>
    </row>
    <row r="25" spans="1:31" x14ac:dyDescent="0.2">
      <c r="A25" s="488" t="s">
        <v>195</v>
      </c>
      <c r="B25" s="483" t="s">
        <v>196</v>
      </c>
      <c r="C25" s="489" t="s">
        <v>197</v>
      </c>
      <c r="D25" s="488" t="s">
        <v>198</v>
      </c>
      <c r="E25" s="483" t="s">
        <v>199</v>
      </c>
      <c r="F25" s="483" t="s">
        <v>200</v>
      </c>
      <c r="G25" s="489" t="s">
        <v>201</v>
      </c>
      <c r="H25" s="488" t="s">
        <v>202</v>
      </c>
      <c r="I25" s="483" t="s">
        <v>203</v>
      </c>
      <c r="J25" s="483" t="s">
        <v>204</v>
      </c>
      <c r="K25" s="489" t="s">
        <v>205</v>
      </c>
      <c r="L25" s="488" t="s">
        <v>206</v>
      </c>
      <c r="M25" s="483" t="s">
        <v>207</v>
      </c>
      <c r="N25" s="483" t="s">
        <v>208</v>
      </c>
      <c r="O25" s="489" t="s">
        <v>209</v>
      </c>
      <c r="P25" s="488" t="s">
        <v>210</v>
      </c>
      <c r="Q25" s="483" t="s">
        <v>211</v>
      </c>
      <c r="R25" s="483" t="s">
        <v>212</v>
      </c>
      <c r="S25" s="489" t="s">
        <v>213</v>
      </c>
      <c r="T25" s="488" t="s">
        <v>214</v>
      </c>
      <c r="U25" s="483" t="s">
        <v>215</v>
      </c>
      <c r="V25" s="483" t="s">
        <v>216</v>
      </c>
      <c r="W25" s="489" t="s">
        <v>217</v>
      </c>
      <c r="X25" s="488" t="s">
        <v>218</v>
      </c>
      <c r="Y25" s="483" t="s">
        <v>219</v>
      </c>
      <c r="Z25" s="483" t="s">
        <v>220</v>
      </c>
      <c r="AA25" s="489" t="s">
        <v>221</v>
      </c>
      <c r="AB25" s="488" t="s">
        <v>329</v>
      </c>
      <c r="AC25" s="483" t="s">
        <v>330</v>
      </c>
      <c r="AD25" s="483" t="s">
        <v>331</v>
      </c>
      <c r="AE25" s="489" t="s">
        <v>351</v>
      </c>
    </row>
    <row r="26" spans="1:31" x14ac:dyDescent="0.2">
      <c r="A26" s="798">
        <v>25</v>
      </c>
      <c r="B26" s="821" t="s">
        <v>864</v>
      </c>
      <c r="C26" s="860">
        <v>4.4370000000000003</v>
      </c>
      <c r="D26" s="799">
        <v>45</v>
      </c>
      <c r="E26" s="231">
        <v>57</v>
      </c>
      <c r="F26" s="231">
        <v>11</v>
      </c>
      <c r="G26" s="861">
        <v>10</v>
      </c>
      <c r="H26" s="799">
        <v>0</v>
      </c>
      <c r="I26" s="231">
        <v>0</v>
      </c>
      <c r="J26" s="231">
        <v>0</v>
      </c>
      <c r="K26" s="861">
        <v>2</v>
      </c>
      <c r="L26" s="799">
        <v>0</v>
      </c>
      <c r="M26" s="231">
        <v>0</v>
      </c>
      <c r="N26" s="231">
        <v>8</v>
      </c>
      <c r="O26" s="861">
        <v>2</v>
      </c>
      <c r="P26" s="799">
        <v>0</v>
      </c>
      <c r="Q26" s="231">
        <v>0</v>
      </c>
      <c r="R26" s="231">
        <v>3</v>
      </c>
      <c r="S26" s="861">
        <v>1</v>
      </c>
      <c r="T26" s="799">
        <v>0</v>
      </c>
      <c r="U26" s="231">
        <v>0</v>
      </c>
      <c r="V26" s="231">
        <v>0</v>
      </c>
      <c r="W26" s="861">
        <v>15</v>
      </c>
      <c r="X26" s="799">
        <v>0</v>
      </c>
      <c r="Y26" s="231">
        <v>0</v>
      </c>
      <c r="Z26" s="231">
        <v>5</v>
      </c>
      <c r="AA26" s="861">
        <v>0</v>
      </c>
      <c r="AB26" s="799">
        <v>0</v>
      </c>
      <c r="AC26" s="231">
        <v>0</v>
      </c>
      <c r="AD26" s="231">
        <v>12</v>
      </c>
      <c r="AE26" s="861">
        <v>770</v>
      </c>
    </row>
    <row r="27" spans="1:31" x14ac:dyDescent="0.2">
      <c r="A27" s="798"/>
      <c r="B27" s="859"/>
      <c r="C27" s="860"/>
      <c r="D27" s="799"/>
      <c r="E27" s="231"/>
      <c r="F27" s="231"/>
      <c r="G27" s="861"/>
      <c r="H27" s="799"/>
      <c r="I27" s="231"/>
      <c r="J27" s="231"/>
      <c r="K27" s="861"/>
      <c r="L27" s="799"/>
      <c r="M27" s="231"/>
      <c r="N27" s="231"/>
      <c r="O27" s="861"/>
      <c r="P27" s="799"/>
      <c r="Q27" s="231"/>
      <c r="R27" s="231"/>
      <c r="S27" s="861"/>
      <c r="T27" s="799"/>
      <c r="U27" s="231"/>
      <c r="V27" s="231"/>
      <c r="W27" s="861"/>
      <c r="X27" s="799"/>
      <c r="Y27" s="231"/>
      <c r="Z27" s="231"/>
      <c r="AA27" s="861"/>
      <c r="AB27" s="799"/>
      <c r="AC27" s="231"/>
      <c r="AD27" s="231"/>
      <c r="AE27" s="861"/>
    </row>
    <row r="28" spans="1:31" x14ac:dyDescent="0.2">
      <c r="A28" s="798"/>
      <c r="B28" s="821"/>
      <c r="C28" s="860"/>
      <c r="D28" s="799"/>
      <c r="E28" s="231"/>
      <c r="F28" s="231"/>
      <c r="G28" s="861"/>
      <c r="H28" s="799"/>
      <c r="I28" s="231"/>
      <c r="J28" s="231"/>
      <c r="K28" s="861"/>
      <c r="L28" s="799"/>
      <c r="M28" s="231"/>
      <c r="N28" s="231"/>
      <c r="O28" s="861"/>
      <c r="P28" s="799"/>
      <c r="Q28" s="231"/>
      <c r="R28" s="231"/>
      <c r="S28" s="861"/>
      <c r="T28" s="799"/>
      <c r="U28" s="231"/>
      <c r="V28" s="231"/>
      <c r="W28" s="861"/>
      <c r="X28" s="799"/>
      <c r="Y28" s="231"/>
      <c r="Z28" s="231"/>
      <c r="AA28" s="861"/>
      <c r="AB28" s="799"/>
      <c r="AC28" s="231"/>
      <c r="AD28" s="231"/>
      <c r="AE28" s="861"/>
    </row>
    <row r="29" spans="1:31" x14ac:dyDescent="0.2">
      <c r="A29" s="798"/>
      <c r="B29" s="821"/>
      <c r="C29" s="860"/>
      <c r="D29" s="799"/>
      <c r="E29" s="231"/>
      <c r="F29" s="231"/>
      <c r="G29" s="861"/>
      <c r="H29" s="799"/>
      <c r="I29" s="231"/>
      <c r="J29" s="231"/>
      <c r="K29" s="861"/>
      <c r="L29" s="799"/>
      <c r="M29" s="231"/>
      <c r="N29" s="231"/>
      <c r="O29" s="861"/>
      <c r="P29" s="799"/>
      <c r="Q29" s="231"/>
      <c r="R29" s="231"/>
      <c r="S29" s="861"/>
      <c r="T29" s="799"/>
      <c r="U29" s="231"/>
      <c r="V29" s="231"/>
      <c r="W29" s="861"/>
      <c r="X29" s="799"/>
      <c r="Y29" s="231"/>
      <c r="Z29" s="231"/>
      <c r="AA29" s="861"/>
      <c r="AB29" s="799"/>
      <c r="AC29" s="231"/>
      <c r="AD29" s="231"/>
      <c r="AE29" s="861"/>
    </row>
    <row r="30" spans="1:31" x14ac:dyDescent="0.2">
      <c r="A30" s="798"/>
      <c r="B30" s="859"/>
      <c r="C30" s="860"/>
      <c r="D30" s="799"/>
      <c r="E30" s="231"/>
      <c r="F30" s="231"/>
      <c r="G30" s="861"/>
      <c r="H30" s="799"/>
      <c r="I30" s="231"/>
      <c r="J30" s="231"/>
      <c r="K30" s="861"/>
      <c r="L30" s="799"/>
      <c r="M30" s="231"/>
      <c r="N30" s="231"/>
      <c r="O30" s="861"/>
      <c r="P30" s="799"/>
      <c r="Q30" s="231"/>
      <c r="R30" s="231"/>
      <c r="S30" s="861"/>
      <c r="T30" s="799"/>
      <c r="U30" s="231"/>
      <c r="V30" s="231"/>
      <c r="W30" s="861"/>
      <c r="X30" s="799"/>
      <c r="Y30" s="231"/>
      <c r="Z30" s="231"/>
      <c r="AA30" s="861"/>
      <c r="AB30" s="799"/>
      <c r="AC30" s="231"/>
      <c r="AD30" s="231"/>
      <c r="AE30" s="861"/>
    </row>
    <row r="31" spans="1:31" ht="13.5" thickBot="1" x14ac:dyDescent="0.25">
      <c r="A31" s="1612" t="s">
        <v>222</v>
      </c>
      <c r="B31" s="1613"/>
      <c r="C31" s="1614"/>
      <c r="D31" s="862">
        <f t="shared" ref="D31:AE31" si="2">SUM(D26:D30)</f>
        <v>45</v>
      </c>
      <c r="E31" s="863">
        <f t="shared" si="2"/>
        <v>57</v>
      </c>
      <c r="F31" s="863">
        <f t="shared" si="2"/>
        <v>11</v>
      </c>
      <c r="G31" s="864">
        <f t="shared" si="2"/>
        <v>10</v>
      </c>
      <c r="H31" s="862">
        <f t="shared" si="2"/>
        <v>0</v>
      </c>
      <c r="I31" s="863">
        <f t="shared" si="2"/>
        <v>0</v>
      </c>
      <c r="J31" s="863">
        <f t="shared" si="2"/>
        <v>0</v>
      </c>
      <c r="K31" s="864">
        <f t="shared" si="2"/>
        <v>2</v>
      </c>
      <c r="L31" s="862">
        <f t="shared" si="2"/>
        <v>0</v>
      </c>
      <c r="M31" s="863">
        <f t="shared" si="2"/>
        <v>0</v>
      </c>
      <c r="N31" s="863">
        <f t="shared" si="2"/>
        <v>8</v>
      </c>
      <c r="O31" s="864">
        <f t="shared" si="2"/>
        <v>2</v>
      </c>
      <c r="P31" s="862">
        <f t="shared" si="2"/>
        <v>0</v>
      </c>
      <c r="Q31" s="863">
        <f t="shared" si="2"/>
        <v>0</v>
      </c>
      <c r="R31" s="863">
        <f t="shared" si="2"/>
        <v>3</v>
      </c>
      <c r="S31" s="864">
        <f t="shared" si="2"/>
        <v>1</v>
      </c>
      <c r="T31" s="862">
        <f t="shared" si="2"/>
        <v>0</v>
      </c>
      <c r="U31" s="863">
        <f t="shared" si="2"/>
        <v>0</v>
      </c>
      <c r="V31" s="863">
        <f t="shared" si="2"/>
        <v>0</v>
      </c>
      <c r="W31" s="864">
        <f t="shared" si="2"/>
        <v>15</v>
      </c>
      <c r="X31" s="862">
        <f t="shared" si="2"/>
        <v>0</v>
      </c>
      <c r="Y31" s="863">
        <f t="shared" si="2"/>
        <v>0</v>
      </c>
      <c r="Z31" s="863">
        <f t="shared" si="2"/>
        <v>5</v>
      </c>
      <c r="AA31" s="864">
        <f t="shared" si="2"/>
        <v>0</v>
      </c>
      <c r="AB31" s="862">
        <f t="shared" si="2"/>
        <v>0</v>
      </c>
      <c r="AC31" s="863">
        <f t="shared" si="2"/>
        <v>0</v>
      </c>
      <c r="AD31" s="863">
        <f t="shared" si="2"/>
        <v>12</v>
      </c>
      <c r="AE31" s="864">
        <f t="shared" si="2"/>
        <v>770</v>
      </c>
    </row>
    <row r="32" spans="1:31" s="13" customFormat="1" x14ac:dyDescent="0.2">
      <c r="A32" s="401"/>
      <c r="B32" s="401"/>
      <c r="C32" s="401"/>
    </row>
    <row r="33" spans="1:31" s="132" customFormat="1" ht="15.75" x14ac:dyDescent="0.25">
      <c r="A33" s="284" t="s">
        <v>870</v>
      </c>
      <c r="B33" s="480"/>
      <c r="C33" s="480"/>
      <c r="D33" s="480"/>
      <c r="E33" s="480"/>
      <c r="F33" s="480"/>
      <c r="G33" s="480"/>
      <c r="H33" s="480"/>
      <c r="I33" s="480"/>
      <c r="J33" s="480"/>
      <c r="K33" s="480"/>
      <c r="L33" s="480"/>
      <c r="M33" s="480"/>
      <c r="N33" s="480"/>
      <c r="O33" s="480"/>
      <c r="P33" s="480"/>
      <c r="Q33" s="391"/>
      <c r="R33" s="284" t="s">
        <v>871</v>
      </c>
      <c r="S33" s="391"/>
      <c r="T33" s="480"/>
      <c r="U33" s="480"/>
      <c r="V33" s="480"/>
      <c r="W33" s="480"/>
      <c r="X33" s="480"/>
      <c r="Y33" s="480"/>
      <c r="Z33" s="480"/>
      <c r="AA33" s="480"/>
      <c r="AB33" s="480"/>
      <c r="AC33" s="480"/>
      <c r="AD33" s="391"/>
      <c r="AE33" s="391"/>
    </row>
    <row r="34" spans="1:31" s="261" customFormat="1" ht="16.5" thickBot="1" x14ac:dyDescent="0.3">
      <c r="A34" s="284"/>
      <c r="B34" s="284"/>
      <c r="C34" s="284"/>
      <c r="D34" s="284"/>
      <c r="E34" s="284"/>
      <c r="F34" s="284"/>
      <c r="G34" s="284"/>
      <c r="H34" s="284"/>
      <c r="I34" s="284"/>
      <c r="J34" s="284"/>
      <c r="K34" s="284"/>
      <c r="L34" s="284"/>
      <c r="M34" s="284"/>
      <c r="N34" s="284"/>
      <c r="O34" s="284"/>
      <c r="P34" s="284"/>
      <c r="Q34" s="284"/>
      <c r="R34" s="284"/>
    </row>
    <row r="35" spans="1:31" s="471" customFormat="1" ht="22.5" customHeight="1" thickBot="1" x14ac:dyDescent="0.2">
      <c r="A35" s="481"/>
      <c r="B35" s="481"/>
      <c r="C35" s="481"/>
      <c r="D35" s="1606" t="s">
        <v>325</v>
      </c>
      <c r="E35" s="1607"/>
      <c r="F35" s="1607"/>
      <c r="G35" s="1608"/>
      <c r="H35" s="1606" t="s">
        <v>189</v>
      </c>
      <c r="I35" s="1607"/>
      <c r="J35" s="1607"/>
      <c r="K35" s="1608"/>
      <c r="L35" s="1606" t="s">
        <v>190</v>
      </c>
      <c r="M35" s="1607"/>
      <c r="N35" s="1607"/>
      <c r="O35" s="1608"/>
      <c r="P35" s="1606" t="s">
        <v>191</v>
      </c>
      <c r="Q35" s="1607"/>
      <c r="R35" s="1607"/>
      <c r="S35" s="1608"/>
      <c r="T35" s="1609" t="s">
        <v>348</v>
      </c>
      <c r="U35" s="1610"/>
      <c r="V35" s="1610"/>
      <c r="W35" s="1611"/>
      <c r="X35" s="1609" t="s">
        <v>326</v>
      </c>
      <c r="Y35" s="1610"/>
      <c r="Z35" s="1610"/>
      <c r="AA35" s="1611"/>
      <c r="AB35" s="1606" t="s">
        <v>327</v>
      </c>
      <c r="AC35" s="1607"/>
      <c r="AD35" s="1607"/>
      <c r="AE35" s="1608"/>
    </row>
    <row r="36" spans="1:31" x14ac:dyDescent="0.2">
      <c r="A36" s="1615" t="s">
        <v>192</v>
      </c>
      <c r="B36" s="1617" t="s">
        <v>193</v>
      </c>
      <c r="C36" s="1619" t="s">
        <v>194</v>
      </c>
      <c r="D36" s="484" t="s">
        <v>103</v>
      </c>
      <c r="E36" s="482" t="s">
        <v>104</v>
      </c>
      <c r="F36" s="482" t="s">
        <v>105</v>
      </c>
      <c r="G36" s="485" t="s">
        <v>328</v>
      </c>
      <c r="H36" s="484" t="s">
        <v>103</v>
      </c>
      <c r="I36" s="482" t="s">
        <v>104</v>
      </c>
      <c r="J36" s="482" t="s">
        <v>105</v>
      </c>
      <c r="K36" s="485" t="s">
        <v>328</v>
      </c>
      <c r="L36" s="484" t="s">
        <v>103</v>
      </c>
      <c r="M36" s="482" t="s">
        <v>104</v>
      </c>
      <c r="N36" s="482" t="s">
        <v>105</v>
      </c>
      <c r="O36" s="485" t="s">
        <v>328</v>
      </c>
      <c r="P36" s="484" t="s">
        <v>103</v>
      </c>
      <c r="Q36" s="482" t="s">
        <v>104</v>
      </c>
      <c r="R36" s="482" t="s">
        <v>105</v>
      </c>
      <c r="S36" s="485" t="s">
        <v>328</v>
      </c>
      <c r="T36" s="484" t="s">
        <v>103</v>
      </c>
      <c r="U36" s="482" t="s">
        <v>104</v>
      </c>
      <c r="V36" s="482" t="s">
        <v>105</v>
      </c>
      <c r="W36" s="485" t="s">
        <v>328</v>
      </c>
      <c r="X36" s="484" t="s">
        <v>103</v>
      </c>
      <c r="Y36" s="482" t="s">
        <v>104</v>
      </c>
      <c r="Z36" s="482" t="s">
        <v>105</v>
      </c>
      <c r="AA36" s="485" t="s">
        <v>328</v>
      </c>
      <c r="AB36" s="484" t="s">
        <v>103</v>
      </c>
      <c r="AC36" s="482" t="s">
        <v>104</v>
      </c>
      <c r="AD36" s="482" t="s">
        <v>105</v>
      </c>
      <c r="AE36" s="485" t="s">
        <v>328</v>
      </c>
    </row>
    <row r="37" spans="1:31" s="227" customFormat="1" x14ac:dyDescent="0.2">
      <c r="A37" s="1616"/>
      <c r="B37" s="1618"/>
      <c r="C37" s="1620"/>
      <c r="D37" s="486" t="s">
        <v>349</v>
      </c>
      <c r="E37" s="169" t="s">
        <v>349</v>
      </c>
      <c r="F37" s="169" t="s">
        <v>349</v>
      </c>
      <c r="G37" s="487" t="s">
        <v>349</v>
      </c>
      <c r="H37" s="486" t="s">
        <v>349</v>
      </c>
      <c r="I37" s="169" t="s">
        <v>349</v>
      </c>
      <c r="J37" s="169" t="s">
        <v>349</v>
      </c>
      <c r="K37" s="487" t="s">
        <v>349</v>
      </c>
      <c r="L37" s="486" t="s">
        <v>349</v>
      </c>
      <c r="M37" s="169" t="s">
        <v>349</v>
      </c>
      <c r="N37" s="169" t="s">
        <v>349</v>
      </c>
      <c r="O37" s="487" t="s">
        <v>349</v>
      </c>
      <c r="P37" s="486" t="s">
        <v>349</v>
      </c>
      <c r="Q37" s="169" t="s">
        <v>349</v>
      </c>
      <c r="R37" s="169" t="s">
        <v>349</v>
      </c>
      <c r="S37" s="487" t="s">
        <v>349</v>
      </c>
      <c r="T37" s="486" t="s">
        <v>349</v>
      </c>
      <c r="U37" s="169" t="s">
        <v>349</v>
      </c>
      <c r="V37" s="169" t="s">
        <v>349</v>
      </c>
      <c r="W37" s="487" t="s">
        <v>349</v>
      </c>
      <c r="X37" s="486" t="s">
        <v>349</v>
      </c>
      <c r="Y37" s="169" t="s">
        <v>349</v>
      </c>
      <c r="Z37" s="169" t="s">
        <v>349</v>
      </c>
      <c r="AA37" s="487" t="s">
        <v>349</v>
      </c>
      <c r="AB37" s="486" t="s">
        <v>350</v>
      </c>
      <c r="AC37" s="169" t="s">
        <v>350</v>
      </c>
      <c r="AD37" s="169" t="s">
        <v>350</v>
      </c>
      <c r="AE37" s="487" t="s">
        <v>350</v>
      </c>
    </row>
    <row r="38" spans="1:31" x14ac:dyDescent="0.2">
      <c r="A38" s="488" t="s">
        <v>195</v>
      </c>
      <c r="B38" s="483" t="s">
        <v>196</v>
      </c>
      <c r="C38" s="489" t="s">
        <v>197</v>
      </c>
      <c r="D38" s="488" t="s">
        <v>198</v>
      </c>
      <c r="E38" s="483" t="s">
        <v>199</v>
      </c>
      <c r="F38" s="483" t="s">
        <v>200</v>
      </c>
      <c r="G38" s="489" t="s">
        <v>201</v>
      </c>
      <c r="H38" s="488" t="s">
        <v>202</v>
      </c>
      <c r="I38" s="483" t="s">
        <v>203</v>
      </c>
      <c r="J38" s="483" t="s">
        <v>204</v>
      </c>
      <c r="K38" s="489" t="s">
        <v>205</v>
      </c>
      <c r="L38" s="488" t="s">
        <v>206</v>
      </c>
      <c r="M38" s="483" t="s">
        <v>207</v>
      </c>
      <c r="N38" s="483" t="s">
        <v>208</v>
      </c>
      <c r="O38" s="489" t="s">
        <v>209</v>
      </c>
      <c r="P38" s="488" t="s">
        <v>210</v>
      </c>
      <c r="Q38" s="483" t="s">
        <v>211</v>
      </c>
      <c r="R38" s="483" t="s">
        <v>212</v>
      </c>
      <c r="S38" s="489" t="s">
        <v>213</v>
      </c>
      <c r="T38" s="488" t="s">
        <v>214</v>
      </c>
      <c r="U38" s="483" t="s">
        <v>215</v>
      </c>
      <c r="V38" s="483" t="s">
        <v>216</v>
      </c>
      <c r="W38" s="489" t="s">
        <v>217</v>
      </c>
      <c r="X38" s="488" t="s">
        <v>218</v>
      </c>
      <c r="Y38" s="483" t="s">
        <v>219</v>
      </c>
      <c r="Z38" s="483" t="s">
        <v>220</v>
      </c>
      <c r="AA38" s="489" t="s">
        <v>221</v>
      </c>
      <c r="AB38" s="488" t="s">
        <v>329</v>
      </c>
      <c r="AC38" s="483" t="s">
        <v>330</v>
      </c>
      <c r="AD38" s="483" t="s">
        <v>331</v>
      </c>
      <c r="AE38" s="489" t="s">
        <v>351</v>
      </c>
    </row>
    <row r="39" spans="1:31" x14ac:dyDescent="0.2">
      <c r="A39" s="798">
        <v>29</v>
      </c>
      <c r="B39" s="859" t="s">
        <v>50</v>
      </c>
      <c r="C39" s="860">
        <v>5.8</v>
      </c>
      <c r="D39" s="799">
        <v>0</v>
      </c>
      <c r="E39" s="231">
        <v>0</v>
      </c>
      <c r="F39" s="231">
        <f>192+4+27</f>
        <v>223</v>
      </c>
      <c r="G39" s="861">
        <v>24</v>
      </c>
      <c r="H39" s="799">
        <v>0</v>
      </c>
      <c r="I39" s="231">
        <v>0</v>
      </c>
      <c r="J39" s="231">
        <v>7</v>
      </c>
      <c r="K39" s="861">
        <v>2</v>
      </c>
      <c r="L39" s="799">
        <v>0</v>
      </c>
      <c r="M39" s="231">
        <v>0</v>
      </c>
      <c r="N39" s="231">
        <v>2</v>
      </c>
      <c r="O39" s="861">
        <v>4</v>
      </c>
      <c r="P39" s="799">
        <v>0</v>
      </c>
      <c r="Q39" s="231">
        <v>0</v>
      </c>
      <c r="R39" s="231">
        <v>14</v>
      </c>
      <c r="S39" s="861">
        <v>5</v>
      </c>
      <c r="T39" s="799">
        <v>0</v>
      </c>
      <c r="U39" s="231">
        <v>0</v>
      </c>
      <c r="V39" s="231">
        <v>0</v>
      </c>
      <c r="W39" s="861">
        <v>0</v>
      </c>
      <c r="X39" s="799">
        <v>0</v>
      </c>
      <c r="Y39" s="231">
        <v>0</v>
      </c>
      <c r="Z39" s="231">
        <v>0</v>
      </c>
      <c r="AA39" s="861">
        <v>7</v>
      </c>
      <c r="AB39" s="799">
        <v>0</v>
      </c>
      <c r="AC39" s="231">
        <v>0</v>
      </c>
      <c r="AD39" s="231">
        <v>26</v>
      </c>
      <c r="AE39" s="861">
        <v>550</v>
      </c>
    </row>
    <row r="40" spans="1:31" x14ac:dyDescent="0.2">
      <c r="A40" s="798"/>
      <c r="B40" s="821"/>
      <c r="C40" s="860"/>
      <c r="D40" s="799"/>
      <c r="E40" s="231"/>
      <c r="F40" s="231"/>
      <c r="G40" s="861"/>
      <c r="H40" s="799"/>
      <c r="I40" s="231"/>
      <c r="J40" s="231"/>
      <c r="K40" s="861"/>
      <c r="L40" s="799"/>
      <c r="M40" s="231"/>
      <c r="N40" s="231"/>
      <c r="O40" s="861"/>
      <c r="P40" s="799"/>
      <c r="Q40" s="231"/>
      <c r="R40" s="231"/>
      <c r="S40" s="861"/>
      <c r="T40" s="799"/>
      <c r="U40" s="231"/>
      <c r="V40" s="231"/>
      <c r="W40" s="861"/>
      <c r="X40" s="799"/>
      <c r="Y40" s="231"/>
      <c r="Z40" s="231"/>
      <c r="AA40" s="861"/>
      <c r="AB40" s="799"/>
      <c r="AC40" s="231"/>
      <c r="AD40" s="231"/>
      <c r="AE40" s="861"/>
    </row>
    <row r="41" spans="1:31" x14ac:dyDescent="0.2">
      <c r="A41" s="798"/>
      <c r="B41" s="821"/>
      <c r="C41" s="860"/>
      <c r="D41" s="799"/>
      <c r="E41" s="231"/>
      <c r="F41" s="231"/>
      <c r="G41" s="861"/>
      <c r="H41" s="799"/>
      <c r="I41" s="231"/>
      <c r="J41" s="231"/>
      <c r="K41" s="861"/>
      <c r="L41" s="799"/>
      <c r="M41" s="231"/>
      <c r="N41" s="231"/>
      <c r="O41" s="861"/>
      <c r="P41" s="799"/>
      <c r="Q41" s="231"/>
      <c r="R41" s="231"/>
      <c r="S41" s="861"/>
      <c r="T41" s="799"/>
      <c r="U41" s="231"/>
      <c r="V41" s="231"/>
      <c r="W41" s="861"/>
      <c r="X41" s="799"/>
      <c r="Y41" s="231"/>
      <c r="Z41" s="231"/>
      <c r="AA41" s="861"/>
      <c r="AB41" s="799"/>
      <c r="AC41" s="231"/>
      <c r="AD41" s="231"/>
      <c r="AE41" s="861"/>
    </row>
    <row r="42" spans="1:31" x14ac:dyDescent="0.2">
      <c r="A42" s="798"/>
      <c r="B42" s="859"/>
      <c r="C42" s="860"/>
      <c r="D42" s="799"/>
      <c r="E42" s="231"/>
      <c r="F42" s="231"/>
      <c r="G42" s="861"/>
      <c r="H42" s="799"/>
      <c r="I42" s="231"/>
      <c r="J42" s="231"/>
      <c r="K42" s="861"/>
      <c r="L42" s="799"/>
      <c r="M42" s="231"/>
      <c r="N42" s="231"/>
      <c r="O42" s="861"/>
      <c r="P42" s="799"/>
      <c r="Q42" s="231"/>
      <c r="R42" s="231"/>
      <c r="S42" s="861"/>
      <c r="T42" s="799"/>
      <c r="U42" s="231"/>
      <c r="V42" s="231"/>
      <c r="W42" s="861"/>
      <c r="X42" s="799"/>
      <c r="Y42" s="231"/>
      <c r="Z42" s="231"/>
      <c r="AA42" s="861"/>
      <c r="AB42" s="799"/>
      <c r="AC42" s="231"/>
      <c r="AD42" s="231"/>
      <c r="AE42" s="861"/>
    </row>
    <row r="43" spans="1:31" ht="13.5" thickBot="1" x14ac:dyDescent="0.25">
      <c r="A43" s="1612" t="s">
        <v>222</v>
      </c>
      <c r="B43" s="1613"/>
      <c r="C43" s="1614"/>
      <c r="D43" s="862">
        <f t="shared" ref="D43:AE43" si="3">SUM(D39:D42)</f>
        <v>0</v>
      </c>
      <c r="E43" s="863">
        <f t="shared" si="3"/>
        <v>0</v>
      </c>
      <c r="F43" s="863">
        <f t="shared" si="3"/>
        <v>223</v>
      </c>
      <c r="G43" s="864">
        <f t="shared" si="3"/>
        <v>24</v>
      </c>
      <c r="H43" s="862">
        <f t="shared" si="3"/>
        <v>0</v>
      </c>
      <c r="I43" s="863">
        <f t="shared" si="3"/>
        <v>0</v>
      </c>
      <c r="J43" s="863">
        <f t="shared" si="3"/>
        <v>7</v>
      </c>
      <c r="K43" s="864">
        <f t="shared" si="3"/>
        <v>2</v>
      </c>
      <c r="L43" s="862">
        <f t="shared" si="3"/>
        <v>0</v>
      </c>
      <c r="M43" s="863">
        <f t="shared" si="3"/>
        <v>0</v>
      </c>
      <c r="N43" s="863">
        <f t="shared" si="3"/>
        <v>2</v>
      </c>
      <c r="O43" s="864">
        <f t="shared" si="3"/>
        <v>4</v>
      </c>
      <c r="P43" s="862">
        <f t="shared" si="3"/>
        <v>0</v>
      </c>
      <c r="Q43" s="863">
        <f t="shared" si="3"/>
        <v>0</v>
      </c>
      <c r="R43" s="863">
        <f t="shared" si="3"/>
        <v>14</v>
      </c>
      <c r="S43" s="864">
        <f t="shared" si="3"/>
        <v>5</v>
      </c>
      <c r="T43" s="862">
        <f t="shared" si="3"/>
        <v>0</v>
      </c>
      <c r="U43" s="863">
        <f t="shared" si="3"/>
        <v>0</v>
      </c>
      <c r="V43" s="863">
        <f t="shared" si="3"/>
        <v>0</v>
      </c>
      <c r="W43" s="864">
        <f t="shared" si="3"/>
        <v>0</v>
      </c>
      <c r="X43" s="862">
        <f t="shared" si="3"/>
        <v>0</v>
      </c>
      <c r="Y43" s="863">
        <f t="shared" si="3"/>
        <v>0</v>
      </c>
      <c r="Z43" s="863">
        <f t="shared" si="3"/>
        <v>0</v>
      </c>
      <c r="AA43" s="864">
        <f t="shared" si="3"/>
        <v>7</v>
      </c>
      <c r="AB43" s="862">
        <f t="shared" si="3"/>
        <v>0</v>
      </c>
      <c r="AC43" s="863">
        <f t="shared" si="3"/>
        <v>0</v>
      </c>
      <c r="AD43" s="863">
        <f t="shared" si="3"/>
        <v>26</v>
      </c>
      <c r="AE43" s="864">
        <f t="shared" si="3"/>
        <v>550</v>
      </c>
    </row>
    <row r="44" spans="1:31" s="13" customFormat="1" x14ac:dyDescent="0.2">
      <c r="A44" s="401"/>
      <c r="B44" s="401"/>
      <c r="C44" s="401"/>
    </row>
    <row r="45" spans="1:31" s="132" customFormat="1" ht="15.75" x14ac:dyDescent="0.25">
      <c r="A45" s="284" t="s">
        <v>870</v>
      </c>
      <c r="B45" s="480"/>
      <c r="C45" s="480"/>
      <c r="D45" s="480"/>
      <c r="E45" s="480"/>
      <c r="F45" s="480"/>
      <c r="G45" s="480"/>
      <c r="H45" s="480"/>
      <c r="I45" s="480"/>
      <c r="J45" s="480"/>
      <c r="K45" s="480"/>
      <c r="L45" s="480"/>
      <c r="M45" s="480"/>
      <c r="N45" s="480"/>
      <c r="O45" s="480"/>
      <c r="P45" s="480"/>
      <c r="Q45" s="391"/>
      <c r="R45" s="284" t="s">
        <v>869</v>
      </c>
      <c r="S45" s="391"/>
      <c r="T45" s="480"/>
      <c r="U45" s="480"/>
      <c r="V45" s="480"/>
      <c r="W45" s="480"/>
      <c r="X45" s="480"/>
      <c r="Y45" s="480"/>
      <c r="Z45" s="480"/>
      <c r="AA45" s="480"/>
      <c r="AB45" s="480"/>
      <c r="AC45" s="480"/>
      <c r="AD45" s="391"/>
      <c r="AE45" s="391"/>
    </row>
    <row r="46" spans="1:31" s="261" customFormat="1" ht="16.5" thickBot="1" x14ac:dyDescent="0.3">
      <c r="A46" s="284"/>
      <c r="B46" s="284"/>
      <c r="C46" s="284"/>
      <c r="D46" s="284"/>
      <c r="E46" s="284"/>
      <c r="F46" s="284"/>
      <c r="G46" s="284"/>
      <c r="H46" s="284"/>
      <c r="I46" s="284"/>
      <c r="J46" s="284"/>
      <c r="K46" s="284"/>
      <c r="L46" s="284"/>
      <c r="M46" s="284"/>
      <c r="N46" s="284"/>
      <c r="O46" s="284"/>
      <c r="P46" s="284"/>
      <c r="Q46" s="284"/>
      <c r="R46" s="284"/>
    </row>
    <row r="47" spans="1:31" s="471" customFormat="1" ht="22.5" customHeight="1" thickBot="1" x14ac:dyDescent="0.2">
      <c r="A47" s="481"/>
      <c r="B47" s="481"/>
      <c r="C47" s="481"/>
      <c r="D47" s="1606" t="s">
        <v>325</v>
      </c>
      <c r="E47" s="1607"/>
      <c r="F47" s="1607"/>
      <c r="G47" s="1608"/>
      <c r="H47" s="1606" t="s">
        <v>189</v>
      </c>
      <c r="I47" s="1607"/>
      <c r="J47" s="1607"/>
      <c r="K47" s="1608"/>
      <c r="L47" s="1606" t="s">
        <v>190</v>
      </c>
      <c r="M47" s="1607"/>
      <c r="N47" s="1607"/>
      <c r="O47" s="1608"/>
      <c r="P47" s="1606" t="s">
        <v>191</v>
      </c>
      <c r="Q47" s="1607"/>
      <c r="R47" s="1607"/>
      <c r="S47" s="1608"/>
      <c r="T47" s="1609" t="s">
        <v>348</v>
      </c>
      <c r="U47" s="1610"/>
      <c r="V47" s="1610"/>
      <c r="W47" s="1611"/>
      <c r="X47" s="1609" t="s">
        <v>326</v>
      </c>
      <c r="Y47" s="1610"/>
      <c r="Z47" s="1610"/>
      <c r="AA47" s="1611"/>
      <c r="AB47" s="1606" t="s">
        <v>327</v>
      </c>
      <c r="AC47" s="1607"/>
      <c r="AD47" s="1607"/>
      <c r="AE47" s="1608"/>
    </row>
    <row r="48" spans="1:31" x14ac:dyDescent="0.2">
      <c r="A48" s="1615" t="s">
        <v>192</v>
      </c>
      <c r="B48" s="1617" t="s">
        <v>193</v>
      </c>
      <c r="C48" s="1619" t="s">
        <v>194</v>
      </c>
      <c r="D48" s="484" t="s">
        <v>103</v>
      </c>
      <c r="E48" s="482" t="s">
        <v>104</v>
      </c>
      <c r="F48" s="482" t="s">
        <v>105</v>
      </c>
      <c r="G48" s="485" t="s">
        <v>328</v>
      </c>
      <c r="H48" s="484" t="s">
        <v>103</v>
      </c>
      <c r="I48" s="482" t="s">
        <v>104</v>
      </c>
      <c r="J48" s="482" t="s">
        <v>105</v>
      </c>
      <c r="K48" s="485" t="s">
        <v>328</v>
      </c>
      <c r="L48" s="484" t="s">
        <v>103</v>
      </c>
      <c r="M48" s="482" t="s">
        <v>104</v>
      </c>
      <c r="N48" s="482" t="s">
        <v>105</v>
      </c>
      <c r="O48" s="485" t="s">
        <v>328</v>
      </c>
      <c r="P48" s="484" t="s">
        <v>103</v>
      </c>
      <c r="Q48" s="482" t="s">
        <v>104</v>
      </c>
      <c r="R48" s="482" t="s">
        <v>105</v>
      </c>
      <c r="S48" s="485" t="s">
        <v>328</v>
      </c>
      <c r="T48" s="484" t="s">
        <v>103</v>
      </c>
      <c r="U48" s="482" t="s">
        <v>104</v>
      </c>
      <c r="V48" s="482" t="s">
        <v>105</v>
      </c>
      <c r="W48" s="485" t="s">
        <v>328</v>
      </c>
      <c r="X48" s="484" t="s">
        <v>103</v>
      </c>
      <c r="Y48" s="482" t="s">
        <v>104</v>
      </c>
      <c r="Z48" s="482" t="s">
        <v>105</v>
      </c>
      <c r="AA48" s="485" t="s">
        <v>328</v>
      </c>
      <c r="AB48" s="484" t="s">
        <v>103</v>
      </c>
      <c r="AC48" s="482" t="s">
        <v>104</v>
      </c>
      <c r="AD48" s="482" t="s">
        <v>105</v>
      </c>
      <c r="AE48" s="485" t="s">
        <v>328</v>
      </c>
    </row>
    <row r="49" spans="1:31" s="227" customFormat="1" x14ac:dyDescent="0.2">
      <c r="A49" s="1616"/>
      <c r="B49" s="1618"/>
      <c r="C49" s="1620"/>
      <c r="D49" s="486" t="s">
        <v>349</v>
      </c>
      <c r="E49" s="169" t="s">
        <v>349</v>
      </c>
      <c r="F49" s="169" t="s">
        <v>349</v>
      </c>
      <c r="G49" s="487" t="s">
        <v>349</v>
      </c>
      <c r="H49" s="486" t="s">
        <v>349</v>
      </c>
      <c r="I49" s="169" t="s">
        <v>349</v>
      </c>
      <c r="J49" s="169" t="s">
        <v>349</v>
      </c>
      <c r="K49" s="487" t="s">
        <v>349</v>
      </c>
      <c r="L49" s="486" t="s">
        <v>349</v>
      </c>
      <c r="M49" s="169" t="s">
        <v>349</v>
      </c>
      <c r="N49" s="169" t="s">
        <v>349</v>
      </c>
      <c r="O49" s="487" t="s">
        <v>349</v>
      </c>
      <c r="P49" s="486" t="s">
        <v>349</v>
      </c>
      <c r="Q49" s="169" t="s">
        <v>349</v>
      </c>
      <c r="R49" s="169" t="s">
        <v>349</v>
      </c>
      <c r="S49" s="487" t="s">
        <v>349</v>
      </c>
      <c r="T49" s="486" t="s">
        <v>349</v>
      </c>
      <c r="U49" s="169" t="s">
        <v>349</v>
      </c>
      <c r="V49" s="169" t="s">
        <v>349</v>
      </c>
      <c r="W49" s="487" t="s">
        <v>349</v>
      </c>
      <c r="X49" s="486" t="s">
        <v>349</v>
      </c>
      <c r="Y49" s="169" t="s">
        <v>349</v>
      </c>
      <c r="Z49" s="169" t="s">
        <v>349</v>
      </c>
      <c r="AA49" s="487" t="s">
        <v>349</v>
      </c>
      <c r="AB49" s="486" t="s">
        <v>350</v>
      </c>
      <c r="AC49" s="169" t="s">
        <v>350</v>
      </c>
      <c r="AD49" s="169" t="s">
        <v>350</v>
      </c>
      <c r="AE49" s="487" t="s">
        <v>350</v>
      </c>
    </row>
    <row r="50" spans="1:31" x14ac:dyDescent="0.2">
      <c r="A50" s="488" t="s">
        <v>195</v>
      </c>
      <c r="B50" s="483" t="s">
        <v>196</v>
      </c>
      <c r="C50" s="489" t="s">
        <v>197</v>
      </c>
      <c r="D50" s="488" t="s">
        <v>198</v>
      </c>
      <c r="E50" s="483" t="s">
        <v>199</v>
      </c>
      <c r="F50" s="483" t="s">
        <v>200</v>
      </c>
      <c r="G50" s="489" t="s">
        <v>201</v>
      </c>
      <c r="H50" s="488" t="s">
        <v>202</v>
      </c>
      <c r="I50" s="483" t="s">
        <v>203</v>
      </c>
      <c r="J50" s="483" t="s">
        <v>204</v>
      </c>
      <c r="K50" s="489" t="s">
        <v>205</v>
      </c>
      <c r="L50" s="488" t="s">
        <v>206</v>
      </c>
      <c r="M50" s="483" t="s">
        <v>207</v>
      </c>
      <c r="N50" s="483" t="s">
        <v>208</v>
      </c>
      <c r="O50" s="489" t="s">
        <v>209</v>
      </c>
      <c r="P50" s="488" t="s">
        <v>210</v>
      </c>
      <c r="Q50" s="483" t="s">
        <v>211</v>
      </c>
      <c r="R50" s="483" t="s">
        <v>212</v>
      </c>
      <c r="S50" s="489" t="s">
        <v>213</v>
      </c>
      <c r="T50" s="488" t="s">
        <v>214</v>
      </c>
      <c r="U50" s="483" t="s">
        <v>215</v>
      </c>
      <c r="V50" s="483" t="s">
        <v>216</v>
      </c>
      <c r="W50" s="489" t="s">
        <v>217</v>
      </c>
      <c r="X50" s="488" t="s">
        <v>218</v>
      </c>
      <c r="Y50" s="483" t="s">
        <v>219</v>
      </c>
      <c r="Z50" s="483" t="s">
        <v>220</v>
      </c>
      <c r="AA50" s="489" t="s">
        <v>221</v>
      </c>
      <c r="AB50" s="488" t="s">
        <v>329</v>
      </c>
      <c r="AC50" s="483" t="s">
        <v>330</v>
      </c>
      <c r="AD50" s="483" t="s">
        <v>331</v>
      </c>
      <c r="AE50" s="489" t="s">
        <v>351</v>
      </c>
    </row>
    <row r="51" spans="1:31" x14ac:dyDescent="0.2">
      <c r="A51" s="798">
        <v>29</v>
      </c>
      <c r="B51" s="821" t="s">
        <v>864</v>
      </c>
      <c r="C51" s="860">
        <v>5.7</v>
      </c>
      <c r="D51" s="799">
        <v>0</v>
      </c>
      <c r="E51" s="231">
        <v>0</v>
      </c>
      <c r="F51" s="231">
        <v>31</v>
      </c>
      <c r="G51" s="861">
        <v>15</v>
      </c>
      <c r="H51" s="799">
        <v>0</v>
      </c>
      <c r="I51" s="231">
        <v>0</v>
      </c>
      <c r="J51" s="231">
        <v>0</v>
      </c>
      <c r="K51" s="861">
        <v>2</v>
      </c>
      <c r="L51" s="799">
        <v>0</v>
      </c>
      <c r="M51" s="231">
        <v>0</v>
      </c>
      <c r="N51" s="231">
        <v>0</v>
      </c>
      <c r="O51" s="861">
        <v>6</v>
      </c>
      <c r="P51" s="799">
        <v>0</v>
      </c>
      <c r="Q51" s="231">
        <v>0</v>
      </c>
      <c r="R51" s="231">
        <v>0</v>
      </c>
      <c r="S51" s="861">
        <v>6</v>
      </c>
      <c r="T51" s="799">
        <v>0</v>
      </c>
      <c r="U51" s="231">
        <v>0</v>
      </c>
      <c r="V51" s="231">
        <v>0</v>
      </c>
      <c r="W51" s="861">
        <v>120</v>
      </c>
      <c r="X51" s="799">
        <v>0</v>
      </c>
      <c r="Y51" s="231">
        <v>0</v>
      </c>
      <c r="Z51" s="231">
        <v>0</v>
      </c>
      <c r="AA51" s="861">
        <v>0</v>
      </c>
      <c r="AB51" s="799">
        <v>0</v>
      </c>
      <c r="AC51" s="231">
        <v>52</v>
      </c>
      <c r="AD51" s="231">
        <v>1885</v>
      </c>
      <c r="AE51" s="861">
        <v>0</v>
      </c>
    </row>
    <row r="52" spans="1:31" x14ac:dyDescent="0.2">
      <c r="A52" s="798"/>
      <c r="B52" s="821"/>
      <c r="C52" s="860"/>
      <c r="D52" s="799"/>
      <c r="E52" s="231"/>
      <c r="F52" s="231"/>
      <c r="G52" s="861"/>
      <c r="H52" s="799"/>
      <c r="I52" s="231"/>
      <c r="J52" s="231"/>
      <c r="K52" s="861"/>
      <c r="L52" s="799"/>
      <c r="M52" s="231"/>
      <c r="N52" s="231"/>
      <c r="O52" s="861"/>
      <c r="P52" s="799"/>
      <c r="Q52" s="231"/>
      <c r="R52" s="231"/>
      <c r="S52" s="861"/>
      <c r="T52" s="799"/>
      <c r="U52" s="231"/>
      <c r="V52" s="231"/>
      <c r="W52" s="861"/>
      <c r="X52" s="799"/>
      <c r="Y52" s="231"/>
      <c r="Z52" s="231"/>
      <c r="AA52" s="861"/>
      <c r="AB52" s="799"/>
      <c r="AC52" s="231"/>
      <c r="AD52" s="231"/>
      <c r="AE52" s="861"/>
    </row>
    <row r="53" spans="1:31" x14ac:dyDescent="0.2">
      <c r="A53" s="798"/>
      <c r="B53" s="859"/>
      <c r="C53" s="860"/>
      <c r="D53" s="799"/>
      <c r="E53" s="231"/>
      <c r="F53" s="231"/>
      <c r="G53" s="861"/>
      <c r="H53" s="799"/>
      <c r="I53" s="231"/>
      <c r="J53" s="231"/>
      <c r="K53" s="861"/>
      <c r="L53" s="799"/>
      <c r="M53" s="231"/>
      <c r="N53" s="231"/>
      <c r="O53" s="861"/>
      <c r="P53" s="799"/>
      <c r="Q53" s="231"/>
      <c r="R53" s="231"/>
      <c r="S53" s="861"/>
      <c r="T53" s="799"/>
      <c r="U53" s="231"/>
      <c r="V53" s="231"/>
      <c r="W53" s="861"/>
      <c r="X53" s="799"/>
      <c r="Y53" s="231"/>
      <c r="Z53" s="231"/>
      <c r="AA53" s="861"/>
      <c r="AB53" s="799"/>
      <c r="AC53" s="231"/>
      <c r="AD53" s="231"/>
      <c r="AE53" s="861"/>
    </row>
    <row r="54" spans="1:31" ht="13.5" thickBot="1" x14ac:dyDescent="0.25">
      <c r="A54" s="1612" t="s">
        <v>222</v>
      </c>
      <c r="B54" s="1613"/>
      <c r="C54" s="1614"/>
      <c r="D54" s="862">
        <f t="shared" ref="D54:AE54" si="4">SUM(D51:D53)</f>
        <v>0</v>
      </c>
      <c r="E54" s="863">
        <f t="shared" si="4"/>
        <v>0</v>
      </c>
      <c r="F54" s="863">
        <f t="shared" si="4"/>
        <v>31</v>
      </c>
      <c r="G54" s="864">
        <f t="shared" si="4"/>
        <v>15</v>
      </c>
      <c r="H54" s="862">
        <f t="shared" si="4"/>
        <v>0</v>
      </c>
      <c r="I54" s="863">
        <f t="shared" si="4"/>
        <v>0</v>
      </c>
      <c r="J54" s="863">
        <f t="shared" si="4"/>
        <v>0</v>
      </c>
      <c r="K54" s="864">
        <f t="shared" si="4"/>
        <v>2</v>
      </c>
      <c r="L54" s="862">
        <f t="shared" si="4"/>
        <v>0</v>
      </c>
      <c r="M54" s="863">
        <f t="shared" si="4"/>
        <v>0</v>
      </c>
      <c r="N54" s="863">
        <f t="shared" si="4"/>
        <v>0</v>
      </c>
      <c r="O54" s="864">
        <f t="shared" si="4"/>
        <v>6</v>
      </c>
      <c r="P54" s="862">
        <f t="shared" si="4"/>
        <v>0</v>
      </c>
      <c r="Q54" s="863">
        <f t="shared" si="4"/>
        <v>0</v>
      </c>
      <c r="R54" s="863">
        <f t="shared" si="4"/>
        <v>0</v>
      </c>
      <c r="S54" s="864">
        <f t="shared" si="4"/>
        <v>6</v>
      </c>
      <c r="T54" s="862">
        <f t="shared" si="4"/>
        <v>0</v>
      </c>
      <c r="U54" s="863">
        <f t="shared" si="4"/>
        <v>0</v>
      </c>
      <c r="V54" s="863">
        <f t="shared" si="4"/>
        <v>0</v>
      </c>
      <c r="W54" s="864">
        <f t="shared" si="4"/>
        <v>120</v>
      </c>
      <c r="X54" s="862">
        <f t="shared" si="4"/>
        <v>0</v>
      </c>
      <c r="Y54" s="863">
        <f t="shared" si="4"/>
        <v>0</v>
      </c>
      <c r="Z54" s="863">
        <f t="shared" si="4"/>
        <v>0</v>
      </c>
      <c r="AA54" s="864">
        <f t="shared" si="4"/>
        <v>0</v>
      </c>
      <c r="AB54" s="862">
        <f t="shared" si="4"/>
        <v>0</v>
      </c>
      <c r="AC54" s="863">
        <f t="shared" si="4"/>
        <v>52</v>
      </c>
      <c r="AD54" s="863">
        <f t="shared" si="4"/>
        <v>1885</v>
      </c>
      <c r="AE54" s="864">
        <f t="shared" si="4"/>
        <v>0</v>
      </c>
    </row>
    <row r="55" spans="1:31" s="13" customFormat="1" x14ac:dyDescent="0.2">
      <c r="A55" s="401"/>
      <c r="B55" s="401"/>
      <c r="C55" s="401"/>
    </row>
    <row r="56" spans="1:31" s="132" customFormat="1" ht="15.75" x14ac:dyDescent="0.25">
      <c r="A56" s="284" t="s">
        <v>870</v>
      </c>
      <c r="B56" s="480"/>
      <c r="C56" s="480"/>
      <c r="D56" s="480"/>
      <c r="E56" s="480"/>
      <c r="F56" s="480"/>
      <c r="G56" s="480"/>
      <c r="H56" s="480"/>
      <c r="I56" s="480"/>
      <c r="J56" s="480"/>
      <c r="K56" s="480"/>
      <c r="L56" s="480"/>
      <c r="M56" s="480"/>
      <c r="N56" s="480"/>
      <c r="O56" s="480"/>
      <c r="P56" s="480"/>
      <c r="Q56" s="391"/>
      <c r="R56" s="284" t="s">
        <v>872</v>
      </c>
      <c r="S56" s="391"/>
      <c r="T56" s="480"/>
      <c r="U56" s="480"/>
      <c r="V56" s="480"/>
      <c r="W56" s="480"/>
      <c r="X56" s="480"/>
      <c r="Y56" s="480"/>
      <c r="Z56" s="480"/>
      <c r="AA56" s="480"/>
      <c r="AB56" s="480"/>
      <c r="AC56" s="480"/>
      <c r="AD56" s="391"/>
      <c r="AE56" s="391"/>
    </row>
    <row r="57" spans="1:31" s="261" customFormat="1" ht="16.5" thickBot="1" x14ac:dyDescent="0.3">
      <c r="A57" s="284"/>
      <c r="B57" s="284"/>
      <c r="C57" s="284"/>
      <c r="D57" s="284"/>
      <c r="E57" s="284"/>
      <c r="F57" s="284"/>
      <c r="G57" s="284"/>
      <c r="H57" s="284"/>
      <c r="I57" s="284"/>
      <c r="J57" s="284"/>
      <c r="K57" s="284"/>
      <c r="L57" s="284"/>
      <c r="M57" s="284"/>
      <c r="N57" s="284"/>
      <c r="O57" s="284"/>
      <c r="P57" s="284"/>
      <c r="Q57" s="284"/>
      <c r="R57" s="284"/>
    </row>
    <row r="58" spans="1:31" s="471" customFormat="1" ht="22.5" customHeight="1" thickBot="1" x14ac:dyDescent="0.2">
      <c r="A58" s="481"/>
      <c r="B58" s="481"/>
      <c r="C58" s="481"/>
      <c r="D58" s="1606" t="s">
        <v>325</v>
      </c>
      <c r="E58" s="1607"/>
      <c r="F58" s="1607"/>
      <c r="G58" s="1608"/>
      <c r="H58" s="1606" t="s">
        <v>189</v>
      </c>
      <c r="I58" s="1607"/>
      <c r="J58" s="1607"/>
      <c r="K58" s="1608"/>
      <c r="L58" s="1606" t="s">
        <v>190</v>
      </c>
      <c r="M58" s="1607"/>
      <c r="N58" s="1607"/>
      <c r="O58" s="1608"/>
      <c r="P58" s="1606" t="s">
        <v>191</v>
      </c>
      <c r="Q58" s="1607"/>
      <c r="R58" s="1607"/>
      <c r="S58" s="1608"/>
      <c r="T58" s="1609" t="s">
        <v>348</v>
      </c>
      <c r="U58" s="1610"/>
      <c r="V58" s="1610"/>
      <c r="W58" s="1611"/>
      <c r="X58" s="1609" t="s">
        <v>326</v>
      </c>
      <c r="Y58" s="1610"/>
      <c r="Z58" s="1610"/>
      <c r="AA58" s="1611"/>
      <c r="AB58" s="1606" t="s">
        <v>327</v>
      </c>
      <c r="AC58" s="1607"/>
      <c r="AD58" s="1607"/>
      <c r="AE58" s="1608"/>
    </row>
    <row r="59" spans="1:31" x14ac:dyDescent="0.2">
      <c r="A59" s="1615" t="s">
        <v>192</v>
      </c>
      <c r="B59" s="1617" t="s">
        <v>193</v>
      </c>
      <c r="C59" s="1619" t="s">
        <v>194</v>
      </c>
      <c r="D59" s="484" t="s">
        <v>103</v>
      </c>
      <c r="E59" s="482" t="s">
        <v>104</v>
      </c>
      <c r="F59" s="482" t="s">
        <v>105</v>
      </c>
      <c r="G59" s="485" t="s">
        <v>328</v>
      </c>
      <c r="H59" s="484" t="s">
        <v>103</v>
      </c>
      <c r="I59" s="482" t="s">
        <v>104</v>
      </c>
      <c r="J59" s="482" t="s">
        <v>105</v>
      </c>
      <c r="K59" s="485" t="s">
        <v>328</v>
      </c>
      <c r="L59" s="484" t="s">
        <v>103</v>
      </c>
      <c r="M59" s="482" t="s">
        <v>104</v>
      </c>
      <c r="N59" s="482" t="s">
        <v>105</v>
      </c>
      <c r="O59" s="485" t="s">
        <v>328</v>
      </c>
      <c r="P59" s="484" t="s">
        <v>103</v>
      </c>
      <c r="Q59" s="482" t="s">
        <v>104</v>
      </c>
      <c r="R59" s="482" t="s">
        <v>105</v>
      </c>
      <c r="S59" s="485" t="s">
        <v>328</v>
      </c>
      <c r="T59" s="484" t="s">
        <v>103</v>
      </c>
      <c r="U59" s="482" t="s">
        <v>104</v>
      </c>
      <c r="V59" s="482" t="s">
        <v>105</v>
      </c>
      <c r="W59" s="485" t="s">
        <v>328</v>
      </c>
      <c r="X59" s="484" t="s">
        <v>103</v>
      </c>
      <c r="Y59" s="482" t="s">
        <v>104</v>
      </c>
      <c r="Z59" s="482" t="s">
        <v>105</v>
      </c>
      <c r="AA59" s="485" t="s">
        <v>328</v>
      </c>
      <c r="AB59" s="484" t="s">
        <v>103</v>
      </c>
      <c r="AC59" s="482" t="s">
        <v>104</v>
      </c>
      <c r="AD59" s="482" t="s">
        <v>105</v>
      </c>
      <c r="AE59" s="485" t="s">
        <v>328</v>
      </c>
    </row>
    <row r="60" spans="1:31" s="227" customFormat="1" x14ac:dyDescent="0.2">
      <c r="A60" s="1616"/>
      <c r="B60" s="1618"/>
      <c r="C60" s="1620"/>
      <c r="D60" s="486" t="s">
        <v>349</v>
      </c>
      <c r="E60" s="169" t="s">
        <v>349</v>
      </c>
      <c r="F60" s="169" t="s">
        <v>349</v>
      </c>
      <c r="G60" s="487" t="s">
        <v>349</v>
      </c>
      <c r="H60" s="486" t="s">
        <v>349</v>
      </c>
      <c r="I60" s="169" t="s">
        <v>349</v>
      </c>
      <c r="J60" s="169" t="s">
        <v>349</v>
      </c>
      <c r="K60" s="487" t="s">
        <v>349</v>
      </c>
      <c r="L60" s="486" t="s">
        <v>349</v>
      </c>
      <c r="M60" s="169" t="s">
        <v>349</v>
      </c>
      <c r="N60" s="169" t="s">
        <v>349</v>
      </c>
      <c r="O60" s="487" t="s">
        <v>349</v>
      </c>
      <c r="P60" s="486" t="s">
        <v>349</v>
      </c>
      <c r="Q60" s="169" t="s">
        <v>349</v>
      </c>
      <c r="R60" s="169" t="s">
        <v>349</v>
      </c>
      <c r="S60" s="487" t="s">
        <v>349</v>
      </c>
      <c r="T60" s="486" t="s">
        <v>349</v>
      </c>
      <c r="U60" s="169" t="s">
        <v>349</v>
      </c>
      <c r="V60" s="169" t="s">
        <v>349</v>
      </c>
      <c r="W60" s="487" t="s">
        <v>349</v>
      </c>
      <c r="X60" s="486" t="s">
        <v>349</v>
      </c>
      <c r="Y60" s="169" t="s">
        <v>349</v>
      </c>
      <c r="Z60" s="169" t="s">
        <v>349</v>
      </c>
      <c r="AA60" s="487" t="s">
        <v>349</v>
      </c>
      <c r="AB60" s="486" t="s">
        <v>350</v>
      </c>
      <c r="AC60" s="169" t="s">
        <v>350</v>
      </c>
      <c r="AD60" s="169" t="s">
        <v>350</v>
      </c>
      <c r="AE60" s="487" t="s">
        <v>350</v>
      </c>
    </row>
    <row r="61" spans="1:31" x14ac:dyDescent="0.2">
      <c r="A61" s="488" t="s">
        <v>195</v>
      </c>
      <c r="B61" s="483" t="s">
        <v>196</v>
      </c>
      <c r="C61" s="489" t="s">
        <v>197</v>
      </c>
      <c r="D61" s="488" t="s">
        <v>198</v>
      </c>
      <c r="E61" s="483" t="s">
        <v>199</v>
      </c>
      <c r="F61" s="483" t="s">
        <v>200</v>
      </c>
      <c r="G61" s="489" t="s">
        <v>201</v>
      </c>
      <c r="H61" s="488" t="s">
        <v>202</v>
      </c>
      <c r="I61" s="483" t="s">
        <v>203</v>
      </c>
      <c r="J61" s="483" t="s">
        <v>204</v>
      </c>
      <c r="K61" s="489" t="s">
        <v>205</v>
      </c>
      <c r="L61" s="488" t="s">
        <v>206</v>
      </c>
      <c r="M61" s="483" t="s">
        <v>207</v>
      </c>
      <c r="N61" s="483" t="s">
        <v>208</v>
      </c>
      <c r="O61" s="489" t="s">
        <v>209</v>
      </c>
      <c r="P61" s="488" t="s">
        <v>210</v>
      </c>
      <c r="Q61" s="483" t="s">
        <v>211</v>
      </c>
      <c r="R61" s="483" t="s">
        <v>212</v>
      </c>
      <c r="S61" s="489" t="s">
        <v>213</v>
      </c>
      <c r="T61" s="488" t="s">
        <v>214</v>
      </c>
      <c r="U61" s="483" t="s">
        <v>215</v>
      </c>
      <c r="V61" s="483" t="s">
        <v>216</v>
      </c>
      <c r="W61" s="489" t="s">
        <v>217</v>
      </c>
      <c r="X61" s="488" t="s">
        <v>218</v>
      </c>
      <c r="Y61" s="483" t="s">
        <v>219</v>
      </c>
      <c r="Z61" s="483" t="s">
        <v>220</v>
      </c>
      <c r="AA61" s="489" t="s">
        <v>221</v>
      </c>
      <c r="AB61" s="488" t="s">
        <v>329</v>
      </c>
      <c r="AC61" s="483" t="s">
        <v>330</v>
      </c>
      <c r="AD61" s="483" t="s">
        <v>331</v>
      </c>
      <c r="AE61" s="489" t="s">
        <v>351</v>
      </c>
    </row>
    <row r="62" spans="1:31" x14ac:dyDescent="0.2">
      <c r="A62" s="798">
        <v>29</v>
      </c>
      <c r="B62" s="821" t="s">
        <v>865</v>
      </c>
      <c r="C62" s="860">
        <v>1.72</v>
      </c>
      <c r="D62" s="799">
        <v>0</v>
      </c>
      <c r="E62" s="231">
        <v>0</v>
      </c>
      <c r="F62" s="231">
        <v>46</v>
      </c>
      <c r="G62" s="861">
        <v>2</v>
      </c>
      <c r="H62" s="799">
        <v>0</v>
      </c>
      <c r="I62" s="231">
        <v>0</v>
      </c>
      <c r="J62" s="231">
        <v>0</v>
      </c>
      <c r="K62" s="861">
        <v>2</v>
      </c>
      <c r="L62" s="799">
        <v>0</v>
      </c>
      <c r="M62" s="231">
        <v>0</v>
      </c>
      <c r="N62" s="231">
        <v>0</v>
      </c>
      <c r="O62" s="861">
        <v>4</v>
      </c>
      <c r="P62" s="799">
        <v>0</v>
      </c>
      <c r="Q62" s="231">
        <v>0</v>
      </c>
      <c r="R62" s="231">
        <v>0</v>
      </c>
      <c r="S62" s="861">
        <v>4</v>
      </c>
      <c r="T62" s="799">
        <v>0</v>
      </c>
      <c r="U62" s="231">
        <v>0</v>
      </c>
      <c r="V62" s="231">
        <v>0</v>
      </c>
      <c r="W62" s="861">
        <v>0</v>
      </c>
      <c r="X62" s="799">
        <v>0</v>
      </c>
      <c r="Y62" s="231">
        <v>0</v>
      </c>
      <c r="Z62" s="231">
        <v>1</v>
      </c>
      <c r="AA62" s="861">
        <v>0</v>
      </c>
      <c r="AB62" s="799">
        <v>0</v>
      </c>
      <c r="AC62" s="231">
        <v>0</v>
      </c>
      <c r="AD62" s="231">
        <v>0</v>
      </c>
      <c r="AE62" s="861">
        <v>0</v>
      </c>
    </row>
    <row r="63" spans="1:31" x14ac:dyDescent="0.2">
      <c r="A63" s="798"/>
      <c r="B63" s="859"/>
      <c r="C63" s="860"/>
      <c r="D63" s="799"/>
      <c r="E63" s="231"/>
      <c r="F63" s="231"/>
      <c r="G63" s="861"/>
      <c r="H63" s="799"/>
      <c r="I63" s="231"/>
      <c r="J63" s="231"/>
      <c r="K63" s="861"/>
      <c r="L63" s="799"/>
      <c r="M63" s="231"/>
      <c r="N63" s="231"/>
      <c r="O63" s="861"/>
      <c r="P63" s="799"/>
      <c r="Q63" s="231"/>
      <c r="R63" s="231"/>
      <c r="S63" s="861"/>
      <c r="T63" s="799"/>
      <c r="U63" s="231"/>
      <c r="V63" s="231"/>
      <c r="W63" s="861"/>
      <c r="X63" s="799"/>
      <c r="Y63" s="231"/>
      <c r="Z63" s="231"/>
      <c r="AA63" s="861"/>
      <c r="AB63" s="799"/>
      <c r="AC63" s="231"/>
      <c r="AD63" s="231"/>
      <c r="AE63" s="861"/>
    </row>
    <row r="64" spans="1:31" ht="13.5" thickBot="1" x14ac:dyDescent="0.25">
      <c r="A64" s="1612" t="s">
        <v>222</v>
      </c>
      <c r="B64" s="1613"/>
      <c r="C64" s="1614"/>
      <c r="D64" s="862">
        <f t="shared" ref="D64:AE64" si="5">SUM(D62:D63)</f>
        <v>0</v>
      </c>
      <c r="E64" s="863">
        <f t="shared" si="5"/>
        <v>0</v>
      </c>
      <c r="F64" s="863">
        <f t="shared" si="5"/>
        <v>46</v>
      </c>
      <c r="G64" s="864">
        <f t="shared" si="5"/>
        <v>2</v>
      </c>
      <c r="H64" s="862">
        <f t="shared" si="5"/>
        <v>0</v>
      </c>
      <c r="I64" s="863">
        <f t="shared" si="5"/>
        <v>0</v>
      </c>
      <c r="J64" s="863">
        <f t="shared" si="5"/>
        <v>0</v>
      </c>
      <c r="K64" s="864">
        <f t="shared" si="5"/>
        <v>2</v>
      </c>
      <c r="L64" s="862">
        <f t="shared" si="5"/>
        <v>0</v>
      </c>
      <c r="M64" s="863">
        <f t="shared" si="5"/>
        <v>0</v>
      </c>
      <c r="N64" s="863">
        <f t="shared" si="5"/>
        <v>0</v>
      </c>
      <c r="O64" s="864">
        <f t="shared" si="5"/>
        <v>4</v>
      </c>
      <c r="P64" s="862">
        <f t="shared" si="5"/>
        <v>0</v>
      </c>
      <c r="Q64" s="863">
        <f t="shared" si="5"/>
        <v>0</v>
      </c>
      <c r="R64" s="863">
        <f t="shared" si="5"/>
        <v>0</v>
      </c>
      <c r="S64" s="864">
        <f t="shared" si="5"/>
        <v>4</v>
      </c>
      <c r="T64" s="862">
        <f t="shared" si="5"/>
        <v>0</v>
      </c>
      <c r="U64" s="863">
        <f t="shared" si="5"/>
        <v>0</v>
      </c>
      <c r="V64" s="863">
        <f t="shared" si="5"/>
        <v>0</v>
      </c>
      <c r="W64" s="864">
        <f t="shared" si="5"/>
        <v>0</v>
      </c>
      <c r="X64" s="862">
        <f t="shared" si="5"/>
        <v>0</v>
      </c>
      <c r="Y64" s="863">
        <f t="shared" si="5"/>
        <v>0</v>
      </c>
      <c r="Z64" s="863">
        <f t="shared" si="5"/>
        <v>1</v>
      </c>
      <c r="AA64" s="864">
        <f t="shared" si="5"/>
        <v>0</v>
      </c>
      <c r="AB64" s="862">
        <f t="shared" si="5"/>
        <v>0</v>
      </c>
      <c r="AC64" s="863">
        <f t="shared" si="5"/>
        <v>0</v>
      </c>
      <c r="AD64" s="863">
        <f t="shared" si="5"/>
        <v>0</v>
      </c>
      <c r="AE64" s="864">
        <f t="shared" si="5"/>
        <v>0</v>
      </c>
    </row>
    <row r="65" spans="1:31" s="13" customFormat="1" x14ac:dyDescent="0.2">
      <c r="A65" s="401"/>
      <c r="B65" s="401"/>
      <c r="C65" s="401"/>
    </row>
    <row r="66" spans="1:31" s="132" customFormat="1" ht="15.75" x14ac:dyDescent="0.25">
      <c r="A66" s="284" t="s">
        <v>873</v>
      </c>
      <c r="B66" s="480"/>
      <c r="C66" s="480"/>
      <c r="D66" s="480"/>
      <c r="E66" s="480"/>
      <c r="F66" s="480"/>
      <c r="G66" s="480"/>
      <c r="H66" s="480"/>
      <c r="I66" s="480"/>
      <c r="J66" s="480"/>
      <c r="K66" s="480"/>
      <c r="L66" s="480"/>
      <c r="M66" s="480"/>
      <c r="N66" s="480"/>
      <c r="O66" s="480"/>
      <c r="P66" s="480"/>
      <c r="Q66" s="391"/>
      <c r="R66" s="284" t="s">
        <v>874</v>
      </c>
      <c r="S66" s="391"/>
      <c r="T66" s="480"/>
      <c r="U66" s="480"/>
      <c r="V66" s="480"/>
      <c r="W66" s="480"/>
      <c r="X66" s="480"/>
      <c r="Y66" s="480"/>
      <c r="Z66" s="480"/>
      <c r="AA66" s="480"/>
      <c r="AB66" s="480"/>
      <c r="AC66" s="480"/>
      <c r="AD66" s="391"/>
      <c r="AE66" s="391"/>
    </row>
    <row r="67" spans="1:31" s="261" customFormat="1" ht="16.5" thickBot="1" x14ac:dyDescent="0.3">
      <c r="A67" s="284"/>
      <c r="B67" s="284"/>
      <c r="C67" s="284"/>
      <c r="D67" s="284"/>
      <c r="E67" s="284"/>
      <c r="F67" s="284"/>
      <c r="G67" s="284"/>
      <c r="H67" s="284"/>
      <c r="I67" s="284"/>
      <c r="J67" s="284"/>
      <c r="K67" s="284"/>
      <c r="L67" s="284"/>
      <c r="M67" s="284"/>
      <c r="N67" s="284"/>
      <c r="O67" s="284"/>
      <c r="P67" s="284"/>
      <c r="Q67" s="284"/>
      <c r="R67" s="284"/>
    </row>
    <row r="68" spans="1:31" s="471" customFormat="1" ht="22.5" customHeight="1" thickBot="1" x14ac:dyDescent="0.2">
      <c r="A68" s="481"/>
      <c r="B68" s="481"/>
      <c r="C68" s="481"/>
      <c r="D68" s="1606" t="s">
        <v>325</v>
      </c>
      <c r="E68" s="1607"/>
      <c r="F68" s="1607"/>
      <c r="G68" s="1608"/>
      <c r="H68" s="1606" t="s">
        <v>189</v>
      </c>
      <c r="I68" s="1607"/>
      <c r="J68" s="1607"/>
      <c r="K68" s="1608"/>
      <c r="L68" s="1606" t="s">
        <v>190</v>
      </c>
      <c r="M68" s="1607"/>
      <c r="N68" s="1607"/>
      <c r="O68" s="1608"/>
      <c r="P68" s="1606" t="s">
        <v>191</v>
      </c>
      <c r="Q68" s="1607"/>
      <c r="R68" s="1607"/>
      <c r="S68" s="1608"/>
      <c r="T68" s="1609" t="s">
        <v>348</v>
      </c>
      <c r="U68" s="1610"/>
      <c r="V68" s="1610"/>
      <c r="W68" s="1611"/>
      <c r="X68" s="1609" t="s">
        <v>326</v>
      </c>
      <c r="Y68" s="1610"/>
      <c r="Z68" s="1610"/>
      <c r="AA68" s="1611"/>
      <c r="AB68" s="1606" t="s">
        <v>327</v>
      </c>
      <c r="AC68" s="1607"/>
      <c r="AD68" s="1607"/>
      <c r="AE68" s="1608"/>
    </row>
    <row r="69" spans="1:31" x14ac:dyDescent="0.2">
      <c r="A69" s="1615" t="s">
        <v>192</v>
      </c>
      <c r="B69" s="1617" t="s">
        <v>193</v>
      </c>
      <c r="C69" s="1619" t="s">
        <v>194</v>
      </c>
      <c r="D69" s="484" t="s">
        <v>103</v>
      </c>
      <c r="E69" s="482" t="s">
        <v>104</v>
      </c>
      <c r="F69" s="482" t="s">
        <v>105</v>
      </c>
      <c r="G69" s="485" t="s">
        <v>328</v>
      </c>
      <c r="H69" s="484" t="s">
        <v>103</v>
      </c>
      <c r="I69" s="482" t="s">
        <v>104</v>
      </c>
      <c r="J69" s="482" t="s">
        <v>105</v>
      </c>
      <c r="K69" s="485" t="s">
        <v>328</v>
      </c>
      <c r="L69" s="484" t="s">
        <v>103</v>
      </c>
      <c r="M69" s="482" t="s">
        <v>104</v>
      </c>
      <c r="N69" s="482" t="s">
        <v>105</v>
      </c>
      <c r="O69" s="485" t="s">
        <v>328</v>
      </c>
      <c r="P69" s="484" t="s">
        <v>103</v>
      </c>
      <c r="Q69" s="482" t="s">
        <v>104</v>
      </c>
      <c r="R69" s="482" t="s">
        <v>105</v>
      </c>
      <c r="S69" s="485" t="s">
        <v>328</v>
      </c>
      <c r="T69" s="484" t="s">
        <v>103</v>
      </c>
      <c r="U69" s="482" t="s">
        <v>104</v>
      </c>
      <c r="V69" s="482" t="s">
        <v>105</v>
      </c>
      <c r="W69" s="485" t="s">
        <v>328</v>
      </c>
      <c r="X69" s="484" t="s">
        <v>103</v>
      </c>
      <c r="Y69" s="482" t="s">
        <v>104</v>
      </c>
      <c r="Z69" s="482" t="s">
        <v>105</v>
      </c>
      <c r="AA69" s="485" t="s">
        <v>328</v>
      </c>
      <c r="AB69" s="484" t="s">
        <v>103</v>
      </c>
      <c r="AC69" s="482" t="s">
        <v>104</v>
      </c>
      <c r="AD69" s="482" t="s">
        <v>105</v>
      </c>
      <c r="AE69" s="485" t="s">
        <v>328</v>
      </c>
    </row>
    <row r="70" spans="1:31" s="227" customFormat="1" x14ac:dyDescent="0.2">
      <c r="A70" s="1616"/>
      <c r="B70" s="1618"/>
      <c r="C70" s="1620"/>
      <c r="D70" s="486" t="s">
        <v>349</v>
      </c>
      <c r="E70" s="169" t="s">
        <v>349</v>
      </c>
      <c r="F70" s="169" t="s">
        <v>349</v>
      </c>
      <c r="G70" s="487" t="s">
        <v>349</v>
      </c>
      <c r="H70" s="486" t="s">
        <v>349</v>
      </c>
      <c r="I70" s="169" t="s">
        <v>349</v>
      </c>
      <c r="J70" s="169" t="s">
        <v>349</v>
      </c>
      <c r="K70" s="487" t="s">
        <v>349</v>
      </c>
      <c r="L70" s="486" t="s">
        <v>349</v>
      </c>
      <c r="M70" s="169" t="s">
        <v>349</v>
      </c>
      <c r="N70" s="169" t="s">
        <v>349</v>
      </c>
      <c r="O70" s="487" t="s">
        <v>349</v>
      </c>
      <c r="P70" s="486" t="s">
        <v>349</v>
      </c>
      <c r="Q70" s="169" t="s">
        <v>349</v>
      </c>
      <c r="R70" s="169" t="s">
        <v>349</v>
      </c>
      <c r="S70" s="487" t="s">
        <v>349</v>
      </c>
      <c r="T70" s="486" t="s">
        <v>349</v>
      </c>
      <c r="U70" s="169" t="s">
        <v>349</v>
      </c>
      <c r="V70" s="169" t="s">
        <v>349</v>
      </c>
      <c r="W70" s="487" t="s">
        <v>349</v>
      </c>
      <c r="X70" s="486" t="s">
        <v>349</v>
      </c>
      <c r="Y70" s="169" t="s">
        <v>349</v>
      </c>
      <c r="Z70" s="169" t="s">
        <v>349</v>
      </c>
      <c r="AA70" s="487" t="s">
        <v>349</v>
      </c>
      <c r="AB70" s="486" t="s">
        <v>350</v>
      </c>
      <c r="AC70" s="169" t="s">
        <v>350</v>
      </c>
      <c r="AD70" s="169" t="s">
        <v>350</v>
      </c>
      <c r="AE70" s="487" t="s">
        <v>350</v>
      </c>
    </row>
    <row r="71" spans="1:31" x14ac:dyDescent="0.2">
      <c r="A71" s="488" t="s">
        <v>195</v>
      </c>
      <c r="B71" s="483" t="s">
        <v>196</v>
      </c>
      <c r="C71" s="489" t="s">
        <v>197</v>
      </c>
      <c r="D71" s="488" t="s">
        <v>198</v>
      </c>
      <c r="E71" s="483" t="s">
        <v>199</v>
      </c>
      <c r="F71" s="483" t="s">
        <v>200</v>
      </c>
      <c r="G71" s="489" t="s">
        <v>201</v>
      </c>
      <c r="H71" s="488" t="s">
        <v>202</v>
      </c>
      <c r="I71" s="483" t="s">
        <v>203</v>
      </c>
      <c r="J71" s="483" t="s">
        <v>204</v>
      </c>
      <c r="K71" s="489" t="s">
        <v>205</v>
      </c>
      <c r="L71" s="488" t="s">
        <v>206</v>
      </c>
      <c r="M71" s="483" t="s">
        <v>207</v>
      </c>
      <c r="N71" s="483" t="s">
        <v>208</v>
      </c>
      <c r="O71" s="489" t="s">
        <v>209</v>
      </c>
      <c r="P71" s="488" t="s">
        <v>210</v>
      </c>
      <c r="Q71" s="483" t="s">
        <v>211</v>
      </c>
      <c r="R71" s="483" t="s">
        <v>212</v>
      </c>
      <c r="S71" s="489" t="s">
        <v>213</v>
      </c>
      <c r="T71" s="488" t="s">
        <v>214</v>
      </c>
      <c r="U71" s="483" t="s">
        <v>215</v>
      </c>
      <c r="V71" s="483" t="s">
        <v>216</v>
      </c>
      <c r="W71" s="489" t="s">
        <v>217</v>
      </c>
      <c r="X71" s="488" t="s">
        <v>218</v>
      </c>
      <c r="Y71" s="483" t="s">
        <v>219</v>
      </c>
      <c r="Z71" s="483" t="s">
        <v>220</v>
      </c>
      <c r="AA71" s="489" t="s">
        <v>221</v>
      </c>
      <c r="AB71" s="488" t="s">
        <v>329</v>
      </c>
      <c r="AC71" s="483" t="s">
        <v>330</v>
      </c>
      <c r="AD71" s="483" t="s">
        <v>331</v>
      </c>
      <c r="AE71" s="489" t="s">
        <v>351</v>
      </c>
    </row>
    <row r="72" spans="1:31" x14ac:dyDescent="0.2">
      <c r="A72" s="798">
        <v>50</v>
      </c>
      <c r="B72" s="859" t="s">
        <v>51</v>
      </c>
      <c r="C72" s="860">
        <v>6.4580000000000002</v>
      </c>
      <c r="D72" s="799">
        <v>0</v>
      </c>
      <c r="E72" s="231">
        <v>115</v>
      </c>
      <c r="F72" s="231">
        <v>17</v>
      </c>
      <c r="G72" s="861">
        <v>40</v>
      </c>
      <c r="H72" s="799">
        <v>0</v>
      </c>
      <c r="I72" s="231">
        <v>0</v>
      </c>
      <c r="J72" s="231">
        <v>3</v>
      </c>
      <c r="K72" s="861">
        <v>2</v>
      </c>
      <c r="L72" s="799">
        <v>0</v>
      </c>
      <c r="M72" s="231">
        <v>0</v>
      </c>
      <c r="N72" s="231">
        <v>2</v>
      </c>
      <c r="O72" s="861">
        <v>5</v>
      </c>
      <c r="P72" s="799">
        <v>0</v>
      </c>
      <c r="Q72" s="231">
        <v>0</v>
      </c>
      <c r="R72" s="231">
        <v>4</v>
      </c>
      <c r="S72" s="861">
        <v>4</v>
      </c>
      <c r="T72" s="799">
        <v>0</v>
      </c>
      <c r="U72" s="231">
        <v>0</v>
      </c>
      <c r="V72" s="231">
        <v>0</v>
      </c>
      <c r="W72" s="861">
        <v>350</v>
      </c>
      <c r="X72" s="799">
        <v>0</v>
      </c>
      <c r="Y72" s="231">
        <v>4</v>
      </c>
      <c r="Z72" s="231">
        <v>2</v>
      </c>
      <c r="AA72" s="861">
        <v>0</v>
      </c>
      <c r="AB72" s="799">
        <v>0</v>
      </c>
      <c r="AC72" s="231">
        <v>0</v>
      </c>
      <c r="AD72" s="231">
        <v>150</v>
      </c>
      <c r="AE72" s="861">
        <v>320</v>
      </c>
    </row>
    <row r="73" spans="1:31" x14ac:dyDescent="0.2">
      <c r="A73" s="798"/>
      <c r="B73" s="821"/>
      <c r="C73" s="860"/>
      <c r="D73" s="799"/>
      <c r="E73" s="231"/>
      <c r="F73" s="231"/>
      <c r="G73" s="861"/>
      <c r="H73" s="799"/>
      <c r="I73" s="231"/>
      <c r="J73" s="231"/>
      <c r="K73" s="861"/>
      <c r="L73" s="799"/>
      <c r="M73" s="231"/>
      <c r="N73" s="231"/>
      <c r="O73" s="861"/>
      <c r="P73" s="799"/>
      <c r="Q73" s="231"/>
      <c r="R73" s="231"/>
      <c r="S73" s="861"/>
      <c r="T73" s="799"/>
      <c r="U73" s="231"/>
      <c r="V73" s="231"/>
      <c r="W73" s="861"/>
      <c r="X73" s="799"/>
      <c r="Y73" s="231"/>
      <c r="Z73" s="231"/>
      <c r="AA73" s="861"/>
      <c r="AB73" s="799"/>
      <c r="AC73" s="231"/>
      <c r="AD73" s="231"/>
      <c r="AE73" s="861"/>
    </row>
    <row r="74" spans="1:31" x14ac:dyDescent="0.2">
      <c r="A74" s="798"/>
      <c r="B74" s="821"/>
      <c r="C74" s="860"/>
      <c r="D74" s="799"/>
      <c r="E74" s="231"/>
      <c r="F74" s="231"/>
      <c r="G74" s="861"/>
      <c r="H74" s="799"/>
      <c r="I74" s="231"/>
      <c r="J74" s="231"/>
      <c r="K74" s="861"/>
      <c r="L74" s="799"/>
      <c r="M74" s="231"/>
      <c r="N74" s="231"/>
      <c r="O74" s="861"/>
      <c r="P74" s="799"/>
      <c r="Q74" s="231"/>
      <c r="R74" s="231"/>
      <c r="S74" s="861"/>
      <c r="T74" s="799"/>
      <c r="U74" s="231"/>
      <c r="V74" s="231"/>
      <c r="W74" s="861"/>
      <c r="X74" s="799"/>
      <c r="Y74" s="231"/>
      <c r="Z74" s="231"/>
      <c r="AA74" s="861"/>
      <c r="AB74" s="799"/>
      <c r="AC74" s="231"/>
      <c r="AD74" s="231"/>
      <c r="AE74" s="861"/>
    </row>
    <row r="75" spans="1:31" ht="13.5" thickBot="1" x14ac:dyDescent="0.25">
      <c r="A75" s="1612" t="s">
        <v>222</v>
      </c>
      <c r="B75" s="1613"/>
      <c r="C75" s="1614"/>
      <c r="D75" s="862">
        <f t="shared" ref="D75:AE75" si="6">SUM(D72:D74)</f>
        <v>0</v>
      </c>
      <c r="E75" s="863">
        <f t="shared" si="6"/>
        <v>115</v>
      </c>
      <c r="F75" s="863">
        <f t="shared" si="6"/>
        <v>17</v>
      </c>
      <c r="G75" s="864">
        <f t="shared" si="6"/>
        <v>40</v>
      </c>
      <c r="H75" s="862">
        <f t="shared" si="6"/>
        <v>0</v>
      </c>
      <c r="I75" s="863">
        <f t="shared" si="6"/>
        <v>0</v>
      </c>
      <c r="J75" s="863">
        <f t="shared" si="6"/>
        <v>3</v>
      </c>
      <c r="K75" s="864">
        <f t="shared" si="6"/>
        <v>2</v>
      </c>
      <c r="L75" s="862">
        <f t="shared" si="6"/>
        <v>0</v>
      </c>
      <c r="M75" s="863">
        <f t="shared" si="6"/>
        <v>0</v>
      </c>
      <c r="N75" s="863">
        <f t="shared" si="6"/>
        <v>2</v>
      </c>
      <c r="O75" s="864">
        <f t="shared" si="6"/>
        <v>5</v>
      </c>
      <c r="P75" s="862">
        <f t="shared" si="6"/>
        <v>0</v>
      </c>
      <c r="Q75" s="863">
        <f t="shared" si="6"/>
        <v>0</v>
      </c>
      <c r="R75" s="863">
        <f t="shared" si="6"/>
        <v>4</v>
      </c>
      <c r="S75" s="864">
        <f t="shared" si="6"/>
        <v>4</v>
      </c>
      <c r="T75" s="862">
        <f t="shared" si="6"/>
        <v>0</v>
      </c>
      <c r="U75" s="863">
        <f t="shared" si="6"/>
        <v>0</v>
      </c>
      <c r="V75" s="863">
        <f t="shared" si="6"/>
        <v>0</v>
      </c>
      <c r="W75" s="864">
        <f t="shared" si="6"/>
        <v>350</v>
      </c>
      <c r="X75" s="862">
        <f t="shared" si="6"/>
        <v>0</v>
      </c>
      <c r="Y75" s="863">
        <f t="shared" si="6"/>
        <v>4</v>
      </c>
      <c r="Z75" s="863">
        <f t="shared" si="6"/>
        <v>2</v>
      </c>
      <c r="AA75" s="864">
        <f t="shared" si="6"/>
        <v>0</v>
      </c>
      <c r="AB75" s="862">
        <f t="shared" si="6"/>
        <v>0</v>
      </c>
      <c r="AC75" s="863">
        <f t="shared" si="6"/>
        <v>0</v>
      </c>
      <c r="AD75" s="863">
        <f t="shared" si="6"/>
        <v>150</v>
      </c>
      <c r="AE75" s="864">
        <f t="shared" si="6"/>
        <v>320</v>
      </c>
    </row>
    <row r="76" spans="1:31" s="13" customFormat="1" x14ac:dyDescent="0.2">
      <c r="A76" s="401"/>
      <c r="B76" s="401"/>
      <c r="C76" s="401"/>
    </row>
    <row r="77" spans="1:31" s="13" customFormat="1" ht="13.5" thickBot="1" x14ac:dyDescent="0.25">
      <c r="A77" s="401"/>
      <c r="B77" s="401"/>
      <c r="C77" s="401"/>
    </row>
    <row r="78" spans="1:31" x14ac:dyDescent="0.2">
      <c r="A78" s="1600" t="s">
        <v>223</v>
      </c>
      <c r="B78" s="1601"/>
      <c r="C78" s="1601"/>
      <c r="D78" s="1601"/>
      <c r="E78" s="1601"/>
      <c r="F78" s="1601"/>
      <c r="G78" s="1602"/>
      <c r="H78" s="13"/>
      <c r="I78" s="13"/>
      <c r="J78" s="13"/>
      <c r="K78" s="13"/>
      <c r="L78" s="13"/>
      <c r="M78" s="13"/>
      <c r="N78" s="13"/>
      <c r="O78" s="13"/>
      <c r="P78" s="13"/>
      <c r="Q78" s="13"/>
      <c r="R78" s="13"/>
      <c r="S78" s="13"/>
      <c r="T78" s="13"/>
      <c r="U78" s="13"/>
      <c r="V78" s="13"/>
      <c r="W78" s="13"/>
      <c r="X78" s="13"/>
      <c r="Y78" s="13"/>
      <c r="Z78" s="13"/>
      <c r="AA78" s="13"/>
      <c r="AB78" s="13"/>
      <c r="AC78" s="13"/>
      <c r="AD78" s="13"/>
      <c r="AE78" s="13"/>
    </row>
    <row r="79" spans="1:31" ht="13.5" thickBot="1" x14ac:dyDescent="0.25">
      <c r="A79" s="1603"/>
      <c r="B79" s="1604"/>
      <c r="C79" s="1604"/>
      <c r="D79" s="1604"/>
      <c r="E79" s="1604"/>
      <c r="F79" s="1604"/>
      <c r="G79" s="1605"/>
      <c r="H79" s="297"/>
      <c r="I79" s="297"/>
      <c r="J79" s="297"/>
      <c r="K79" s="297"/>
      <c r="L79" s="297"/>
      <c r="M79" s="297"/>
      <c r="N79" s="297"/>
      <c r="O79" s="297"/>
      <c r="P79" s="297"/>
      <c r="Q79" s="297"/>
      <c r="R79" s="297"/>
      <c r="S79" s="297"/>
    </row>
    <row r="80" spans="1:31" x14ac:dyDescent="0.2">
      <c r="A80" s="472" t="s">
        <v>332</v>
      </c>
      <c r="B80" s="473"/>
      <c r="C80" s="473"/>
      <c r="D80" s="473"/>
      <c r="E80" s="473"/>
      <c r="F80" s="3"/>
      <c r="G80" s="3"/>
      <c r="H80" s="16"/>
      <c r="I80" s="16"/>
      <c r="J80" s="16"/>
      <c r="K80" s="16"/>
      <c r="L80" s="16"/>
      <c r="M80" s="16"/>
      <c r="N80" s="16"/>
      <c r="O80" s="16"/>
      <c r="P80" s="16"/>
      <c r="Q80" s="16"/>
      <c r="R80" s="16"/>
      <c r="S80" s="16"/>
      <c r="T80" s="16"/>
      <c r="U80" s="16"/>
      <c r="V80" s="16"/>
      <c r="W80" s="16"/>
      <c r="X80" s="16"/>
      <c r="Y80" s="16"/>
      <c r="Z80" s="16"/>
      <c r="AA80" s="16"/>
      <c r="AB80" s="16"/>
      <c r="AC80" s="16"/>
      <c r="AD80" s="16"/>
      <c r="AE80" s="5"/>
    </row>
    <row r="81" spans="1:32" x14ac:dyDescent="0.2">
      <c r="A81" s="474" t="s">
        <v>333</v>
      </c>
      <c r="B81" s="475"/>
      <c r="C81" s="475"/>
      <c r="D81" s="475"/>
      <c r="E81" s="475"/>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15"/>
    </row>
    <row r="82" spans="1:32" x14ac:dyDescent="0.2">
      <c r="A82" s="474" t="s">
        <v>224</v>
      </c>
      <c r="B82" s="475"/>
      <c r="C82" s="475"/>
      <c r="D82" s="475"/>
      <c r="E82" s="475"/>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15"/>
    </row>
    <row r="83" spans="1:32" x14ac:dyDescent="0.2">
      <c r="A83" s="474" t="s">
        <v>334</v>
      </c>
      <c r="B83" s="475"/>
      <c r="C83" s="475"/>
      <c r="D83" s="475"/>
      <c r="E83" s="475"/>
      <c r="F83" s="475"/>
      <c r="G83" s="475"/>
      <c r="H83" s="475"/>
      <c r="I83" s="475"/>
      <c r="J83" s="475"/>
      <c r="K83" s="475"/>
      <c r="L83" s="475"/>
      <c r="M83" s="475"/>
      <c r="N83" s="475"/>
      <c r="O83" s="475"/>
      <c r="P83" s="475"/>
      <c r="Q83" s="475"/>
      <c r="R83" s="475"/>
      <c r="S83" s="475"/>
      <c r="T83" s="475"/>
      <c r="U83" s="475"/>
      <c r="V83" s="475"/>
      <c r="W83" s="475"/>
      <c r="X83" s="475"/>
      <c r="Y83" s="475"/>
      <c r="Z83" s="475"/>
      <c r="AA83" s="475"/>
      <c r="AB83" s="475"/>
      <c r="AC83" s="475"/>
      <c r="AD83" s="475"/>
      <c r="AE83" s="476"/>
      <c r="AF83" s="151"/>
    </row>
    <row r="84" spans="1:32" x14ac:dyDescent="0.2">
      <c r="A84" s="477" t="s">
        <v>335</v>
      </c>
      <c r="B84" s="310"/>
      <c r="C84" s="310"/>
      <c r="D84" s="310"/>
      <c r="E84" s="310"/>
      <c r="F84" s="310"/>
      <c r="G84" s="310"/>
      <c r="H84" s="310"/>
      <c r="I84" s="310"/>
      <c r="J84" s="310"/>
      <c r="K84" s="310"/>
      <c r="L84" s="310"/>
      <c r="M84" s="310"/>
      <c r="N84" s="310"/>
      <c r="O84" s="310"/>
      <c r="P84" s="310"/>
      <c r="Q84" s="310"/>
      <c r="R84" s="310"/>
      <c r="S84" s="310"/>
      <c r="T84" s="310"/>
      <c r="U84" s="310"/>
      <c r="V84" s="310"/>
      <c r="W84" s="310"/>
      <c r="X84" s="310"/>
      <c r="Y84" s="310"/>
      <c r="Z84" s="310"/>
      <c r="AA84" s="310"/>
      <c r="AB84" s="310"/>
      <c r="AC84" s="310"/>
      <c r="AD84" s="310"/>
      <c r="AE84" s="478"/>
      <c r="AF84" s="151"/>
    </row>
    <row r="85" spans="1:32" x14ac:dyDescent="0.2">
      <c r="A85" s="474" t="s">
        <v>336</v>
      </c>
      <c r="B85" s="475"/>
      <c r="C85" s="475"/>
      <c r="D85" s="475"/>
      <c r="E85" s="475"/>
      <c r="F85" s="475"/>
      <c r="G85" s="475"/>
      <c r="H85" s="475"/>
      <c r="I85" s="475"/>
      <c r="J85" s="475"/>
      <c r="K85" s="475"/>
      <c r="L85" s="475"/>
      <c r="M85" s="475"/>
      <c r="N85" s="475"/>
      <c r="O85" s="475"/>
      <c r="P85" s="475"/>
      <c r="Q85" s="475"/>
      <c r="R85" s="475"/>
      <c r="S85" s="475"/>
      <c r="T85" s="475"/>
      <c r="U85" s="475"/>
      <c r="V85" s="475"/>
      <c r="W85" s="475"/>
      <c r="X85" s="475"/>
      <c r="Y85" s="475"/>
      <c r="Z85" s="475"/>
      <c r="AA85" s="475"/>
      <c r="AB85" s="475"/>
      <c r="AC85" s="475"/>
      <c r="AD85" s="475"/>
      <c r="AE85" s="476"/>
      <c r="AF85" s="151"/>
    </row>
    <row r="86" spans="1:32" x14ac:dyDescent="0.2">
      <c r="A86" s="477" t="s">
        <v>337</v>
      </c>
      <c r="B86" s="310"/>
      <c r="C86" s="310"/>
      <c r="D86" s="310"/>
      <c r="E86" s="310"/>
      <c r="F86" s="310"/>
      <c r="G86" s="310"/>
      <c r="H86" s="310"/>
      <c r="I86" s="310"/>
      <c r="J86" s="310"/>
      <c r="K86" s="310"/>
      <c r="L86" s="310"/>
      <c r="M86" s="310"/>
      <c r="N86" s="310"/>
      <c r="O86" s="310"/>
      <c r="P86" s="310"/>
      <c r="Q86" s="310"/>
      <c r="R86" s="310"/>
      <c r="S86" s="310"/>
      <c r="T86" s="310"/>
      <c r="U86" s="310"/>
      <c r="V86" s="310"/>
      <c r="W86" s="310"/>
      <c r="X86" s="310"/>
      <c r="Y86" s="310"/>
      <c r="Z86" s="310"/>
      <c r="AA86" s="310"/>
      <c r="AB86" s="310"/>
      <c r="AC86" s="310"/>
      <c r="AD86" s="310"/>
      <c r="AE86" s="478"/>
      <c r="AF86" s="151"/>
    </row>
    <row r="87" spans="1:32" x14ac:dyDescent="0.2">
      <c r="A87" s="474" t="s">
        <v>338</v>
      </c>
      <c r="B87" s="475"/>
      <c r="C87" s="475"/>
      <c r="D87" s="475"/>
      <c r="E87" s="475"/>
      <c r="F87" s="475"/>
      <c r="G87" s="475"/>
      <c r="H87" s="475"/>
      <c r="I87" s="475"/>
      <c r="J87" s="475"/>
      <c r="K87" s="475"/>
      <c r="L87" s="475"/>
      <c r="M87" s="475"/>
      <c r="N87" s="475"/>
      <c r="O87" s="475"/>
      <c r="P87" s="475"/>
      <c r="Q87" s="475"/>
      <c r="R87" s="475"/>
      <c r="S87" s="475"/>
      <c r="T87" s="475"/>
      <c r="U87" s="475"/>
      <c r="V87" s="475"/>
      <c r="W87" s="475"/>
      <c r="X87" s="475"/>
      <c r="Y87" s="475"/>
      <c r="Z87" s="475"/>
      <c r="AA87" s="475"/>
      <c r="AB87" s="475"/>
      <c r="AC87" s="475"/>
      <c r="AD87" s="475"/>
      <c r="AE87" s="476"/>
      <c r="AF87" s="151"/>
    </row>
    <row r="88" spans="1:32" x14ac:dyDescent="0.2">
      <c r="A88" s="477" t="s">
        <v>225</v>
      </c>
      <c r="B88" s="310"/>
      <c r="C88" s="310"/>
      <c r="D88" s="310"/>
      <c r="E88" s="310"/>
      <c r="F88" s="310"/>
      <c r="G88" s="310"/>
      <c r="H88" s="310"/>
      <c r="I88" s="310"/>
      <c r="J88" s="310"/>
      <c r="K88" s="310"/>
      <c r="L88" s="310"/>
      <c r="M88" s="310"/>
      <c r="N88" s="310"/>
      <c r="O88" s="310"/>
      <c r="P88" s="310"/>
      <c r="Q88" s="310"/>
      <c r="R88" s="310"/>
      <c r="S88" s="310"/>
      <c r="T88" s="310"/>
      <c r="U88" s="310"/>
      <c r="V88" s="310"/>
      <c r="W88" s="310"/>
      <c r="X88" s="310"/>
      <c r="Y88" s="310"/>
      <c r="Z88" s="310"/>
      <c r="AA88" s="310"/>
      <c r="AB88" s="310"/>
      <c r="AC88" s="310"/>
      <c r="AD88" s="310"/>
      <c r="AE88" s="478"/>
      <c r="AF88" s="151"/>
    </row>
    <row r="89" spans="1:32" x14ac:dyDescent="0.2">
      <c r="A89" s="474" t="s">
        <v>339</v>
      </c>
      <c r="B89" s="475"/>
      <c r="C89" s="475"/>
      <c r="D89" s="475"/>
      <c r="E89" s="475"/>
      <c r="F89" s="475"/>
      <c r="G89" s="475"/>
      <c r="H89" s="475"/>
      <c r="I89" s="475"/>
      <c r="J89" s="475"/>
      <c r="K89" s="475"/>
      <c r="L89" s="475"/>
      <c r="M89" s="475"/>
      <c r="N89" s="475"/>
      <c r="O89" s="475"/>
      <c r="P89" s="475"/>
      <c r="Q89" s="475"/>
      <c r="R89" s="475"/>
      <c r="S89" s="475"/>
      <c r="T89" s="475"/>
      <c r="U89" s="475"/>
      <c r="V89" s="475"/>
      <c r="W89" s="475"/>
      <c r="X89" s="475"/>
      <c r="Y89" s="475"/>
      <c r="Z89" s="475"/>
      <c r="AA89" s="475"/>
      <c r="AB89" s="475"/>
      <c r="AC89" s="475"/>
      <c r="AD89" s="475"/>
      <c r="AE89" s="476"/>
      <c r="AF89" s="151"/>
    </row>
    <row r="90" spans="1:32" x14ac:dyDescent="0.2">
      <c r="A90" s="474" t="s">
        <v>340</v>
      </c>
      <c r="B90" s="475"/>
      <c r="C90" s="475"/>
      <c r="D90" s="475"/>
      <c r="E90" s="475"/>
      <c r="F90" s="475"/>
      <c r="G90" s="475"/>
      <c r="H90" s="475"/>
      <c r="I90" s="475"/>
      <c r="J90" s="475"/>
      <c r="K90" s="475"/>
      <c r="L90" s="475"/>
      <c r="M90" s="475"/>
      <c r="N90" s="475"/>
      <c r="O90" s="475"/>
      <c r="P90" s="475"/>
      <c r="Q90" s="475"/>
      <c r="R90" s="475"/>
      <c r="S90" s="475"/>
      <c r="T90" s="475"/>
      <c r="U90" s="475"/>
      <c r="V90" s="475"/>
      <c r="W90" s="475"/>
      <c r="X90" s="475"/>
      <c r="Y90" s="475"/>
      <c r="Z90" s="475"/>
      <c r="AA90" s="475"/>
      <c r="AB90" s="475"/>
      <c r="AC90" s="475"/>
      <c r="AD90" s="475"/>
      <c r="AE90" s="476"/>
      <c r="AF90" s="151"/>
    </row>
    <row r="91" spans="1:32" x14ac:dyDescent="0.2">
      <c r="A91" s="474" t="s">
        <v>341</v>
      </c>
      <c r="B91" s="475"/>
      <c r="C91" s="475"/>
      <c r="D91" s="475"/>
      <c r="E91" s="475"/>
      <c r="F91" s="475"/>
      <c r="G91" s="475"/>
      <c r="H91" s="475"/>
      <c r="I91" s="475"/>
      <c r="J91" s="475"/>
      <c r="K91" s="475"/>
      <c r="L91" s="475"/>
      <c r="M91" s="475"/>
      <c r="N91" s="475"/>
      <c r="O91" s="475"/>
      <c r="P91" s="475"/>
      <c r="Q91" s="475"/>
      <c r="R91" s="475"/>
      <c r="S91" s="475"/>
      <c r="T91" s="475"/>
      <c r="U91" s="475"/>
      <c r="V91" s="475"/>
      <c r="W91" s="475"/>
      <c r="X91" s="475"/>
      <c r="Y91" s="475"/>
      <c r="Z91" s="475"/>
      <c r="AA91" s="475"/>
      <c r="AB91" s="475"/>
      <c r="AC91" s="475"/>
      <c r="AD91" s="475"/>
      <c r="AE91" s="476"/>
      <c r="AF91" s="151"/>
    </row>
    <row r="92" spans="1:32" x14ac:dyDescent="0.2">
      <c r="A92" s="474" t="s">
        <v>342</v>
      </c>
      <c r="B92" s="475"/>
      <c r="C92" s="475"/>
      <c r="D92" s="475"/>
      <c r="E92" s="475"/>
      <c r="F92" s="475"/>
      <c r="G92" s="475"/>
      <c r="H92" s="475"/>
      <c r="I92" s="475"/>
      <c r="J92" s="475"/>
      <c r="K92" s="475"/>
      <c r="L92" s="475"/>
      <c r="M92" s="475"/>
      <c r="N92" s="475"/>
      <c r="O92" s="475"/>
      <c r="P92" s="475"/>
      <c r="Q92" s="475"/>
      <c r="R92" s="475"/>
      <c r="S92" s="475"/>
      <c r="T92" s="475"/>
      <c r="U92" s="475"/>
      <c r="V92" s="475"/>
      <c r="W92" s="475"/>
      <c r="X92" s="475"/>
      <c r="Y92" s="475"/>
      <c r="Z92" s="475"/>
      <c r="AA92" s="475"/>
      <c r="AB92" s="475"/>
      <c r="AC92" s="475"/>
      <c r="AD92" s="475"/>
      <c r="AE92" s="476"/>
      <c r="AF92" s="151"/>
    </row>
    <row r="93" spans="1:32" x14ac:dyDescent="0.2">
      <c r="A93" s="474" t="s">
        <v>343</v>
      </c>
      <c r="B93" s="475"/>
      <c r="C93" s="475"/>
      <c r="D93" s="475"/>
      <c r="E93" s="475"/>
      <c r="F93" s="475"/>
      <c r="G93" s="475"/>
      <c r="H93" s="475"/>
      <c r="I93" s="475"/>
      <c r="J93" s="475"/>
      <c r="K93" s="475"/>
      <c r="L93" s="475"/>
      <c r="M93" s="475"/>
      <c r="N93" s="475"/>
      <c r="O93" s="475"/>
      <c r="P93" s="475"/>
      <c r="Q93" s="475"/>
      <c r="R93" s="475"/>
      <c r="S93" s="475"/>
      <c r="T93" s="475"/>
      <c r="U93" s="475"/>
      <c r="V93" s="475"/>
      <c r="W93" s="475"/>
      <c r="X93" s="475"/>
      <c r="Y93" s="475"/>
      <c r="Z93" s="475"/>
      <c r="AA93" s="475"/>
      <c r="AB93" s="475"/>
      <c r="AC93" s="475"/>
      <c r="AD93" s="475"/>
      <c r="AE93" s="476"/>
      <c r="AF93" s="151"/>
    </row>
    <row r="94" spans="1:32" x14ac:dyDescent="0.2">
      <c r="A94" s="474" t="s">
        <v>344</v>
      </c>
      <c r="B94" s="475"/>
      <c r="C94" s="475"/>
      <c r="D94" s="475"/>
      <c r="E94" s="475"/>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15"/>
    </row>
    <row r="95" spans="1:32" x14ac:dyDescent="0.2">
      <c r="A95" s="474" t="s">
        <v>345</v>
      </c>
      <c r="B95" s="475"/>
      <c r="C95" s="475"/>
      <c r="D95" s="475"/>
      <c r="E95" s="475"/>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15"/>
    </row>
    <row r="96" spans="1:32" x14ac:dyDescent="0.2">
      <c r="A96" s="474" t="s">
        <v>346</v>
      </c>
      <c r="B96" s="475"/>
      <c r="C96" s="475"/>
      <c r="D96" s="475"/>
      <c r="E96" s="475"/>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15"/>
    </row>
    <row r="97" spans="1:31" x14ac:dyDescent="0.2">
      <c r="A97" s="477" t="s">
        <v>226</v>
      </c>
      <c r="B97" s="310"/>
      <c r="C97" s="310"/>
      <c r="D97" s="310"/>
      <c r="E97" s="310"/>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7"/>
    </row>
    <row r="98" spans="1:31" x14ac:dyDescent="0.2">
      <c r="A98" s="479" t="s">
        <v>347</v>
      </c>
      <c r="B98" s="168"/>
      <c r="C98" s="168"/>
      <c r="D98" s="168"/>
      <c r="E98" s="168"/>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5"/>
    </row>
    <row r="99" spans="1:31" x14ac:dyDescent="0.2">
      <c r="A99" s="295"/>
      <c r="B99" s="13"/>
      <c r="C99" s="13"/>
      <c r="D99" s="13"/>
      <c r="E99" s="13"/>
      <c r="F99" s="13"/>
      <c r="G99" s="13"/>
      <c r="H99" s="13"/>
      <c r="I99" s="13"/>
      <c r="J99" s="13"/>
      <c r="K99" s="13"/>
      <c r="L99" s="13"/>
      <c r="M99" s="13"/>
      <c r="N99" s="13"/>
      <c r="O99" s="13"/>
      <c r="P99" s="13"/>
      <c r="Q99" s="13"/>
      <c r="R99" s="13"/>
      <c r="S99" s="13"/>
    </row>
    <row r="100" spans="1:31" x14ac:dyDescent="0.2">
      <c r="W100" s="1495" t="s">
        <v>443</v>
      </c>
      <c r="X100" s="1495"/>
      <c r="Y100" s="1495"/>
      <c r="Z100" s="1495"/>
      <c r="AA100" s="1495"/>
      <c r="AB100" s="1495"/>
      <c r="AC100" s="1495"/>
      <c r="AD100" s="1495"/>
    </row>
  </sheetData>
  <mergeCells count="72">
    <mergeCell ref="T68:W68"/>
    <mergeCell ref="A69:A70"/>
    <mergeCell ref="B69:B70"/>
    <mergeCell ref="C69:C70"/>
    <mergeCell ref="A75:C75"/>
    <mergeCell ref="D68:G68"/>
    <mergeCell ref="H68:K68"/>
    <mergeCell ref="X68:AA68"/>
    <mergeCell ref="X58:AA58"/>
    <mergeCell ref="AB58:AE58"/>
    <mergeCell ref="A59:A60"/>
    <mergeCell ref="B59:B60"/>
    <mergeCell ref="C59:C60"/>
    <mergeCell ref="A64:C64"/>
    <mergeCell ref="AB68:AE68"/>
    <mergeCell ref="L68:O68"/>
    <mergeCell ref="P68:S68"/>
    <mergeCell ref="AB47:AE47"/>
    <mergeCell ref="A48:A49"/>
    <mergeCell ref="B48:B49"/>
    <mergeCell ref="C48:C49"/>
    <mergeCell ref="A54:C54"/>
    <mergeCell ref="D58:G58"/>
    <mergeCell ref="H58:K58"/>
    <mergeCell ref="L58:O58"/>
    <mergeCell ref="P58:S58"/>
    <mergeCell ref="T58:W58"/>
    <mergeCell ref="D47:G47"/>
    <mergeCell ref="H47:K47"/>
    <mergeCell ref="L47:O47"/>
    <mergeCell ref="P47:S47"/>
    <mergeCell ref="T47:W47"/>
    <mergeCell ref="X47:AA47"/>
    <mergeCell ref="X35:AA35"/>
    <mergeCell ref="AB35:AE35"/>
    <mergeCell ref="A36:A37"/>
    <mergeCell ref="B36:B37"/>
    <mergeCell ref="C36:C37"/>
    <mergeCell ref="A43:C43"/>
    <mergeCell ref="AB22:AE22"/>
    <mergeCell ref="A23:A24"/>
    <mergeCell ref="B23:B24"/>
    <mergeCell ref="C23:C24"/>
    <mergeCell ref="A31:C31"/>
    <mergeCell ref="D35:G35"/>
    <mergeCell ref="H35:K35"/>
    <mergeCell ref="L35:O35"/>
    <mergeCell ref="P35:S35"/>
    <mergeCell ref="T35:W35"/>
    <mergeCell ref="D22:G22"/>
    <mergeCell ref="H22:K22"/>
    <mergeCell ref="L22:O22"/>
    <mergeCell ref="P22:S22"/>
    <mergeCell ref="T22:W22"/>
    <mergeCell ref="X22:AA22"/>
    <mergeCell ref="AB8:AE8"/>
    <mergeCell ref="H8:K8"/>
    <mergeCell ref="L8:O8"/>
    <mergeCell ref="A18:C18"/>
    <mergeCell ref="A9:A10"/>
    <mergeCell ref="B9:B10"/>
    <mergeCell ref="C9:C10"/>
    <mergeCell ref="W100:AD100"/>
    <mergeCell ref="A1:AE1"/>
    <mergeCell ref="A2:AE2"/>
    <mergeCell ref="A3:AE3"/>
    <mergeCell ref="A78:G79"/>
    <mergeCell ref="A4:AE4"/>
    <mergeCell ref="D8:G8"/>
    <mergeCell ref="P8:S8"/>
    <mergeCell ref="T8:W8"/>
    <mergeCell ref="X8:AA8"/>
  </mergeCells>
  <phoneticPr fontId="3" type="noConversion"/>
  <hyperlinks>
    <hyperlink ref="W100" location="'TABLA DE CONTENIDO'!A1" display="VOLVER A TABLA DE CONTENIDO"/>
  </hyperlinks>
  <printOptions horizontalCentered="1" verticalCentered="1"/>
  <pageMargins left="0.47244094488188981" right="0.19685039370078741" top="0.78740157480314965" bottom="0.51181102362204722" header="0" footer="0"/>
  <pageSetup scale="88" orientation="landscape" horizontalDpi="300" verticalDpi="300" r:id="rId1"/>
  <headerFooter alignWithMargins="0"/>
  <ignoredErrors>
    <ignoredError sqref="B12"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28"/>
  <sheetViews>
    <sheetView topLeftCell="A106" workbookViewId="0">
      <selection activeCell="I61" sqref="I61"/>
    </sheetView>
  </sheetViews>
  <sheetFormatPr baseColWidth="10" defaultRowHeight="12.75" x14ac:dyDescent="0.2"/>
  <cols>
    <col min="1" max="1" width="7.140625" customWidth="1"/>
    <col min="2" max="3" width="7.5703125" customWidth="1"/>
    <col min="4" max="4" width="8.140625" customWidth="1"/>
    <col min="5" max="5" width="7.7109375" customWidth="1"/>
    <col min="6" max="6" width="9.5703125" customWidth="1"/>
    <col min="7" max="17" width="7.7109375" customWidth="1"/>
  </cols>
  <sheetData>
    <row r="1" spans="1:31" s="261" customFormat="1" ht="19.5" customHeight="1" x14ac:dyDescent="0.35">
      <c r="A1" s="1299" t="s">
        <v>0</v>
      </c>
      <c r="B1" s="1299"/>
      <c r="C1" s="1299"/>
      <c r="D1" s="1299"/>
      <c r="E1" s="1299"/>
      <c r="F1" s="1299"/>
      <c r="G1" s="1299"/>
      <c r="H1" s="1299"/>
      <c r="I1" s="1299"/>
      <c r="J1" s="1299"/>
      <c r="K1" s="1299"/>
      <c r="L1" s="1299"/>
      <c r="M1" s="1299"/>
      <c r="N1" s="1299"/>
      <c r="O1" s="1299"/>
      <c r="P1" s="1299"/>
      <c r="Q1" s="1299"/>
      <c r="R1" s="490"/>
      <c r="S1" s="490"/>
      <c r="T1" s="490"/>
      <c r="U1" s="490"/>
      <c r="V1" s="490"/>
      <c r="W1" s="490"/>
      <c r="X1" s="490"/>
      <c r="Y1" s="490"/>
      <c r="Z1" s="490"/>
      <c r="AA1" s="490"/>
      <c r="AB1" s="490"/>
      <c r="AC1" s="490"/>
      <c r="AD1" s="490"/>
      <c r="AE1" s="490"/>
    </row>
    <row r="2" spans="1:31" s="261" customFormat="1" ht="22.5" customHeight="1" x14ac:dyDescent="0.35">
      <c r="A2" s="1304" t="s">
        <v>875</v>
      </c>
      <c r="B2" s="1304"/>
      <c r="C2" s="1304"/>
      <c r="D2" s="1304"/>
      <c r="E2" s="1304"/>
      <c r="F2" s="1304"/>
      <c r="G2" s="1304"/>
      <c r="H2" s="1304"/>
      <c r="I2" s="1304"/>
      <c r="J2" s="1304"/>
      <c r="K2" s="1304"/>
      <c r="L2" s="1304"/>
      <c r="M2" s="1304"/>
      <c r="N2" s="1304"/>
      <c r="O2" s="1304"/>
      <c r="P2" s="1304"/>
      <c r="Q2" s="1304"/>
      <c r="R2" s="490"/>
      <c r="S2" s="490"/>
      <c r="T2" s="490"/>
      <c r="U2" s="490"/>
      <c r="V2" s="490"/>
      <c r="W2" s="490"/>
      <c r="X2" s="490"/>
      <c r="Y2" s="490"/>
      <c r="Z2" s="490"/>
      <c r="AA2" s="490"/>
      <c r="AB2" s="490"/>
      <c r="AC2" s="490"/>
      <c r="AD2" s="490"/>
      <c r="AE2" s="490"/>
    </row>
    <row r="3" spans="1:31" s="261" customFormat="1" ht="19.5" customHeight="1" x14ac:dyDescent="0.25">
      <c r="A3" s="1304" t="s">
        <v>451</v>
      </c>
      <c r="B3" s="1304"/>
      <c r="C3" s="1304"/>
      <c r="D3" s="1304"/>
      <c r="E3" s="1304"/>
      <c r="F3" s="1304"/>
      <c r="G3" s="1304"/>
      <c r="H3" s="1304"/>
      <c r="I3" s="1304"/>
      <c r="J3" s="1304"/>
      <c r="K3" s="1304"/>
      <c r="L3" s="1304"/>
      <c r="M3" s="1304"/>
      <c r="N3" s="1304"/>
      <c r="O3" s="1304"/>
      <c r="P3" s="1304"/>
      <c r="Q3" s="1304"/>
      <c r="R3" s="284"/>
      <c r="S3" s="284"/>
      <c r="T3" s="284"/>
      <c r="U3" s="284"/>
      <c r="V3" s="284"/>
      <c r="W3" s="284"/>
      <c r="X3" s="284"/>
      <c r="Y3" s="284"/>
      <c r="Z3" s="284"/>
      <c r="AA3" s="284"/>
      <c r="AB3" s="284"/>
      <c r="AC3" s="284"/>
      <c r="AD3" s="284"/>
      <c r="AE3" s="284"/>
    </row>
    <row r="4" spans="1:31" s="261" customFormat="1" ht="22.5" customHeight="1" x14ac:dyDescent="0.25">
      <c r="A4" s="1304" t="s">
        <v>231</v>
      </c>
      <c r="B4" s="1304"/>
      <c r="C4" s="1304"/>
      <c r="D4" s="1304"/>
      <c r="E4" s="1304"/>
      <c r="F4" s="1304"/>
      <c r="G4" s="1304"/>
      <c r="H4" s="1304"/>
      <c r="I4" s="1304"/>
      <c r="J4" s="1304"/>
      <c r="K4" s="1304"/>
      <c r="L4" s="1304"/>
      <c r="M4" s="1304"/>
      <c r="N4" s="1304"/>
      <c r="O4" s="1304"/>
      <c r="P4" s="1304"/>
      <c r="Q4" s="1304"/>
      <c r="R4" s="284"/>
      <c r="S4" s="284"/>
      <c r="T4" s="284"/>
      <c r="U4" s="284"/>
      <c r="V4" s="284"/>
      <c r="W4" s="284"/>
      <c r="X4" s="284"/>
      <c r="Y4" s="284"/>
      <c r="Z4" s="284"/>
      <c r="AA4" s="284"/>
      <c r="AB4" s="284"/>
      <c r="AC4" s="284"/>
      <c r="AD4" s="284"/>
      <c r="AE4" s="284"/>
    </row>
    <row r="5" spans="1:31" s="261" customFormat="1" ht="12.75" customHeight="1" x14ac:dyDescent="0.25">
      <c r="A5" s="284"/>
      <c r="B5" s="284"/>
      <c r="C5" s="284"/>
      <c r="D5" s="284"/>
      <c r="E5" s="284"/>
      <c r="F5" s="284"/>
      <c r="G5" s="284"/>
      <c r="H5" s="284"/>
      <c r="I5" s="284"/>
      <c r="J5" s="284"/>
      <c r="K5" s="284"/>
      <c r="L5" s="284"/>
      <c r="M5" s="284"/>
      <c r="N5" s="284"/>
      <c r="O5" s="284"/>
      <c r="P5" s="284"/>
      <c r="Q5" s="284"/>
      <c r="R5" s="284"/>
    </row>
    <row r="6" spans="1:31" s="261" customFormat="1" ht="15.75" x14ac:dyDescent="0.25">
      <c r="A6" s="284" t="s">
        <v>876</v>
      </c>
      <c r="B6" s="491"/>
      <c r="C6" s="491"/>
      <c r="D6" s="491"/>
      <c r="E6" s="491"/>
      <c r="F6" s="491"/>
      <c r="G6" s="491"/>
      <c r="H6" s="491"/>
      <c r="J6" s="284" t="s">
        <v>868</v>
      </c>
      <c r="K6" s="491"/>
      <c r="L6" s="491"/>
      <c r="M6" s="491"/>
      <c r="N6" s="491"/>
      <c r="O6" s="491"/>
      <c r="P6" s="491"/>
      <c r="Q6" s="491"/>
      <c r="S6" s="284"/>
      <c r="T6" s="284"/>
      <c r="U6" s="284"/>
      <c r="V6" s="284"/>
      <c r="W6" s="284"/>
      <c r="X6" s="284"/>
      <c r="Y6" s="284"/>
      <c r="Z6" s="284"/>
      <c r="AA6" s="284"/>
      <c r="AB6" s="284"/>
      <c r="AC6" s="284"/>
      <c r="AD6" s="284"/>
      <c r="AE6" s="284"/>
    </row>
    <row r="7" spans="1:31" s="261" customFormat="1" ht="11.25" customHeight="1" thickBot="1" x14ac:dyDescent="0.3">
      <c r="A7" s="284"/>
      <c r="B7" s="284"/>
      <c r="C7" s="284"/>
      <c r="D7" s="284"/>
      <c r="E7" s="284"/>
      <c r="F7" s="284"/>
      <c r="G7" s="284"/>
      <c r="H7" s="284"/>
      <c r="I7" s="284"/>
      <c r="J7" s="284"/>
      <c r="K7" s="284"/>
      <c r="L7" s="284"/>
      <c r="M7" s="284"/>
      <c r="N7" s="284"/>
      <c r="O7" s="284"/>
      <c r="P7" s="284"/>
      <c r="Q7" s="284"/>
    </row>
    <row r="8" spans="1:31" s="151" customFormat="1" ht="11.25" x14ac:dyDescent="0.2">
      <c r="D8" s="1623" t="s">
        <v>352</v>
      </c>
      <c r="E8" s="1624"/>
      <c r="F8" s="1624"/>
      <c r="G8" s="1625"/>
      <c r="H8" s="1623" t="s">
        <v>353</v>
      </c>
      <c r="I8" s="1624"/>
      <c r="J8" s="1624"/>
      <c r="K8" s="1625"/>
      <c r="L8" s="1623" t="s">
        <v>354</v>
      </c>
      <c r="M8" s="1624"/>
      <c r="N8" s="1624"/>
      <c r="O8" s="1625"/>
      <c r="P8" s="1623" t="s">
        <v>228</v>
      </c>
      <c r="Q8" s="1625"/>
    </row>
    <row r="9" spans="1:31" s="151" customFormat="1" ht="12" thickBot="1" x14ac:dyDescent="0.25">
      <c r="D9" s="1626"/>
      <c r="E9" s="1627"/>
      <c r="F9" s="1627"/>
      <c r="G9" s="1628"/>
      <c r="H9" s="1626"/>
      <c r="I9" s="1627"/>
      <c r="J9" s="1627"/>
      <c r="K9" s="1628"/>
      <c r="L9" s="1626"/>
      <c r="M9" s="1627"/>
      <c r="N9" s="1627"/>
      <c r="O9" s="1628"/>
      <c r="P9" s="1629"/>
      <c r="Q9" s="1630"/>
    </row>
    <row r="10" spans="1:31" ht="15" x14ac:dyDescent="0.25">
      <c r="A10" s="1621" t="s">
        <v>192</v>
      </c>
      <c r="B10" s="1621" t="s">
        <v>193</v>
      </c>
      <c r="C10" s="1621" t="s">
        <v>194</v>
      </c>
      <c r="D10" s="552" t="s">
        <v>103</v>
      </c>
      <c r="E10" s="553" t="s">
        <v>104</v>
      </c>
      <c r="F10" s="553" t="s">
        <v>105</v>
      </c>
      <c r="G10" s="554" t="s">
        <v>328</v>
      </c>
      <c r="H10" s="555" t="s">
        <v>103</v>
      </c>
      <c r="I10" s="556" t="s">
        <v>104</v>
      </c>
      <c r="J10" s="556" t="s">
        <v>105</v>
      </c>
      <c r="K10" s="557" t="s">
        <v>328</v>
      </c>
      <c r="L10" s="555" t="s">
        <v>103</v>
      </c>
      <c r="M10" s="556" t="s">
        <v>104</v>
      </c>
      <c r="N10" s="556" t="s">
        <v>105</v>
      </c>
      <c r="O10" s="558" t="s">
        <v>328</v>
      </c>
      <c r="P10" s="555" t="s">
        <v>368</v>
      </c>
      <c r="Q10" s="559" t="s">
        <v>328</v>
      </c>
    </row>
    <row r="11" spans="1:31" s="227" customFormat="1" ht="15" thickBot="1" x14ac:dyDescent="0.25">
      <c r="A11" s="1622"/>
      <c r="B11" s="1622"/>
      <c r="C11" s="1622"/>
      <c r="D11" s="560" t="s">
        <v>350</v>
      </c>
      <c r="E11" s="561" t="s">
        <v>350</v>
      </c>
      <c r="F11" s="561" t="s">
        <v>350</v>
      </c>
      <c r="G11" s="562" t="s">
        <v>350</v>
      </c>
      <c r="H11" s="560" t="s">
        <v>350</v>
      </c>
      <c r="I11" s="561" t="s">
        <v>350</v>
      </c>
      <c r="J11" s="561" t="s">
        <v>350</v>
      </c>
      <c r="K11" s="563" t="s">
        <v>350</v>
      </c>
      <c r="L11" s="560" t="s">
        <v>363</v>
      </c>
      <c r="M11" s="561" t="s">
        <v>364</v>
      </c>
      <c r="N11" s="561" t="s">
        <v>365</v>
      </c>
      <c r="O11" s="562" t="s">
        <v>366</v>
      </c>
      <c r="P11" s="560" t="s">
        <v>367</v>
      </c>
      <c r="Q11" s="563" t="s">
        <v>367</v>
      </c>
    </row>
    <row r="12" spans="1:31" ht="15" thickBot="1" x14ac:dyDescent="0.25">
      <c r="A12" s="285" t="s">
        <v>195</v>
      </c>
      <c r="B12" s="285" t="s">
        <v>196</v>
      </c>
      <c r="C12" s="492" t="s">
        <v>197</v>
      </c>
      <c r="D12" s="564" t="s">
        <v>198</v>
      </c>
      <c r="E12" s="565" t="s">
        <v>199</v>
      </c>
      <c r="F12" s="565" t="s">
        <v>200</v>
      </c>
      <c r="G12" s="566" t="s">
        <v>201</v>
      </c>
      <c r="H12" s="564" t="s">
        <v>202</v>
      </c>
      <c r="I12" s="565" t="s">
        <v>203</v>
      </c>
      <c r="J12" s="565" t="s">
        <v>204</v>
      </c>
      <c r="K12" s="567" t="s">
        <v>205</v>
      </c>
      <c r="L12" s="564" t="s">
        <v>206</v>
      </c>
      <c r="M12" s="565" t="s">
        <v>207</v>
      </c>
      <c r="N12" s="565" t="s">
        <v>208</v>
      </c>
      <c r="O12" s="566" t="s">
        <v>209</v>
      </c>
      <c r="P12" s="564" t="s">
        <v>210</v>
      </c>
      <c r="Q12" s="567" t="s">
        <v>211</v>
      </c>
    </row>
    <row r="13" spans="1:31" x14ac:dyDescent="0.2">
      <c r="A13" s="865">
        <v>25</v>
      </c>
      <c r="B13" s="866" t="s">
        <v>863</v>
      </c>
      <c r="C13" s="868">
        <f>+'Señalización Vertical'!C12</f>
        <v>18.241999999999997</v>
      </c>
      <c r="D13" s="496">
        <v>0</v>
      </c>
      <c r="E13" s="260">
        <v>0</v>
      </c>
      <c r="F13" s="260">
        <v>0</v>
      </c>
      <c r="G13" s="8">
        <f>+C13*4</f>
        <v>72.967999999999989</v>
      </c>
      <c r="H13" s="496">
        <v>0</v>
      </c>
      <c r="I13" s="260">
        <v>0</v>
      </c>
      <c r="J13" s="260">
        <v>0</v>
      </c>
      <c r="K13" s="495">
        <v>0</v>
      </c>
      <c r="L13" s="496">
        <v>0</v>
      </c>
      <c r="M13" s="260">
        <v>0</v>
      </c>
      <c r="N13" s="260">
        <v>0</v>
      </c>
      <c r="O13" s="8">
        <v>500</v>
      </c>
      <c r="P13" s="496">
        <v>0</v>
      </c>
      <c r="Q13" s="495">
        <v>3500</v>
      </c>
    </row>
    <row r="14" spans="1:31" x14ac:dyDescent="0.2">
      <c r="A14" s="865"/>
      <c r="B14" s="865"/>
      <c r="C14" s="246"/>
      <c r="D14" s="143"/>
      <c r="E14" s="6"/>
      <c r="F14" s="6"/>
      <c r="G14" s="17"/>
      <c r="H14" s="143"/>
      <c r="I14" s="6"/>
      <c r="J14" s="6"/>
      <c r="K14" s="25"/>
      <c r="L14" s="143"/>
      <c r="M14" s="6"/>
      <c r="N14" s="6"/>
      <c r="O14" s="17"/>
      <c r="P14" s="143"/>
      <c r="Q14" s="25"/>
    </row>
    <row r="15" spans="1:31" x14ac:dyDescent="0.2">
      <c r="A15" s="865"/>
      <c r="B15" s="865"/>
      <c r="C15" s="246"/>
      <c r="D15" s="143"/>
      <c r="E15" s="6"/>
      <c r="F15" s="6"/>
      <c r="G15" s="17"/>
      <c r="H15" s="143"/>
      <c r="I15" s="6"/>
      <c r="J15" s="6"/>
      <c r="K15" s="25"/>
      <c r="L15" s="143"/>
      <c r="M15" s="6"/>
      <c r="N15" s="6"/>
      <c r="O15" s="17"/>
      <c r="P15" s="143"/>
      <c r="Q15" s="25"/>
    </row>
    <row r="16" spans="1:31" x14ac:dyDescent="0.2">
      <c r="A16" s="865"/>
      <c r="B16" s="865"/>
      <c r="C16" s="246"/>
      <c r="D16" s="143"/>
      <c r="E16" s="6"/>
      <c r="F16" s="6"/>
      <c r="G16" s="17"/>
      <c r="H16" s="143"/>
      <c r="I16" s="6"/>
      <c r="J16" s="6"/>
      <c r="K16" s="25"/>
      <c r="L16" s="143"/>
      <c r="M16" s="6"/>
      <c r="N16" s="6"/>
      <c r="O16" s="17"/>
      <c r="P16" s="143"/>
      <c r="Q16" s="25"/>
    </row>
    <row r="17" spans="1:31" x14ac:dyDescent="0.2">
      <c r="A17" s="865"/>
      <c r="B17" s="865"/>
      <c r="C17" s="246"/>
      <c r="D17" s="143"/>
      <c r="E17" s="6"/>
      <c r="F17" s="6"/>
      <c r="G17" s="17"/>
      <c r="H17" s="143"/>
      <c r="I17" s="6"/>
      <c r="J17" s="6"/>
      <c r="K17" s="25"/>
      <c r="L17" s="143"/>
      <c r="M17" s="6"/>
      <c r="N17" s="6"/>
      <c r="O17" s="17"/>
      <c r="P17" s="143"/>
      <c r="Q17" s="25"/>
    </row>
    <row r="18" spans="1:31" ht="13.5" thickBot="1" x14ac:dyDescent="0.25">
      <c r="A18" s="867"/>
      <c r="B18" s="867"/>
      <c r="C18" s="493"/>
      <c r="D18" s="205"/>
      <c r="E18" s="200"/>
      <c r="F18" s="200"/>
      <c r="G18" s="192"/>
      <c r="H18" s="205"/>
      <c r="I18" s="200"/>
      <c r="J18" s="200"/>
      <c r="K18" s="175"/>
      <c r="L18" s="205"/>
      <c r="M18" s="200"/>
      <c r="N18" s="200"/>
      <c r="O18" s="192"/>
      <c r="P18" s="205"/>
      <c r="Q18" s="175"/>
    </row>
    <row r="19" spans="1:31" ht="13.5" thickBot="1" x14ac:dyDescent="0.25">
      <c r="A19" s="288" t="s">
        <v>222</v>
      </c>
      <c r="B19" s="289"/>
      <c r="C19" s="290">
        <f t="shared" ref="C19:Q19" si="0">SUM(C13:C18)</f>
        <v>18.241999999999997</v>
      </c>
      <c r="D19" s="494">
        <f t="shared" si="0"/>
        <v>0</v>
      </c>
      <c r="E19" s="494">
        <f t="shared" si="0"/>
        <v>0</v>
      </c>
      <c r="F19" s="494">
        <f t="shared" si="0"/>
        <v>0</v>
      </c>
      <c r="G19" s="494">
        <f t="shared" si="0"/>
        <v>72.967999999999989</v>
      </c>
      <c r="H19" s="494">
        <f t="shared" si="0"/>
        <v>0</v>
      </c>
      <c r="I19" s="494">
        <f t="shared" si="0"/>
        <v>0</v>
      </c>
      <c r="J19" s="494">
        <f t="shared" si="0"/>
        <v>0</v>
      </c>
      <c r="K19" s="494">
        <f t="shared" si="0"/>
        <v>0</v>
      </c>
      <c r="L19" s="494">
        <f t="shared" si="0"/>
        <v>0</v>
      </c>
      <c r="M19" s="494">
        <f t="shared" si="0"/>
        <v>0</v>
      </c>
      <c r="N19" s="494">
        <f t="shared" si="0"/>
        <v>0</v>
      </c>
      <c r="O19" s="494">
        <f t="shared" si="0"/>
        <v>500</v>
      </c>
      <c r="P19" s="290">
        <f t="shared" si="0"/>
        <v>0</v>
      </c>
      <c r="Q19" s="291">
        <f t="shared" si="0"/>
        <v>3500</v>
      </c>
    </row>
    <row r="21" spans="1:31" s="261" customFormat="1" ht="15.75" x14ac:dyDescent="0.25">
      <c r="A21" s="284" t="s">
        <v>876</v>
      </c>
      <c r="B21" s="491"/>
      <c r="C21" s="491"/>
      <c r="D21" s="491"/>
      <c r="E21" s="491"/>
      <c r="F21" s="491"/>
      <c r="G21" s="491"/>
      <c r="H21" s="491"/>
      <c r="J21" s="284" t="s">
        <v>869</v>
      </c>
      <c r="K21" s="491"/>
      <c r="L21" s="491"/>
      <c r="M21" s="491"/>
      <c r="N21" s="491"/>
      <c r="O21" s="491"/>
      <c r="P21" s="491"/>
      <c r="Q21" s="491"/>
      <c r="S21" s="284"/>
      <c r="T21" s="284"/>
      <c r="U21" s="284"/>
      <c r="V21" s="284"/>
      <c r="W21" s="284"/>
      <c r="X21" s="284"/>
      <c r="Y21" s="284"/>
      <c r="Z21" s="284"/>
      <c r="AA21" s="284"/>
      <c r="AB21" s="284"/>
      <c r="AC21" s="284"/>
      <c r="AD21" s="284"/>
      <c r="AE21" s="284"/>
    </row>
    <row r="22" spans="1:31" s="261" customFormat="1" ht="11.25" customHeight="1" thickBot="1" x14ac:dyDescent="0.3">
      <c r="A22" s="284"/>
      <c r="B22" s="284"/>
      <c r="C22" s="284"/>
      <c r="D22" s="284"/>
      <c r="E22" s="284"/>
      <c r="F22" s="284"/>
      <c r="G22" s="284"/>
      <c r="H22" s="284"/>
      <c r="I22" s="284"/>
      <c r="J22" s="284"/>
      <c r="K22" s="284"/>
      <c r="L22" s="284"/>
      <c r="M22" s="284"/>
      <c r="N22" s="284"/>
      <c r="O22" s="284"/>
      <c r="P22" s="284"/>
      <c r="Q22" s="284"/>
    </row>
    <row r="23" spans="1:31" s="151" customFormat="1" ht="11.25" x14ac:dyDescent="0.2">
      <c r="D23" s="1623" t="s">
        <v>352</v>
      </c>
      <c r="E23" s="1624"/>
      <c r="F23" s="1624"/>
      <c r="G23" s="1625"/>
      <c r="H23" s="1623" t="s">
        <v>353</v>
      </c>
      <c r="I23" s="1624"/>
      <c r="J23" s="1624"/>
      <c r="K23" s="1625"/>
      <c r="L23" s="1623" t="s">
        <v>354</v>
      </c>
      <c r="M23" s="1624"/>
      <c r="N23" s="1624"/>
      <c r="O23" s="1625"/>
      <c r="P23" s="1623" t="s">
        <v>228</v>
      </c>
      <c r="Q23" s="1625"/>
    </row>
    <row r="24" spans="1:31" s="151" customFormat="1" ht="12" thickBot="1" x14ac:dyDescent="0.25">
      <c r="D24" s="1626"/>
      <c r="E24" s="1627"/>
      <c r="F24" s="1627"/>
      <c r="G24" s="1628"/>
      <c r="H24" s="1626"/>
      <c r="I24" s="1627"/>
      <c r="J24" s="1627"/>
      <c r="K24" s="1628"/>
      <c r="L24" s="1626"/>
      <c r="M24" s="1627"/>
      <c r="N24" s="1627"/>
      <c r="O24" s="1628"/>
      <c r="P24" s="1629"/>
      <c r="Q24" s="1630"/>
    </row>
    <row r="25" spans="1:31" ht="15" x14ac:dyDescent="0.25">
      <c r="A25" s="1621" t="s">
        <v>192</v>
      </c>
      <c r="B25" s="1621" t="s">
        <v>193</v>
      </c>
      <c r="C25" s="1621" t="s">
        <v>194</v>
      </c>
      <c r="D25" s="552" t="s">
        <v>103</v>
      </c>
      <c r="E25" s="553" t="s">
        <v>104</v>
      </c>
      <c r="F25" s="553" t="s">
        <v>105</v>
      </c>
      <c r="G25" s="554" t="s">
        <v>328</v>
      </c>
      <c r="H25" s="555" t="s">
        <v>103</v>
      </c>
      <c r="I25" s="556" t="s">
        <v>104</v>
      </c>
      <c r="J25" s="556" t="s">
        <v>105</v>
      </c>
      <c r="K25" s="557" t="s">
        <v>328</v>
      </c>
      <c r="L25" s="555" t="s">
        <v>103</v>
      </c>
      <c r="M25" s="556" t="s">
        <v>104</v>
      </c>
      <c r="N25" s="556" t="s">
        <v>105</v>
      </c>
      <c r="O25" s="558" t="s">
        <v>328</v>
      </c>
      <c r="P25" s="555" t="s">
        <v>368</v>
      </c>
      <c r="Q25" s="559" t="s">
        <v>328</v>
      </c>
    </row>
    <row r="26" spans="1:31" s="227" customFormat="1" ht="15" thickBot="1" x14ac:dyDescent="0.25">
      <c r="A26" s="1622"/>
      <c r="B26" s="1622"/>
      <c r="C26" s="1622"/>
      <c r="D26" s="560" t="s">
        <v>350</v>
      </c>
      <c r="E26" s="561" t="s">
        <v>350</v>
      </c>
      <c r="F26" s="561" t="s">
        <v>350</v>
      </c>
      <c r="G26" s="562" t="s">
        <v>350</v>
      </c>
      <c r="H26" s="560" t="s">
        <v>350</v>
      </c>
      <c r="I26" s="561" t="s">
        <v>350</v>
      </c>
      <c r="J26" s="561" t="s">
        <v>350</v>
      </c>
      <c r="K26" s="563" t="s">
        <v>350</v>
      </c>
      <c r="L26" s="560" t="s">
        <v>363</v>
      </c>
      <c r="M26" s="561" t="s">
        <v>364</v>
      </c>
      <c r="N26" s="561" t="s">
        <v>365</v>
      </c>
      <c r="O26" s="562" t="s">
        <v>366</v>
      </c>
      <c r="P26" s="560" t="s">
        <v>367</v>
      </c>
      <c r="Q26" s="563" t="s">
        <v>367</v>
      </c>
    </row>
    <row r="27" spans="1:31" ht="15" thickBot="1" x14ac:dyDescent="0.25">
      <c r="A27" s="285" t="s">
        <v>195</v>
      </c>
      <c r="B27" s="285" t="s">
        <v>196</v>
      </c>
      <c r="C27" s="492" t="s">
        <v>197</v>
      </c>
      <c r="D27" s="564" t="s">
        <v>198</v>
      </c>
      <c r="E27" s="565" t="s">
        <v>199</v>
      </c>
      <c r="F27" s="565" t="s">
        <v>200</v>
      </c>
      <c r="G27" s="566" t="s">
        <v>201</v>
      </c>
      <c r="H27" s="564" t="s">
        <v>202</v>
      </c>
      <c r="I27" s="565" t="s">
        <v>203</v>
      </c>
      <c r="J27" s="565" t="s">
        <v>204</v>
      </c>
      <c r="K27" s="567" t="s">
        <v>205</v>
      </c>
      <c r="L27" s="564" t="s">
        <v>206</v>
      </c>
      <c r="M27" s="565" t="s">
        <v>207</v>
      </c>
      <c r="N27" s="565" t="s">
        <v>208</v>
      </c>
      <c r="O27" s="566" t="s">
        <v>209</v>
      </c>
      <c r="P27" s="564" t="s">
        <v>210</v>
      </c>
      <c r="Q27" s="567" t="s">
        <v>211</v>
      </c>
    </row>
    <row r="28" spans="1:31" x14ac:dyDescent="0.2">
      <c r="A28" s="286">
        <v>25</v>
      </c>
      <c r="B28" s="869" t="s">
        <v>864</v>
      </c>
      <c r="C28" s="246">
        <v>4.4370000000000003</v>
      </c>
      <c r="D28" s="496">
        <v>0</v>
      </c>
      <c r="E28" s="260">
        <f>+C28*4</f>
        <v>17.748000000000001</v>
      </c>
      <c r="F28" s="260">
        <v>0</v>
      </c>
      <c r="G28" s="8">
        <v>0</v>
      </c>
      <c r="H28" s="496">
        <v>0</v>
      </c>
      <c r="I28" s="260">
        <v>0</v>
      </c>
      <c r="J28" s="260">
        <v>0</v>
      </c>
      <c r="K28" s="495">
        <v>0</v>
      </c>
      <c r="L28" s="496">
        <v>0</v>
      </c>
      <c r="M28" s="260">
        <v>0</v>
      </c>
      <c r="N28" s="260">
        <v>40</v>
      </c>
      <c r="O28" s="8">
        <v>300</v>
      </c>
      <c r="P28" s="496">
        <v>0</v>
      </c>
      <c r="Q28" s="495">
        <v>3200</v>
      </c>
    </row>
    <row r="29" spans="1:31" x14ac:dyDescent="0.2">
      <c r="A29" s="286"/>
      <c r="B29" s="286"/>
      <c r="C29" s="246"/>
      <c r="D29" s="143"/>
      <c r="E29" s="6"/>
      <c r="F29" s="6"/>
      <c r="G29" s="17"/>
      <c r="H29" s="143"/>
      <c r="I29" s="6"/>
      <c r="J29" s="6"/>
      <c r="K29" s="25"/>
      <c r="L29" s="143"/>
      <c r="M29" s="6"/>
      <c r="N29" s="6"/>
      <c r="O29" s="17"/>
      <c r="P29" s="143"/>
      <c r="Q29" s="25"/>
    </row>
    <row r="30" spans="1:31" x14ac:dyDescent="0.2">
      <c r="A30" s="286"/>
      <c r="B30" s="286"/>
      <c r="C30" s="246"/>
      <c r="D30" s="143"/>
      <c r="E30" s="6"/>
      <c r="F30" s="6"/>
      <c r="G30" s="17"/>
      <c r="H30" s="143"/>
      <c r="I30" s="6"/>
      <c r="J30" s="6"/>
      <c r="K30" s="25"/>
      <c r="L30" s="143"/>
      <c r="M30" s="6"/>
      <c r="N30" s="6"/>
      <c r="O30" s="17"/>
      <c r="P30" s="143"/>
      <c r="Q30" s="25"/>
    </row>
    <row r="31" spans="1:31" x14ac:dyDescent="0.2">
      <c r="A31" s="286"/>
      <c r="B31" s="286"/>
      <c r="C31" s="246"/>
      <c r="D31" s="143"/>
      <c r="E31" s="6"/>
      <c r="F31" s="6"/>
      <c r="G31" s="17"/>
      <c r="H31" s="143"/>
      <c r="I31" s="6"/>
      <c r="J31" s="6"/>
      <c r="K31" s="25"/>
      <c r="L31" s="143"/>
      <c r="M31" s="6"/>
      <c r="N31" s="6"/>
      <c r="O31" s="17"/>
      <c r="P31" s="143"/>
      <c r="Q31" s="25"/>
    </row>
    <row r="32" spans="1:31" x14ac:dyDescent="0.2">
      <c r="A32" s="286"/>
      <c r="B32" s="286"/>
      <c r="C32" s="246"/>
      <c r="D32" s="143"/>
      <c r="E32" s="6"/>
      <c r="F32" s="6"/>
      <c r="G32" s="17"/>
      <c r="H32" s="143"/>
      <c r="I32" s="6"/>
      <c r="J32" s="6"/>
      <c r="K32" s="25"/>
      <c r="L32" s="143"/>
      <c r="M32" s="6"/>
      <c r="N32" s="6"/>
      <c r="O32" s="17"/>
      <c r="P32" s="143"/>
      <c r="Q32" s="25"/>
    </row>
    <row r="33" spans="1:31" ht="13.5" thickBot="1" x14ac:dyDescent="0.25">
      <c r="A33" s="287"/>
      <c r="B33" s="287"/>
      <c r="C33" s="493"/>
      <c r="D33" s="205"/>
      <c r="E33" s="200"/>
      <c r="F33" s="200"/>
      <c r="G33" s="192"/>
      <c r="H33" s="205"/>
      <c r="I33" s="200"/>
      <c r="J33" s="200"/>
      <c r="K33" s="175"/>
      <c r="L33" s="205"/>
      <c r="M33" s="200"/>
      <c r="N33" s="200"/>
      <c r="O33" s="192"/>
      <c r="P33" s="205"/>
      <c r="Q33" s="175"/>
    </row>
    <row r="34" spans="1:31" ht="13.5" thickBot="1" x14ac:dyDescent="0.25">
      <c r="A34" s="288" t="s">
        <v>222</v>
      </c>
      <c r="B34" s="289"/>
      <c r="C34" s="290">
        <f t="shared" ref="C34:Q34" si="1">SUM(C28:C33)</f>
        <v>4.4370000000000003</v>
      </c>
      <c r="D34" s="494">
        <f t="shared" si="1"/>
        <v>0</v>
      </c>
      <c r="E34" s="494">
        <f t="shared" si="1"/>
        <v>17.748000000000001</v>
      </c>
      <c r="F34" s="494">
        <f t="shared" si="1"/>
        <v>0</v>
      </c>
      <c r="G34" s="494">
        <f t="shared" si="1"/>
        <v>0</v>
      </c>
      <c r="H34" s="494">
        <f t="shared" si="1"/>
        <v>0</v>
      </c>
      <c r="I34" s="494">
        <f t="shared" si="1"/>
        <v>0</v>
      </c>
      <c r="J34" s="494">
        <f t="shared" si="1"/>
        <v>0</v>
      </c>
      <c r="K34" s="494">
        <f t="shared" si="1"/>
        <v>0</v>
      </c>
      <c r="L34" s="494">
        <f t="shared" si="1"/>
        <v>0</v>
      </c>
      <c r="M34" s="494">
        <f t="shared" si="1"/>
        <v>0</v>
      </c>
      <c r="N34" s="494">
        <f t="shared" si="1"/>
        <v>40</v>
      </c>
      <c r="O34" s="494">
        <f t="shared" si="1"/>
        <v>300</v>
      </c>
      <c r="P34" s="290">
        <f t="shared" si="1"/>
        <v>0</v>
      </c>
      <c r="Q34" s="291">
        <f t="shared" si="1"/>
        <v>3200</v>
      </c>
    </row>
    <row r="36" spans="1:31" s="261" customFormat="1" ht="15.75" x14ac:dyDescent="0.25">
      <c r="A36" s="284" t="s">
        <v>878</v>
      </c>
      <c r="B36" s="491"/>
      <c r="C36" s="491"/>
      <c r="D36" s="491"/>
      <c r="E36" s="491"/>
      <c r="F36" s="491"/>
      <c r="G36" s="491"/>
      <c r="H36" s="491"/>
      <c r="J36" s="284" t="s">
        <v>879</v>
      </c>
      <c r="K36" s="491"/>
      <c r="L36" s="491"/>
      <c r="M36" s="491"/>
      <c r="N36" s="491"/>
      <c r="O36" s="491"/>
      <c r="P36" s="491"/>
      <c r="Q36" s="491"/>
      <c r="S36" s="284"/>
      <c r="T36" s="284"/>
      <c r="U36" s="284"/>
      <c r="V36" s="284"/>
      <c r="W36" s="284"/>
      <c r="X36" s="284"/>
      <c r="Y36" s="284"/>
      <c r="Z36" s="284"/>
      <c r="AA36" s="284"/>
      <c r="AB36" s="284"/>
      <c r="AC36" s="284"/>
      <c r="AD36" s="284"/>
      <c r="AE36" s="284"/>
    </row>
    <row r="37" spans="1:31" s="261" customFormat="1" ht="11.25" customHeight="1" thickBot="1" x14ac:dyDescent="0.3">
      <c r="A37" s="284"/>
      <c r="B37" s="284"/>
      <c r="C37" s="284"/>
      <c r="D37" s="284"/>
      <c r="E37" s="284"/>
      <c r="F37" s="284"/>
      <c r="G37" s="284"/>
      <c r="H37" s="284"/>
      <c r="I37" s="284"/>
      <c r="J37" s="284"/>
      <c r="K37" s="284"/>
      <c r="L37" s="284"/>
      <c r="M37" s="284"/>
      <c r="N37" s="284"/>
      <c r="O37" s="284"/>
      <c r="P37" s="284"/>
      <c r="Q37" s="284"/>
    </row>
    <row r="38" spans="1:31" s="151" customFormat="1" ht="11.25" x14ac:dyDescent="0.2">
      <c r="D38" s="1623" t="s">
        <v>352</v>
      </c>
      <c r="E38" s="1624"/>
      <c r="F38" s="1624"/>
      <c r="G38" s="1625"/>
      <c r="H38" s="1623" t="s">
        <v>353</v>
      </c>
      <c r="I38" s="1624"/>
      <c r="J38" s="1624"/>
      <c r="K38" s="1625"/>
      <c r="L38" s="1623" t="s">
        <v>354</v>
      </c>
      <c r="M38" s="1624"/>
      <c r="N38" s="1624"/>
      <c r="O38" s="1625"/>
      <c r="P38" s="1623" t="s">
        <v>228</v>
      </c>
      <c r="Q38" s="1625"/>
    </row>
    <row r="39" spans="1:31" s="151" customFormat="1" ht="12" thickBot="1" x14ac:dyDescent="0.25">
      <c r="D39" s="1626"/>
      <c r="E39" s="1627"/>
      <c r="F39" s="1627"/>
      <c r="G39" s="1628"/>
      <c r="H39" s="1626"/>
      <c r="I39" s="1627"/>
      <c r="J39" s="1627"/>
      <c r="K39" s="1628"/>
      <c r="L39" s="1626"/>
      <c r="M39" s="1627"/>
      <c r="N39" s="1627"/>
      <c r="O39" s="1628"/>
      <c r="P39" s="1629"/>
      <c r="Q39" s="1630"/>
    </row>
    <row r="40" spans="1:31" ht="15" x14ac:dyDescent="0.25">
      <c r="A40" s="1621" t="s">
        <v>192</v>
      </c>
      <c r="B40" s="1621" t="s">
        <v>193</v>
      </c>
      <c r="C40" s="1621" t="s">
        <v>194</v>
      </c>
      <c r="D40" s="552" t="s">
        <v>103</v>
      </c>
      <c r="E40" s="553" t="s">
        <v>104</v>
      </c>
      <c r="F40" s="553" t="s">
        <v>105</v>
      </c>
      <c r="G40" s="554" t="s">
        <v>328</v>
      </c>
      <c r="H40" s="555" t="s">
        <v>103</v>
      </c>
      <c r="I40" s="556" t="s">
        <v>104</v>
      </c>
      <c r="J40" s="556" t="s">
        <v>105</v>
      </c>
      <c r="K40" s="557" t="s">
        <v>328</v>
      </c>
      <c r="L40" s="555" t="s">
        <v>103</v>
      </c>
      <c r="M40" s="556" t="s">
        <v>104</v>
      </c>
      <c r="N40" s="556" t="s">
        <v>105</v>
      </c>
      <c r="O40" s="558" t="s">
        <v>328</v>
      </c>
      <c r="P40" s="555" t="s">
        <v>368</v>
      </c>
      <c r="Q40" s="559" t="s">
        <v>328</v>
      </c>
    </row>
    <row r="41" spans="1:31" s="227" customFormat="1" ht="15" thickBot="1" x14ac:dyDescent="0.25">
      <c r="A41" s="1622"/>
      <c r="B41" s="1622"/>
      <c r="C41" s="1622"/>
      <c r="D41" s="560" t="s">
        <v>350</v>
      </c>
      <c r="E41" s="561" t="s">
        <v>350</v>
      </c>
      <c r="F41" s="561" t="s">
        <v>350</v>
      </c>
      <c r="G41" s="562" t="s">
        <v>350</v>
      </c>
      <c r="H41" s="560" t="s">
        <v>350</v>
      </c>
      <c r="I41" s="561" t="s">
        <v>350</v>
      </c>
      <c r="J41" s="561" t="s">
        <v>350</v>
      </c>
      <c r="K41" s="563" t="s">
        <v>350</v>
      </c>
      <c r="L41" s="560" t="s">
        <v>363</v>
      </c>
      <c r="M41" s="561" t="s">
        <v>364</v>
      </c>
      <c r="N41" s="561" t="s">
        <v>365</v>
      </c>
      <c r="O41" s="562" t="s">
        <v>366</v>
      </c>
      <c r="P41" s="560" t="s">
        <v>367</v>
      </c>
      <c r="Q41" s="563" t="s">
        <v>367</v>
      </c>
    </row>
    <row r="42" spans="1:31" ht="15" thickBot="1" x14ac:dyDescent="0.25">
      <c r="A42" s="285" t="s">
        <v>195</v>
      </c>
      <c r="B42" s="285" t="s">
        <v>196</v>
      </c>
      <c r="C42" s="492" t="s">
        <v>197</v>
      </c>
      <c r="D42" s="564" t="s">
        <v>198</v>
      </c>
      <c r="E42" s="565" t="s">
        <v>199</v>
      </c>
      <c r="F42" s="565" t="s">
        <v>200</v>
      </c>
      <c r="G42" s="566" t="s">
        <v>201</v>
      </c>
      <c r="H42" s="564" t="s">
        <v>202</v>
      </c>
      <c r="I42" s="565" t="s">
        <v>203</v>
      </c>
      <c r="J42" s="565" t="s">
        <v>204</v>
      </c>
      <c r="K42" s="567" t="s">
        <v>205</v>
      </c>
      <c r="L42" s="564" t="s">
        <v>206</v>
      </c>
      <c r="M42" s="565" t="s">
        <v>207</v>
      </c>
      <c r="N42" s="565" t="s">
        <v>208</v>
      </c>
      <c r="O42" s="566" t="s">
        <v>209</v>
      </c>
      <c r="P42" s="564" t="s">
        <v>210</v>
      </c>
      <c r="Q42" s="567" t="s">
        <v>211</v>
      </c>
      <c r="S42" s="1769"/>
    </row>
    <row r="43" spans="1:31" x14ac:dyDescent="0.2">
      <c r="A43" s="286">
        <v>50</v>
      </c>
      <c r="B43" s="869" t="s">
        <v>880</v>
      </c>
      <c r="C43" s="246">
        <f>+'SEMAFORO TEC'!$AL$333</f>
        <v>19.07</v>
      </c>
      <c r="D43" s="1765">
        <f>4000*4</f>
        <v>16000</v>
      </c>
      <c r="E43" s="256">
        <v>0</v>
      </c>
      <c r="F43" s="256">
        <f>+((C43*4)*1000)*0.9-D43</f>
        <v>52652</v>
      </c>
      <c r="G43" s="1766">
        <v>7628</v>
      </c>
      <c r="H43" s="496">
        <v>0</v>
      </c>
      <c r="I43" s="260">
        <v>0</v>
      </c>
      <c r="J43" s="260">
        <v>0</v>
      </c>
      <c r="K43" s="495">
        <v>35</v>
      </c>
      <c r="L43" s="496">
        <v>0</v>
      </c>
      <c r="M43" s="260">
        <v>0</v>
      </c>
      <c r="N43" s="260">
        <v>350</v>
      </c>
      <c r="O43" s="8">
        <v>750</v>
      </c>
      <c r="P43" s="496">
        <v>3950</v>
      </c>
      <c r="Q43" s="495">
        <v>7850</v>
      </c>
    </row>
    <row r="44" spans="1:31" x14ac:dyDescent="0.2">
      <c r="A44" s="286"/>
      <c r="B44" s="286"/>
      <c r="C44" s="246"/>
      <c r="D44" s="143"/>
      <c r="E44" s="24"/>
      <c r="F44" s="24"/>
      <c r="G44" s="1767"/>
      <c r="H44" s="143"/>
      <c r="I44" s="6"/>
      <c r="J44" s="6"/>
      <c r="K44" s="25"/>
      <c r="L44" s="143"/>
      <c r="M44" s="6"/>
      <c r="N44" s="6"/>
      <c r="O44" s="17"/>
      <c r="P44" s="143"/>
      <c r="Q44" s="25"/>
    </row>
    <row r="45" spans="1:31" x14ac:dyDescent="0.2">
      <c r="A45" s="286"/>
      <c r="B45" s="286"/>
      <c r="C45" s="246"/>
      <c r="D45" s="143"/>
      <c r="E45" s="24"/>
      <c r="F45" s="24"/>
      <c r="G45" s="1767"/>
      <c r="H45" s="143"/>
      <c r="I45" s="6"/>
      <c r="J45" s="6"/>
      <c r="K45" s="25"/>
      <c r="L45" s="143"/>
      <c r="M45" s="6"/>
      <c r="N45" s="6"/>
      <c r="O45" s="17"/>
      <c r="P45" s="143"/>
      <c r="Q45" s="25"/>
    </row>
    <row r="46" spans="1:31" x14ac:dyDescent="0.2">
      <c r="A46" s="286"/>
      <c r="B46" s="286"/>
      <c r="C46" s="246"/>
      <c r="D46" s="143"/>
      <c r="E46" s="24"/>
      <c r="F46" s="24"/>
      <c r="G46" s="1767"/>
      <c r="H46" s="143"/>
      <c r="I46" s="6"/>
      <c r="J46" s="6"/>
      <c r="K46" s="25"/>
      <c r="L46" s="143"/>
      <c r="M46" s="6"/>
      <c r="N46" s="6"/>
      <c r="O46" s="17"/>
      <c r="P46" s="143"/>
      <c r="Q46" s="25"/>
    </row>
    <row r="47" spans="1:31" x14ac:dyDescent="0.2">
      <c r="A47" s="286"/>
      <c r="B47" s="286"/>
      <c r="C47" s="246"/>
      <c r="D47" s="143"/>
      <c r="E47" s="24"/>
      <c r="F47" s="24"/>
      <c r="G47" s="1767"/>
      <c r="H47" s="143"/>
      <c r="I47" s="6"/>
      <c r="J47" s="6"/>
      <c r="K47" s="25"/>
      <c r="L47" s="143"/>
      <c r="M47" s="6"/>
      <c r="N47" s="6"/>
      <c r="O47" s="17"/>
      <c r="P47" s="143"/>
      <c r="Q47" s="25"/>
    </row>
    <row r="48" spans="1:31" ht="13.5" thickBot="1" x14ac:dyDescent="0.25">
      <c r="A48" s="287"/>
      <c r="B48" s="287"/>
      <c r="C48" s="493"/>
      <c r="D48" s="205"/>
      <c r="E48" s="813"/>
      <c r="F48" s="813"/>
      <c r="G48" s="1191"/>
      <c r="H48" s="205"/>
      <c r="I48" s="200"/>
      <c r="J48" s="200"/>
      <c r="K48" s="175"/>
      <c r="L48" s="205"/>
      <c r="M48" s="200"/>
      <c r="N48" s="200"/>
      <c r="O48" s="192"/>
      <c r="P48" s="205"/>
      <c r="Q48" s="175"/>
    </row>
    <row r="49" spans="1:31" ht="13.5" thickBot="1" x14ac:dyDescent="0.25">
      <c r="A49" s="288" t="s">
        <v>222</v>
      </c>
      <c r="B49" s="289"/>
      <c r="C49" s="290">
        <f t="shared" ref="C49:Q49" si="2">SUM(C43:C48)</f>
        <v>19.07</v>
      </c>
      <c r="D49" s="494">
        <f t="shared" si="2"/>
        <v>16000</v>
      </c>
      <c r="E49" s="1768">
        <f t="shared" si="2"/>
        <v>0</v>
      </c>
      <c r="F49" s="1768">
        <f t="shared" si="2"/>
        <v>52652</v>
      </c>
      <c r="G49" s="1768">
        <f t="shared" si="2"/>
        <v>7628</v>
      </c>
      <c r="H49" s="494">
        <f t="shared" si="2"/>
        <v>0</v>
      </c>
      <c r="I49" s="494">
        <f t="shared" si="2"/>
        <v>0</v>
      </c>
      <c r="J49" s="494">
        <f t="shared" si="2"/>
        <v>0</v>
      </c>
      <c r="K49" s="494">
        <f t="shared" si="2"/>
        <v>35</v>
      </c>
      <c r="L49" s="494">
        <f t="shared" si="2"/>
        <v>0</v>
      </c>
      <c r="M49" s="494">
        <f t="shared" si="2"/>
        <v>0</v>
      </c>
      <c r="N49" s="494">
        <f t="shared" si="2"/>
        <v>350</v>
      </c>
      <c r="O49" s="494">
        <f t="shared" si="2"/>
        <v>750</v>
      </c>
      <c r="P49" s="290">
        <f t="shared" si="2"/>
        <v>3950</v>
      </c>
      <c r="Q49" s="291">
        <f t="shared" si="2"/>
        <v>7850</v>
      </c>
    </row>
    <row r="51" spans="1:31" s="261" customFormat="1" ht="15.75" x14ac:dyDescent="0.25">
      <c r="A51" s="284" t="s">
        <v>877</v>
      </c>
      <c r="B51" s="491"/>
      <c r="C51" s="491"/>
      <c r="D51" s="491"/>
      <c r="E51" s="491"/>
      <c r="F51" s="491"/>
      <c r="G51" s="491"/>
      <c r="H51" s="491"/>
      <c r="J51" s="284" t="s">
        <v>871</v>
      </c>
      <c r="K51" s="491"/>
      <c r="L51" s="491"/>
      <c r="M51" s="491"/>
      <c r="N51" s="491"/>
      <c r="O51" s="491"/>
      <c r="P51" s="491"/>
      <c r="Q51" s="491"/>
      <c r="S51" s="284"/>
      <c r="T51" s="284"/>
      <c r="U51" s="284"/>
      <c r="V51" s="284"/>
      <c r="W51" s="284"/>
      <c r="X51" s="284"/>
      <c r="Y51" s="284"/>
      <c r="Z51" s="284"/>
      <c r="AA51" s="284"/>
      <c r="AB51" s="284"/>
      <c r="AC51" s="284"/>
      <c r="AD51" s="284"/>
      <c r="AE51" s="284"/>
    </row>
    <row r="52" spans="1:31" s="261" customFormat="1" ht="11.25" customHeight="1" thickBot="1" x14ac:dyDescent="0.3">
      <c r="A52" s="284"/>
      <c r="B52" s="284"/>
      <c r="C52" s="284"/>
      <c r="D52" s="284"/>
      <c r="E52" s="284"/>
      <c r="F52" s="284"/>
      <c r="G52" s="284"/>
      <c r="H52" s="284"/>
      <c r="I52" s="284"/>
      <c r="J52" s="284"/>
      <c r="K52" s="284"/>
      <c r="L52" s="284"/>
      <c r="M52" s="284"/>
      <c r="N52" s="284"/>
      <c r="O52" s="284"/>
      <c r="P52" s="284"/>
      <c r="Q52" s="284"/>
    </row>
    <row r="53" spans="1:31" s="151" customFormat="1" ht="11.25" x14ac:dyDescent="0.2">
      <c r="D53" s="1623" t="s">
        <v>352</v>
      </c>
      <c r="E53" s="1624"/>
      <c r="F53" s="1624"/>
      <c r="G53" s="1625"/>
      <c r="H53" s="1623" t="s">
        <v>353</v>
      </c>
      <c r="I53" s="1624"/>
      <c r="J53" s="1624"/>
      <c r="K53" s="1625"/>
      <c r="L53" s="1623" t="s">
        <v>354</v>
      </c>
      <c r="M53" s="1624"/>
      <c r="N53" s="1624"/>
      <c r="O53" s="1625"/>
      <c r="P53" s="1623" t="s">
        <v>228</v>
      </c>
      <c r="Q53" s="1625"/>
    </row>
    <row r="54" spans="1:31" s="151" customFormat="1" ht="12" thickBot="1" x14ac:dyDescent="0.25">
      <c r="D54" s="1626"/>
      <c r="E54" s="1627"/>
      <c r="F54" s="1627"/>
      <c r="G54" s="1628"/>
      <c r="H54" s="1626"/>
      <c r="I54" s="1627"/>
      <c r="J54" s="1627"/>
      <c r="K54" s="1628"/>
      <c r="L54" s="1626"/>
      <c r="M54" s="1627"/>
      <c r="N54" s="1627"/>
      <c r="O54" s="1628"/>
      <c r="P54" s="1629"/>
      <c r="Q54" s="1630"/>
    </row>
    <row r="55" spans="1:31" ht="15" x14ac:dyDescent="0.25">
      <c r="A55" s="1621" t="s">
        <v>192</v>
      </c>
      <c r="B55" s="1621" t="s">
        <v>193</v>
      </c>
      <c r="C55" s="1621" t="s">
        <v>194</v>
      </c>
      <c r="D55" s="552" t="s">
        <v>103</v>
      </c>
      <c r="E55" s="553" t="s">
        <v>104</v>
      </c>
      <c r="F55" s="553" t="s">
        <v>105</v>
      </c>
      <c r="G55" s="554" t="s">
        <v>328</v>
      </c>
      <c r="H55" s="555" t="s">
        <v>103</v>
      </c>
      <c r="I55" s="556" t="s">
        <v>104</v>
      </c>
      <c r="J55" s="556" t="s">
        <v>105</v>
      </c>
      <c r="K55" s="557" t="s">
        <v>328</v>
      </c>
      <c r="L55" s="555" t="s">
        <v>103</v>
      </c>
      <c r="M55" s="556" t="s">
        <v>104</v>
      </c>
      <c r="N55" s="556" t="s">
        <v>105</v>
      </c>
      <c r="O55" s="558" t="s">
        <v>328</v>
      </c>
      <c r="P55" s="555" t="s">
        <v>368</v>
      </c>
      <c r="Q55" s="559" t="s">
        <v>328</v>
      </c>
    </row>
    <row r="56" spans="1:31" s="227" customFormat="1" ht="15" thickBot="1" x14ac:dyDescent="0.25">
      <c r="A56" s="1622"/>
      <c r="B56" s="1622"/>
      <c r="C56" s="1622"/>
      <c r="D56" s="560" t="s">
        <v>350</v>
      </c>
      <c r="E56" s="561" t="s">
        <v>350</v>
      </c>
      <c r="F56" s="561" t="s">
        <v>350</v>
      </c>
      <c r="G56" s="562" t="s">
        <v>350</v>
      </c>
      <c r="H56" s="560" t="s">
        <v>350</v>
      </c>
      <c r="I56" s="561" t="s">
        <v>350</v>
      </c>
      <c r="J56" s="561" t="s">
        <v>350</v>
      </c>
      <c r="K56" s="563" t="s">
        <v>350</v>
      </c>
      <c r="L56" s="560" t="s">
        <v>363</v>
      </c>
      <c r="M56" s="561" t="s">
        <v>364</v>
      </c>
      <c r="N56" s="561" t="s">
        <v>365</v>
      </c>
      <c r="O56" s="562" t="s">
        <v>366</v>
      </c>
      <c r="P56" s="560" t="s">
        <v>367</v>
      </c>
      <c r="Q56" s="563" t="s">
        <v>367</v>
      </c>
    </row>
    <row r="57" spans="1:31" ht="15" thickBot="1" x14ac:dyDescent="0.25">
      <c r="A57" s="285" t="s">
        <v>195</v>
      </c>
      <c r="B57" s="285" t="s">
        <v>196</v>
      </c>
      <c r="C57" s="492" t="s">
        <v>197</v>
      </c>
      <c r="D57" s="564" t="s">
        <v>198</v>
      </c>
      <c r="E57" s="565" t="s">
        <v>199</v>
      </c>
      <c r="F57" s="565" t="s">
        <v>200</v>
      </c>
      <c r="G57" s="566" t="s">
        <v>201</v>
      </c>
      <c r="H57" s="564" t="s">
        <v>202</v>
      </c>
      <c r="I57" s="565" t="s">
        <v>203</v>
      </c>
      <c r="J57" s="565" t="s">
        <v>204</v>
      </c>
      <c r="K57" s="567" t="s">
        <v>205</v>
      </c>
      <c r="L57" s="564" t="s">
        <v>206</v>
      </c>
      <c r="M57" s="565" t="s">
        <v>207</v>
      </c>
      <c r="N57" s="565" t="s">
        <v>208</v>
      </c>
      <c r="O57" s="566" t="s">
        <v>209</v>
      </c>
      <c r="P57" s="564" t="s">
        <v>210</v>
      </c>
      <c r="Q57" s="567" t="s">
        <v>211</v>
      </c>
    </row>
    <row r="58" spans="1:31" x14ac:dyDescent="0.2">
      <c r="A58" s="286">
        <v>29</v>
      </c>
      <c r="B58" s="866" t="s">
        <v>50</v>
      </c>
      <c r="C58" s="868">
        <v>5.8</v>
      </c>
      <c r="D58" s="1770">
        <v>0</v>
      </c>
      <c r="E58" s="256">
        <v>0</v>
      </c>
      <c r="F58" s="256">
        <v>0</v>
      </c>
      <c r="G58" s="1766">
        <f>+C58*4*1000</f>
        <v>23200</v>
      </c>
      <c r="H58" s="496"/>
      <c r="I58" s="260"/>
      <c r="J58" s="260"/>
      <c r="K58" s="495">
        <v>3200</v>
      </c>
      <c r="L58" s="496">
        <v>0</v>
      </c>
      <c r="M58" s="260">
        <v>416</v>
      </c>
      <c r="N58" s="260">
        <v>265</v>
      </c>
      <c r="O58" s="8">
        <v>76</v>
      </c>
      <c r="P58" s="496">
        <v>150</v>
      </c>
      <c r="Q58" s="495">
        <v>1450</v>
      </c>
    </row>
    <row r="59" spans="1:31" x14ac:dyDescent="0.2">
      <c r="A59" s="286"/>
      <c r="B59" s="286"/>
      <c r="C59" s="246"/>
      <c r="D59" s="143"/>
      <c r="E59" s="6"/>
      <c r="F59" s="6"/>
      <c r="G59" s="17"/>
      <c r="H59" s="143"/>
      <c r="I59" s="6"/>
      <c r="J59" s="6"/>
      <c r="K59" s="25"/>
      <c r="L59" s="143"/>
      <c r="M59" s="6"/>
      <c r="N59" s="6"/>
      <c r="O59" s="17"/>
      <c r="P59" s="143"/>
      <c r="Q59" s="25"/>
    </row>
    <row r="60" spans="1:31" x14ac:dyDescent="0.2">
      <c r="A60" s="286"/>
      <c r="B60" s="286"/>
      <c r="C60" s="246"/>
      <c r="D60" s="143"/>
      <c r="E60" s="6"/>
      <c r="F60" s="6"/>
      <c r="G60" s="17"/>
      <c r="H60" s="143"/>
      <c r="I60" s="6"/>
      <c r="J60" s="6"/>
      <c r="K60" s="25"/>
      <c r="L60" s="143"/>
      <c r="M60" s="6"/>
      <c r="N60" s="6"/>
      <c r="O60" s="17"/>
      <c r="P60" s="143"/>
      <c r="Q60" s="25"/>
    </row>
    <row r="61" spans="1:31" x14ac:dyDescent="0.2">
      <c r="A61" s="286"/>
      <c r="B61" s="286"/>
      <c r="C61" s="246"/>
      <c r="D61" s="143"/>
      <c r="E61" s="6"/>
      <c r="F61" s="6"/>
      <c r="G61" s="17"/>
      <c r="H61" s="143"/>
      <c r="I61" s="6"/>
      <c r="J61" s="6"/>
      <c r="K61" s="25"/>
      <c r="L61" s="143"/>
      <c r="M61" s="6"/>
      <c r="N61" s="6"/>
      <c r="O61" s="17"/>
      <c r="P61" s="143"/>
      <c r="Q61" s="25"/>
    </row>
    <row r="62" spans="1:31" x14ac:dyDescent="0.2">
      <c r="A62" s="286"/>
      <c r="B62" s="286"/>
      <c r="C62" s="246"/>
      <c r="D62" s="143"/>
      <c r="E62" s="6"/>
      <c r="F62" s="6"/>
      <c r="G62" s="17"/>
      <c r="H62" s="143"/>
      <c r="I62" s="6"/>
      <c r="J62" s="6"/>
      <c r="K62" s="25"/>
      <c r="L62" s="143"/>
      <c r="M62" s="6"/>
      <c r="N62" s="6"/>
      <c r="O62" s="17"/>
      <c r="P62" s="143"/>
      <c r="Q62" s="25"/>
    </row>
    <row r="63" spans="1:31" ht="13.5" thickBot="1" x14ac:dyDescent="0.25">
      <c r="A63" s="287"/>
      <c r="B63" s="287"/>
      <c r="C63" s="493"/>
      <c r="D63" s="205"/>
      <c r="E63" s="200"/>
      <c r="F63" s="200"/>
      <c r="G63" s="192"/>
      <c r="H63" s="205"/>
      <c r="I63" s="200"/>
      <c r="J63" s="200"/>
      <c r="K63" s="175"/>
      <c r="L63" s="205"/>
      <c r="M63" s="200"/>
      <c r="N63" s="200"/>
      <c r="O63" s="192"/>
      <c r="P63" s="205"/>
      <c r="Q63" s="175"/>
    </row>
    <row r="64" spans="1:31" ht="13.5" thickBot="1" x14ac:dyDescent="0.25">
      <c r="A64" s="288" t="s">
        <v>222</v>
      </c>
      <c r="B64" s="289"/>
      <c r="C64" s="290">
        <f t="shared" ref="C64:Q64" si="3">SUM(C58:C63)</f>
        <v>5.8</v>
      </c>
      <c r="D64" s="494">
        <f t="shared" si="3"/>
        <v>0</v>
      </c>
      <c r="E64" s="494">
        <f t="shared" si="3"/>
        <v>0</v>
      </c>
      <c r="F64" s="494">
        <f t="shared" si="3"/>
        <v>0</v>
      </c>
      <c r="G64" s="494">
        <f t="shared" si="3"/>
        <v>23200</v>
      </c>
      <c r="H64" s="494">
        <f t="shared" si="3"/>
        <v>0</v>
      </c>
      <c r="I64" s="494">
        <f t="shared" si="3"/>
        <v>0</v>
      </c>
      <c r="J64" s="494">
        <f t="shared" si="3"/>
        <v>0</v>
      </c>
      <c r="K64" s="494">
        <f t="shared" si="3"/>
        <v>3200</v>
      </c>
      <c r="L64" s="494">
        <f t="shared" si="3"/>
        <v>0</v>
      </c>
      <c r="M64" s="494">
        <f t="shared" si="3"/>
        <v>416</v>
      </c>
      <c r="N64" s="494">
        <f t="shared" si="3"/>
        <v>265</v>
      </c>
      <c r="O64" s="494">
        <f t="shared" si="3"/>
        <v>76</v>
      </c>
      <c r="P64" s="290">
        <f t="shared" si="3"/>
        <v>150</v>
      </c>
      <c r="Q64" s="291">
        <f t="shared" si="3"/>
        <v>1450</v>
      </c>
    </row>
    <row r="66" spans="1:31" s="261" customFormat="1" ht="15.75" x14ac:dyDescent="0.25">
      <c r="A66" s="284" t="s">
        <v>877</v>
      </c>
      <c r="B66" s="491"/>
      <c r="C66" s="491"/>
      <c r="D66" s="491"/>
      <c r="E66" s="491"/>
      <c r="F66" s="491"/>
      <c r="G66" s="491"/>
      <c r="H66" s="491"/>
      <c r="J66" s="284" t="s">
        <v>869</v>
      </c>
      <c r="K66" s="491"/>
      <c r="L66" s="491"/>
      <c r="M66" s="491"/>
      <c r="N66" s="491"/>
      <c r="O66" s="491"/>
      <c r="P66" s="491"/>
      <c r="Q66" s="491"/>
      <c r="S66" s="284"/>
      <c r="T66" s="284"/>
      <c r="U66" s="284"/>
      <c r="V66" s="284"/>
      <c r="W66" s="284"/>
      <c r="X66" s="284"/>
      <c r="Y66" s="284"/>
      <c r="Z66" s="284"/>
      <c r="AA66" s="284"/>
      <c r="AB66" s="284"/>
      <c r="AC66" s="284"/>
      <c r="AD66" s="284"/>
      <c r="AE66" s="284"/>
    </row>
    <row r="67" spans="1:31" s="261" customFormat="1" ht="11.25" customHeight="1" thickBot="1" x14ac:dyDescent="0.3">
      <c r="A67" s="284"/>
      <c r="B67" s="284"/>
      <c r="C67" s="284"/>
      <c r="D67" s="284"/>
      <c r="E67" s="284"/>
      <c r="F67" s="284"/>
      <c r="G67" s="284"/>
      <c r="H67" s="284"/>
      <c r="I67" s="284"/>
      <c r="J67" s="284"/>
      <c r="K67" s="284"/>
      <c r="L67" s="284"/>
      <c r="M67" s="284"/>
      <c r="N67" s="284"/>
      <c r="O67" s="284"/>
      <c r="P67" s="284"/>
      <c r="Q67" s="284"/>
    </row>
    <row r="68" spans="1:31" s="151" customFormat="1" ht="11.25" x14ac:dyDescent="0.2">
      <c r="D68" s="1623" t="s">
        <v>352</v>
      </c>
      <c r="E68" s="1624"/>
      <c r="F68" s="1624"/>
      <c r="G68" s="1625"/>
      <c r="H68" s="1623" t="s">
        <v>353</v>
      </c>
      <c r="I68" s="1624"/>
      <c r="J68" s="1624"/>
      <c r="K68" s="1625"/>
      <c r="L68" s="1623" t="s">
        <v>354</v>
      </c>
      <c r="M68" s="1624"/>
      <c r="N68" s="1624"/>
      <c r="O68" s="1625"/>
      <c r="P68" s="1623" t="s">
        <v>228</v>
      </c>
      <c r="Q68" s="1625"/>
    </row>
    <row r="69" spans="1:31" s="151" customFormat="1" ht="12" thickBot="1" x14ac:dyDescent="0.25">
      <c r="D69" s="1626"/>
      <c r="E69" s="1627"/>
      <c r="F69" s="1627"/>
      <c r="G69" s="1628"/>
      <c r="H69" s="1626"/>
      <c r="I69" s="1627"/>
      <c r="J69" s="1627"/>
      <c r="K69" s="1628"/>
      <c r="L69" s="1626"/>
      <c r="M69" s="1627"/>
      <c r="N69" s="1627"/>
      <c r="O69" s="1628"/>
      <c r="P69" s="1629"/>
      <c r="Q69" s="1630"/>
    </row>
    <row r="70" spans="1:31" ht="15" x14ac:dyDescent="0.25">
      <c r="A70" s="1621" t="s">
        <v>192</v>
      </c>
      <c r="B70" s="1621" t="s">
        <v>193</v>
      </c>
      <c r="C70" s="1621" t="s">
        <v>194</v>
      </c>
      <c r="D70" s="552" t="s">
        <v>103</v>
      </c>
      <c r="E70" s="553" t="s">
        <v>104</v>
      </c>
      <c r="F70" s="553" t="s">
        <v>105</v>
      </c>
      <c r="G70" s="554" t="s">
        <v>328</v>
      </c>
      <c r="H70" s="555" t="s">
        <v>103</v>
      </c>
      <c r="I70" s="556" t="s">
        <v>104</v>
      </c>
      <c r="J70" s="556" t="s">
        <v>105</v>
      </c>
      <c r="K70" s="557" t="s">
        <v>328</v>
      </c>
      <c r="L70" s="555" t="s">
        <v>103</v>
      </c>
      <c r="M70" s="556" t="s">
        <v>104</v>
      </c>
      <c r="N70" s="556" t="s">
        <v>105</v>
      </c>
      <c r="O70" s="558" t="s">
        <v>328</v>
      </c>
      <c r="P70" s="555" t="s">
        <v>368</v>
      </c>
      <c r="Q70" s="559" t="s">
        <v>328</v>
      </c>
    </row>
    <row r="71" spans="1:31" s="227" customFormat="1" ht="15" thickBot="1" x14ac:dyDescent="0.25">
      <c r="A71" s="1622"/>
      <c r="B71" s="1622"/>
      <c r="C71" s="1622"/>
      <c r="D71" s="560" t="s">
        <v>350</v>
      </c>
      <c r="E71" s="561" t="s">
        <v>350</v>
      </c>
      <c r="F71" s="561" t="s">
        <v>350</v>
      </c>
      <c r="G71" s="562" t="s">
        <v>350</v>
      </c>
      <c r="H71" s="560" t="s">
        <v>350</v>
      </c>
      <c r="I71" s="561" t="s">
        <v>350</v>
      </c>
      <c r="J71" s="561" t="s">
        <v>350</v>
      </c>
      <c r="K71" s="563" t="s">
        <v>350</v>
      </c>
      <c r="L71" s="560" t="s">
        <v>363</v>
      </c>
      <c r="M71" s="561" t="s">
        <v>364</v>
      </c>
      <c r="N71" s="561" t="s">
        <v>365</v>
      </c>
      <c r="O71" s="562" t="s">
        <v>366</v>
      </c>
      <c r="P71" s="560" t="s">
        <v>367</v>
      </c>
      <c r="Q71" s="563" t="s">
        <v>367</v>
      </c>
    </row>
    <row r="72" spans="1:31" ht="15" thickBot="1" x14ac:dyDescent="0.25">
      <c r="A72" s="285" t="s">
        <v>195</v>
      </c>
      <c r="B72" s="285" t="s">
        <v>196</v>
      </c>
      <c r="C72" s="492" t="s">
        <v>197</v>
      </c>
      <c r="D72" s="564" t="s">
        <v>198</v>
      </c>
      <c r="E72" s="565" t="s">
        <v>199</v>
      </c>
      <c r="F72" s="565" t="s">
        <v>200</v>
      </c>
      <c r="G72" s="566" t="s">
        <v>201</v>
      </c>
      <c r="H72" s="564" t="s">
        <v>202</v>
      </c>
      <c r="I72" s="565" t="s">
        <v>203</v>
      </c>
      <c r="J72" s="565" t="s">
        <v>204</v>
      </c>
      <c r="K72" s="567" t="s">
        <v>205</v>
      </c>
      <c r="L72" s="564" t="s">
        <v>206</v>
      </c>
      <c r="M72" s="565" t="s">
        <v>207</v>
      </c>
      <c r="N72" s="565" t="s">
        <v>208</v>
      </c>
      <c r="O72" s="566" t="s">
        <v>209</v>
      </c>
      <c r="P72" s="564" t="s">
        <v>210</v>
      </c>
      <c r="Q72" s="567" t="s">
        <v>211</v>
      </c>
    </row>
    <row r="73" spans="1:31" x14ac:dyDescent="0.2">
      <c r="A73" s="286">
        <v>29</v>
      </c>
      <c r="B73" s="869" t="s">
        <v>864</v>
      </c>
      <c r="C73" s="246">
        <v>5.7</v>
      </c>
      <c r="D73" s="496">
        <v>0</v>
      </c>
      <c r="E73" s="260">
        <v>15390</v>
      </c>
      <c r="F73" s="260">
        <v>5130</v>
      </c>
      <c r="G73" s="8">
        <v>1026</v>
      </c>
      <c r="H73" s="496">
        <v>2367</v>
      </c>
      <c r="I73" s="260">
        <v>0</v>
      </c>
      <c r="J73" s="260">
        <v>0</v>
      </c>
      <c r="K73" s="495">
        <v>0</v>
      </c>
      <c r="L73" s="496">
        <v>0</v>
      </c>
      <c r="M73" s="260">
        <v>0</v>
      </c>
      <c r="N73" s="260">
        <v>193</v>
      </c>
      <c r="O73" s="8">
        <v>45</v>
      </c>
      <c r="P73" s="496">
        <v>670</v>
      </c>
      <c r="Q73" s="495">
        <v>1200</v>
      </c>
    </row>
    <row r="74" spans="1:31" x14ac:dyDescent="0.2">
      <c r="A74" s="286"/>
      <c r="B74" s="286"/>
      <c r="C74" s="246"/>
      <c r="D74" s="143"/>
      <c r="E74" s="6"/>
      <c r="F74" s="6"/>
      <c r="G74" s="17"/>
      <c r="H74" s="143"/>
      <c r="I74" s="6"/>
      <c r="J74" s="6"/>
      <c r="K74" s="25"/>
      <c r="L74" s="143"/>
      <c r="M74" s="6"/>
      <c r="N74" s="6"/>
      <c r="O74" s="17"/>
      <c r="P74" s="143"/>
      <c r="Q74" s="25"/>
    </row>
    <row r="75" spans="1:31" x14ac:dyDescent="0.2">
      <c r="A75" s="286"/>
      <c r="B75" s="286"/>
      <c r="C75" s="246"/>
      <c r="D75" s="143"/>
      <c r="E75" s="6"/>
      <c r="F75" s="6"/>
      <c r="G75" s="17"/>
      <c r="H75" s="143"/>
      <c r="I75" s="6"/>
      <c r="J75" s="6"/>
      <c r="K75" s="25"/>
      <c r="L75" s="143"/>
      <c r="M75" s="6"/>
      <c r="N75" s="6"/>
      <c r="O75" s="17"/>
      <c r="P75" s="143"/>
      <c r="Q75" s="25"/>
    </row>
    <row r="76" spans="1:31" x14ac:dyDescent="0.2">
      <c r="A76" s="286"/>
      <c r="B76" s="286"/>
      <c r="C76" s="246"/>
      <c r="D76" s="143"/>
      <c r="E76" s="6"/>
      <c r="F76" s="6"/>
      <c r="G76" s="17"/>
      <c r="H76" s="143"/>
      <c r="I76" s="6"/>
      <c r="J76" s="6"/>
      <c r="K76" s="25"/>
      <c r="L76" s="143"/>
      <c r="M76" s="6"/>
      <c r="N76" s="6"/>
      <c r="O76" s="17"/>
      <c r="P76" s="143"/>
      <c r="Q76" s="25"/>
    </row>
    <row r="77" spans="1:31" x14ac:dyDescent="0.2">
      <c r="A77" s="286"/>
      <c r="B77" s="286"/>
      <c r="C77" s="246"/>
      <c r="D77" s="143"/>
      <c r="E77" s="6"/>
      <c r="F77" s="6"/>
      <c r="G77" s="17"/>
      <c r="H77" s="143"/>
      <c r="I77" s="6"/>
      <c r="J77" s="6"/>
      <c r="K77" s="25"/>
      <c r="L77" s="143"/>
      <c r="M77" s="6"/>
      <c r="N77" s="6"/>
      <c r="O77" s="17"/>
      <c r="P77" s="143"/>
      <c r="Q77" s="25"/>
    </row>
    <row r="78" spans="1:31" ht="13.5" thickBot="1" x14ac:dyDescent="0.25">
      <c r="A78" s="287"/>
      <c r="B78" s="287"/>
      <c r="C78" s="493"/>
      <c r="D78" s="205"/>
      <c r="E78" s="200"/>
      <c r="F78" s="200"/>
      <c r="G78" s="192"/>
      <c r="H78" s="205"/>
      <c r="I78" s="200"/>
      <c r="J78" s="200"/>
      <c r="K78" s="175"/>
      <c r="L78" s="205"/>
      <c r="M78" s="200"/>
      <c r="N78" s="200"/>
      <c r="O78" s="192"/>
      <c r="P78" s="205"/>
      <c r="Q78" s="175"/>
    </row>
    <row r="79" spans="1:31" ht="13.5" thickBot="1" x14ac:dyDescent="0.25">
      <c r="A79" s="288" t="s">
        <v>222</v>
      </c>
      <c r="B79" s="289"/>
      <c r="C79" s="290">
        <f t="shared" ref="C79:Q79" si="4">SUM(C73:C78)</f>
        <v>5.7</v>
      </c>
      <c r="D79" s="494">
        <f t="shared" si="4"/>
        <v>0</v>
      </c>
      <c r="E79" s="494">
        <f t="shared" si="4"/>
        <v>15390</v>
      </c>
      <c r="F79" s="494">
        <f t="shared" si="4"/>
        <v>5130</v>
      </c>
      <c r="G79" s="494">
        <f t="shared" si="4"/>
        <v>1026</v>
      </c>
      <c r="H79" s="494">
        <f t="shared" si="4"/>
        <v>2367</v>
      </c>
      <c r="I79" s="494">
        <f t="shared" si="4"/>
        <v>0</v>
      </c>
      <c r="J79" s="494">
        <f t="shared" si="4"/>
        <v>0</v>
      </c>
      <c r="K79" s="494">
        <f t="shared" si="4"/>
        <v>0</v>
      </c>
      <c r="L79" s="494">
        <f t="shared" si="4"/>
        <v>0</v>
      </c>
      <c r="M79" s="494">
        <f t="shared" si="4"/>
        <v>0</v>
      </c>
      <c r="N79" s="494">
        <f t="shared" si="4"/>
        <v>193</v>
      </c>
      <c r="O79" s="494">
        <f t="shared" si="4"/>
        <v>45</v>
      </c>
      <c r="P79" s="290">
        <f t="shared" si="4"/>
        <v>670</v>
      </c>
      <c r="Q79" s="291">
        <f t="shared" si="4"/>
        <v>1200</v>
      </c>
    </row>
    <row r="81" spans="1:31" s="261" customFormat="1" ht="15.75" x14ac:dyDescent="0.25">
      <c r="A81" s="284" t="s">
        <v>877</v>
      </c>
      <c r="B81" s="491"/>
      <c r="C81" s="491"/>
      <c r="D81" s="491"/>
      <c r="E81" s="491"/>
      <c r="F81" s="491"/>
      <c r="G81" s="491"/>
      <c r="H81" s="491"/>
      <c r="J81" s="284" t="s">
        <v>872</v>
      </c>
      <c r="K81" s="491"/>
      <c r="L81" s="491"/>
      <c r="M81" s="491"/>
      <c r="N81" s="491"/>
      <c r="O81" s="491"/>
      <c r="P81" s="491"/>
      <c r="Q81" s="491"/>
      <c r="S81" s="284"/>
      <c r="T81" s="284"/>
      <c r="U81" s="284"/>
      <c r="V81" s="284"/>
      <c r="W81" s="284"/>
      <c r="X81" s="284"/>
      <c r="Y81" s="284"/>
      <c r="Z81" s="284"/>
      <c r="AA81" s="284"/>
      <c r="AB81" s="284"/>
      <c r="AC81" s="284"/>
      <c r="AD81" s="284"/>
      <c r="AE81" s="284"/>
    </row>
    <row r="82" spans="1:31" s="261" customFormat="1" ht="11.25" customHeight="1" thickBot="1" x14ac:dyDescent="0.3">
      <c r="A82" s="284"/>
      <c r="B82" s="284"/>
      <c r="C82" s="284"/>
      <c r="D82" s="284"/>
      <c r="E82" s="284"/>
      <c r="F82" s="284"/>
      <c r="G82" s="284"/>
      <c r="H82" s="284"/>
      <c r="I82" s="284"/>
      <c r="J82" s="284"/>
      <c r="K82" s="284"/>
      <c r="L82" s="284"/>
      <c r="M82" s="284"/>
      <c r="N82" s="284"/>
      <c r="O82" s="284"/>
      <c r="P82" s="284"/>
      <c r="Q82" s="284"/>
    </row>
    <row r="83" spans="1:31" s="151" customFormat="1" ht="11.25" x14ac:dyDescent="0.2">
      <c r="D83" s="1623" t="s">
        <v>352</v>
      </c>
      <c r="E83" s="1624"/>
      <c r="F83" s="1624"/>
      <c r="G83" s="1625"/>
      <c r="H83" s="1623" t="s">
        <v>353</v>
      </c>
      <c r="I83" s="1624"/>
      <c r="J83" s="1624"/>
      <c r="K83" s="1625"/>
      <c r="L83" s="1623" t="s">
        <v>354</v>
      </c>
      <c r="M83" s="1624"/>
      <c r="N83" s="1624"/>
      <c r="O83" s="1625"/>
      <c r="P83" s="1623" t="s">
        <v>228</v>
      </c>
      <c r="Q83" s="1625"/>
    </row>
    <row r="84" spans="1:31" s="151" customFormat="1" ht="12" thickBot="1" x14ac:dyDescent="0.25">
      <c r="D84" s="1626"/>
      <c r="E84" s="1627"/>
      <c r="F84" s="1627"/>
      <c r="G84" s="1628"/>
      <c r="H84" s="1626"/>
      <c r="I84" s="1627"/>
      <c r="J84" s="1627"/>
      <c r="K84" s="1628"/>
      <c r="L84" s="1626"/>
      <c r="M84" s="1627"/>
      <c r="N84" s="1627"/>
      <c r="O84" s="1628"/>
      <c r="P84" s="1629"/>
      <c r="Q84" s="1630"/>
    </row>
    <row r="85" spans="1:31" ht="15" x14ac:dyDescent="0.25">
      <c r="A85" s="1621" t="s">
        <v>192</v>
      </c>
      <c r="B85" s="1621" t="s">
        <v>193</v>
      </c>
      <c r="C85" s="1621" t="s">
        <v>194</v>
      </c>
      <c r="D85" s="552" t="s">
        <v>103</v>
      </c>
      <c r="E85" s="553" t="s">
        <v>104</v>
      </c>
      <c r="F85" s="553" t="s">
        <v>105</v>
      </c>
      <c r="G85" s="554" t="s">
        <v>328</v>
      </c>
      <c r="H85" s="555" t="s">
        <v>103</v>
      </c>
      <c r="I85" s="556" t="s">
        <v>104</v>
      </c>
      <c r="J85" s="556" t="s">
        <v>105</v>
      </c>
      <c r="K85" s="557" t="s">
        <v>328</v>
      </c>
      <c r="L85" s="555" t="s">
        <v>103</v>
      </c>
      <c r="M85" s="556" t="s">
        <v>104</v>
      </c>
      <c r="N85" s="556" t="s">
        <v>105</v>
      </c>
      <c r="O85" s="558" t="s">
        <v>328</v>
      </c>
      <c r="P85" s="555" t="s">
        <v>368</v>
      </c>
      <c r="Q85" s="559" t="s">
        <v>328</v>
      </c>
    </row>
    <row r="86" spans="1:31" s="227" customFormat="1" ht="15" thickBot="1" x14ac:dyDescent="0.25">
      <c r="A86" s="1622"/>
      <c r="B86" s="1622"/>
      <c r="C86" s="1622"/>
      <c r="D86" s="560" t="s">
        <v>350</v>
      </c>
      <c r="E86" s="561" t="s">
        <v>350</v>
      </c>
      <c r="F86" s="561" t="s">
        <v>350</v>
      </c>
      <c r="G86" s="562" t="s">
        <v>350</v>
      </c>
      <c r="H86" s="560" t="s">
        <v>350</v>
      </c>
      <c r="I86" s="561" t="s">
        <v>350</v>
      </c>
      <c r="J86" s="561" t="s">
        <v>350</v>
      </c>
      <c r="K86" s="563" t="s">
        <v>350</v>
      </c>
      <c r="L86" s="560" t="s">
        <v>363</v>
      </c>
      <c r="M86" s="561" t="s">
        <v>364</v>
      </c>
      <c r="N86" s="561" t="s">
        <v>365</v>
      </c>
      <c r="O86" s="562" t="s">
        <v>366</v>
      </c>
      <c r="P86" s="560" t="s">
        <v>367</v>
      </c>
      <c r="Q86" s="563" t="s">
        <v>367</v>
      </c>
    </row>
    <row r="87" spans="1:31" ht="15" thickBot="1" x14ac:dyDescent="0.25">
      <c r="A87" s="285" t="s">
        <v>195</v>
      </c>
      <c r="B87" s="285" t="s">
        <v>196</v>
      </c>
      <c r="C87" s="492" t="s">
        <v>197</v>
      </c>
      <c r="D87" s="564" t="s">
        <v>198</v>
      </c>
      <c r="E87" s="565" t="s">
        <v>199</v>
      </c>
      <c r="F87" s="565" t="s">
        <v>200</v>
      </c>
      <c r="G87" s="566" t="s">
        <v>201</v>
      </c>
      <c r="H87" s="564" t="s">
        <v>202</v>
      </c>
      <c r="I87" s="565" t="s">
        <v>203</v>
      </c>
      <c r="J87" s="565" t="s">
        <v>204</v>
      </c>
      <c r="K87" s="567" t="s">
        <v>205</v>
      </c>
      <c r="L87" s="564" t="s">
        <v>206</v>
      </c>
      <c r="M87" s="565" t="s">
        <v>207</v>
      </c>
      <c r="N87" s="565" t="s">
        <v>208</v>
      </c>
      <c r="O87" s="566" t="s">
        <v>209</v>
      </c>
      <c r="P87" s="564" t="s">
        <v>210</v>
      </c>
      <c r="Q87" s="567" t="s">
        <v>211</v>
      </c>
    </row>
    <row r="88" spans="1:31" x14ac:dyDescent="0.2">
      <c r="A88" s="286">
        <v>29</v>
      </c>
      <c r="B88" s="869" t="s">
        <v>865</v>
      </c>
      <c r="C88" s="246">
        <v>1.72</v>
      </c>
      <c r="D88" s="496">
        <v>0</v>
      </c>
      <c r="E88" s="260">
        <v>0</v>
      </c>
      <c r="F88" s="260">
        <v>6192</v>
      </c>
      <c r="G88" s="8">
        <v>310</v>
      </c>
      <c r="H88" s="496">
        <v>0</v>
      </c>
      <c r="I88" s="260">
        <v>0</v>
      </c>
      <c r="J88" s="260">
        <v>0</v>
      </c>
      <c r="K88" s="495">
        <v>0</v>
      </c>
      <c r="L88" s="496">
        <v>0</v>
      </c>
      <c r="M88" s="260">
        <v>198</v>
      </c>
      <c r="N88" s="260">
        <v>114</v>
      </c>
      <c r="O88" s="8">
        <v>0</v>
      </c>
      <c r="P88" s="496">
        <v>0</v>
      </c>
      <c r="Q88" s="495">
        <v>430</v>
      </c>
    </row>
    <row r="89" spans="1:31" x14ac:dyDescent="0.2">
      <c r="A89" s="286"/>
      <c r="B89" s="286"/>
      <c r="C89" s="246"/>
      <c r="D89" s="143"/>
      <c r="E89" s="6"/>
      <c r="F89" s="6"/>
      <c r="G89" s="17"/>
      <c r="H89" s="143"/>
      <c r="I89" s="6"/>
      <c r="J89" s="6"/>
      <c r="K89" s="25"/>
      <c r="L89" s="143"/>
      <c r="M89" s="6"/>
      <c r="N89" s="6"/>
      <c r="O89" s="17"/>
      <c r="P89" s="143"/>
      <c r="Q89" s="25"/>
    </row>
    <row r="90" spans="1:31" x14ac:dyDescent="0.2">
      <c r="A90" s="286"/>
      <c r="B90" s="286"/>
      <c r="C90" s="246"/>
      <c r="D90" s="143"/>
      <c r="E90" s="6"/>
      <c r="F90" s="6"/>
      <c r="G90" s="17"/>
      <c r="H90" s="143"/>
      <c r="I90" s="6"/>
      <c r="J90" s="6"/>
      <c r="K90" s="25"/>
      <c r="L90" s="143"/>
      <c r="M90" s="6"/>
      <c r="N90" s="6"/>
      <c r="O90" s="17"/>
      <c r="P90" s="143"/>
      <c r="Q90" s="25"/>
    </row>
    <row r="91" spans="1:31" x14ac:dyDescent="0.2">
      <c r="A91" s="286"/>
      <c r="B91" s="286"/>
      <c r="C91" s="246"/>
      <c r="D91" s="143"/>
      <c r="E91" s="6"/>
      <c r="F91" s="6"/>
      <c r="G91" s="17"/>
      <c r="H91" s="143"/>
      <c r="I91" s="6"/>
      <c r="J91" s="6"/>
      <c r="K91" s="25"/>
      <c r="L91" s="143"/>
      <c r="M91" s="6"/>
      <c r="N91" s="6"/>
      <c r="O91" s="17"/>
      <c r="P91" s="143"/>
      <c r="Q91" s="25"/>
    </row>
    <row r="92" spans="1:31" x14ac:dyDescent="0.2">
      <c r="A92" s="286"/>
      <c r="B92" s="286"/>
      <c r="C92" s="246"/>
      <c r="D92" s="143"/>
      <c r="E92" s="6"/>
      <c r="F92" s="6"/>
      <c r="G92" s="17"/>
      <c r="H92" s="143"/>
      <c r="I92" s="6"/>
      <c r="J92" s="6"/>
      <c r="K92" s="25"/>
      <c r="L92" s="143"/>
      <c r="M92" s="6"/>
      <c r="N92" s="6"/>
      <c r="O92" s="17"/>
      <c r="P92" s="143"/>
      <c r="Q92" s="25"/>
    </row>
    <row r="93" spans="1:31" ht="13.5" thickBot="1" x14ac:dyDescent="0.25">
      <c r="A93" s="287"/>
      <c r="B93" s="287"/>
      <c r="C93" s="493"/>
      <c r="D93" s="205"/>
      <c r="E93" s="200"/>
      <c r="F93" s="200"/>
      <c r="G93" s="192"/>
      <c r="H93" s="205"/>
      <c r="I93" s="200"/>
      <c r="J93" s="200"/>
      <c r="K93" s="175"/>
      <c r="L93" s="205"/>
      <c r="M93" s="200"/>
      <c r="N93" s="200"/>
      <c r="O93" s="192"/>
      <c r="P93" s="205"/>
      <c r="Q93" s="175"/>
    </row>
    <row r="94" spans="1:31" ht="13.5" thickBot="1" x14ac:dyDescent="0.25">
      <c r="A94" s="288" t="s">
        <v>222</v>
      </c>
      <c r="B94" s="289"/>
      <c r="C94" s="290">
        <f t="shared" ref="C94:Q94" si="5">SUM(C88:C93)</f>
        <v>1.72</v>
      </c>
      <c r="D94" s="494">
        <f t="shared" si="5"/>
        <v>0</v>
      </c>
      <c r="E94" s="494">
        <f t="shared" si="5"/>
        <v>0</v>
      </c>
      <c r="F94" s="494">
        <f t="shared" si="5"/>
        <v>6192</v>
      </c>
      <c r="G94" s="494">
        <f t="shared" si="5"/>
        <v>310</v>
      </c>
      <c r="H94" s="494">
        <f t="shared" si="5"/>
        <v>0</v>
      </c>
      <c r="I94" s="494">
        <f t="shared" si="5"/>
        <v>0</v>
      </c>
      <c r="J94" s="494">
        <f t="shared" si="5"/>
        <v>0</v>
      </c>
      <c r="K94" s="494">
        <f t="shared" si="5"/>
        <v>0</v>
      </c>
      <c r="L94" s="494">
        <f t="shared" si="5"/>
        <v>0</v>
      </c>
      <c r="M94" s="494">
        <f t="shared" si="5"/>
        <v>198</v>
      </c>
      <c r="N94" s="494">
        <f t="shared" si="5"/>
        <v>114</v>
      </c>
      <c r="O94" s="494">
        <f t="shared" si="5"/>
        <v>0</v>
      </c>
      <c r="P94" s="290">
        <f t="shared" si="5"/>
        <v>0</v>
      </c>
      <c r="Q94" s="291">
        <f t="shared" si="5"/>
        <v>430</v>
      </c>
    </row>
    <row r="96" spans="1:31" s="261" customFormat="1" ht="15.75" x14ac:dyDescent="0.25">
      <c r="A96" s="284" t="s">
        <v>878</v>
      </c>
      <c r="B96" s="491"/>
      <c r="C96" s="491"/>
      <c r="D96" s="491"/>
      <c r="E96" s="491"/>
      <c r="F96" s="491"/>
      <c r="G96" s="491"/>
      <c r="H96" s="491"/>
      <c r="J96" s="284" t="s">
        <v>874</v>
      </c>
      <c r="K96" s="491"/>
      <c r="L96" s="491"/>
      <c r="M96" s="491"/>
      <c r="N96" s="491"/>
      <c r="O96" s="491"/>
      <c r="P96" s="491"/>
      <c r="Q96" s="491"/>
      <c r="S96" s="284"/>
      <c r="T96" s="284"/>
      <c r="U96" s="284"/>
      <c r="V96" s="284"/>
      <c r="W96" s="284"/>
      <c r="X96" s="284"/>
      <c r="Y96" s="284"/>
      <c r="Z96" s="284"/>
      <c r="AA96" s="284"/>
      <c r="AB96" s="284"/>
      <c r="AC96" s="284"/>
      <c r="AD96" s="284"/>
      <c r="AE96" s="284"/>
    </row>
    <row r="97" spans="1:17" s="261" customFormat="1" ht="11.25" customHeight="1" thickBot="1" x14ac:dyDescent="0.3">
      <c r="A97" s="284"/>
      <c r="B97" s="284"/>
      <c r="C97" s="284"/>
      <c r="D97" s="284"/>
      <c r="E97" s="284"/>
      <c r="F97" s="284"/>
      <c r="G97" s="284"/>
      <c r="H97" s="284"/>
      <c r="I97" s="284"/>
      <c r="J97" s="284"/>
      <c r="K97" s="284"/>
      <c r="L97" s="284"/>
      <c r="M97" s="284"/>
      <c r="N97" s="284"/>
      <c r="O97" s="284"/>
      <c r="P97" s="284"/>
      <c r="Q97" s="284"/>
    </row>
    <row r="98" spans="1:17" s="151" customFormat="1" ht="11.25" x14ac:dyDescent="0.2">
      <c r="D98" s="1623" t="s">
        <v>352</v>
      </c>
      <c r="E98" s="1624"/>
      <c r="F98" s="1624"/>
      <c r="G98" s="1625"/>
      <c r="H98" s="1623" t="s">
        <v>353</v>
      </c>
      <c r="I98" s="1624"/>
      <c r="J98" s="1624"/>
      <c r="K98" s="1625"/>
      <c r="L98" s="1623" t="s">
        <v>354</v>
      </c>
      <c r="M98" s="1624"/>
      <c r="N98" s="1624"/>
      <c r="O98" s="1625"/>
      <c r="P98" s="1623" t="s">
        <v>228</v>
      </c>
      <c r="Q98" s="1625"/>
    </row>
    <row r="99" spans="1:17" s="151" customFormat="1" ht="12" thickBot="1" x14ac:dyDescent="0.25">
      <c r="D99" s="1626"/>
      <c r="E99" s="1627"/>
      <c r="F99" s="1627"/>
      <c r="G99" s="1628"/>
      <c r="H99" s="1626"/>
      <c r="I99" s="1627"/>
      <c r="J99" s="1627"/>
      <c r="K99" s="1628"/>
      <c r="L99" s="1626"/>
      <c r="M99" s="1627"/>
      <c r="N99" s="1627"/>
      <c r="O99" s="1628"/>
      <c r="P99" s="1629"/>
      <c r="Q99" s="1630"/>
    </row>
    <row r="100" spans="1:17" ht="15" x14ac:dyDescent="0.25">
      <c r="A100" s="1621" t="s">
        <v>192</v>
      </c>
      <c r="B100" s="1621" t="s">
        <v>193</v>
      </c>
      <c r="C100" s="1621" t="s">
        <v>194</v>
      </c>
      <c r="D100" s="552" t="s">
        <v>103</v>
      </c>
      <c r="E100" s="553" t="s">
        <v>104</v>
      </c>
      <c r="F100" s="553" t="s">
        <v>105</v>
      </c>
      <c r="G100" s="554" t="s">
        <v>328</v>
      </c>
      <c r="H100" s="555" t="s">
        <v>103</v>
      </c>
      <c r="I100" s="556" t="s">
        <v>104</v>
      </c>
      <c r="J100" s="556" t="s">
        <v>105</v>
      </c>
      <c r="K100" s="557" t="s">
        <v>328</v>
      </c>
      <c r="L100" s="555" t="s">
        <v>103</v>
      </c>
      <c r="M100" s="556" t="s">
        <v>104</v>
      </c>
      <c r="N100" s="556" t="s">
        <v>105</v>
      </c>
      <c r="O100" s="558" t="s">
        <v>328</v>
      </c>
      <c r="P100" s="555" t="s">
        <v>368</v>
      </c>
      <c r="Q100" s="559" t="s">
        <v>328</v>
      </c>
    </row>
    <row r="101" spans="1:17" s="227" customFormat="1" ht="15" thickBot="1" x14ac:dyDescent="0.25">
      <c r="A101" s="1622"/>
      <c r="B101" s="1622"/>
      <c r="C101" s="1622"/>
      <c r="D101" s="560" t="s">
        <v>350</v>
      </c>
      <c r="E101" s="561" t="s">
        <v>350</v>
      </c>
      <c r="F101" s="561" t="s">
        <v>350</v>
      </c>
      <c r="G101" s="562" t="s">
        <v>350</v>
      </c>
      <c r="H101" s="560" t="s">
        <v>350</v>
      </c>
      <c r="I101" s="561" t="s">
        <v>350</v>
      </c>
      <c r="J101" s="561" t="s">
        <v>350</v>
      </c>
      <c r="K101" s="563" t="s">
        <v>350</v>
      </c>
      <c r="L101" s="560" t="s">
        <v>363</v>
      </c>
      <c r="M101" s="561" t="s">
        <v>364</v>
      </c>
      <c r="N101" s="561" t="s">
        <v>365</v>
      </c>
      <c r="O101" s="562" t="s">
        <v>366</v>
      </c>
      <c r="P101" s="560" t="s">
        <v>367</v>
      </c>
      <c r="Q101" s="563" t="s">
        <v>367</v>
      </c>
    </row>
    <row r="102" spans="1:17" ht="15" thickBot="1" x14ac:dyDescent="0.25">
      <c r="A102" s="285" t="s">
        <v>195</v>
      </c>
      <c r="B102" s="285" t="s">
        <v>196</v>
      </c>
      <c r="C102" s="492" t="s">
        <v>197</v>
      </c>
      <c r="D102" s="564" t="s">
        <v>198</v>
      </c>
      <c r="E102" s="565" t="s">
        <v>199</v>
      </c>
      <c r="F102" s="565" t="s">
        <v>200</v>
      </c>
      <c r="G102" s="566" t="s">
        <v>201</v>
      </c>
      <c r="H102" s="564" t="s">
        <v>202</v>
      </c>
      <c r="I102" s="565" t="s">
        <v>203</v>
      </c>
      <c r="J102" s="565" t="s">
        <v>204</v>
      </c>
      <c r="K102" s="567" t="s">
        <v>205</v>
      </c>
      <c r="L102" s="564" t="s">
        <v>206</v>
      </c>
      <c r="M102" s="565" t="s">
        <v>207</v>
      </c>
      <c r="N102" s="565" t="s">
        <v>208</v>
      </c>
      <c r="O102" s="566" t="s">
        <v>209</v>
      </c>
      <c r="P102" s="564" t="s">
        <v>210</v>
      </c>
      <c r="Q102" s="567" t="s">
        <v>211</v>
      </c>
    </row>
    <row r="103" spans="1:17" x14ac:dyDescent="0.2">
      <c r="A103" s="286">
        <v>50</v>
      </c>
      <c r="B103" s="286">
        <v>3</v>
      </c>
      <c r="C103" s="246">
        <v>6.4580000000000002</v>
      </c>
      <c r="D103" s="496">
        <v>0</v>
      </c>
      <c r="E103" s="260">
        <v>2325</v>
      </c>
      <c r="F103" s="260">
        <v>20924</v>
      </c>
      <c r="G103" s="8">
        <v>1162</v>
      </c>
      <c r="H103" s="496">
        <v>0</v>
      </c>
      <c r="I103" s="260">
        <v>0</v>
      </c>
      <c r="J103" s="260">
        <v>8000</v>
      </c>
      <c r="K103" s="495">
        <v>0</v>
      </c>
      <c r="L103" s="496">
        <v>1138</v>
      </c>
      <c r="M103" s="260">
        <v>419</v>
      </c>
      <c r="N103" s="260">
        <v>346</v>
      </c>
      <c r="O103" s="8">
        <v>494</v>
      </c>
      <c r="P103" s="496">
        <v>0</v>
      </c>
      <c r="Q103" s="495">
        <v>10882</v>
      </c>
    </row>
    <row r="104" spans="1:17" x14ac:dyDescent="0.2">
      <c r="A104" s="286"/>
      <c r="B104" s="286"/>
      <c r="C104" s="246"/>
      <c r="D104" s="143"/>
      <c r="E104" s="6"/>
      <c r="F104" s="6"/>
      <c r="G104" s="17"/>
      <c r="H104" s="143"/>
      <c r="I104" s="6"/>
      <c r="J104" s="6"/>
      <c r="K104" s="25"/>
      <c r="L104" s="143"/>
      <c r="M104" s="6"/>
      <c r="N104" s="6"/>
      <c r="O104" s="17"/>
      <c r="P104" s="143"/>
      <c r="Q104" s="25"/>
    </row>
    <row r="105" spans="1:17" x14ac:dyDescent="0.2">
      <c r="A105" s="286"/>
      <c r="B105" s="286"/>
      <c r="C105" s="246"/>
      <c r="D105" s="143"/>
      <c r="E105" s="6"/>
      <c r="F105" s="6"/>
      <c r="G105" s="17"/>
      <c r="H105" s="143"/>
      <c r="I105" s="6"/>
      <c r="J105" s="6"/>
      <c r="K105" s="25"/>
      <c r="L105" s="143"/>
      <c r="M105" s="6"/>
      <c r="N105" s="6"/>
      <c r="O105" s="17"/>
      <c r="P105" s="143"/>
      <c r="Q105" s="25"/>
    </row>
    <row r="106" spans="1:17" x14ac:dyDescent="0.2">
      <c r="A106" s="286"/>
      <c r="B106" s="286"/>
      <c r="C106" s="246"/>
      <c r="D106" s="143"/>
      <c r="E106" s="6"/>
      <c r="F106" s="6"/>
      <c r="G106" s="17"/>
      <c r="H106" s="143"/>
      <c r="I106" s="6"/>
      <c r="J106" s="6"/>
      <c r="K106" s="25"/>
      <c r="L106" s="143"/>
      <c r="M106" s="6"/>
      <c r="N106" s="6"/>
      <c r="O106" s="17"/>
      <c r="P106" s="143"/>
      <c r="Q106" s="25"/>
    </row>
    <row r="107" spans="1:17" x14ac:dyDescent="0.2">
      <c r="A107" s="286"/>
      <c r="B107" s="286"/>
      <c r="C107" s="246"/>
      <c r="D107" s="143"/>
      <c r="E107" s="6"/>
      <c r="F107" s="6"/>
      <c r="G107" s="17"/>
      <c r="H107" s="143"/>
      <c r="I107" s="6"/>
      <c r="J107" s="6"/>
      <c r="K107" s="25"/>
      <c r="L107" s="143"/>
      <c r="M107" s="6"/>
      <c r="N107" s="6"/>
      <c r="O107" s="17"/>
      <c r="P107" s="143"/>
      <c r="Q107" s="25"/>
    </row>
    <row r="108" spans="1:17" ht="13.5" thickBot="1" x14ac:dyDescent="0.25">
      <c r="A108" s="287"/>
      <c r="B108" s="287"/>
      <c r="C108" s="493"/>
      <c r="D108" s="205"/>
      <c r="E108" s="200"/>
      <c r="F108" s="200"/>
      <c r="G108" s="192"/>
      <c r="H108" s="205"/>
      <c r="I108" s="200"/>
      <c r="J108" s="200"/>
      <c r="K108" s="175"/>
      <c r="L108" s="205"/>
      <c r="M108" s="200"/>
      <c r="N108" s="200"/>
      <c r="O108" s="192"/>
      <c r="P108" s="205"/>
      <c r="Q108" s="175"/>
    </row>
    <row r="109" spans="1:17" ht="13.5" thickBot="1" x14ac:dyDescent="0.25">
      <c r="A109" s="288" t="s">
        <v>222</v>
      </c>
      <c r="B109" s="289"/>
      <c r="C109" s="290">
        <f t="shared" ref="C109:Q109" si="6">SUM(C103:C108)</f>
        <v>6.4580000000000002</v>
      </c>
      <c r="D109" s="494">
        <f t="shared" si="6"/>
        <v>0</v>
      </c>
      <c r="E109" s="494">
        <f t="shared" si="6"/>
        <v>2325</v>
      </c>
      <c r="F109" s="494">
        <f t="shared" si="6"/>
        <v>20924</v>
      </c>
      <c r="G109" s="494">
        <f t="shared" si="6"/>
        <v>1162</v>
      </c>
      <c r="H109" s="494">
        <f t="shared" si="6"/>
        <v>0</v>
      </c>
      <c r="I109" s="494">
        <f t="shared" si="6"/>
        <v>0</v>
      </c>
      <c r="J109" s="494">
        <f t="shared" si="6"/>
        <v>8000</v>
      </c>
      <c r="K109" s="494">
        <f t="shared" si="6"/>
        <v>0</v>
      </c>
      <c r="L109" s="494">
        <f t="shared" si="6"/>
        <v>1138</v>
      </c>
      <c r="M109" s="494">
        <f t="shared" si="6"/>
        <v>419</v>
      </c>
      <c r="N109" s="494">
        <f t="shared" si="6"/>
        <v>346</v>
      </c>
      <c r="O109" s="494">
        <f t="shared" si="6"/>
        <v>494</v>
      </c>
      <c r="P109" s="290">
        <f t="shared" si="6"/>
        <v>0</v>
      </c>
      <c r="Q109" s="291">
        <f t="shared" si="6"/>
        <v>10882</v>
      </c>
    </row>
    <row r="111" spans="1:17" x14ac:dyDescent="0.2">
      <c r="A111" s="297" t="s">
        <v>223</v>
      </c>
      <c r="B111" s="296"/>
      <c r="C111" s="296"/>
      <c r="D111" s="296"/>
      <c r="E111" s="296"/>
      <c r="F111" s="296"/>
      <c r="G111" s="296"/>
      <c r="H111" s="296"/>
      <c r="I111" s="296"/>
      <c r="J111" s="296"/>
      <c r="K111" s="296"/>
      <c r="L111" s="296"/>
      <c r="M111" s="296"/>
      <c r="N111" s="296"/>
      <c r="O111" s="296"/>
      <c r="P111" s="296"/>
      <c r="Q111" s="296"/>
    </row>
    <row r="112" spans="1:17" x14ac:dyDescent="0.2">
      <c r="A112" s="292" t="s">
        <v>332</v>
      </c>
      <c r="B112" s="16"/>
      <c r="C112" s="16"/>
      <c r="D112" s="16"/>
      <c r="E112" s="16"/>
      <c r="F112" s="16"/>
      <c r="G112" s="16"/>
      <c r="H112" s="16"/>
      <c r="I112" s="16"/>
      <c r="J112" s="16"/>
      <c r="K112" s="16"/>
      <c r="L112" s="16"/>
      <c r="M112" s="16"/>
      <c r="N112" s="16"/>
      <c r="O112" s="16"/>
      <c r="P112" s="16"/>
      <c r="Q112" s="5"/>
    </row>
    <row r="113" spans="1:24" x14ac:dyDescent="0.2">
      <c r="A113" s="292" t="s">
        <v>333</v>
      </c>
      <c r="B113" s="16"/>
      <c r="C113" s="16"/>
      <c r="D113" s="16"/>
      <c r="E113" s="16"/>
      <c r="F113" s="16"/>
      <c r="G113" s="16"/>
      <c r="H113" s="16"/>
      <c r="I113" s="16"/>
      <c r="J113" s="16"/>
      <c r="K113" s="16"/>
      <c r="L113" s="16"/>
      <c r="M113" s="16"/>
      <c r="N113" s="16"/>
      <c r="O113" s="16"/>
      <c r="P113" s="16"/>
      <c r="Q113" s="5"/>
    </row>
    <row r="114" spans="1:24" x14ac:dyDescent="0.2">
      <c r="A114" s="293" t="s">
        <v>224</v>
      </c>
      <c r="B114" s="28"/>
      <c r="C114" s="28"/>
      <c r="D114" s="28"/>
      <c r="E114" s="28"/>
      <c r="F114" s="28"/>
      <c r="G114" s="28"/>
      <c r="H114" s="28"/>
      <c r="I114" s="28"/>
      <c r="J114" s="28"/>
      <c r="K114" s="28"/>
      <c r="L114" s="28"/>
      <c r="M114" s="28"/>
      <c r="N114" s="28"/>
      <c r="O114" s="28"/>
      <c r="P114" s="28"/>
      <c r="Q114" s="15"/>
    </row>
    <row r="115" spans="1:24" x14ac:dyDescent="0.2">
      <c r="A115" s="293" t="s">
        <v>370</v>
      </c>
      <c r="B115" s="28"/>
      <c r="C115" s="28"/>
      <c r="D115" s="28"/>
      <c r="E115" s="28"/>
      <c r="F115" s="28"/>
      <c r="G115" s="28"/>
      <c r="H115" s="28"/>
      <c r="I115" s="28"/>
      <c r="J115" s="28"/>
      <c r="K115" s="28"/>
      <c r="L115" s="28"/>
      <c r="M115" s="28"/>
      <c r="N115" s="28"/>
      <c r="O115" s="28"/>
      <c r="P115" s="28"/>
      <c r="Q115" s="15"/>
    </row>
    <row r="116" spans="1:24" x14ac:dyDescent="0.2">
      <c r="A116" s="293" t="s">
        <v>355</v>
      </c>
      <c r="B116" s="28"/>
      <c r="C116" s="28"/>
      <c r="D116" s="28"/>
      <c r="E116" s="28"/>
      <c r="F116" s="28"/>
      <c r="G116" s="28"/>
      <c r="H116" s="28"/>
      <c r="I116" s="28"/>
      <c r="J116" s="28"/>
      <c r="K116" s="28"/>
      <c r="L116" s="28"/>
      <c r="M116" s="28"/>
      <c r="N116" s="28"/>
      <c r="O116" s="28"/>
      <c r="P116" s="28"/>
      <c r="Q116" s="15"/>
    </row>
    <row r="117" spans="1:24" x14ac:dyDescent="0.2">
      <c r="A117" s="294"/>
      <c r="B117" s="3" t="s">
        <v>229</v>
      </c>
      <c r="C117" s="3"/>
      <c r="D117" s="3"/>
      <c r="E117" s="3"/>
      <c r="F117" s="3"/>
      <c r="G117" s="3"/>
      <c r="H117" s="3"/>
      <c r="I117" s="3"/>
      <c r="J117" s="3"/>
      <c r="K117" s="3"/>
      <c r="L117" s="3"/>
      <c r="M117" s="3"/>
      <c r="N117" s="3"/>
      <c r="O117" s="3"/>
      <c r="P117" s="3"/>
      <c r="Q117" s="4"/>
    </row>
    <row r="118" spans="1:24" x14ac:dyDescent="0.2">
      <c r="A118" s="293" t="s">
        <v>369</v>
      </c>
      <c r="B118" s="28"/>
      <c r="C118" s="28"/>
      <c r="D118" s="28"/>
      <c r="E118" s="28"/>
      <c r="F118" s="28"/>
      <c r="G118" s="28"/>
      <c r="H118" s="28"/>
      <c r="I118" s="28"/>
      <c r="J118" s="28"/>
      <c r="K118" s="28"/>
      <c r="L118" s="28"/>
      <c r="M118" s="28"/>
      <c r="N118" s="28"/>
      <c r="O118" s="28"/>
      <c r="P118" s="28"/>
      <c r="Q118" s="15"/>
    </row>
    <row r="119" spans="1:24" x14ac:dyDescent="0.2">
      <c r="A119" s="294"/>
      <c r="B119" s="298" t="s">
        <v>230</v>
      </c>
      <c r="C119" s="3"/>
      <c r="D119" s="3"/>
      <c r="E119" s="3"/>
      <c r="F119" s="3"/>
      <c r="G119" s="3"/>
      <c r="H119" s="3"/>
      <c r="I119" s="3"/>
      <c r="J119" s="3"/>
      <c r="K119" s="3"/>
      <c r="L119" s="3"/>
      <c r="M119" s="3"/>
      <c r="N119" s="3"/>
      <c r="O119" s="3"/>
      <c r="P119" s="3"/>
      <c r="Q119" s="4"/>
    </row>
    <row r="120" spans="1:24" x14ac:dyDescent="0.2">
      <c r="A120" s="17" t="s">
        <v>356</v>
      </c>
      <c r="B120" s="16"/>
      <c r="C120" s="16"/>
      <c r="D120" s="16"/>
      <c r="E120" s="16"/>
      <c r="F120" s="16"/>
      <c r="G120" s="16"/>
      <c r="H120" s="16"/>
      <c r="I120" s="16"/>
      <c r="J120" s="16"/>
      <c r="K120" s="16"/>
      <c r="L120" s="16"/>
      <c r="M120" s="16"/>
      <c r="N120" s="16"/>
      <c r="O120" s="16"/>
      <c r="P120" s="16"/>
      <c r="Q120" s="5"/>
    </row>
    <row r="121" spans="1:24" x14ac:dyDescent="0.2">
      <c r="A121" s="293" t="s">
        <v>357</v>
      </c>
      <c r="B121" s="16"/>
      <c r="C121" s="16"/>
      <c r="D121" s="16"/>
      <c r="E121" s="16"/>
      <c r="F121" s="16"/>
      <c r="G121" s="16"/>
      <c r="H121" s="16"/>
      <c r="I121" s="16"/>
      <c r="J121" s="16"/>
      <c r="K121" s="16"/>
      <c r="L121" s="16"/>
      <c r="M121" s="16"/>
      <c r="N121" s="16"/>
      <c r="O121" s="16"/>
      <c r="P121" s="16"/>
      <c r="Q121" s="5"/>
    </row>
    <row r="122" spans="1:24" x14ac:dyDescent="0.2">
      <c r="A122" s="293" t="s">
        <v>358</v>
      </c>
      <c r="B122" s="16"/>
      <c r="C122" s="16"/>
      <c r="D122" s="16"/>
      <c r="E122" s="16"/>
      <c r="F122" s="16"/>
      <c r="G122" s="16"/>
      <c r="H122" s="16"/>
      <c r="I122" s="16"/>
      <c r="J122" s="16"/>
      <c r="K122" s="16"/>
      <c r="L122" s="16"/>
      <c r="M122" s="16"/>
      <c r="N122" s="16"/>
      <c r="O122" s="16"/>
      <c r="P122" s="16"/>
      <c r="Q122" s="5"/>
    </row>
    <row r="123" spans="1:24" x14ac:dyDescent="0.2">
      <c r="A123" s="293" t="s">
        <v>359</v>
      </c>
      <c r="B123" s="16"/>
      <c r="C123" s="16"/>
      <c r="D123" s="16"/>
      <c r="E123" s="16"/>
      <c r="F123" s="16"/>
      <c r="G123" s="16"/>
      <c r="H123" s="16"/>
      <c r="I123" s="16"/>
      <c r="J123" s="16"/>
      <c r="K123" s="16"/>
      <c r="L123" s="16"/>
      <c r="M123" s="16"/>
      <c r="N123" s="16"/>
      <c r="O123" s="16"/>
      <c r="P123" s="16"/>
      <c r="Q123" s="5"/>
    </row>
    <row r="124" spans="1:24" x14ac:dyDescent="0.2">
      <c r="A124" s="292" t="s">
        <v>360</v>
      </c>
      <c r="B124" s="16"/>
      <c r="C124" s="16"/>
      <c r="D124" s="16"/>
      <c r="E124" s="16"/>
      <c r="F124" s="16"/>
      <c r="G124" s="16"/>
      <c r="H124" s="16"/>
      <c r="I124" s="16"/>
      <c r="J124" s="16"/>
      <c r="K124" s="16"/>
      <c r="L124" s="16"/>
      <c r="M124" s="16"/>
      <c r="N124" s="16"/>
      <c r="O124" s="16"/>
      <c r="P124" s="16"/>
      <c r="Q124" s="5"/>
    </row>
    <row r="125" spans="1:24" x14ac:dyDescent="0.2">
      <c r="A125" s="17" t="s">
        <v>361</v>
      </c>
      <c r="B125" s="16"/>
      <c r="C125" s="16"/>
      <c r="D125" s="16"/>
      <c r="E125" s="16"/>
      <c r="F125" s="16"/>
      <c r="G125" s="16"/>
      <c r="H125" s="16"/>
      <c r="I125" s="16"/>
      <c r="J125" s="16"/>
      <c r="K125" s="16"/>
      <c r="L125" s="16"/>
      <c r="M125" s="16"/>
      <c r="N125" s="16"/>
      <c r="O125" s="16"/>
      <c r="P125" s="16"/>
      <c r="Q125" s="5"/>
    </row>
    <row r="126" spans="1:24" x14ac:dyDescent="0.2">
      <c r="A126" s="17" t="s">
        <v>362</v>
      </c>
      <c r="B126" s="16"/>
      <c r="C126" s="16"/>
      <c r="D126" s="16"/>
      <c r="E126" s="16"/>
      <c r="F126" s="16"/>
      <c r="G126" s="16"/>
      <c r="H126" s="16"/>
      <c r="I126" s="16"/>
      <c r="J126" s="16"/>
      <c r="K126" s="16"/>
      <c r="L126" s="16"/>
      <c r="M126" s="16"/>
      <c r="N126" s="16"/>
      <c r="O126" s="16"/>
      <c r="P126" s="16"/>
      <c r="Q126" s="5"/>
      <c r="R126" s="13"/>
      <c r="S126" s="13"/>
      <c r="T126" s="13"/>
      <c r="U126" s="13"/>
      <c r="V126" s="13"/>
      <c r="W126" s="13"/>
      <c r="X126" s="13"/>
    </row>
    <row r="127" spans="1:24" x14ac:dyDescent="0.2">
      <c r="A127" s="295"/>
      <c r="B127" s="13"/>
      <c r="C127" s="13"/>
      <c r="D127" s="13"/>
      <c r="E127" s="13"/>
      <c r="F127" s="13"/>
      <c r="G127" s="13"/>
      <c r="H127" s="13"/>
      <c r="I127" s="13"/>
      <c r="J127" s="13"/>
      <c r="K127" s="13"/>
      <c r="L127" s="13"/>
      <c r="M127" s="13"/>
      <c r="N127" s="13"/>
      <c r="O127" s="13"/>
      <c r="P127" s="13"/>
      <c r="Q127" s="13"/>
    </row>
    <row r="128" spans="1:24" x14ac:dyDescent="0.2">
      <c r="N128" s="1495" t="s">
        <v>443</v>
      </c>
      <c r="O128" s="1495"/>
      <c r="P128" s="1495"/>
      <c r="Q128" s="1495"/>
    </row>
  </sheetData>
  <mergeCells count="54">
    <mergeCell ref="A100:A101"/>
    <mergeCell ref="B100:B101"/>
    <mergeCell ref="C100:C101"/>
    <mergeCell ref="D38:G39"/>
    <mergeCell ref="H38:K39"/>
    <mergeCell ref="L38:O39"/>
    <mergeCell ref="D98:G99"/>
    <mergeCell ref="H98:K99"/>
    <mergeCell ref="L98:O99"/>
    <mergeCell ref="B85:B86"/>
    <mergeCell ref="P98:Q99"/>
    <mergeCell ref="P38:Q39"/>
    <mergeCell ref="A40:A41"/>
    <mergeCell ref="B40:B41"/>
    <mergeCell ref="C40:C41"/>
    <mergeCell ref="D83:G84"/>
    <mergeCell ref="H83:K84"/>
    <mergeCell ref="L83:O84"/>
    <mergeCell ref="P83:Q84"/>
    <mergeCell ref="A85:A86"/>
    <mergeCell ref="C85:C86"/>
    <mergeCell ref="D68:G69"/>
    <mergeCell ref="H68:K69"/>
    <mergeCell ref="L68:O69"/>
    <mergeCell ref="P68:Q69"/>
    <mergeCell ref="A70:A71"/>
    <mergeCell ref="B70:B71"/>
    <mergeCell ref="C70:C71"/>
    <mergeCell ref="C25:C26"/>
    <mergeCell ref="D53:G54"/>
    <mergeCell ref="H53:K54"/>
    <mergeCell ref="L53:O54"/>
    <mergeCell ref="P53:Q54"/>
    <mergeCell ref="A55:A56"/>
    <mergeCell ref="B55:B56"/>
    <mergeCell ref="C55:C56"/>
    <mergeCell ref="A1:Q1"/>
    <mergeCell ref="A2:Q2"/>
    <mergeCell ref="A3:Q3"/>
    <mergeCell ref="A4:Q4"/>
    <mergeCell ref="D8:G9"/>
    <mergeCell ref="H8:K9"/>
    <mergeCell ref="L8:O9"/>
    <mergeCell ref="P8:Q9"/>
    <mergeCell ref="A10:A11"/>
    <mergeCell ref="B10:B11"/>
    <mergeCell ref="C10:C11"/>
    <mergeCell ref="N128:Q128"/>
    <mergeCell ref="D23:G24"/>
    <mergeCell ref="H23:K24"/>
    <mergeCell ref="L23:O24"/>
    <mergeCell ref="P23:Q24"/>
    <mergeCell ref="A25:A26"/>
    <mergeCell ref="B25:B26"/>
  </mergeCells>
  <phoneticPr fontId="3" type="noConversion"/>
  <hyperlinks>
    <hyperlink ref="N128" location="'TABLA DE CONTENIDO'!A1" display="VOLVER A TABLA DE CONTENIDO"/>
  </hyperlinks>
  <printOptions horizontalCentered="1" verticalCentered="1"/>
  <pageMargins left="0.59055118110236227" right="0.39370078740157483" top="0.78740157480314965" bottom="0.78740157480314965" header="0" footer="0"/>
  <pageSetup scale="97" orientation="landscape" horizontalDpi="300" verticalDpi="300" r:id="rId1"/>
  <headerFooter alignWithMargins="0"/>
  <ignoredErrors>
    <ignoredError sqref="A12:Q12"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2"/>
  <sheetViews>
    <sheetView topLeftCell="A30" workbookViewId="0">
      <selection activeCell="D39" sqref="D39:J44"/>
    </sheetView>
  </sheetViews>
  <sheetFormatPr baseColWidth="10" defaultRowHeight="12.75" x14ac:dyDescent="0.2"/>
  <cols>
    <col min="1" max="1" width="11.5703125" style="65" customWidth="1"/>
    <col min="2" max="2" width="12" customWidth="1"/>
    <col min="3" max="3" width="21" customWidth="1"/>
    <col min="4" max="4" width="7.85546875" style="227" customWidth="1"/>
    <col min="5" max="5" width="10.140625" customWidth="1"/>
    <col min="6" max="6" width="9" customWidth="1"/>
    <col min="7" max="7" width="10.140625" customWidth="1"/>
    <col min="8" max="8" width="13" customWidth="1"/>
    <col min="9" max="9" width="24.5703125" customWidth="1"/>
    <col min="10" max="10" width="19.140625" customWidth="1"/>
  </cols>
  <sheetData>
    <row r="1" spans="1:10" ht="23.25" x14ac:dyDescent="0.35">
      <c r="A1" s="1323" t="s">
        <v>0</v>
      </c>
      <c r="B1" s="1323"/>
      <c r="C1" s="1323"/>
      <c r="D1" s="1323"/>
      <c r="E1" s="1323"/>
      <c r="F1" s="1323"/>
      <c r="G1" s="1323"/>
      <c r="H1" s="1323"/>
      <c r="I1" s="1323"/>
      <c r="J1" s="1323"/>
    </row>
    <row r="2" spans="1:10" ht="18" x14ac:dyDescent="0.25">
      <c r="A2" s="1304" t="s">
        <v>590</v>
      </c>
      <c r="B2" s="1304"/>
      <c r="C2" s="1304"/>
      <c r="D2" s="1304"/>
      <c r="E2" s="1304"/>
      <c r="F2" s="1304"/>
      <c r="G2" s="1304"/>
      <c r="H2" s="1304"/>
      <c r="I2" s="1304"/>
      <c r="J2" s="1304"/>
    </row>
    <row r="3" spans="1:10" x14ac:dyDescent="0.2">
      <c r="A3"/>
    </row>
    <row r="4" spans="1:10" ht="18" x14ac:dyDescent="0.25">
      <c r="A4" s="1304" t="s">
        <v>494</v>
      </c>
      <c r="B4" s="1304"/>
      <c r="C4" s="1304"/>
      <c r="D4" s="1304"/>
      <c r="E4" s="1304"/>
      <c r="F4" s="1304"/>
      <c r="G4" s="1304"/>
      <c r="H4" s="1304"/>
      <c r="I4" s="1304"/>
      <c r="J4" s="1304"/>
    </row>
    <row r="5" spans="1:10" x14ac:dyDescent="0.2">
      <c r="A5"/>
    </row>
    <row r="6" spans="1:10" ht="18" x14ac:dyDescent="0.25">
      <c r="A6" s="1304" t="s">
        <v>1152</v>
      </c>
      <c r="B6" s="1304"/>
      <c r="C6" s="1304"/>
      <c r="D6" s="1304"/>
      <c r="E6" s="1304"/>
      <c r="F6" s="1304"/>
      <c r="G6" s="1304"/>
      <c r="H6" s="1304"/>
      <c r="I6" s="1304"/>
      <c r="J6" s="1304"/>
    </row>
    <row r="8" spans="1:10" x14ac:dyDescent="0.2">
      <c r="A8" s="265" t="s">
        <v>731</v>
      </c>
      <c r="C8" s="3"/>
      <c r="D8" s="700"/>
      <c r="E8" s="3"/>
      <c r="F8" s="3"/>
      <c r="G8" s="3"/>
      <c r="H8" s="267" t="s">
        <v>1125</v>
      </c>
    </row>
    <row r="9" spans="1:10" ht="13.5" thickBot="1" x14ac:dyDescent="0.25"/>
    <row r="10" spans="1:10" ht="26.25" thickBot="1" x14ac:dyDescent="0.25">
      <c r="A10" s="206" t="s">
        <v>33</v>
      </c>
      <c r="B10" s="207" t="s">
        <v>41</v>
      </c>
      <c r="C10" s="208" t="s">
        <v>6</v>
      </c>
      <c r="D10" s="208" t="s">
        <v>7</v>
      </c>
      <c r="E10" s="209" t="s">
        <v>23</v>
      </c>
      <c r="F10" s="209" t="s">
        <v>187</v>
      </c>
      <c r="G10" s="210" t="s">
        <v>188</v>
      </c>
      <c r="H10" s="211" t="s">
        <v>42</v>
      </c>
      <c r="I10" s="210" t="s">
        <v>236</v>
      </c>
      <c r="J10" s="212" t="s">
        <v>43</v>
      </c>
    </row>
    <row r="11" spans="1:10" s="897" customFormat="1" ht="14.25" customHeight="1" thickBot="1" x14ac:dyDescent="0.25">
      <c r="A11" s="1779">
        <v>45688</v>
      </c>
      <c r="B11" s="1780">
        <v>0.48888888888888887</v>
      </c>
      <c r="C11" s="1781" t="s">
        <v>608</v>
      </c>
      <c r="D11" s="1781" t="s">
        <v>613</v>
      </c>
      <c r="E11" s="873" t="s">
        <v>1156</v>
      </c>
      <c r="F11" s="873">
        <v>1</v>
      </c>
      <c r="G11" s="873">
        <v>0</v>
      </c>
      <c r="H11" s="873" t="s">
        <v>1157</v>
      </c>
      <c r="I11" s="827" t="s">
        <v>1040</v>
      </c>
      <c r="J11" s="1782" t="s">
        <v>1038</v>
      </c>
    </row>
    <row r="12" spans="1:10" s="897" customFormat="1" ht="14.25" customHeight="1" x14ac:dyDescent="0.2">
      <c r="A12" s="1779">
        <v>45688</v>
      </c>
      <c r="B12" s="1780">
        <v>0.48888888888888887</v>
      </c>
      <c r="C12" s="1781" t="s">
        <v>608</v>
      </c>
      <c r="D12" s="1781" t="s">
        <v>613</v>
      </c>
      <c r="E12" s="1116" t="s">
        <v>1158</v>
      </c>
      <c r="F12" s="1116">
        <v>1</v>
      </c>
      <c r="G12" s="1118">
        <v>0</v>
      </c>
      <c r="H12" s="826" t="s">
        <v>1039</v>
      </c>
      <c r="I12" s="827" t="s">
        <v>1160</v>
      </c>
      <c r="J12" s="876" t="s">
        <v>1159</v>
      </c>
    </row>
    <row r="13" spans="1:10" ht="18" customHeight="1" x14ac:dyDescent="0.2">
      <c r="A13" s="213" t="s">
        <v>1163</v>
      </c>
      <c r="B13" s="164" t="s">
        <v>1165</v>
      </c>
      <c r="C13" s="1776" t="s">
        <v>1162</v>
      </c>
      <c r="D13" s="1771">
        <v>2902</v>
      </c>
      <c r="E13" s="1746" t="s">
        <v>1161</v>
      </c>
      <c r="F13" s="169">
        <v>1</v>
      </c>
      <c r="G13" s="167">
        <v>0</v>
      </c>
      <c r="H13" s="826" t="s">
        <v>1039</v>
      </c>
      <c r="I13" s="1118" t="s">
        <v>1164</v>
      </c>
      <c r="J13" s="693" t="s">
        <v>1179</v>
      </c>
    </row>
    <row r="14" spans="1:10" ht="18" customHeight="1" x14ac:dyDescent="0.2">
      <c r="A14" s="213" t="s">
        <v>1166</v>
      </c>
      <c r="B14" s="164" t="s">
        <v>1167</v>
      </c>
      <c r="C14" s="1776" t="s">
        <v>1162</v>
      </c>
      <c r="D14" s="1771">
        <v>2902</v>
      </c>
      <c r="E14" s="875" t="s">
        <v>1168</v>
      </c>
      <c r="F14" s="166">
        <v>1</v>
      </c>
      <c r="G14" s="167">
        <v>0</v>
      </c>
      <c r="H14" s="826" t="s">
        <v>1039</v>
      </c>
      <c r="I14" s="1777" t="s">
        <v>1164</v>
      </c>
      <c r="J14" s="693" t="s">
        <v>1179</v>
      </c>
    </row>
    <row r="15" spans="1:10" ht="18" customHeight="1" x14ac:dyDescent="0.2">
      <c r="A15" s="213" t="s">
        <v>1169</v>
      </c>
      <c r="B15" s="164" t="s">
        <v>1170</v>
      </c>
      <c r="C15" s="1783" t="s">
        <v>1162</v>
      </c>
      <c r="D15" s="1772">
        <v>2902</v>
      </c>
      <c r="E15" s="875" t="s">
        <v>1171</v>
      </c>
      <c r="F15" s="166">
        <v>1</v>
      </c>
      <c r="G15" s="167">
        <v>0</v>
      </c>
      <c r="H15" s="826" t="s">
        <v>1157</v>
      </c>
      <c r="I15" s="1118" t="s">
        <v>1172</v>
      </c>
      <c r="J15" s="693" t="s">
        <v>1038</v>
      </c>
    </row>
    <row r="16" spans="1:10" ht="18" customHeight="1" x14ac:dyDescent="0.2">
      <c r="A16" s="213" t="s">
        <v>1173</v>
      </c>
      <c r="B16" s="164" t="s">
        <v>1174</v>
      </c>
      <c r="C16" s="1776" t="s">
        <v>1162</v>
      </c>
      <c r="D16" s="1771">
        <v>2902</v>
      </c>
      <c r="E16" s="875" t="s">
        <v>1175</v>
      </c>
      <c r="F16" s="166">
        <v>1</v>
      </c>
      <c r="G16" s="167">
        <v>0</v>
      </c>
      <c r="H16" s="826" t="s">
        <v>1039</v>
      </c>
      <c r="I16" s="826" t="s">
        <v>1172</v>
      </c>
      <c r="J16" s="876" t="s">
        <v>1159</v>
      </c>
    </row>
    <row r="17" spans="1:10" ht="18" customHeight="1" x14ac:dyDescent="0.2">
      <c r="A17" s="213" t="s">
        <v>1176</v>
      </c>
      <c r="B17" s="164" t="s">
        <v>1177</v>
      </c>
      <c r="C17" s="1783" t="s">
        <v>1162</v>
      </c>
      <c r="D17" s="1772">
        <v>2902</v>
      </c>
      <c r="E17" s="875" t="s">
        <v>1178</v>
      </c>
      <c r="F17" s="166">
        <v>1</v>
      </c>
      <c r="G17" s="167">
        <v>0</v>
      </c>
      <c r="H17" s="826" t="s">
        <v>1039</v>
      </c>
      <c r="I17" s="1118" t="s">
        <v>1172</v>
      </c>
      <c r="J17" s="876" t="s">
        <v>1159</v>
      </c>
    </row>
    <row r="18" spans="1:10" ht="18" customHeight="1" x14ac:dyDescent="0.2">
      <c r="A18" s="215"/>
      <c r="B18" s="164"/>
      <c r="C18" s="170"/>
      <c r="D18" s="1772"/>
      <c r="E18" s="166"/>
      <c r="F18" s="166"/>
      <c r="G18" s="167"/>
      <c r="H18" s="244"/>
      <c r="I18" s="1117"/>
      <c r="J18" s="214"/>
    </row>
    <row r="19" spans="1:10" ht="18" customHeight="1" x14ac:dyDescent="0.2">
      <c r="A19" s="213"/>
      <c r="B19" s="164"/>
      <c r="C19" s="170"/>
      <c r="D19" s="1772"/>
      <c r="E19" s="166"/>
      <c r="F19" s="166"/>
      <c r="G19" s="167"/>
      <c r="H19" s="12"/>
      <c r="I19" s="12"/>
      <c r="J19" s="214"/>
    </row>
    <row r="20" spans="1:10" ht="18" customHeight="1" x14ac:dyDescent="0.2">
      <c r="A20" s="213"/>
      <c r="B20" s="164"/>
      <c r="C20" s="165"/>
      <c r="D20" s="1771"/>
      <c r="E20" s="166"/>
      <c r="F20" s="166"/>
      <c r="G20" s="167"/>
      <c r="H20" s="12"/>
      <c r="I20" s="168"/>
      <c r="J20" s="214"/>
    </row>
    <row r="21" spans="1:10" ht="18" customHeight="1" x14ac:dyDescent="0.2">
      <c r="A21" s="213"/>
      <c r="B21" s="164"/>
      <c r="C21" s="165"/>
      <c r="D21" s="1771"/>
      <c r="E21" s="166"/>
      <c r="F21" s="166"/>
      <c r="G21" s="167"/>
      <c r="H21" s="12"/>
      <c r="I21" s="168"/>
      <c r="J21" s="214"/>
    </row>
    <row r="22" spans="1:10" ht="18" customHeight="1" x14ac:dyDescent="0.2">
      <c r="A22" s="213"/>
      <c r="B22" s="164"/>
      <c r="C22" s="165"/>
      <c r="D22" s="1771"/>
      <c r="E22" s="166"/>
      <c r="F22" s="166"/>
      <c r="G22" s="167"/>
      <c r="H22" s="12"/>
      <c r="I22" s="168"/>
      <c r="J22" s="214"/>
    </row>
    <row r="23" spans="1:10" ht="18" customHeight="1" x14ac:dyDescent="0.2">
      <c r="A23" s="213"/>
      <c r="B23" s="164"/>
      <c r="C23" s="165"/>
      <c r="D23" s="1771"/>
      <c r="E23" s="166"/>
      <c r="F23" s="166"/>
      <c r="G23" s="167"/>
      <c r="H23" s="12"/>
      <c r="I23" s="168"/>
      <c r="J23" s="214"/>
    </row>
    <row r="24" spans="1:10" ht="18" customHeight="1" x14ac:dyDescent="0.2">
      <c r="A24" s="213"/>
      <c r="B24" s="164"/>
      <c r="C24" s="165"/>
      <c r="D24" s="1771"/>
      <c r="E24" s="166"/>
      <c r="F24" s="166"/>
      <c r="G24" s="167"/>
      <c r="H24" s="12"/>
      <c r="I24" s="168"/>
      <c r="J24" s="214"/>
    </row>
    <row r="25" spans="1:10" ht="18" customHeight="1" x14ac:dyDescent="0.2">
      <c r="A25" s="213"/>
      <c r="B25" s="164"/>
      <c r="C25" s="165"/>
      <c r="D25" s="1771"/>
      <c r="E25" s="166"/>
      <c r="F25" s="166"/>
      <c r="G25" s="167"/>
      <c r="H25" s="12"/>
      <c r="I25" s="168"/>
      <c r="J25" s="214"/>
    </row>
    <row r="26" spans="1:10" ht="18" customHeight="1" thickBot="1" x14ac:dyDescent="0.25">
      <c r="A26" s="216"/>
      <c r="B26" s="217"/>
      <c r="C26" s="218"/>
      <c r="D26" s="1773"/>
      <c r="E26" s="219"/>
      <c r="F26" s="219"/>
      <c r="G26" s="220"/>
      <c r="H26" s="221"/>
      <c r="I26" s="222"/>
      <c r="J26" s="223"/>
    </row>
    <row r="27" spans="1:10" ht="8.25" customHeight="1" x14ac:dyDescent="0.2">
      <c r="A27" s="500"/>
      <c r="B27" s="497"/>
      <c r="C27" s="310"/>
      <c r="D27" s="1774"/>
      <c r="E27" s="498"/>
      <c r="F27" s="498"/>
      <c r="G27" s="499"/>
      <c r="H27" s="310"/>
      <c r="I27" s="310"/>
      <c r="J27" s="501"/>
    </row>
    <row r="28" spans="1:10" x14ac:dyDescent="0.2">
      <c r="A28" s="532" t="s">
        <v>44</v>
      </c>
      <c r="B28" s="144"/>
      <c r="C28" s="13"/>
      <c r="D28" s="277"/>
      <c r="E28" s="13"/>
      <c r="F28" s="13"/>
      <c r="G28" s="13"/>
      <c r="H28" s="13"/>
      <c r="I28" s="13"/>
      <c r="J28" s="21"/>
    </row>
    <row r="29" spans="1:10" x14ac:dyDescent="0.2">
      <c r="A29" s="532" t="s">
        <v>85</v>
      </c>
      <c r="B29" s="144"/>
      <c r="C29" s="531" t="s">
        <v>86</v>
      </c>
      <c r="D29" s="277"/>
      <c r="E29" s="13"/>
      <c r="F29" s="13"/>
      <c r="G29" s="13"/>
      <c r="H29" s="13"/>
      <c r="I29" s="13"/>
      <c r="J29" s="21"/>
    </row>
    <row r="30" spans="1:10" ht="13.5" thickBot="1" x14ac:dyDescent="0.25">
      <c r="A30" s="533" t="s">
        <v>87</v>
      </c>
      <c r="B30" s="224"/>
      <c r="C30" s="534" t="s">
        <v>88</v>
      </c>
      <c r="D30" s="1775"/>
      <c r="E30" s="22"/>
      <c r="F30" s="22"/>
      <c r="G30" s="22"/>
      <c r="H30" s="22"/>
      <c r="I30" s="22"/>
      <c r="J30" s="23"/>
    </row>
    <row r="31" spans="1:10" x14ac:dyDescent="0.2">
      <c r="H31" s="171"/>
    </row>
    <row r="32" spans="1:10" x14ac:dyDescent="0.2">
      <c r="H32" s="171"/>
    </row>
    <row r="33" spans="1:10" ht="18" x14ac:dyDescent="0.25">
      <c r="A33" s="1304" t="s">
        <v>1153</v>
      </c>
      <c r="B33" s="1304"/>
      <c r="C33" s="1304"/>
      <c r="D33" s="1304"/>
      <c r="E33" s="1304"/>
      <c r="F33" s="1304"/>
      <c r="G33" s="1304"/>
      <c r="H33" s="1304"/>
      <c r="I33" s="1304"/>
      <c r="J33" s="1304"/>
    </row>
    <row r="34" spans="1:10" x14ac:dyDescent="0.2">
      <c r="H34" s="171"/>
    </row>
    <row r="35" spans="1:10" x14ac:dyDescent="0.2">
      <c r="H35" s="171"/>
    </row>
    <row r="36" spans="1:10" x14ac:dyDescent="0.2">
      <c r="A36" s="265" t="s">
        <v>731</v>
      </c>
      <c r="C36" s="3"/>
      <c r="D36" s="700"/>
      <c r="E36" s="3"/>
      <c r="F36" s="3"/>
      <c r="G36" s="3"/>
      <c r="H36" s="267" t="str">
        <f>+H8</f>
        <v>TRIMESTRE EVALUADO: ENE-FEB-MAR</v>
      </c>
    </row>
    <row r="37" spans="1:10" ht="13.5" thickBot="1" x14ac:dyDescent="0.25"/>
    <row r="38" spans="1:10" ht="26.25" thickBot="1" x14ac:dyDescent="0.25">
      <c r="A38" s="206" t="s">
        <v>33</v>
      </c>
      <c r="B38" s="207" t="s">
        <v>41</v>
      </c>
      <c r="C38" s="208" t="s">
        <v>6</v>
      </c>
      <c r="D38" s="208" t="s">
        <v>7</v>
      </c>
      <c r="E38" s="209" t="s">
        <v>23</v>
      </c>
      <c r="F38" s="209" t="s">
        <v>187</v>
      </c>
      <c r="G38" s="210" t="s">
        <v>188</v>
      </c>
      <c r="H38" s="211" t="s">
        <v>42</v>
      </c>
      <c r="I38" s="210" t="s">
        <v>236</v>
      </c>
      <c r="J38" s="212" t="s">
        <v>43</v>
      </c>
    </row>
    <row r="39" spans="1:10" s="542" customFormat="1" ht="28.15" customHeight="1" x14ac:dyDescent="0.2">
      <c r="A39" s="1792">
        <v>45691</v>
      </c>
      <c r="B39" s="1780">
        <v>0.93958333333333333</v>
      </c>
      <c r="C39" s="1791" t="s">
        <v>1162</v>
      </c>
      <c r="D39" s="872" t="s">
        <v>882</v>
      </c>
      <c r="E39" s="1116" t="s">
        <v>1180</v>
      </c>
      <c r="F39" s="873">
        <v>1</v>
      </c>
      <c r="G39" s="873">
        <v>0</v>
      </c>
      <c r="H39" s="826" t="s">
        <v>1039</v>
      </c>
      <c r="I39" s="827" t="s">
        <v>1040</v>
      </c>
      <c r="J39" s="876" t="s">
        <v>1181</v>
      </c>
    </row>
    <row r="40" spans="1:10" s="542" customFormat="1" ht="26.45" customHeight="1" x14ac:dyDescent="0.2">
      <c r="A40" s="1792">
        <v>45695</v>
      </c>
      <c r="B40" s="1780">
        <v>0.80833333333333335</v>
      </c>
      <c r="C40" s="1155" t="s">
        <v>1162</v>
      </c>
      <c r="D40" s="872" t="s">
        <v>882</v>
      </c>
      <c r="E40" s="1116" t="s">
        <v>1182</v>
      </c>
      <c r="F40" s="1116">
        <v>3</v>
      </c>
      <c r="G40" s="1118">
        <v>0</v>
      </c>
      <c r="H40" s="826" t="s">
        <v>1039</v>
      </c>
      <c r="I40" s="827" t="s">
        <v>1040</v>
      </c>
      <c r="J40" s="876" t="s">
        <v>1183</v>
      </c>
    </row>
    <row r="41" spans="1:10" s="542" customFormat="1" ht="27.6" customHeight="1" x14ac:dyDescent="0.2">
      <c r="A41" s="1792">
        <v>45699</v>
      </c>
      <c r="B41" s="1780">
        <v>0.55555555555555558</v>
      </c>
      <c r="C41" s="1155" t="s">
        <v>1162</v>
      </c>
      <c r="D41" s="872" t="s">
        <v>882</v>
      </c>
      <c r="E41" s="1116" t="s">
        <v>999</v>
      </c>
      <c r="F41" s="826">
        <v>0</v>
      </c>
      <c r="G41" s="1118">
        <v>1</v>
      </c>
      <c r="H41" s="826" t="s">
        <v>1157</v>
      </c>
      <c r="I41" s="827" t="s">
        <v>1184</v>
      </c>
      <c r="J41" s="876" t="s">
        <v>1038</v>
      </c>
    </row>
    <row r="42" spans="1:10" s="542" customFormat="1" ht="28.9" customHeight="1" x14ac:dyDescent="0.2">
      <c r="A42" s="1792">
        <v>45701</v>
      </c>
      <c r="B42" s="1780">
        <v>0.55555555555555558</v>
      </c>
      <c r="C42" s="1155" t="s">
        <v>1162</v>
      </c>
      <c r="D42" s="872" t="s">
        <v>882</v>
      </c>
      <c r="E42" s="1116" t="s">
        <v>1193</v>
      </c>
      <c r="F42" s="1116">
        <v>1</v>
      </c>
      <c r="G42" s="1118">
        <v>0</v>
      </c>
      <c r="H42" s="826" t="s">
        <v>1039</v>
      </c>
      <c r="I42" s="827" t="s">
        <v>1185</v>
      </c>
      <c r="J42" s="876" t="s">
        <v>1181</v>
      </c>
    </row>
    <row r="43" spans="1:10" ht="18" customHeight="1" x14ac:dyDescent="0.2">
      <c r="A43" s="213" t="s">
        <v>1186</v>
      </c>
      <c r="B43" s="164" t="s">
        <v>1187</v>
      </c>
      <c r="C43" s="1776" t="s">
        <v>1162</v>
      </c>
      <c r="D43" s="872" t="s">
        <v>882</v>
      </c>
      <c r="E43" s="1116" t="s">
        <v>1192</v>
      </c>
      <c r="F43" s="1116">
        <v>0</v>
      </c>
      <c r="G43" s="1118">
        <v>0</v>
      </c>
      <c r="H43" s="826" t="s">
        <v>1039</v>
      </c>
      <c r="I43" s="1118" t="s">
        <v>1188</v>
      </c>
      <c r="J43" s="876" t="s">
        <v>1038</v>
      </c>
    </row>
    <row r="44" spans="1:10" ht="18" customHeight="1" x14ac:dyDescent="0.2">
      <c r="A44" s="213" t="s">
        <v>1186</v>
      </c>
      <c r="B44" s="164" t="s">
        <v>1189</v>
      </c>
      <c r="C44" s="1776" t="s">
        <v>1162</v>
      </c>
      <c r="D44" s="1155">
        <v>2902</v>
      </c>
      <c r="E44" s="1116" t="s">
        <v>1191</v>
      </c>
      <c r="F44" s="1116">
        <v>1</v>
      </c>
      <c r="G44" s="1118">
        <v>0</v>
      </c>
      <c r="H44" s="826" t="s">
        <v>1039</v>
      </c>
      <c r="I44" s="826" t="s">
        <v>1190</v>
      </c>
      <c r="J44" s="876" t="s">
        <v>1038</v>
      </c>
    </row>
    <row r="45" spans="1:10" ht="18" customHeight="1" x14ac:dyDescent="0.2">
      <c r="A45" s="213"/>
      <c r="B45" s="164"/>
      <c r="C45" s="685"/>
      <c r="D45" s="1776"/>
      <c r="E45" s="875"/>
      <c r="F45" s="875"/>
      <c r="G45" s="871"/>
      <c r="H45" s="684"/>
      <c r="I45" s="1778"/>
      <c r="J45" s="695"/>
    </row>
    <row r="46" spans="1:10" ht="18" customHeight="1" thickBot="1" x14ac:dyDescent="0.25">
      <c r="A46" s="216"/>
      <c r="B46" s="217"/>
      <c r="C46" s="1784"/>
      <c r="D46" s="1785"/>
      <c r="E46" s="1786"/>
      <c r="F46" s="1786"/>
      <c r="G46" s="1787"/>
      <c r="H46" s="1788"/>
      <c r="I46" s="1789"/>
      <c r="J46" s="1790"/>
    </row>
    <row r="47" spans="1:10" ht="8.25" customHeight="1" x14ac:dyDescent="0.2">
      <c r="A47" s="500"/>
      <c r="B47" s="497"/>
      <c r="C47" s="310"/>
      <c r="D47" s="1774"/>
      <c r="E47" s="498"/>
      <c r="F47" s="498"/>
      <c r="G47" s="499"/>
      <c r="H47" s="310"/>
      <c r="I47" s="310"/>
      <c r="J47" s="501"/>
    </row>
    <row r="48" spans="1:10" x14ac:dyDescent="0.2">
      <c r="A48" s="532" t="s">
        <v>44</v>
      </c>
      <c r="B48" s="144"/>
      <c r="C48" s="13"/>
      <c r="D48" s="277"/>
      <c r="E48" s="13"/>
      <c r="F48" s="13"/>
      <c r="G48" s="13"/>
      <c r="H48" s="13"/>
      <c r="I48" s="13"/>
      <c r="J48" s="21"/>
    </row>
    <row r="49" spans="1:10" x14ac:dyDescent="0.2">
      <c r="A49" s="532" t="s">
        <v>85</v>
      </c>
      <c r="B49" s="144"/>
      <c r="C49" s="531" t="s">
        <v>86</v>
      </c>
      <c r="D49" s="277"/>
      <c r="E49" s="13"/>
      <c r="F49" s="13"/>
      <c r="G49" s="13"/>
      <c r="H49" s="13"/>
      <c r="I49" s="13"/>
      <c r="J49" s="21"/>
    </row>
    <row r="50" spans="1:10" ht="13.5" thickBot="1" x14ac:dyDescent="0.25">
      <c r="A50" s="533" t="s">
        <v>87</v>
      </c>
      <c r="B50" s="224"/>
      <c r="C50" s="534" t="s">
        <v>88</v>
      </c>
      <c r="D50" s="1775"/>
      <c r="E50" s="22"/>
      <c r="F50" s="22"/>
      <c r="G50" s="22"/>
      <c r="H50" s="22"/>
      <c r="I50" s="22"/>
      <c r="J50" s="23"/>
    </row>
    <row r="51" spans="1:10" x14ac:dyDescent="0.2">
      <c r="A51" s="531"/>
      <c r="B51" s="144"/>
      <c r="C51" s="531"/>
      <c r="D51" s="277"/>
      <c r="E51" s="13"/>
      <c r="F51" s="13"/>
      <c r="G51" s="13"/>
      <c r="H51" s="13"/>
      <c r="I51" s="13"/>
      <c r="J51" s="13"/>
    </row>
    <row r="52" spans="1:10" ht="18" x14ac:dyDescent="0.25">
      <c r="A52" s="1304" t="s">
        <v>1154</v>
      </c>
      <c r="B52" s="1304"/>
      <c r="C52" s="1304"/>
      <c r="D52" s="1304"/>
      <c r="E52" s="1304"/>
      <c r="F52" s="1304"/>
      <c r="G52" s="1304"/>
      <c r="H52" s="1304"/>
      <c r="I52" s="1304"/>
      <c r="J52" s="1304"/>
    </row>
    <row r="53" spans="1:10" x14ac:dyDescent="0.2">
      <c r="H53" s="171"/>
    </row>
    <row r="54" spans="1:10" x14ac:dyDescent="0.2">
      <c r="H54" s="171"/>
    </row>
    <row r="55" spans="1:10" x14ac:dyDescent="0.2">
      <c r="A55" s="265" t="s">
        <v>731</v>
      </c>
      <c r="C55" s="3"/>
      <c r="D55" s="700"/>
      <c r="E55" s="3"/>
      <c r="F55" s="3"/>
      <c r="G55" s="3"/>
      <c r="H55" s="267" t="str">
        <f>+H8</f>
        <v>TRIMESTRE EVALUADO: ENE-FEB-MAR</v>
      </c>
    </row>
    <row r="56" spans="1:10" ht="13.5" thickBot="1" x14ac:dyDescent="0.25"/>
    <row r="57" spans="1:10" ht="26.25" thickBot="1" x14ac:dyDescent="0.25">
      <c r="A57" s="206" t="s">
        <v>33</v>
      </c>
      <c r="B57" s="207" t="s">
        <v>41</v>
      </c>
      <c r="C57" s="208" t="s">
        <v>6</v>
      </c>
      <c r="D57" s="208" t="s">
        <v>7</v>
      </c>
      <c r="E57" s="209" t="s">
        <v>23</v>
      </c>
      <c r="F57" s="209" t="s">
        <v>187</v>
      </c>
      <c r="G57" s="210" t="s">
        <v>188</v>
      </c>
      <c r="H57" s="211" t="s">
        <v>42</v>
      </c>
      <c r="I57" s="210" t="s">
        <v>236</v>
      </c>
      <c r="J57" s="212" t="s">
        <v>43</v>
      </c>
    </row>
    <row r="58" spans="1:10" ht="28.15" customHeight="1" x14ac:dyDescent="0.2">
      <c r="A58" s="1631" t="s">
        <v>1155</v>
      </c>
      <c r="B58" s="1632"/>
      <c r="C58" s="1632"/>
      <c r="D58" s="1632"/>
      <c r="E58" s="1632"/>
      <c r="F58" s="1632"/>
      <c r="G58" s="1632"/>
      <c r="H58" s="1632"/>
      <c r="I58" s="1632"/>
      <c r="J58" s="1633"/>
    </row>
    <row r="59" spans="1:10" ht="18" customHeight="1" x14ac:dyDescent="0.2">
      <c r="A59" s="877"/>
      <c r="B59" s="878"/>
      <c r="C59" s="826"/>
      <c r="D59" s="870"/>
      <c r="E59" s="874"/>
      <c r="F59" s="800"/>
      <c r="G59" s="871"/>
      <c r="H59" s="808"/>
      <c r="I59" s="800"/>
      <c r="J59" s="800"/>
    </row>
    <row r="60" spans="1:10" ht="18" customHeight="1" x14ac:dyDescent="0.2">
      <c r="A60" s="877"/>
      <c r="B60" s="878"/>
      <c r="C60" s="826"/>
      <c r="D60" s="870"/>
      <c r="E60" s="826"/>
      <c r="F60" s="800"/>
      <c r="G60" s="871"/>
      <c r="H60" s="808"/>
      <c r="I60" s="800"/>
      <c r="J60" s="800"/>
    </row>
    <row r="61" spans="1:10" ht="18" customHeight="1" x14ac:dyDescent="0.2">
      <c r="A61" s="877"/>
      <c r="B61" s="878"/>
      <c r="C61" s="826"/>
      <c r="D61" s="870"/>
      <c r="E61" s="826"/>
      <c r="F61" s="800"/>
      <c r="G61" s="871"/>
      <c r="H61" s="808"/>
      <c r="I61" s="800"/>
      <c r="J61" s="800"/>
    </row>
    <row r="62" spans="1:10" ht="18" customHeight="1" x14ac:dyDescent="0.2">
      <c r="A62" s="877"/>
      <c r="B62" s="878"/>
      <c r="C62" s="826"/>
      <c r="D62" s="879"/>
      <c r="E62" s="826"/>
      <c r="F62" s="800"/>
      <c r="G62" s="871"/>
      <c r="H62" s="808"/>
      <c r="I62" s="800"/>
      <c r="J62" s="800"/>
    </row>
    <row r="63" spans="1:10" ht="18" customHeight="1" x14ac:dyDescent="0.2">
      <c r="A63" s="877"/>
      <c r="B63" s="878"/>
      <c r="C63" s="826"/>
      <c r="D63" s="870"/>
      <c r="E63" s="826"/>
      <c r="F63" s="800"/>
      <c r="G63" s="871"/>
      <c r="H63" s="808"/>
      <c r="I63" s="800"/>
      <c r="J63" s="800"/>
    </row>
    <row r="64" spans="1:10" ht="18" customHeight="1" x14ac:dyDescent="0.2">
      <c r="A64" s="877"/>
      <c r="B64" s="878"/>
      <c r="C64" s="826"/>
      <c r="D64" s="870"/>
      <c r="E64" s="826"/>
      <c r="F64" s="800"/>
      <c r="G64" s="871"/>
      <c r="H64" s="808"/>
      <c r="I64" s="800"/>
      <c r="J64" s="800"/>
    </row>
    <row r="65" spans="1:10" ht="18" customHeight="1" x14ac:dyDescent="0.2">
      <c r="A65" s="877"/>
      <c r="B65" s="878"/>
      <c r="C65" s="826"/>
      <c r="D65" s="870"/>
      <c r="E65" s="875"/>
      <c r="F65" s="800"/>
      <c r="G65" s="871"/>
      <c r="H65" s="808"/>
      <c r="I65" s="800"/>
      <c r="J65" s="800"/>
    </row>
    <row r="66" spans="1:10" ht="18" customHeight="1" x14ac:dyDescent="0.2">
      <c r="A66" s="877"/>
      <c r="B66" s="878"/>
      <c r="C66" s="826"/>
      <c r="D66" s="870"/>
      <c r="E66" s="166"/>
      <c r="F66" s="800"/>
      <c r="G66" s="167"/>
      <c r="H66" s="808"/>
      <c r="I66" s="800"/>
      <c r="J66" s="800"/>
    </row>
    <row r="67" spans="1:10" ht="18" customHeight="1" thickBot="1" x14ac:dyDescent="0.25">
      <c r="A67" s="216"/>
      <c r="B67" s="217"/>
      <c r="C67" s="826"/>
      <c r="D67" s="1773"/>
      <c r="E67" s="219"/>
      <c r="F67" s="219"/>
      <c r="G67" s="220"/>
      <c r="H67" s="880"/>
      <c r="I67" s="222"/>
      <c r="J67" s="223"/>
    </row>
    <row r="68" spans="1:10" ht="8.25" customHeight="1" x14ac:dyDescent="0.2">
      <c r="A68" s="500"/>
      <c r="B68" s="497"/>
      <c r="C68" s="310"/>
      <c r="D68" s="1774"/>
      <c r="E68" s="498"/>
      <c r="F68" s="498"/>
      <c r="G68" s="499"/>
      <c r="H68" s="310"/>
      <c r="I68" s="310"/>
      <c r="J68" s="501"/>
    </row>
    <row r="69" spans="1:10" x14ac:dyDescent="0.2">
      <c r="A69" s="532" t="s">
        <v>44</v>
      </c>
      <c r="B69" s="144"/>
      <c r="C69" s="13"/>
      <c r="D69" s="277"/>
      <c r="E69" s="13"/>
      <c r="F69" s="13"/>
      <c r="G69" s="13"/>
      <c r="H69" s="13"/>
      <c r="I69" s="13"/>
      <c r="J69" s="21"/>
    </row>
    <row r="70" spans="1:10" x14ac:dyDescent="0.2">
      <c r="A70" s="532" t="s">
        <v>85</v>
      </c>
      <c r="B70" s="144"/>
      <c r="C70" s="531" t="s">
        <v>86</v>
      </c>
      <c r="D70" s="277"/>
      <c r="E70" s="13"/>
      <c r="F70" s="13"/>
      <c r="G70" s="13"/>
      <c r="H70" s="13"/>
      <c r="I70" s="13"/>
      <c r="J70" s="21"/>
    </row>
    <row r="71" spans="1:10" ht="13.5" thickBot="1" x14ac:dyDescent="0.25">
      <c r="A71" s="533" t="s">
        <v>87</v>
      </c>
      <c r="B71" s="224"/>
      <c r="C71" s="534" t="s">
        <v>88</v>
      </c>
      <c r="D71" s="1775"/>
      <c r="E71" s="22"/>
      <c r="F71" s="22"/>
      <c r="G71" s="22"/>
      <c r="H71" s="22"/>
      <c r="I71" s="22"/>
      <c r="J71" s="23"/>
    </row>
    <row r="72" spans="1:10" x14ac:dyDescent="0.2">
      <c r="I72" s="1495" t="s">
        <v>443</v>
      </c>
      <c r="J72" s="1495"/>
    </row>
  </sheetData>
  <mergeCells count="8">
    <mergeCell ref="A1:J1"/>
    <mergeCell ref="A2:J2"/>
    <mergeCell ref="A4:J4"/>
    <mergeCell ref="A6:J6"/>
    <mergeCell ref="I72:J72"/>
    <mergeCell ref="A33:J33"/>
    <mergeCell ref="A52:J52"/>
    <mergeCell ref="A58:J58"/>
  </mergeCells>
  <phoneticPr fontId="3" type="noConversion"/>
  <dataValidations count="5">
    <dataValidation type="textLength" showInputMessage="1" showErrorMessage="1" errorTitle="Vía" error="El código de tramo vial tiene máximo 15 caracteres." promptTitle="Vía" prompt="Ingrese el Código del Tramo vial." sqref="D59:D66 D39:D43 D11:D12">
      <formula1>1</formula1>
      <formula2>15</formula2>
    </dataValidation>
    <dataValidation showInputMessage="1" showErrorMessage="1" errorTitle="Sector" error="No utilizar caracteres especiales." promptTitle="Sector" prompt="Ingrese el nombre del tramo víal." sqref="C59:C66 C11:C12 C40:C42"/>
    <dataValidation type="whole" allowBlank="1" showInputMessage="1" showErrorMessage="1" errorTitle="PR" error="Rango de valores entre 0 a 200" promptTitle="PR" prompt="Poste de referencia del accidente." sqref="E59:E64">
      <formula1>0</formula1>
      <formula2>200</formula2>
    </dataValidation>
    <dataValidation type="whole" allowBlank="1" showInputMessage="1" showErrorMessage="1" errorTitle="Heridos" error="Rango de valores permitido de 0 a 500" sqref="F59:F66">
      <formula1>0</formula1>
      <formula2>500</formula2>
    </dataValidation>
    <dataValidation type="textLength" allowBlank="1" showInputMessage="1" showErrorMessage="1" errorTitle="Observaciones" error="Permite máximo 200 caracteres." promptTitle="Observaciones" prompt="Información complementaria y de relevancia al accidente." sqref="I11:I12 I39:I42">
      <formula1>0</formula1>
      <formula2>200</formula2>
    </dataValidation>
  </dataValidations>
  <hyperlinks>
    <hyperlink ref="I72" location="'TABLA DE CONTENIDO'!A1" display="VOLVER A TABLA DE CONTENIDO"/>
  </hyperlinks>
  <printOptions horizontalCentered="1" verticalCentered="1"/>
  <pageMargins left="0.31496062992125984" right="0.31496062992125984" top="0.78740157480314965" bottom="0.59055118110236227" header="0.51181102362204722" footer="0.51181102362204722"/>
  <pageSetup orientation="landscape" horizontalDpi="120" verticalDpi="144" r:id="rId1"/>
  <headerFooter alignWithMargins="0"/>
  <ignoredErrors>
    <ignoredError sqref="D39 D40:D44" numberStoredAsText="1"/>
  </ignoredError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3"/>
  <sheetViews>
    <sheetView topLeftCell="A61" workbookViewId="0">
      <selection activeCell="B44" sqref="B44:I44"/>
    </sheetView>
  </sheetViews>
  <sheetFormatPr baseColWidth="10" defaultRowHeight="12.75" x14ac:dyDescent="0.2"/>
  <cols>
    <col min="1" max="1" width="14.42578125" style="638" customWidth="1"/>
    <col min="2" max="9" width="13.85546875" style="638" customWidth="1"/>
    <col min="10" max="16384" width="11.42578125" style="638"/>
  </cols>
  <sheetData>
    <row r="1" spans="1:9" ht="23.25" x14ac:dyDescent="0.35">
      <c r="A1" s="636" t="s">
        <v>0</v>
      </c>
      <c r="B1" s="637"/>
      <c r="C1" s="637"/>
      <c r="D1" s="637"/>
      <c r="E1" s="637"/>
      <c r="F1" s="637"/>
      <c r="G1" s="637"/>
      <c r="H1" s="637"/>
      <c r="I1" s="637"/>
    </row>
    <row r="2" spans="1:9" ht="18" x14ac:dyDescent="0.25">
      <c r="A2" s="639" t="s">
        <v>590</v>
      </c>
      <c r="B2" s="637"/>
      <c r="C2" s="637"/>
      <c r="D2" s="637"/>
      <c r="E2" s="637"/>
      <c r="F2" s="637"/>
      <c r="G2" s="637"/>
      <c r="H2" s="637"/>
      <c r="I2" s="640"/>
    </row>
    <row r="3" spans="1:9" x14ac:dyDescent="0.2">
      <c r="A3" s="640"/>
      <c r="B3" s="640"/>
      <c r="C3" s="640"/>
      <c r="D3" s="640"/>
      <c r="E3" s="640"/>
      <c r="F3" s="640"/>
      <c r="G3" s="640"/>
      <c r="H3" s="640"/>
      <c r="I3" s="641"/>
    </row>
    <row r="4" spans="1:9" ht="18" x14ac:dyDescent="0.25">
      <c r="A4" s="1634" t="s">
        <v>254</v>
      </c>
      <c r="B4" s="1634"/>
      <c r="C4" s="1634"/>
      <c r="D4" s="1634"/>
      <c r="E4" s="1634"/>
      <c r="F4" s="1634"/>
      <c r="G4" s="1634"/>
      <c r="H4" s="1634"/>
      <c r="I4" s="1634"/>
    </row>
    <row r="5" spans="1:9" x14ac:dyDescent="0.2">
      <c r="A5" s="640"/>
      <c r="B5" s="640"/>
      <c r="C5" s="640"/>
      <c r="D5" s="640"/>
      <c r="E5" s="640"/>
      <c r="F5" s="640"/>
      <c r="G5" s="640"/>
      <c r="H5" s="640"/>
      <c r="I5" s="637"/>
    </row>
    <row r="6" spans="1:9" ht="18" x14ac:dyDescent="0.25">
      <c r="A6" s="1634" t="s">
        <v>71</v>
      </c>
      <c r="B6" s="1634"/>
      <c r="C6" s="1634"/>
      <c r="D6" s="1634"/>
      <c r="E6" s="1634"/>
      <c r="F6" s="1634"/>
      <c r="G6" s="1634"/>
      <c r="H6" s="1634"/>
      <c r="I6" s="1634"/>
    </row>
    <row r="7" spans="1:9" x14ac:dyDescent="0.2">
      <c r="A7" s="642"/>
      <c r="B7" s="640"/>
      <c r="C7" s="640"/>
      <c r="D7" s="640"/>
      <c r="E7" s="640"/>
      <c r="F7" s="640"/>
      <c r="G7" s="640"/>
      <c r="H7" s="640"/>
      <c r="I7" s="643"/>
    </row>
    <row r="8" spans="1:9" x14ac:dyDescent="0.2">
      <c r="A8" s="644" t="s">
        <v>731</v>
      </c>
      <c r="B8" s="640"/>
      <c r="C8" s="645"/>
      <c r="D8" s="645"/>
      <c r="E8" s="645"/>
      <c r="F8" s="1635" t="s">
        <v>1194</v>
      </c>
      <c r="G8" s="1635"/>
      <c r="H8" s="646"/>
      <c r="I8" s="645"/>
    </row>
    <row r="9" spans="1:9" x14ac:dyDescent="0.2">
      <c r="A9" s="642"/>
      <c r="B9" s="640"/>
      <c r="C9" s="640"/>
      <c r="D9" s="640"/>
      <c r="E9" s="640"/>
      <c r="F9" s="640"/>
      <c r="G9" s="640"/>
      <c r="H9" s="640"/>
      <c r="I9" s="640"/>
    </row>
    <row r="10" spans="1:9" ht="13.5" thickBot="1" x14ac:dyDescent="0.25">
      <c r="A10" s="647" t="s">
        <v>883</v>
      </c>
      <c r="B10" s="640"/>
      <c r="C10" s="640"/>
      <c r="D10" s="640"/>
      <c r="E10" s="640"/>
      <c r="F10" s="640"/>
      <c r="G10" s="640"/>
      <c r="H10" s="640"/>
      <c r="I10" s="640"/>
    </row>
    <row r="11" spans="1:9" ht="34.5" thickBot="1" x14ac:dyDescent="0.25">
      <c r="A11" s="648" t="s">
        <v>72</v>
      </c>
      <c r="B11" s="649" t="s">
        <v>73</v>
      </c>
      <c r="C11" s="649" t="s">
        <v>74</v>
      </c>
      <c r="D11" s="649" t="s">
        <v>75</v>
      </c>
      <c r="E11" s="649" t="s">
        <v>76</v>
      </c>
      <c r="F11" s="649" t="s">
        <v>77</v>
      </c>
      <c r="G11" s="649" t="s">
        <v>78</v>
      </c>
      <c r="H11" s="650" t="s">
        <v>79</v>
      </c>
      <c r="I11" s="648" t="s">
        <v>120</v>
      </c>
    </row>
    <row r="12" spans="1:9" x14ac:dyDescent="0.2">
      <c r="A12" s="651" t="s">
        <v>1195</v>
      </c>
      <c r="B12" s="883" t="s">
        <v>890</v>
      </c>
      <c r="C12" s="883">
        <v>0</v>
      </c>
      <c r="D12" s="883">
        <v>0</v>
      </c>
      <c r="E12" s="881">
        <v>0</v>
      </c>
      <c r="F12" s="882">
        <v>0</v>
      </c>
      <c r="G12" s="884">
        <v>0</v>
      </c>
      <c r="H12" s="884">
        <v>0</v>
      </c>
      <c r="I12" s="885">
        <v>0</v>
      </c>
    </row>
    <row r="13" spans="1:9" x14ac:dyDescent="0.2">
      <c r="A13" s="658"/>
      <c r="B13" s="652"/>
      <c r="C13" s="886"/>
      <c r="D13" s="886"/>
      <c r="E13" s="654"/>
      <c r="F13" s="655"/>
      <c r="G13" s="887"/>
      <c r="H13" s="887"/>
      <c r="I13" s="888"/>
    </row>
    <row r="14" spans="1:9" ht="13.5" thickBot="1" x14ac:dyDescent="0.25">
      <c r="A14" s="659"/>
      <c r="B14" s="660"/>
      <c r="C14" s="889"/>
      <c r="D14" s="889"/>
      <c r="E14" s="661"/>
      <c r="F14" s="662"/>
      <c r="G14" s="890"/>
      <c r="H14" s="890"/>
      <c r="I14" s="891"/>
    </row>
    <row r="15" spans="1:9" ht="13.5" thickBot="1" x14ac:dyDescent="0.25">
      <c r="A15" s="663" t="s">
        <v>80</v>
      </c>
      <c r="B15" s="664" t="s">
        <v>890</v>
      </c>
      <c r="C15" s="892">
        <f>SUM(C12:C14)</f>
        <v>0</v>
      </c>
      <c r="D15" s="892">
        <f t="shared" ref="D15:I15" si="0">SUM(D12:D14)</f>
        <v>0</v>
      </c>
      <c r="E15" s="892">
        <f t="shared" si="0"/>
        <v>0</v>
      </c>
      <c r="F15" s="892">
        <f t="shared" si="0"/>
        <v>0</v>
      </c>
      <c r="G15" s="892">
        <f t="shared" si="0"/>
        <v>0</v>
      </c>
      <c r="H15" s="892">
        <f t="shared" si="0"/>
        <v>0</v>
      </c>
      <c r="I15" s="892">
        <f t="shared" si="0"/>
        <v>0</v>
      </c>
    </row>
    <row r="16" spans="1:9" x14ac:dyDescent="0.2">
      <c r="A16" s="666" t="s">
        <v>569</v>
      </c>
      <c r="B16" s="1637"/>
      <c r="C16" s="1638"/>
      <c r="D16" s="1638"/>
      <c r="E16" s="1638"/>
      <c r="F16" s="1638"/>
      <c r="G16" s="1638"/>
      <c r="H16" s="1638"/>
      <c r="I16" s="1639"/>
    </row>
    <row r="17" spans="1:16" ht="15.75" x14ac:dyDescent="0.2">
      <c r="A17" s="1636" t="s">
        <v>568</v>
      </c>
      <c r="B17" s="1636"/>
      <c r="C17" s="1636"/>
      <c r="D17" s="1636"/>
      <c r="E17" s="1636"/>
      <c r="F17" s="1636"/>
      <c r="G17" s="1636"/>
      <c r="H17" s="1636"/>
      <c r="I17" s="1636"/>
      <c r="J17" s="1636"/>
      <c r="K17" s="1636"/>
      <c r="L17" s="1636"/>
      <c r="M17" s="1636"/>
      <c r="N17" s="1636"/>
      <c r="O17" s="1636"/>
      <c r="P17" s="1636"/>
    </row>
    <row r="18" spans="1:16" x14ac:dyDescent="0.2">
      <c r="A18" s="640"/>
      <c r="B18" s="640"/>
      <c r="C18" s="640"/>
      <c r="D18" s="640"/>
      <c r="E18" s="640"/>
      <c r="F18" s="640"/>
      <c r="G18" s="640"/>
      <c r="H18" s="640"/>
      <c r="I18" s="640"/>
    </row>
    <row r="19" spans="1:16" ht="13.5" thickBot="1" x14ac:dyDescent="0.25">
      <c r="A19" s="647" t="s">
        <v>884</v>
      </c>
      <c r="B19" s="640"/>
      <c r="C19" s="640"/>
      <c r="D19" s="640"/>
      <c r="E19" s="640"/>
      <c r="F19" s="640"/>
      <c r="G19" s="640"/>
      <c r="H19" s="640"/>
      <c r="I19" s="640"/>
    </row>
    <row r="20" spans="1:16" ht="34.5" thickBot="1" x14ac:dyDescent="0.25">
      <c r="A20" s="648" t="s">
        <v>72</v>
      </c>
      <c r="B20" s="649" t="s">
        <v>73</v>
      </c>
      <c r="C20" s="649" t="s">
        <v>74</v>
      </c>
      <c r="D20" s="649" t="s">
        <v>75</v>
      </c>
      <c r="E20" s="649" t="s">
        <v>76</v>
      </c>
      <c r="F20" s="649" t="s">
        <v>77</v>
      </c>
      <c r="G20" s="649" t="s">
        <v>78</v>
      </c>
      <c r="H20" s="650" t="s">
        <v>79</v>
      </c>
      <c r="I20" s="648" t="s">
        <v>120</v>
      </c>
    </row>
    <row r="21" spans="1:16" x14ac:dyDescent="0.2">
      <c r="A21" s="651" t="str">
        <f>+A12</f>
        <v>ENE-MAR/2025</v>
      </c>
      <c r="B21" s="883" t="s">
        <v>890</v>
      </c>
      <c r="C21" s="883">
        <v>0</v>
      </c>
      <c r="D21" s="883">
        <v>0</v>
      </c>
      <c r="E21" s="881">
        <v>0</v>
      </c>
      <c r="F21" s="882">
        <v>0</v>
      </c>
      <c r="G21" s="884">
        <v>0</v>
      </c>
      <c r="H21" s="884">
        <v>0</v>
      </c>
      <c r="I21" s="885">
        <v>0</v>
      </c>
    </row>
    <row r="22" spans="1:16" x14ac:dyDescent="0.2">
      <c r="A22" s="658"/>
      <c r="B22" s="652"/>
      <c r="C22" s="886"/>
      <c r="D22" s="886"/>
      <c r="E22" s="654"/>
      <c r="F22" s="655"/>
      <c r="G22" s="887"/>
      <c r="H22" s="887"/>
      <c r="I22" s="888"/>
    </row>
    <row r="23" spans="1:16" ht="13.5" thickBot="1" x14ac:dyDescent="0.25">
      <c r="A23" s="651"/>
      <c r="B23" s="660"/>
      <c r="C23" s="889"/>
      <c r="D23" s="889"/>
      <c r="E23" s="661"/>
      <c r="F23" s="662"/>
      <c r="G23" s="890"/>
      <c r="H23" s="890"/>
      <c r="I23" s="891"/>
    </row>
    <row r="24" spans="1:16" ht="13.5" thickBot="1" x14ac:dyDescent="0.25">
      <c r="A24" s="663" t="s">
        <v>80</v>
      </c>
      <c r="B24" s="664" t="s">
        <v>890</v>
      </c>
      <c r="C24" s="892">
        <f t="shared" ref="C24:I24" si="1">SUM(C21:C23)</f>
        <v>0</v>
      </c>
      <c r="D24" s="892">
        <f t="shared" si="1"/>
        <v>0</v>
      </c>
      <c r="E24" s="892">
        <f t="shared" si="1"/>
        <v>0</v>
      </c>
      <c r="F24" s="892">
        <f t="shared" si="1"/>
        <v>0</v>
      </c>
      <c r="G24" s="892">
        <f t="shared" si="1"/>
        <v>0</v>
      </c>
      <c r="H24" s="892">
        <f t="shared" si="1"/>
        <v>0</v>
      </c>
      <c r="I24" s="892">
        <f t="shared" si="1"/>
        <v>0</v>
      </c>
    </row>
    <row r="25" spans="1:16" x14ac:dyDescent="0.2">
      <c r="A25" s="666" t="s">
        <v>569</v>
      </c>
      <c r="B25" s="1637"/>
      <c r="C25" s="1638"/>
      <c r="D25" s="1638"/>
      <c r="E25" s="1638"/>
      <c r="F25" s="1638"/>
      <c r="G25" s="1638"/>
      <c r="H25" s="1638"/>
      <c r="I25" s="1639"/>
    </row>
    <row r="26" spans="1:16" ht="15.75" x14ac:dyDescent="0.2">
      <c r="A26" s="1636" t="s">
        <v>568</v>
      </c>
      <c r="B26" s="1636"/>
      <c r="C26" s="1636"/>
      <c r="D26" s="1636"/>
      <c r="E26" s="1636"/>
      <c r="F26" s="1636"/>
      <c r="G26" s="1636"/>
      <c r="H26" s="1636"/>
      <c r="I26" s="1636"/>
      <c r="J26" s="1636"/>
      <c r="K26" s="1636"/>
      <c r="L26" s="1636"/>
      <c r="M26" s="1636"/>
      <c r="N26" s="1636"/>
      <c r="O26" s="1636"/>
      <c r="P26" s="1636"/>
    </row>
    <row r="27" spans="1:16" ht="15.75" x14ac:dyDescent="0.2">
      <c r="A27" s="665"/>
      <c r="B27" s="665"/>
      <c r="C27" s="665"/>
      <c r="D27" s="665"/>
      <c r="E27" s="665"/>
      <c r="F27" s="665"/>
      <c r="G27" s="665"/>
      <c r="H27" s="665"/>
      <c r="I27" s="665"/>
      <c r="J27" s="665"/>
      <c r="K27" s="665"/>
      <c r="L27" s="665"/>
      <c r="M27" s="665"/>
      <c r="N27" s="665"/>
      <c r="O27" s="665"/>
      <c r="P27" s="665"/>
    </row>
    <row r="28" spans="1:16" ht="13.5" thickBot="1" x14ac:dyDescent="0.25">
      <c r="A28" s="647" t="s">
        <v>885</v>
      </c>
      <c r="B28" s="640"/>
      <c r="C28" s="640"/>
      <c r="D28" s="640"/>
      <c r="E28" s="640"/>
      <c r="F28" s="640"/>
      <c r="G28" s="640"/>
      <c r="H28" s="640"/>
      <c r="I28" s="640"/>
    </row>
    <row r="29" spans="1:16" ht="34.5" thickBot="1" x14ac:dyDescent="0.25">
      <c r="A29" s="648" t="s">
        <v>72</v>
      </c>
      <c r="B29" s="649" t="s">
        <v>73</v>
      </c>
      <c r="C29" s="649" t="s">
        <v>74</v>
      </c>
      <c r="D29" s="649" t="s">
        <v>75</v>
      </c>
      <c r="E29" s="649" t="s">
        <v>76</v>
      </c>
      <c r="F29" s="649" t="s">
        <v>77</v>
      </c>
      <c r="G29" s="649" t="s">
        <v>78</v>
      </c>
      <c r="H29" s="650" t="s">
        <v>79</v>
      </c>
      <c r="I29" s="648" t="s">
        <v>120</v>
      </c>
    </row>
    <row r="30" spans="1:16" x14ac:dyDescent="0.2">
      <c r="A30" s="651" t="str">
        <f>+A21</f>
        <v>ENE-MAR/2025</v>
      </c>
      <c r="B30" s="883" t="s">
        <v>890</v>
      </c>
      <c r="C30" s="883">
        <v>0</v>
      </c>
      <c r="D30" s="883">
        <v>0</v>
      </c>
      <c r="E30" s="881">
        <v>0</v>
      </c>
      <c r="F30" s="882">
        <v>0</v>
      </c>
      <c r="G30" s="884">
        <v>0</v>
      </c>
      <c r="H30" s="884">
        <v>0</v>
      </c>
      <c r="I30" s="885">
        <v>3</v>
      </c>
    </row>
    <row r="31" spans="1:16" x14ac:dyDescent="0.2">
      <c r="A31" s="658"/>
      <c r="B31" s="652"/>
      <c r="C31" s="886"/>
      <c r="D31" s="886"/>
      <c r="E31" s="654"/>
      <c r="F31" s="655"/>
      <c r="G31" s="887"/>
      <c r="H31" s="887"/>
      <c r="I31" s="888"/>
    </row>
    <row r="32" spans="1:16" ht="13.5" thickBot="1" x14ac:dyDescent="0.25">
      <c r="A32" s="651"/>
      <c r="B32" s="660"/>
      <c r="C32" s="889"/>
      <c r="D32" s="889"/>
      <c r="E32" s="661"/>
      <c r="F32" s="662"/>
      <c r="G32" s="890"/>
      <c r="H32" s="890"/>
      <c r="I32" s="891"/>
    </row>
    <row r="33" spans="1:16" ht="13.5" thickBot="1" x14ac:dyDescent="0.25">
      <c r="A33" s="663" t="s">
        <v>80</v>
      </c>
      <c r="B33" s="664" t="s">
        <v>890</v>
      </c>
      <c r="C33" s="892">
        <f t="shared" ref="C33:I33" si="2">SUM(C30:C32)</f>
        <v>0</v>
      </c>
      <c r="D33" s="892">
        <f t="shared" si="2"/>
        <v>0</v>
      </c>
      <c r="E33" s="892">
        <f t="shared" si="2"/>
        <v>0</v>
      </c>
      <c r="F33" s="892">
        <f t="shared" si="2"/>
        <v>0</v>
      </c>
      <c r="G33" s="892">
        <f t="shared" si="2"/>
        <v>0</v>
      </c>
      <c r="H33" s="892">
        <f t="shared" si="2"/>
        <v>0</v>
      </c>
      <c r="I33" s="892">
        <f t="shared" si="2"/>
        <v>3</v>
      </c>
    </row>
    <row r="34" spans="1:16" x14ac:dyDescent="0.2">
      <c r="A34" s="666" t="s">
        <v>569</v>
      </c>
      <c r="B34" s="652"/>
      <c r="C34" s="653"/>
      <c r="D34" s="653"/>
      <c r="E34" s="654"/>
      <c r="F34" s="655"/>
      <c r="G34" s="656"/>
      <c r="H34" s="656"/>
      <c r="I34" s="657"/>
    </row>
    <row r="35" spans="1:16" ht="15.75" x14ac:dyDescent="0.2">
      <c r="A35" s="1636" t="s">
        <v>568</v>
      </c>
      <c r="B35" s="1636"/>
      <c r="C35" s="1636"/>
      <c r="D35" s="1636"/>
      <c r="E35" s="1636"/>
      <c r="F35" s="1636"/>
      <c r="G35" s="1636"/>
      <c r="H35" s="1636"/>
      <c r="I35" s="1636"/>
      <c r="J35" s="1636"/>
      <c r="K35" s="1636"/>
      <c r="L35" s="1636"/>
      <c r="M35" s="1636"/>
      <c r="N35" s="1636"/>
      <c r="O35" s="1636"/>
      <c r="P35" s="1636"/>
    </row>
    <row r="36" spans="1:16" ht="15.75" x14ac:dyDescent="0.2">
      <c r="A36" s="665"/>
      <c r="B36" s="665"/>
      <c r="C36" s="665"/>
      <c r="D36" s="665"/>
      <c r="E36" s="665"/>
      <c r="F36" s="665"/>
      <c r="G36" s="665"/>
      <c r="H36" s="665"/>
      <c r="I36" s="665"/>
      <c r="J36" s="665"/>
      <c r="K36" s="665"/>
      <c r="L36" s="665"/>
      <c r="M36" s="665"/>
      <c r="N36" s="665"/>
      <c r="O36" s="665"/>
      <c r="P36" s="665"/>
    </row>
    <row r="37" spans="1:16" ht="15.75" x14ac:dyDescent="0.2">
      <c r="A37" s="670"/>
      <c r="B37" s="670"/>
      <c r="C37" s="670"/>
      <c r="D37" s="670"/>
      <c r="E37" s="670"/>
      <c r="F37" s="670"/>
      <c r="G37" s="670"/>
      <c r="H37" s="670"/>
      <c r="I37" s="670"/>
      <c r="J37" s="670"/>
      <c r="K37" s="670"/>
      <c r="L37" s="670"/>
      <c r="M37" s="670"/>
      <c r="N37" s="670"/>
      <c r="O37" s="670"/>
      <c r="P37" s="670"/>
    </row>
    <row r="38" spans="1:16" ht="13.5" thickBot="1" x14ac:dyDescent="0.25">
      <c r="A38" s="647" t="s">
        <v>886</v>
      </c>
      <c r="B38" s="640"/>
      <c r="C38" s="640"/>
      <c r="D38" s="640"/>
      <c r="E38" s="640"/>
      <c r="F38" s="640"/>
      <c r="G38" s="640"/>
      <c r="H38" s="640"/>
      <c r="I38" s="640"/>
    </row>
    <row r="39" spans="1:16" ht="34.5" thickBot="1" x14ac:dyDescent="0.25">
      <c r="A39" s="648" t="s">
        <v>72</v>
      </c>
      <c r="B39" s="649" t="s">
        <v>73</v>
      </c>
      <c r="C39" s="649" t="s">
        <v>74</v>
      </c>
      <c r="D39" s="649" t="s">
        <v>75</v>
      </c>
      <c r="E39" s="649" t="s">
        <v>76</v>
      </c>
      <c r="F39" s="649" t="s">
        <v>77</v>
      </c>
      <c r="G39" s="649" t="s">
        <v>78</v>
      </c>
      <c r="H39" s="650" t="s">
        <v>79</v>
      </c>
      <c r="I39" s="648" t="s">
        <v>120</v>
      </c>
    </row>
    <row r="40" spans="1:16" x14ac:dyDescent="0.2">
      <c r="A40" s="651" t="str">
        <f>+A30</f>
        <v>ENE-MAR/2025</v>
      </c>
      <c r="B40" s="883" t="s">
        <v>890</v>
      </c>
      <c r="C40" s="883">
        <v>0</v>
      </c>
      <c r="D40" s="883">
        <v>0</v>
      </c>
      <c r="E40" s="881">
        <v>0</v>
      </c>
      <c r="F40" s="882">
        <v>0</v>
      </c>
      <c r="G40" s="884">
        <v>0</v>
      </c>
      <c r="H40" s="884">
        <v>1</v>
      </c>
      <c r="I40" s="885">
        <v>3</v>
      </c>
    </row>
    <row r="41" spans="1:16" x14ac:dyDescent="0.2">
      <c r="A41" s="658"/>
      <c r="B41" s="652"/>
      <c r="C41" s="886"/>
      <c r="D41" s="886"/>
      <c r="E41" s="654"/>
      <c r="F41" s="655"/>
      <c r="G41" s="887"/>
      <c r="H41" s="887"/>
      <c r="I41" s="888"/>
    </row>
    <row r="42" spans="1:16" ht="13.5" thickBot="1" x14ac:dyDescent="0.25">
      <c r="A42" s="651"/>
      <c r="B42" s="660"/>
      <c r="C42" s="889"/>
      <c r="D42" s="889"/>
      <c r="E42" s="661"/>
      <c r="F42" s="662"/>
      <c r="G42" s="890"/>
      <c r="H42" s="890"/>
      <c r="I42" s="891"/>
    </row>
    <row r="43" spans="1:16" ht="13.5" thickBot="1" x14ac:dyDescent="0.25">
      <c r="A43" s="663" t="s">
        <v>80</v>
      </c>
      <c r="B43" s="664" t="s">
        <v>890</v>
      </c>
      <c r="C43" s="892">
        <f t="shared" ref="C43:I43" si="3">SUM(C40:C42)</f>
        <v>0</v>
      </c>
      <c r="D43" s="892">
        <f t="shared" si="3"/>
        <v>0</v>
      </c>
      <c r="E43" s="892">
        <f t="shared" si="3"/>
        <v>0</v>
      </c>
      <c r="F43" s="892">
        <f t="shared" si="3"/>
        <v>0</v>
      </c>
      <c r="G43" s="892">
        <f t="shared" si="3"/>
        <v>0</v>
      </c>
      <c r="H43" s="892">
        <f t="shared" si="3"/>
        <v>1</v>
      </c>
      <c r="I43" s="892">
        <f t="shared" si="3"/>
        <v>3</v>
      </c>
    </row>
    <row r="44" spans="1:16" x14ac:dyDescent="0.2">
      <c r="A44" s="666" t="s">
        <v>569</v>
      </c>
      <c r="B44" s="1637"/>
      <c r="C44" s="1638"/>
      <c r="D44" s="1638"/>
      <c r="E44" s="1638"/>
      <c r="F44" s="1638"/>
      <c r="G44" s="1638"/>
      <c r="H44" s="1638"/>
      <c r="I44" s="1639"/>
    </row>
    <row r="45" spans="1:16" ht="15.75" x14ac:dyDescent="0.2">
      <c r="A45" s="1636" t="s">
        <v>568</v>
      </c>
      <c r="B45" s="1636"/>
      <c r="C45" s="1636"/>
      <c r="D45" s="1636"/>
      <c r="E45" s="1636"/>
      <c r="F45" s="1636"/>
      <c r="G45" s="1636"/>
      <c r="H45" s="1636"/>
      <c r="I45" s="1636"/>
      <c r="J45" s="1636"/>
      <c r="K45" s="1636"/>
      <c r="L45" s="1636"/>
      <c r="M45" s="1636"/>
      <c r="N45" s="1636"/>
      <c r="O45" s="1636"/>
      <c r="P45" s="1636"/>
    </row>
    <row r="46" spans="1:16" ht="15.75" x14ac:dyDescent="0.2">
      <c r="A46" s="670"/>
      <c r="B46" s="670"/>
      <c r="C46" s="670"/>
      <c r="D46" s="670"/>
      <c r="E46" s="670"/>
      <c r="F46" s="670"/>
      <c r="G46" s="670"/>
      <c r="H46" s="670"/>
      <c r="I46" s="670"/>
      <c r="J46" s="670"/>
      <c r="K46" s="670"/>
      <c r="L46" s="670"/>
      <c r="M46" s="670"/>
      <c r="N46" s="670"/>
      <c r="O46" s="670"/>
      <c r="P46" s="670"/>
    </row>
    <row r="47" spans="1:16" ht="13.5" thickBot="1" x14ac:dyDescent="0.25">
      <c r="A47" s="647" t="s">
        <v>887</v>
      </c>
      <c r="B47" s="640"/>
      <c r="C47" s="640"/>
      <c r="D47" s="640"/>
      <c r="E47" s="640"/>
      <c r="F47" s="640"/>
      <c r="G47" s="640"/>
      <c r="H47" s="640"/>
      <c r="I47" s="640"/>
    </row>
    <row r="48" spans="1:16" ht="34.5" thickBot="1" x14ac:dyDescent="0.25">
      <c r="A48" s="648" t="s">
        <v>72</v>
      </c>
      <c r="B48" s="649" t="s">
        <v>73</v>
      </c>
      <c r="C48" s="649" t="s">
        <v>74</v>
      </c>
      <c r="D48" s="649" t="s">
        <v>75</v>
      </c>
      <c r="E48" s="649" t="s">
        <v>76</v>
      </c>
      <c r="F48" s="649" t="s">
        <v>77</v>
      </c>
      <c r="G48" s="649" t="s">
        <v>78</v>
      </c>
      <c r="H48" s="650" t="s">
        <v>79</v>
      </c>
      <c r="I48" s="648" t="s">
        <v>120</v>
      </c>
    </row>
    <row r="49" spans="1:16" x14ac:dyDescent="0.2">
      <c r="A49" s="651" t="str">
        <f>+A40</f>
        <v>ENE-MAR/2025</v>
      </c>
      <c r="B49" s="883" t="s">
        <v>890</v>
      </c>
      <c r="C49" s="883">
        <v>0</v>
      </c>
      <c r="D49" s="883">
        <v>0</v>
      </c>
      <c r="E49" s="881">
        <v>0</v>
      </c>
      <c r="F49" s="882">
        <v>0</v>
      </c>
      <c r="G49" s="884">
        <v>0</v>
      </c>
      <c r="H49" s="884">
        <v>1</v>
      </c>
      <c r="I49" s="885">
        <v>0</v>
      </c>
    </row>
    <row r="50" spans="1:16" x14ac:dyDescent="0.2">
      <c r="A50" s="658"/>
      <c r="B50" s="652"/>
      <c r="C50" s="886"/>
      <c r="D50" s="886"/>
      <c r="E50" s="654"/>
      <c r="F50" s="655"/>
      <c r="G50" s="887"/>
      <c r="H50" s="887"/>
      <c r="I50" s="888"/>
    </row>
    <row r="51" spans="1:16" ht="13.5" thickBot="1" x14ac:dyDescent="0.25">
      <c r="A51" s="651"/>
      <c r="B51" s="660"/>
      <c r="C51" s="889"/>
      <c r="D51" s="889"/>
      <c r="E51" s="661"/>
      <c r="F51" s="662"/>
      <c r="G51" s="890"/>
      <c r="H51" s="890"/>
      <c r="I51" s="891"/>
    </row>
    <row r="52" spans="1:16" ht="13.5" thickBot="1" x14ac:dyDescent="0.25">
      <c r="A52" s="663" t="s">
        <v>80</v>
      </c>
      <c r="B52" s="664" t="s">
        <v>890</v>
      </c>
      <c r="C52" s="892">
        <f t="shared" ref="C52:I52" si="4">SUM(C49:C51)</f>
        <v>0</v>
      </c>
      <c r="D52" s="892">
        <f t="shared" si="4"/>
        <v>0</v>
      </c>
      <c r="E52" s="892">
        <f t="shared" si="4"/>
        <v>0</v>
      </c>
      <c r="F52" s="892">
        <f t="shared" si="4"/>
        <v>0</v>
      </c>
      <c r="G52" s="892">
        <f t="shared" si="4"/>
        <v>0</v>
      </c>
      <c r="H52" s="892">
        <f t="shared" si="4"/>
        <v>1</v>
      </c>
      <c r="I52" s="892">
        <f t="shared" si="4"/>
        <v>0</v>
      </c>
    </row>
    <row r="53" spans="1:16" x14ac:dyDescent="0.2">
      <c r="A53" s="666" t="s">
        <v>569</v>
      </c>
      <c r="B53" s="652"/>
      <c r="C53" s="653"/>
      <c r="D53" s="653"/>
      <c r="E53" s="654"/>
      <c r="F53" s="655"/>
      <c r="G53" s="656"/>
      <c r="H53" s="656"/>
      <c r="I53" s="657"/>
    </row>
    <row r="54" spans="1:16" ht="15.75" x14ac:dyDescent="0.2">
      <c r="A54" s="1636" t="s">
        <v>568</v>
      </c>
      <c r="B54" s="1636"/>
      <c r="C54" s="1636"/>
      <c r="D54" s="1636"/>
      <c r="E54" s="1636"/>
      <c r="F54" s="1636"/>
      <c r="G54" s="1636"/>
      <c r="H54" s="1636"/>
      <c r="I54" s="1636"/>
      <c r="J54" s="1636"/>
      <c r="K54" s="1636"/>
      <c r="L54" s="1636"/>
      <c r="M54" s="1636"/>
      <c r="N54" s="1636"/>
      <c r="O54" s="1636"/>
      <c r="P54" s="1636"/>
    </row>
    <row r="55" spans="1:16" ht="15.75" x14ac:dyDescent="0.2">
      <c r="A55" s="670"/>
      <c r="B55" s="670"/>
      <c r="C55" s="670"/>
      <c r="D55" s="670"/>
      <c r="E55" s="670"/>
      <c r="F55" s="670"/>
      <c r="G55" s="670"/>
      <c r="H55" s="670"/>
      <c r="I55" s="670"/>
      <c r="J55" s="670"/>
      <c r="K55" s="670"/>
      <c r="L55" s="670"/>
      <c r="M55" s="670"/>
      <c r="N55" s="670"/>
      <c r="O55" s="670"/>
      <c r="P55" s="670"/>
    </row>
    <row r="56" spans="1:16" ht="13.5" thickBot="1" x14ac:dyDescent="0.25">
      <c r="A56" s="647" t="s">
        <v>888</v>
      </c>
      <c r="B56" s="640"/>
      <c r="C56" s="640"/>
      <c r="D56" s="640"/>
      <c r="E56" s="640"/>
      <c r="F56" s="640"/>
      <c r="G56" s="640"/>
      <c r="H56" s="640"/>
      <c r="I56" s="640"/>
    </row>
    <row r="57" spans="1:16" ht="34.5" thickBot="1" x14ac:dyDescent="0.25">
      <c r="A57" s="648" t="s">
        <v>72</v>
      </c>
      <c r="B57" s="649" t="s">
        <v>73</v>
      </c>
      <c r="C57" s="649" t="s">
        <v>74</v>
      </c>
      <c r="D57" s="649" t="s">
        <v>75</v>
      </c>
      <c r="E57" s="649" t="s">
        <v>76</v>
      </c>
      <c r="F57" s="649" t="s">
        <v>77</v>
      </c>
      <c r="G57" s="649" t="s">
        <v>78</v>
      </c>
      <c r="H57" s="650" t="s">
        <v>79</v>
      </c>
      <c r="I57" s="648" t="s">
        <v>120</v>
      </c>
    </row>
    <row r="58" spans="1:16" x14ac:dyDescent="0.2">
      <c r="A58" s="651" t="str">
        <f>+A49</f>
        <v>ENE-MAR/2025</v>
      </c>
      <c r="B58" s="883" t="s">
        <v>890</v>
      </c>
      <c r="C58" s="883">
        <v>0</v>
      </c>
      <c r="D58" s="883">
        <v>0</v>
      </c>
      <c r="E58" s="881">
        <v>0</v>
      </c>
      <c r="F58" s="882">
        <v>0</v>
      </c>
      <c r="G58" s="884">
        <v>0</v>
      </c>
      <c r="H58" s="884">
        <v>0</v>
      </c>
      <c r="I58" s="885">
        <v>0</v>
      </c>
    </row>
    <row r="59" spans="1:16" x14ac:dyDescent="0.2">
      <c r="A59" s="658"/>
      <c r="B59" s="652"/>
      <c r="C59" s="886"/>
      <c r="D59" s="886"/>
      <c r="E59" s="654"/>
      <c r="F59" s="655"/>
      <c r="G59" s="887"/>
      <c r="H59" s="887"/>
      <c r="I59" s="888"/>
    </row>
    <row r="60" spans="1:16" ht="13.5" thickBot="1" x14ac:dyDescent="0.25">
      <c r="A60" s="651"/>
      <c r="B60" s="660"/>
      <c r="C60" s="889"/>
      <c r="D60" s="889"/>
      <c r="E60" s="661"/>
      <c r="F60" s="662"/>
      <c r="G60" s="890"/>
      <c r="H60" s="890"/>
      <c r="I60" s="891"/>
    </row>
    <row r="61" spans="1:16" ht="13.5" thickBot="1" x14ac:dyDescent="0.25">
      <c r="A61" s="663" t="s">
        <v>80</v>
      </c>
      <c r="B61" s="664" t="s">
        <v>890</v>
      </c>
      <c r="C61" s="892">
        <f t="shared" ref="C61:I61" si="5">SUM(C58:C60)</f>
        <v>0</v>
      </c>
      <c r="D61" s="892">
        <f t="shared" si="5"/>
        <v>0</v>
      </c>
      <c r="E61" s="892">
        <f t="shared" si="5"/>
        <v>0</v>
      </c>
      <c r="F61" s="892">
        <f t="shared" si="5"/>
        <v>0</v>
      </c>
      <c r="G61" s="892">
        <f t="shared" si="5"/>
        <v>0</v>
      </c>
      <c r="H61" s="892">
        <f t="shared" si="5"/>
        <v>0</v>
      </c>
      <c r="I61" s="892">
        <f t="shared" si="5"/>
        <v>0</v>
      </c>
    </row>
    <row r="62" spans="1:16" x14ac:dyDescent="0.2">
      <c r="A62" s="666" t="s">
        <v>569</v>
      </c>
      <c r="B62" s="652"/>
      <c r="C62" s="653"/>
      <c r="D62" s="653"/>
      <c r="E62" s="654"/>
      <c r="F62" s="655"/>
      <c r="G62" s="656"/>
      <c r="H62" s="656"/>
      <c r="I62" s="657"/>
    </row>
    <row r="63" spans="1:16" ht="15.75" x14ac:dyDescent="0.2">
      <c r="A63" s="1636" t="s">
        <v>568</v>
      </c>
      <c r="B63" s="1636"/>
      <c r="C63" s="1636"/>
      <c r="D63" s="1636"/>
      <c r="E63" s="1636"/>
      <c r="F63" s="1636"/>
      <c r="G63" s="1636"/>
      <c r="H63" s="1636"/>
      <c r="I63" s="1636"/>
      <c r="J63" s="1636"/>
      <c r="K63" s="1636"/>
      <c r="L63" s="1636"/>
      <c r="M63" s="1636"/>
      <c r="N63" s="1636"/>
      <c r="O63" s="1636"/>
      <c r="P63" s="1636"/>
    </row>
    <row r="64" spans="1:16" ht="15.75" x14ac:dyDescent="0.2">
      <c r="A64" s="670"/>
      <c r="B64" s="670"/>
      <c r="C64" s="670"/>
      <c r="D64" s="670"/>
      <c r="E64" s="670"/>
      <c r="F64" s="670"/>
      <c r="G64" s="670"/>
      <c r="H64" s="670"/>
      <c r="I64" s="670"/>
      <c r="J64" s="670"/>
      <c r="K64" s="670"/>
      <c r="L64" s="670"/>
      <c r="M64" s="670"/>
      <c r="N64" s="670"/>
      <c r="O64" s="670"/>
      <c r="P64" s="670"/>
    </row>
    <row r="65" spans="1:16" ht="13.5" thickBot="1" x14ac:dyDescent="0.25">
      <c r="A65" s="647" t="s">
        <v>889</v>
      </c>
      <c r="B65" s="640"/>
      <c r="C65" s="640"/>
      <c r="D65" s="640"/>
      <c r="E65" s="640"/>
      <c r="F65" s="640"/>
      <c r="G65" s="640"/>
      <c r="H65" s="640"/>
      <c r="I65" s="640"/>
    </row>
    <row r="66" spans="1:16" ht="34.5" thickBot="1" x14ac:dyDescent="0.25">
      <c r="A66" s="648" t="s">
        <v>72</v>
      </c>
      <c r="B66" s="649" t="s">
        <v>73</v>
      </c>
      <c r="C66" s="649" t="s">
        <v>74</v>
      </c>
      <c r="D66" s="649" t="s">
        <v>75</v>
      </c>
      <c r="E66" s="649" t="s">
        <v>76</v>
      </c>
      <c r="F66" s="649" t="s">
        <v>77</v>
      </c>
      <c r="G66" s="649" t="s">
        <v>78</v>
      </c>
      <c r="H66" s="650" t="s">
        <v>79</v>
      </c>
      <c r="I66" s="648" t="s">
        <v>120</v>
      </c>
    </row>
    <row r="67" spans="1:16" x14ac:dyDescent="0.2">
      <c r="A67" s="651" t="str">
        <f>+A58</f>
        <v>ENE-MAR/2025</v>
      </c>
      <c r="B67" s="883" t="s">
        <v>890</v>
      </c>
      <c r="C67" s="883">
        <v>0</v>
      </c>
      <c r="D67" s="883">
        <v>0</v>
      </c>
      <c r="E67" s="881">
        <v>0</v>
      </c>
      <c r="F67" s="882">
        <v>0</v>
      </c>
      <c r="G67" s="884">
        <v>0</v>
      </c>
      <c r="H67" s="884">
        <v>0</v>
      </c>
      <c r="I67" s="885">
        <v>0</v>
      </c>
    </row>
    <row r="68" spans="1:16" x14ac:dyDescent="0.2">
      <c r="A68" s="658"/>
      <c r="B68" s="652"/>
      <c r="C68" s="886"/>
      <c r="D68" s="886"/>
      <c r="E68" s="654"/>
      <c r="F68" s="655"/>
      <c r="G68" s="887"/>
      <c r="H68" s="887"/>
      <c r="I68" s="888"/>
    </row>
    <row r="69" spans="1:16" ht="13.5" thickBot="1" x14ac:dyDescent="0.25">
      <c r="A69" s="651"/>
      <c r="B69" s="660"/>
      <c r="C69" s="889"/>
      <c r="D69" s="889"/>
      <c r="E69" s="661"/>
      <c r="F69" s="662"/>
      <c r="G69" s="890"/>
      <c r="H69" s="890"/>
      <c r="I69" s="891"/>
    </row>
    <row r="70" spans="1:16" ht="13.5" thickBot="1" x14ac:dyDescent="0.25">
      <c r="A70" s="663" t="s">
        <v>80</v>
      </c>
      <c r="B70" s="664" t="s">
        <v>890</v>
      </c>
      <c r="C70" s="892">
        <f t="shared" ref="C70:I70" si="6">SUM(C67:C69)</f>
        <v>0</v>
      </c>
      <c r="D70" s="892">
        <f t="shared" si="6"/>
        <v>0</v>
      </c>
      <c r="E70" s="892">
        <f t="shared" si="6"/>
        <v>0</v>
      </c>
      <c r="F70" s="892">
        <f t="shared" si="6"/>
        <v>0</v>
      </c>
      <c r="G70" s="892">
        <f t="shared" si="6"/>
        <v>0</v>
      </c>
      <c r="H70" s="892">
        <f t="shared" si="6"/>
        <v>0</v>
      </c>
      <c r="I70" s="892">
        <f t="shared" si="6"/>
        <v>0</v>
      </c>
    </row>
    <row r="71" spans="1:16" x14ac:dyDescent="0.2">
      <c r="A71" s="666" t="s">
        <v>569</v>
      </c>
      <c r="B71" s="652"/>
      <c r="C71" s="653"/>
      <c r="D71" s="653"/>
      <c r="E71" s="654"/>
      <c r="F71" s="655"/>
      <c r="G71" s="656"/>
      <c r="H71" s="656"/>
      <c r="I71" s="657"/>
    </row>
    <row r="72" spans="1:16" ht="15.75" x14ac:dyDescent="0.2">
      <c r="A72" s="1636" t="s">
        <v>568</v>
      </c>
      <c r="B72" s="1636"/>
      <c r="C72" s="1636"/>
      <c r="D72" s="1636"/>
      <c r="E72" s="1636"/>
      <c r="F72" s="1636"/>
      <c r="G72" s="1636"/>
      <c r="H72" s="1636"/>
      <c r="I72" s="1636"/>
      <c r="J72" s="1636"/>
      <c r="K72" s="1636"/>
      <c r="L72" s="1636"/>
      <c r="M72" s="1636"/>
      <c r="N72" s="1636"/>
      <c r="O72" s="1636"/>
      <c r="P72" s="1636"/>
    </row>
    <row r="73" spans="1:16" x14ac:dyDescent="0.2">
      <c r="G73" s="1325" t="s">
        <v>443</v>
      </c>
      <c r="H73" s="1325"/>
      <c r="I73" s="1325"/>
    </row>
  </sheetData>
  <mergeCells count="14">
    <mergeCell ref="A72:P72"/>
    <mergeCell ref="B16:I16"/>
    <mergeCell ref="B25:I25"/>
    <mergeCell ref="B44:I44"/>
    <mergeCell ref="G73:I73"/>
    <mergeCell ref="A35:P35"/>
    <mergeCell ref="A54:P54"/>
    <mergeCell ref="A63:P63"/>
    <mergeCell ref="A4:I4"/>
    <mergeCell ref="A6:I6"/>
    <mergeCell ref="F8:G8"/>
    <mergeCell ref="A17:P17"/>
    <mergeCell ref="A26:P26"/>
    <mergeCell ref="A45:P45"/>
  </mergeCells>
  <hyperlinks>
    <hyperlink ref="G73" location="'TABLA DE CONTENIDO'!A1" display="VOLVER A TABLA DE CONTENIDO"/>
  </hyperlinks>
  <printOptions horizontalCentered="1" verticalCentered="1"/>
  <pageMargins left="0.39370078740157483" right="0.39370078740157483" top="0.98425196850393704" bottom="0.59055118110236227" header="0" footer="0"/>
  <pageSetup orientation="landscape"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0"/>
  <sheetViews>
    <sheetView topLeftCell="A34" zoomScale="84" zoomScaleNormal="84" workbookViewId="0">
      <selection activeCell="G31" sqref="G31:I36"/>
    </sheetView>
  </sheetViews>
  <sheetFormatPr baseColWidth="10" defaultRowHeight="12.75" x14ac:dyDescent="0.2"/>
  <cols>
    <col min="1" max="1" width="3.7109375" customWidth="1"/>
    <col min="2" max="2" width="78" customWidth="1"/>
    <col min="3" max="9" width="3.7109375" style="227" customWidth="1"/>
    <col min="10" max="28" width="3.7109375" style="897" customWidth="1"/>
    <col min="29" max="29" width="36.5703125" style="542" customWidth="1"/>
    <col min="30" max="32" width="31.42578125" customWidth="1"/>
  </cols>
  <sheetData>
    <row r="1" spans="1:29" s="35" customFormat="1" ht="23.25" x14ac:dyDescent="0.35">
      <c r="A1" s="1507" t="s">
        <v>0</v>
      </c>
      <c r="B1" s="1507"/>
      <c r="C1" s="1507"/>
      <c r="D1" s="1507"/>
      <c r="E1" s="1507"/>
      <c r="F1" s="1507"/>
      <c r="G1" s="1507"/>
      <c r="H1" s="1507"/>
      <c r="I1" s="1507"/>
      <c r="J1" s="1507"/>
      <c r="K1" s="1507"/>
      <c r="L1" s="1507"/>
      <c r="M1" s="1507"/>
      <c r="N1" s="1507"/>
      <c r="O1" s="1507"/>
      <c r="P1" s="1507"/>
      <c r="Q1" s="1507"/>
      <c r="R1" s="1507"/>
      <c r="S1" s="1507"/>
      <c r="T1" s="1507"/>
      <c r="U1" s="1507"/>
      <c r="V1" s="1507"/>
      <c r="W1" s="1507"/>
      <c r="X1" s="1507"/>
      <c r="Y1" s="1507"/>
      <c r="Z1" s="1507"/>
      <c r="AA1" s="1507"/>
      <c r="AB1" s="1507"/>
      <c r="AC1" s="1507"/>
    </row>
    <row r="2" spans="1:29" s="35" customFormat="1" ht="23.25" x14ac:dyDescent="0.35">
      <c r="A2" s="1507" t="s">
        <v>891</v>
      </c>
      <c r="B2" s="1507"/>
      <c r="C2" s="1507"/>
      <c r="D2" s="1507"/>
      <c r="E2" s="1507"/>
      <c r="F2" s="1507"/>
      <c r="G2" s="1507"/>
      <c r="H2" s="1507"/>
      <c r="I2" s="1507"/>
      <c r="J2" s="1507"/>
      <c r="K2" s="1507"/>
      <c r="L2" s="1507"/>
      <c r="M2" s="1507"/>
      <c r="N2" s="1507"/>
      <c r="O2" s="1507"/>
      <c r="P2" s="1507"/>
      <c r="Q2" s="1507"/>
      <c r="R2" s="1507"/>
      <c r="S2" s="1507"/>
      <c r="T2" s="1507"/>
      <c r="U2" s="1507"/>
      <c r="V2" s="1507"/>
      <c r="W2" s="1507"/>
      <c r="X2" s="1507"/>
      <c r="Y2" s="1507"/>
      <c r="Z2" s="1507"/>
      <c r="AA2" s="1507"/>
      <c r="AB2" s="1507"/>
      <c r="AC2" s="1507"/>
    </row>
    <row r="3" spans="1:29" s="35" customFormat="1" ht="18" x14ac:dyDescent="0.25">
      <c r="A3" s="1304" t="s">
        <v>272</v>
      </c>
      <c r="B3" s="1304"/>
      <c r="C3" s="1304"/>
      <c r="D3" s="1304"/>
      <c r="E3" s="1304"/>
      <c r="F3" s="1304"/>
      <c r="G3" s="1304"/>
      <c r="H3" s="1304"/>
      <c r="I3" s="1304"/>
      <c r="J3" s="1304"/>
      <c r="K3" s="1304"/>
      <c r="L3" s="1304"/>
      <c r="M3" s="1304"/>
      <c r="N3" s="1304"/>
      <c r="O3" s="1304"/>
      <c r="P3" s="1304"/>
      <c r="Q3" s="1304"/>
      <c r="R3" s="1304"/>
      <c r="S3" s="1304"/>
      <c r="T3" s="1304"/>
      <c r="U3" s="1304"/>
      <c r="V3" s="1304"/>
      <c r="W3" s="1304"/>
      <c r="X3" s="1304"/>
      <c r="Y3" s="1304"/>
      <c r="Z3" s="1304"/>
      <c r="AA3" s="1304"/>
      <c r="AB3" s="1304"/>
      <c r="AC3" s="1304"/>
    </row>
    <row r="4" spans="1:29" s="35" customFormat="1" ht="18" x14ac:dyDescent="0.25">
      <c r="A4" s="1322" t="s">
        <v>549</v>
      </c>
      <c r="B4" s="1322"/>
      <c r="C4" s="1322"/>
      <c r="D4" s="1322"/>
      <c r="E4" s="1322"/>
      <c r="F4" s="1322"/>
      <c r="G4" s="1322"/>
      <c r="H4" s="1322"/>
      <c r="I4" s="1322"/>
      <c r="J4" s="1322"/>
      <c r="K4" s="1322"/>
      <c r="L4" s="1322"/>
      <c r="M4" s="1322"/>
      <c r="N4" s="1322"/>
      <c r="O4" s="1322"/>
      <c r="P4" s="1322"/>
      <c r="Q4" s="1322"/>
      <c r="R4" s="1322"/>
      <c r="S4" s="1322"/>
      <c r="T4" s="1322"/>
      <c r="U4" s="1322"/>
      <c r="V4" s="1322"/>
      <c r="W4" s="1322"/>
      <c r="X4" s="1322"/>
      <c r="Y4" s="1322"/>
      <c r="Z4" s="1322"/>
      <c r="AA4" s="1322"/>
      <c r="AB4" s="1322"/>
      <c r="AC4" s="1322"/>
    </row>
    <row r="5" spans="1:29" s="35" customFormat="1" ht="18.75" thickBot="1" x14ac:dyDescent="0.3">
      <c r="A5" s="1640"/>
      <c r="B5" s="1640"/>
      <c r="C5" s="1640"/>
      <c r="D5" s="1640"/>
      <c r="E5" s="1640"/>
      <c r="F5" s="1640"/>
      <c r="G5" s="1640"/>
      <c r="H5" s="1640"/>
      <c r="I5" s="1640"/>
      <c r="J5" s="1640"/>
      <c r="K5" s="1640"/>
      <c r="L5" s="1640"/>
      <c r="M5" s="1640"/>
      <c r="N5" s="1640"/>
      <c r="O5" s="1640"/>
      <c r="P5" s="1640"/>
      <c r="Q5" s="1640"/>
      <c r="R5" s="1640"/>
      <c r="S5" s="1640"/>
      <c r="T5" s="1640"/>
      <c r="U5" s="1640"/>
      <c r="V5" s="1640"/>
      <c r="W5" s="1640"/>
      <c r="X5" s="1640"/>
      <c r="Y5" s="1640"/>
      <c r="Z5" s="1640"/>
      <c r="AA5" s="1640"/>
      <c r="AB5" s="1640"/>
      <c r="AC5" s="1640"/>
    </row>
    <row r="6" spans="1:29" s="26" customFormat="1" ht="18" customHeight="1" thickBot="1" x14ac:dyDescent="0.25">
      <c r="A6" s="189" t="s">
        <v>22</v>
      </c>
      <c r="B6" s="190" t="s">
        <v>46</v>
      </c>
      <c r="C6" s="1641">
        <v>2024</v>
      </c>
      <c r="D6" s="1642"/>
      <c r="E6" s="1642"/>
      <c r="F6" s="1642"/>
      <c r="G6" s="1642"/>
      <c r="H6" s="1642"/>
      <c r="I6" s="1643"/>
      <c r="J6" s="1641">
        <v>2025</v>
      </c>
      <c r="K6" s="1642"/>
      <c r="L6" s="1642"/>
      <c r="M6" s="1642"/>
      <c r="N6" s="1642"/>
      <c r="O6" s="1642"/>
      <c r="P6" s="1642"/>
      <c r="Q6" s="1642"/>
      <c r="R6" s="1642"/>
      <c r="S6" s="1642"/>
      <c r="T6" s="1642"/>
      <c r="U6" s="1643"/>
      <c r="V6" s="1641">
        <v>2026</v>
      </c>
      <c r="W6" s="1642"/>
      <c r="X6" s="1642"/>
      <c r="Y6" s="1642"/>
      <c r="Z6" s="1642"/>
      <c r="AA6" s="1642"/>
      <c r="AB6" s="1643"/>
      <c r="AC6" s="521" t="s">
        <v>13</v>
      </c>
    </row>
    <row r="7" spans="1:29" ht="13.5" customHeight="1" thickBot="1" x14ac:dyDescent="0.25">
      <c r="A7" s="191"/>
      <c r="B7" s="620"/>
      <c r="C7" s="1125" t="s">
        <v>371</v>
      </c>
      <c r="D7" s="1126" t="s">
        <v>372</v>
      </c>
      <c r="E7" s="1127" t="s">
        <v>373</v>
      </c>
      <c r="F7" s="1127" t="s">
        <v>237</v>
      </c>
      <c r="G7" s="1127" t="s">
        <v>238</v>
      </c>
      <c r="H7" s="1127" t="s">
        <v>239</v>
      </c>
      <c r="I7" s="1126" t="s">
        <v>240</v>
      </c>
      <c r="J7" s="1795" t="s">
        <v>527</v>
      </c>
      <c r="K7" s="1796" t="s">
        <v>528</v>
      </c>
      <c r="L7" s="1796" t="s">
        <v>529</v>
      </c>
      <c r="M7" s="1796" t="s">
        <v>530</v>
      </c>
      <c r="N7" s="1796" t="s">
        <v>531</v>
      </c>
      <c r="O7" s="1796" t="s">
        <v>371</v>
      </c>
      <c r="P7" s="1796" t="s">
        <v>372</v>
      </c>
      <c r="Q7" s="1797" t="s">
        <v>373</v>
      </c>
      <c r="R7" s="1798" t="s">
        <v>237</v>
      </c>
      <c r="S7" s="1798" t="s">
        <v>238</v>
      </c>
      <c r="T7" s="1798" t="s">
        <v>239</v>
      </c>
      <c r="U7" s="1799" t="s">
        <v>240</v>
      </c>
      <c r="V7" s="1795" t="s">
        <v>527</v>
      </c>
      <c r="W7" s="1796" t="s">
        <v>528</v>
      </c>
      <c r="X7" s="1796" t="s">
        <v>529</v>
      </c>
      <c r="Y7" s="1796" t="s">
        <v>530</v>
      </c>
      <c r="Z7" s="1796" t="s">
        <v>531</v>
      </c>
      <c r="AA7" s="1796" t="s">
        <v>371</v>
      </c>
      <c r="AB7" s="1799" t="s">
        <v>372</v>
      </c>
      <c r="AC7" s="1800"/>
    </row>
    <row r="8" spans="1:29" s="542" customFormat="1" ht="45" x14ac:dyDescent="0.2">
      <c r="A8" s="1119">
        <v>1</v>
      </c>
      <c r="B8" s="1120" t="s">
        <v>415</v>
      </c>
      <c r="C8" s="1131"/>
      <c r="D8" s="1128"/>
      <c r="E8" s="1128"/>
      <c r="F8" s="1128"/>
      <c r="G8" s="1132"/>
      <c r="H8" s="1133"/>
      <c r="I8" s="1134"/>
      <c r="J8" s="1122" t="s">
        <v>892</v>
      </c>
      <c r="K8" s="1122" t="s">
        <v>892</v>
      </c>
      <c r="L8" s="1122" t="s">
        <v>892</v>
      </c>
      <c r="M8" s="569"/>
      <c r="N8" s="569"/>
      <c r="O8" s="569"/>
      <c r="P8" s="569"/>
      <c r="Q8" s="569"/>
      <c r="R8" s="569"/>
      <c r="S8" s="569"/>
      <c r="T8" s="569"/>
      <c r="U8" s="570"/>
      <c r="V8" s="569"/>
      <c r="W8" s="569"/>
      <c r="X8" s="569"/>
      <c r="Y8" s="569"/>
      <c r="Z8" s="569"/>
      <c r="AA8" s="571"/>
      <c r="AB8" s="570"/>
      <c r="AC8" s="1121"/>
    </row>
    <row r="9" spans="1:29" ht="30" x14ac:dyDescent="0.2">
      <c r="A9" s="240">
        <v>2</v>
      </c>
      <c r="B9" s="522" t="s">
        <v>400</v>
      </c>
      <c r="C9" s="1135"/>
      <c r="D9" s="894"/>
      <c r="E9" s="894"/>
      <c r="F9" s="894"/>
      <c r="G9" s="894"/>
      <c r="H9" s="894"/>
      <c r="I9" s="1129"/>
      <c r="J9" s="1801" t="s">
        <v>892</v>
      </c>
      <c r="K9" s="1801" t="s">
        <v>892</v>
      </c>
      <c r="L9" s="1801" t="s">
        <v>892</v>
      </c>
      <c r="M9" s="1802"/>
      <c r="N9" s="1802"/>
      <c r="O9" s="1802"/>
      <c r="P9" s="1802"/>
      <c r="Q9" s="1802"/>
      <c r="R9" s="1802"/>
      <c r="S9" s="1802"/>
      <c r="T9" s="1802"/>
      <c r="U9" s="1803"/>
      <c r="V9" s="1802"/>
      <c r="W9" s="1802"/>
      <c r="X9" s="1802"/>
      <c r="Y9" s="1802"/>
      <c r="Z9" s="1802"/>
      <c r="AA9" s="1804"/>
      <c r="AB9" s="1803"/>
      <c r="AC9" s="1121"/>
    </row>
    <row r="10" spans="1:29" ht="45" x14ac:dyDescent="0.2">
      <c r="A10" s="240">
        <v>3</v>
      </c>
      <c r="B10" s="527" t="s">
        <v>495</v>
      </c>
      <c r="C10" s="1135"/>
      <c r="D10" s="894"/>
      <c r="E10" s="894"/>
      <c r="F10" s="894"/>
      <c r="G10" s="894"/>
      <c r="H10" s="894"/>
      <c r="I10" s="1129"/>
      <c r="J10" s="1801" t="s">
        <v>892</v>
      </c>
      <c r="K10" s="1801" t="s">
        <v>892</v>
      </c>
      <c r="L10" s="1801" t="s">
        <v>892</v>
      </c>
      <c r="M10" s="1802"/>
      <c r="N10" s="1802"/>
      <c r="O10" s="1802"/>
      <c r="P10" s="1802"/>
      <c r="Q10" s="1802"/>
      <c r="R10" s="1802"/>
      <c r="S10" s="1802"/>
      <c r="T10" s="1802"/>
      <c r="U10" s="1803"/>
      <c r="V10" s="1802"/>
      <c r="W10" s="1802"/>
      <c r="X10" s="1802"/>
      <c r="Y10" s="1802"/>
      <c r="Z10" s="1802"/>
      <c r="AA10" s="1804"/>
      <c r="AB10" s="1803"/>
      <c r="AC10" s="1121"/>
    </row>
    <row r="11" spans="1:29" ht="45" x14ac:dyDescent="0.2">
      <c r="A11" s="240">
        <v>4</v>
      </c>
      <c r="B11" s="522" t="s">
        <v>542</v>
      </c>
      <c r="C11" s="1135"/>
      <c r="D11" s="894"/>
      <c r="E11" s="894"/>
      <c r="F11" s="894"/>
      <c r="G11" s="894"/>
      <c r="H11" s="894"/>
      <c r="I11" s="1129"/>
      <c r="J11" s="1801" t="s">
        <v>892</v>
      </c>
      <c r="K11" s="1801" t="s">
        <v>892</v>
      </c>
      <c r="L11" s="1801" t="s">
        <v>892</v>
      </c>
      <c r="M11" s="1802"/>
      <c r="N11" s="1802"/>
      <c r="O11" s="1802"/>
      <c r="P11" s="1802"/>
      <c r="Q11" s="1802"/>
      <c r="R11" s="1802"/>
      <c r="S11" s="1802"/>
      <c r="T11" s="1802"/>
      <c r="U11" s="1803"/>
      <c r="V11" s="1802"/>
      <c r="W11" s="1802"/>
      <c r="X11" s="1802"/>
      <c r="Y11" s="1802"/>
      <c r="Z11" s="1802"/>
      <c r="AA11" s="1804"/>
      <c r="AB11" s="1803"/>
      <c r="AC11" s="1805"/>
    </row>
    <row r="12" spans="1:29" ht="45" x14ac:dyDescent="0.2">
      <c r="A12" s="240">
        <v>5</v>
      </c>
      <c r="B12" s="522" t="s">
        <v>401</v>
      </c>
      <c r="C12" s="568"/>
      <c r="D12" s="893"/>
      <c r="E12" s="893"/>
      <c r="F12" s="893"/>
      <c r="G12" s="893"/>
      <c r="H12" s="893"/>
      <c r="I12" s="1130"/>
      <c r="J12" s="1801" t="s">
        <v>892</v>
      </c>
      <c r="K12" s="1801" t="s">
        <v>892</v>
      </c>
      <c r="L12" s="1801" t="s">
        <v>892</v>
      </c>
      <c r="M12" s="569"/>
      <c r="N12" s="569"/>
      <c r="O12" s="569"/>
      <c r="P12" s="569"/>
      <c r="Q12" s="569"/>
      <c r="R12" s="569"/>
      <c r="S12" s="569"/>
      <c r="T12" s="569"/>
      <c r="U12" s="570"/>
      <c r="V12" s="569"/>
      <c r="W12" s="569"/>
      <c r="X12" s="569"/>
      <c r="Y12" s="569"/>
      <c r="Z12" s="569"/>
      <c r="AA12" s="571"/>
      <c r="AB12" s="570"/>
      <c r="AC12" s="1806"/>
    </row>
    <row r="13" spans="1:29" ht="105" x14ac:dyDescent="0.2">
      <c r="A13" s="240">
        <v>6</v>
      </c>
      <c r="B13" s="522" t="s">
        <v>518</v>
      </c>
      <c r="C13" s="1135"/>
      <c r="D13" s="894"/>
      <c r="E13" s="894"/>
      <c r="F13" s="894"/>
      <c r="G13" s="894"/>
      <c r="H13" s="894"/>
      <c r="I13" s="1129"/>
      <c r="J13" s="1801" t="s">
        <v>892</v>
      </c>
      <c r="K13" s="1801" t="s">
        <v>892</v>
      </c>
      <c r="L13" s="1801" t="s">
        <v>892</v>
      </c>
      <c r="M13" s="1802"/>
      <c r="N13" s="1802"/>
      <c r="O13" s="1802"/>
      <c r="P13" s="1802"/>
      <c r="Q13" s="1802"/>
      <c r="R13" s="1802"/>
      <c r="S13" s="1802"/>
      <c r="T13" s="1802"/>
      <c r="U13" s="1803"/>
      <c r="V13" s="1802"/>
      <c r="W13" s="1802"/>
      <c r="X13" s="1802"/>
      <c r="Y13" s="1802"/>
      <c r="Z13" s="1802"/>
      <c r="AA13" s="1804"/>
      <c r="AB13" s="1803"/>
      <c r="AC13" s="1805"/>
    </row>
    <row r="14" spans="1:29" ht="30" x14ac:dyDescent="0.2">
      <c r="A14" s="240">
        <v>7</v>
      </c>
      <c r="B14" s="522" t="s">
        <v>402</v>
      </c>
      <c r="C14" s="1135"/>
      <c r="D14" s="894"/>
      <c r="E14" s="894"/>
      <c r="F14" s="894"/>
      <c r="G14" s="894"/>
      <c r="H14" s="894"/>
      <c r="I14" s="1129"/>
      <c r="J14" s="1801" t="s">
        <v>892</v>
      </c>
      <c r="K14" s="1801" t="s">
        <v>892</v>
      </c>
      <c r="L14" s="1801" t="s">
        <v>892</v>
      </c>
      <c r="M14" s="1802"/>
      <c r="N14" s="1802"/>
      <c r="O14" s="1802"/>
      <c r="P14" s="1802"/>
      <c r="Q14" s="1802"/>
      <c r="R14" s="1802"/>
      <c r="S14" s="1802"/>
      <c r="T14" s="1802"/>
      <c r="U14" s="1803"/>
      <c r="V14" s="1802"/>
      <c r="W14" s="1802"/>
      <c r="X14" s="1802"/>
      <c r="Y14" s="1802"/>
      <c r="Z14" s="1802"/>
      <c r="AA14" s="1804"/>
      <c r="AB14" s="1803"/>
      <c r="AC14" s="1121"/>
    </row>
    <row r="15" spans="1:29" ht="45" x14ac:dyDescent="0.2">
      <c r="A15" s="240">
        <v>8</v>
      </c>
      <c r="B15" s="522" t="s">
        <v>519</v>
      </c>
      <c r="C15" s="1135"/>
      <c r="D15" s="894"/>
      <c r="E15" s="894"/>
      <c r="F15" s="894"/>
      <c r="G15" s="894"/>
      <c r="H15" s="894"/>
      <c r="I15" s="1129"/>
      <c r="J15" s="1801" t="s">
        <v>892</v>
      </c>
      <c r="K15" s="1801" t="s">
        <v>892</v>
      </c>
      <c r="L15" s="1801" t="s">
        <v>892</v>
      </c>
      <c r="M15" s="1802"/>
      <c r="N15" s="1802"/>
      <c r="O15" s="1802"/>
      <c r="P15" s="1802"/>
      <c r="Q15" s="1802"/>
      <c r="R15" s="1802"/>
      <c r="S15" s="1802"/>
      <c r="T15" s="1802"/>
      <c r="U15" s="1803"/>
      <c r="V15" s="1802"/>
      <c r="W15" s="1802"/>
      <c r="X15" s="1802"/>
      <c r="Y15" s="1802"/>
      <c r="Z15" s="1802"/>
      <c r="AA15" s="1804"/>
      <c r="AB15" s="1803"/>
      <c r="AC15" s="1121"/>
    </row>
    <row r="16" spans="1:29" ht="60" x14ac:dyDescent="0.2">
      <c r="A16" s="240">
        <v>9</v>
      </c>
      <c r="B16" s="522" t="s">
        <v>403</v>
      </c>
      <c r="C16" s="1135"/>
      <c r="D16" s="894"/>
      <c r="E16" s="894"/>
      <c r="F16" s="894"/>
      <c r="G16" s="894"/>
      <c r="H16" s="894"/>
      <c r="I16" s="1129"/>
      <c r="J16" s="1801" t="s">
        <v>892</v>
      </c>
      <c r="K16" s="1801" t="s">
        <v>892</v>
      </c>
      <c r="L16" s="1801" t="s">
        <v>892</v>
      </c>
      <c r="M16" s="1802"/>
      <c r="N16" s="1802"/>
      <c r="O16" s="1802"/>
      <c r="P16" s="1802"/>
      <c r="Q16" s="1802"/>
      <c r="R16" s="1802"/>
      <c r="S16" s="1802"/>
      <c r="T16" s="1802"/>
      <c r="U16" s="1803"/>
      <c r="V16" s="1802"/>
      <c r="W16" s="1802"/>
      <c r="X16" s="1802"/>
      <c r="Y16" s="1802"/>
      <c r="Z16" s="1802"/>
      <c r="AA16" s="1804"/>
      <c r="AB16" s="1803"/>
      <c r="AC16" s="1121"/>
    </row>
    <row r="17" spans="1:29" ht="30" x14ac:dyDescent="0.2">
      <c r="A17" s="240">
        <v>10</v>
      </c>
      <c r="B17" s="522" t="s">
        <v>404</v>
      </c>
      <c r="C17" s="1135"/>
      <c r="D17" s="894"/>
      <c r="E17" s="894"/>
      <c r="F17" s="894"/>
      <c r="G17" s="894"/>
      <c r="H17" s="894"/>
      <c r="I17" s="1129"/>
      <c r="J17" s="1801" t="s">
        <v>892</v>
      </c>
      <c r="K17" s="1801" t="s">
        <v>892</v>
      </c>
      <c r="L17" s="1801" t="s">
        <v>892</v>
      </c>
      <c r="M17" s="1802"/>
      <c r="N17" s="1802"/>
      <c r="O17" s="1802"/>
      <c r="P17" s="1802"/>
      <c r="Q17" s="1802"/>
      <c r="R17" s="1802"/>
      <c r="S17" s="1802"/>
      <c r="T17" s="1802"/>
      <c r="U17" s="1803"/>
      <c r="V17" s="1802"/>
      <c r="W17" s="1802"/>
      <c r="X17" s="1802"/>
      <c r="Y17" s="1802"/>
      <c r="Z17" s="1802"/>
      <c r="AA17" s="1804"/>
      <c r="AB17" s="1803"/>
      <c r="AC17" s="1805"/>
    </row>
    <row r="18" spans="1:29" ht="30" x14ac:dyDescent="0.2">
      <c r="A18" s="240">
        <v>11</v>
      </c>
      <c r="B18" s="522" t="s">
        <v>496</v>
      </c>
      <c r="C18" s="1135"/>
      <c r="D18" s="894"/>
      <c r="E18" s="894"/>
      <c r="F18" s="894"/>
      <c r="G18" s="894"/>
      <c r="H18" s="894"/>
      <c r="I18" s="1129"/>
      <c r="J18" s="1801" t="s">
        <v>892</v>
      </c>
      <c r="K18" s="1801" t="s">
        <v>892</v>
      </c>
      <c r="L18" s="1801" t="s">
        <v>892</v>
      </c>
      <c r="M18" s="1802"/>
      <c r="N18" s="1802"/>
      <c r="O18" s="1802"/>
      <c r="P18" s="1802"/>
      <c r="Q18" s="1802"/>
      <c r="R18" s="1802"/>
      <c r="S18" s="1802"/>
      <c r="T18" s="1802"/>
      <c r="U18" s="1803"/>
      <c r="V18" s="1802"/>
      <c r="W18" s="1802"/>
      <c r="X18" s="1802"/>
      <c r="Y18" s="1802"/>
      <c r="Z18" s="1802"/>
      <c r="AA18" s="1804"/>
      <c r="AB18" s="1803"/>
      <c r="AC18" s="1121"/>
    </row>
    <row r="19" spans="1:29" ht="45" x14ac:dyDescent="0.2">
      <c r="A19" s="240">
        <v>12</v>
      </c>
      <c r="B19" s="522" t="s">
        <v>414</v>
      </c>
      <c r="C19" s="1135"/>
      <c r="D19" s="894"/>
      <c r="E19" s="894"/>
      <c r="F19" s="894"/>
      <c r="G19" s="894"/>
      <c r="H19" s="894"/>
      <c r="I19" s="1129"/>
      <c r="J19" s="1801" t="s">
        <v>892</v>
      </c>
      <c r="K19" s="1801" t="s">
        <v>892</v>
      </c>
      <c r="L19" s="1801" t="s">
        <v>892</v>
      </c>
      <c r="M19" s="1802"/>
      <c r="N19" s="1802"/>
      <c r="O19" s="1802"/>
      <c r="P19" s="1802"/>
      <c r="Q19" s="1802"/>
      <c r="R19" s="1802"/>
      <c r="S19" s="1802"/>
      <c r="T19" s="1802"/>
      <c r="U19" s="1803"/>
      <c r="V19" s="1802"/>
      <c r="W19" s="1802"/>
      <c r="X19" s="1802"/>
      <c r="Y19" s="1802"/>
      <c r="Z19" s="1802"/>
      <c r="AA19" s="1804"/>
      <c r="AB19" s="1803"/>
      <c r="AC19" s="1121"/>
    </row>
    <row r="20" spans="1:29" ht="60" x14ac:dyDescent="0.2">
      <c r="A20" s="240">
        <v>13</v>
      </c>
      <c r="B20" s="522" t="s">
        <v>405</v>
      </c>
      <c r="C20" s="1135"/>
      <c r="D20" s="894"/>
      <c r="E20" s="894"/>
      <c r="F20" s="894"/>
      <c r="G20" s="894"/>
      <c r="H20" s="894"/>
      <c r="I20" s="1129"/>
      <c r="J20" s="1801" t="s">
        <v>892</v>
      </c>
      <c r="K20" s="1801" t="s">
        <v>892</v>
      </c>
      <c r="L20" s="1801" t="s">
        <v>892</v>
      </c>
      <c r="M20" s="1802"/>
      <c r="N20" s="1802"/>
      <c r="O20" s="1802"/>
      <c r="P20" s="1802"/>
      <c r="Q20" s="1802"/>
      <c r="R20" s="1802"/>
      <c r="S20" s="1802"/>
      <c r="T20" s="1802"/>
      <c r="U20" s="1803"/>
      <c r="V20" s="1802"/>
      <c r="W20" s="1802"/>
      <c r="X20" s="1802"/>
      <c r="Y20" s="1802"/>
      <c r="Z20" s="1802"/>
      <c r="AA20" s="1804"/>
      <c r="AB20" s="1803"/>
      <c r="AC20" s="1121"/>
    </row>
    <row r="21" spans="1:29" ht="30" x14ac:dyDescent="0.2">
      <c r="A21" s="240">
        <v>14</v>
      </c>
      <c r="B21" s="522" t="s">
        <v>406</v>
      </c>
      <c r="C21" s="1135"/>
      <c r="D21" s="894"/>
      <c r="E21" s="894"/>
      <c r="F21" s="894"/>
      <c r="G21" s="1136"/>
      <c r="H21" s="1136"/>
      <c r="I21" s="1137"/>
      <c r="J21" s="1802"/>
      <c r="K21" s="1802"/>
      <c r="L21" s="1802"/>
      <c r="M21" s="1802"/>
      <c r="N21" s="1802"/>
      <c r="O21" s="1802"/>
      <c r="P21" s="1802"/>
      <c r="Q21" s="1802"/>
      <c r="R21" s="1802"/>
      <c r="S21" s="1802"/>
      <c r="T21" s="1802"/>
      <c r="U21" s="1803"/>
      <c r="V21" s="1802"/>
      <c r="W21" s="1802"/>
      <c r="X21" s="1802"/>
      <c r="Y21" s="1802"/>
      <c r="Z21" s="1802"/>
      <c r="AA21" s="1804"/>
      <c r="AB21" s="1803"/>
      <c r="AC21" s="524" t="s">
        <v>452</v>
      </c>
    </row>
    <row r="22" spans="1:29" ht="60" x14ac:dyDescent="0.2">
      <c r="A22" s="240">
        <v>15</v>
      </c>
      <c r="B22" s="522" t="s">
        <v>407</v>
      </c>
      <c r="C22" s="1135"/>
      <c r="D22" s="894"/>
      <c r="E22" s="894"/>
      <c r="F22" s="894"/>
      <c r="G22" s="894"/>
      <c r="H22" s="894"/>
      <c r="I22" s="1129"/>
      <c r="J22" s="1801" t="s">
        <v>892</v>
      </c>
      <c r="K22" s="1801" t="s">
        <v>892</v>
      </c>
      <c r="L22" s="1801" t="s">
        <v>892</v>
      </c>
      <c r="M22" s="1802"/>
      <c r="N22" s="1802"/>
      <c r="O22" s="1802"/>
      <c r="P22" s="1802"/>
      <c r="Q22" s="1802"/>
      <c r="R22" s="1802"/>
      <c r="S22" s="1802"/>
      <c r="T22" s="1802"/>
      <c r="U22" s="1803"/>
      <c r="V22" s="1802"/>
      <c r="W22" s="1802"/>
      <c r="X22" s="1802"/>
      <c r="Y22" s="1802"/>
      <c r="Z22" s="1802"/>
      <c r="AA22" s="1804"/>
      <c r="AB22" s="1803"/>
      <c r="AC22" s="1805"/>
    </row>
    <row r="23" spans="1:29" ht="49.5" customHeight="1" x14ac:dyDescent="0.2">
      <c r="A23" s="240">
        <v>16</v>
      </c>
      <c r="B23" s="522" t="s">
        <v>408</v>
      </c>
      <c r="C23" s="1135"/>
      <c r="D23" s="894"/>
      <c r="E23" s="894"/>
      <c r="F23" s="894"/>
      <c r="G23" s="1136"/>
      <c r="H23" s="1136"/>
      <c r="I23" s="1137"/>
      <c r="J23" s="1802"/>
      <c r="K23" s="1802"/>
      <c r="L23" s="1802"/>
      <c r="M23" s="1802"/>
      <c r="N23" s="1802"/>
      <c r="O23" s="1802"/>
      <c r="P23" s="1802"/>
      <c r="Q23" s="1802"/>
      <c r="R23" s="1802"/>
      <c r="S23" s="1802"/>
      <c r="T23" s="1802"/>
      <c r="U23" s="1803"/>
      <c r="V23" s="1802"/>
      <c r="W23" s="1802"/>
      <c r="X23" s="1802"/>
      <c r="Y23" s="1802"/>
      <c r="Z23" s="1802"/>
      <c r="AA23" s="1804"/>
      <c r="AB23" s="1803"/>
      <c r="AC23" s="524" t="s">
        <v>452</v>
      </c>
    </row>
    <row r="24" spans="1:29" ht="30" x14ac:dyDescent="0.2">
      <c r="A24" s="240">
        <v>17</v>
      </c>
      <c r="B24" s="527" t="s">
        <v>409</v>
      </c>
      <c r="C24" s="1135"/>
      <c r="D24" s="894"/>
      <c r="E24" s="894"/>
      <c r="F24" s="894"/>
      <c r="G24" s="1136"/>
      <c r="H24" s="1136"/>
      <c r="I24" s="1137"/>
      <c r="J24" s="1802"/>
      <c r="K24" s="1802"/>
      <c r="L24" s="1802"/>
      <c r="M24" s="1802"/>
      <c r="N24" s="1802"/>
      <c r="O24" s="1802"/>
      <c r="P24" s="1802"/>
      <c r="Q24" s="1802"/>
      <c r="R24" s="1802"/>
      <c r="S24" s="1802"/>
      <c r="T24" s="1802"/>
      <c r="U24" s="1803"/>
      <c r="V24" s="1802"/>
      <c r="W24" s="1802"/>
      <c r="X24" s="1802"/>
      <c r="Y24" s="1802"/>
      <c r="Z24" s="1802"/>
      <c r="AA24" s="1804"/>
      <c r="AB24" s="1803"/>
      <c r="AC24" s="524" t="s">
        <v>452</v>
      </c>
    </row>
    <row r="25" spans="1:29" ht="30" x14ac:dyDescent="0.2">
      <c r="A25" s="240">
        <v>18</v>
      </c>
      <c r="B25" s="522" t="s">
        <v>410</v>
      </c>
      <c r="C25" s="1135"/>
      <c r="D25" s="894"/>
      <c r="E25" s="894"/>
      <c r="F25" s="894"/>
      <c r="G25" s="1136"/>
      <c r="H25" s="1136"/>
      <c r="I25" s="1137"/>
      <c r="J25" s="1802"/>
      <c r="K25" s="1802"/>
      <c r="L25" s="1802"/>
      <c r="M25" s="1802"/>
      <c r="N25" s="1802"/>
      <c r="O25" s="1802"/>
      <c r="P25" s="1802"/>
      <c r="Q25" s="1802"/>
      <c r="R25" s="1802"/>
      <c r="S25" s="1802"/>
      <c r="T25" s="1802"/>
      <c r="U25" s="1803"/>
      <c r="V25" s="1802"/>
      <c r="W25" s="1802"/>
      <c r="X25" s="1802"/>
      <c r="Y25" s="1802"/>
      <c r="Z25" s="1802"/>
      <c r="AA25" s="1804"/>
      <c r="AB25" s="1803"/>
      <c r="AC25" s="524" t="s">
        <v>452</v>
      </c>
    </row>
    <row r="26" spans="1:29" ht="30" x14ac:dyDescent="0.2">
      <c r="A26" s="239">
        <v>19</v>
      </c>
      <c r="B26" s="523" t="s">
        <v>411</v>
      </c>
      <c r="C26" s="1138"/>
      <c r="D26" s="893"/>
      <c r="E26" s="893"/>
      <c r="F26" s="893"/>
      <c r="G26" s="1139"/>
      <c r="H26" s="1122"/>
      <c r="I26" s="1140"/>
      <c r="J26" s="1122" t="s">
        <v>892</v>
      </c>
      <c r="K26" s="569"/>
      <c r="L26" s="569"/>
      <c r="M26" s="569"/>
      <c r="N26" s="569"/>
      <c r="O26" s="569"/>
      <c r="P26" s="569"/>
      <c r="Q26" s="569"/>
      <c r="R26" s="569"/>
      <c r="S26" s="569"/>
      <c r="T26" s="569"/>
      <c r="U26" s="570"/>
      <c r="V26" s="569"/>
      <c r="W26" s="569"/>
      <c r="X26" s="569"/>
      <c r="Y26" s="569"/>
      <c r="Z26" s="569"/>
      <c r="AA26" s="571"/>
      <c r="AB26" s="570"/>
      <c r="AC26" s="524"/>
    </row>
    <row r="27" spans="1:29" ht="63" customHeight="1" x14ac:dyDescent="0.2">
      <c r="A27" s="240">
        <v>20</v>
      </c>
      <c r="B27" s="522" t="s">
        <v>520</v>
      </c>
      <c r="C27" s="1135"/>
      <c r="D27" s="894"/>
      <c r="E27" s="894"/>
      <c r="F27" s="894"/>
      <c r="G27" s="1136"/>
      <c r="H27" s="1136"/>
      <c r="I27" s="1137"/>
      <c r="J27" s="1802"/>
      <c r="K27" s="1802"/>
      <c r="L27" s="1802"/>
      <c r="M27" s="1802"/>
      <c r="N27" s="1802"/>
      <c r="O27" s="1802"/>
      <c r="P27" s="1802"/>
      <c r="Q27" s="1802"/>
      <c r="R27" s="1802"/>
      <c r="S27" s="1802"/>
      <c r="T27" s="1802"/>
      <c r="U27" s="1803"/>
      <c r="V27" s="1802"/>
      <c r="W27" s="1802"/>
      <c r="X27" s="1802"/>
      <c r="Y27" s="1802"/>
      <c r="Z27" s="1802"/>
      <c r="AA27" s="1804"/>
      <c r="AB27" s="1803"/>
      <c r="AC27" s="524" t="s">
        <v>452</v>
      </c>
    </row>
    <row r="28" spans="1:29" ht="49.5" customHeight="1" x14ac:dyDescent="0.2">
      <c r="A28" s="239">
        <v>21</v>
      </c>
      <c r="B28" s="523" t="s">
        <v>412</v>
      </c>
      <c r="C28" s="1141"/>
      <c r="D28" s="895"/>
      <c r="E28" s="895"/>
      <c r="F28" s="895"/>
      <c r="G28" s="1142"/>
      <c r="H28" s="1142"/>
      <c r="I28" s="1143"/>
      <c r="J28" s="1807"/>
      <c r="K28" s="1807"/>
      <c r="L28" s="1807"/>
      <c r="M28" s="1807"/>
      <c r="N28" s="1807"/>
      <c r="O28" s="1807"/>
      <c r="P28" s="1807"/>
      <c r="Q28" s="1807"/>
      <c r="R28" s="1807"/>
      <c r="S28" s="1807"/>
      <c r="T28" s="1807"/>
      <c r="U28" s="1808"/>
      <c r="V28" s="1807"/>
      <c r="W28" s="1807"/>
      <c r="X28" s="1807"/>
      <c r="Y28" s="1807"/>
      <c r="Z28" s="1807"/>
      <c r="AA28" s="1809"/>
      <c r="AB28" s="1808"/>
      <c r="AC28" s="524" t="s">
        <v>452</v>
      </c>
    </row>
    <row r="29" spans="1:29" ht="105" x14ac:dyDescent="0.2">
      <c r="A29" s="240">
        <v>22</v>
      </c>
      <c r="B29" s="522" t="s">
        <v>506</v>
      </c>
      <c r="C29" s="1138"/>
      <c r="D29" s="893"/>
      <c r="E29" s="893"/>
      <c r="F29" s="893"/>
      <c r="G29" s="893"/>
      <c r="H29" s="893"/>
      <c r="I29" s="1130"/>
      <c r="J29" s="1122" t="s">
        <v>892</v>
      </c>
      <c r="K29" s="1122" t="s">
        <v>892</v>
      </c>
      <c r="L29" s="1122" t="s">
        <v>892</v>
      </c>
      <c r="M29" s="569"/>
      <c r="N29" s="569"/>
      <c r="O29" s="569"/>
      <c r="P29" s="569"/>
      <c r="Q29" s="569"/>
      <c r="R29" s="569"/>
      <c r="S29" s="569"/>
      <c r="T29" s="569"/>
      <c r="U29" s="570"/>
      <c r="V29" s="569"/>
      <c r="W29" s="569"/>
      <c r="X29" s="569"/>
      <c r="Y29" s="569"/>
      <c r="Z29" s="569"/>
      <c r="AA29" s="571"/>
      <c r="AB29" s="570"/>
      <c r="AC29" s="605"/>
    </row>
    <row r="30" spans="1:29" ht="60" x14ac:dyDescent="0.2">
      <c r="A30" s="240">
        <v>23</v>
      </c>
      <c r="B30" s="522" t="s">
        <v>523</v>
      </c>
      <c r="C30" s="1138"/>
      <c r="D30" s="893"/>
      <c r="E30" s="893"/>
      <c r="F30" s="893"/>
      <c r="G30" s="893"/>
      <c r="H30" s="893"/>
      <c r="I30" s="1130"/>
      <c r="J30" s="1122" t="s">
        <v>892</v>
      </c>
      <c r="K30" s="1122" t="s">
        <v>892</v>
      </c>
      <c r="L30" s="1122" t="s">
        <v>892</v>
      </c>
      <c r="M30" s="569"/>
      <c r="N30" s="569"/>
      <c r="O30" s="569"/>
      <c r="P30" s="569"/>
      <c r="Q30" s="569"/>
      <c r="R30" s="569"/>
      <c r="S30" s="569"/>
      <c r="T30" s="569"/>
      <c r="U30" s="570"/>
      <c r="V30" s="569"/>
      <c r="W30" s="569"/>
      <c r="X30" s="569"/>
      <c r="Y30" s="569"/>
      <c r="Z30" s="569"/>
      <c r="AA30" s="571"/>
      <c r="AB30" s="570"/>
      <c r="AC30" s="605"/>
    </row>
    <row r="31" spans="1:29" ht="81" customHeight="1" x14ac:dyDescent="0.2">
      <c r="A31" s="239">
        <v>24</v>
      </c>
      <c r="B31" s="619" t="s">
        <v>548</v>
      </c>
      <c r="C31" s="1138"/>
      <c r="D31" s="893"/>
      <c r="E31" s="893"/>
      <c r="F31" s="893"/>
      <c r="G31" s="893"/>
      <c r="H31" s="893"/>
      <c r="I31" s="1130"/>
      <c r="J31" s="1122" t="s">
        <v>892</v>
      </c>
      <c r="K31" s="1122" t="s">
        <v>892</v>
      </c>
      <c r="L31" s="1122" t="s">
        <v>892</v>
      </c>
      <c r="M31" s="569"/>
      <c r="N31" s="569"/>
      <c r="O31" s="569"/>
      <c r="P31" s="569"/>
      <c r="Q31" s="569"/>
      <c r="R31" s="569"/>
      <c r="S31" s="569"/>
      <c r="T31" s="569"/>
      <c r="U31" s="570"/>
      <c r="V31" s="569"/>
      <c r="W31" s="569"/>
      <c r="X31" s="569"/>
      <c r="Y31" s="569"/>
      <c r="Z31" s="569"/>
      <c r="AA31" s="571"/>
      <c r="AB31" s="570"/>
      <c r="AC31" s="605"/>
    </row>
    <row r="32" spans="1:29" ht="34.5" customHeight="1" x14ac:dyDescent="0.2">
      <c r="A32" s="239">
        <v>25</v>
      </c>
      <c r="B32" s="619" t="s">
        <v>543</v>
      </c>
      <c r="C32" s="1138"/>
      <c r="D32" s="893"/>
      <c r="E32" s="893"/>
      <c r="F32" s="893"/>
      <c r="G32" s="893"/>
      <c r="H32" s="893"/>
      <c r="I32" s="1130"/>
      <c r="J32" s="1122" t="s">
        <v>892</v>
      </c>
      <c r="K32" s="1122" t="s">
        <v>892</v>
      </c>
      <c r="L32" s="1122" t="s">
        <v>892</v>
      </c>
      <c r="M32" s="569"/>
      <c r="N32" s="569"/>
      <c r="O32" s="569"/>
      <c r="P32" s="569"/>
      <c r="Q32" s="569"/>
      <c r="R32" s="569"/>
      <c r="S32" s="569"/>
      <c r="T32" s="569"/>
      <c r="U32" s="570"/>
      <c r="V32" s="569"/>
      <c r="W32" s="569"/>
      <c r="X32" s="569"/>
      <c r="Y32" s="569"/>
      <c r="Z32" s="569"/>
      <c r="AA32" s="571"/>
      <c r="AB32" s="570"/>
      <c r="AC32" s="605"/>
    </row>
    <row r="33" spans="1:31" ht="112.5" customHeight="1" x14ac:dyDescent="0.2">
      <c r="A33" s="239">
        <v>26</v>
      </c>
      <c r="B33" s="619" t="s">
        <v>544</v>
      </c>
      <c r="C33" s="1138"/>
      <c r="D33" s="893"/>
      <c r="E33" s="893"/>
      <c r="F33" s="893"/>
      <c r="G33" s="893"/>
      <c r="H33" s="893"/>
      <c r="I33" s="1130"/>
      <c r="J33" s="1122" t="s">
        <v>892</v>
      </c>
      <c r="K33" s="1122" t="s">
        <v>892</v>
      </c>
      <c r="L33" s="1122" t="s">
        <v>892</v>
      </c>
      <c r="M33" s="569"/>
      <c r="N33" s="569"/>
      <c r="O33" s="569"/>
      <c r="P33" s="569"/>
      <c r="Q33" s="569"/>
      <c r="R33" s="569"/>
      <c r="S33" s="569"/>
      <c r="T33" s="569"/>
      <c r="U33" s="570"/>
      <c r="V33" s="569"/>
      <c r="W33" s="569"/>
      <c r="X33" s="569"/>
      <c r="Y33" s="569"/>
      <c r="Z33" s="569"/>
      <c r="AA33" s="571"/>
      <c r="AB33" s="570"/>
      <c r="AC33" s="605"/>
    </row>
    <row r="34" spans="1:31" ht="31.5" customHeight="1" x14ac:dyDescent="0.2">
      <c r="A34" s="239">
        <v>27</v>
      </c>
      <c r="B34" s="619" t="s">
        <v>545</v>
      </c>
      <c r="C34" s="1138"/>
      <c r="D34" s="893"/>
      <c r="E34" s="893"/>
      <c r="F34" s="893"/>
      <c r="G34" s="893"/>
      <c r="H34" s="893"/>
      <c r="I34" s="1130"/>
      <c r="J34" s="1122" t="s">
        <v>892</v>
      </c>
      <c r="K34" s="1122" t="s">
        <v>892</v>
      </c>
      <c r="L34" s="1122" t="s">
        <v>892</v>
      </c>
      <c r="M34" s="569"/>
      <c r="N34" s="569"/>
      <c r="O34" s="569"/>
      <c r="P34" s="569"/>
      <c r="Q34" s="569"/>
      <c r="R34" s="569"/>
      <c r="S34" s="569"/>
      <c r="T34" s="569"/>
      <c r="U34" s="570"/>
      <c r="V34" s="569"/>
      <c r="W34" s="569"/>
      <c r="X34" s="569"/>
      <c r="Y34" s="569"/>
      <c r="Z34" s="569"/>
      <c r="AA34" s="571"/>
      <c r="AB34" s="570"/>
      <c r="AC34" s="605"/>
    </row>
    <row r="35" spans="1:31" ht="63.75" customHeight="1" x14ac:dyDescent="0.2">
      <c r="A35" s="239">
        <v>28</v>
      </c>
      <c r="B35" s="619" t="s">
        <v>546</v>
      </c>
      <c r="C35" s="1138"/>
      <c r="D35" s="893"/>
      <c r="E35" s="893"/>
      <c r="F35" s="893"/>
      <c r="G35" s="893"/>
      <c r="H35" s="893"/>
      <c r="I35" s="1130"/>
      <c r="J35" s="1122" t="s">
        <v>892</v>
      </c>
      <c r="K35" s="1122" t="s">
        <v>892</v>
      </c>
      <c r="L35" s="1122" t="s">
        <v>892</v>
      </c>
      <c r="M35" s="569"/>
      <c r="N35" s="569"/>
      <c r="O35" s="569"/>
      <c r="P35" s="569"/>
      <c r="Q35" s="569"/>
      <c r="R35" s="569"/>
      <c r="S35" s="569"/>
      <c r="T35" s="569"/>
      <c r="U35" s="570"/>
      <c r="V35" s="569"/>
      <c r="W35" s="569"/>
      <c r="X35" s="569"/>
      <c r="Y35" s="569"/>
      <c r="Z35" s="569"/>
      <c r="AA35" s="571"/>
      <c r="AB35" s="570"/>
      <c r="AC35" s="605"/>
    </row>
    <row r="36" spans="1:31" s="542" customFormat="1" ht="34.5" customHeight="1" thickBot="1" x14ac:dyDescent="0.25">
      <c r="A36" s="1123">
        <v>29</v>
      </c>
      <c r="B36" s="1124" t="s">
        <v>547</v>
      </c>
      <c r="C36" s="1144"/>
      <c r="D36" s="896"/>
      <c r="E36" s="896"/>
      <c r="F36" s="896"/>
      <c r="G36" s="1145"/>
      <c r="H36" s="1146"/>
      <c r="I36" s="1147"/>
      <c r="J36" s="1146" t="s">
        <v>892</v>
      </c>
      <c r="K36" s="1146" t="s">
        <v>892</v>
      </c>
      <c r="L36" s="1146" t="s">
        <v>892</v>
      </c>
      <c r="M36" s="1145"/>
      <c r="N36" s="1145"/>
      <c r="O36" s="1145"/>
      <c r="P36" s="1145"/>
      <c r="Q36" s="1145"/>
      <c r="R36" s="1145"/>
      <c r="S36" s="1145"/>
      <c r="T36" s="1145"/>
      <c r="U36" s="1793"/>
      <c r="V36" s="1145"/>
      <c r="W36" s="1145"/>
      <c r="X36" s="1145"/>
      <c r="Y36" s="1145"/>
      <c r="Z36" s="1145"/>
      <c r="AA36" s="1794"/>
      <c r="AB36" s="1793"/>
      <c r="AC36" s="525"/>
    </row>
    <row r="37" spans="1:31" x14ac:dyDescent="0.2">
      <c r="B37" s="238"/>
    </row>
    <row r="38" spans="1:31" ht="14.25" x14ac:dyDescent="0.2">
      <c r="A38" s="265" t="s">
        <v>452</v>
      </c>
      <c r="B38" s="572" t="s">
        <v>413</v>
      </c>
      <c r="C38" s="1509"/>
      <c r="D38" s="1509"/>
      <c r="E38" s="1509"/>
      <c r="F38" s="1509"/>
      <c r="G38" s="1509"/>
      <c r="H38" s="1509"/>
      <c r="I38" s="1509"/>
      <c r="J38" s="1509"/>
      <c r="K38" s="1509"/>
      <c r="L38" s="1509"/>
      <c r="M38" s="1509"/>
      <c r="N38" s="1509"/>
      <c r="O38" s="1509"/>
      <c r="P38" s="1509"/>
      <c r="Q38" s="1509"/>
      <c r="R38" s="1509"/>
      <c r="S38" s="1509"/>
      <c r="T38" s="1509"/>
      <c r="U38" s="1509"/>
      <c r="V38" s="1509"/>
      <c r="W38" s="1509"/>
      <c r="X38" s="1509"/>
      <c r="Y38" s="1509"/>
      <c r="Z38" s="1509"/>
      <c r="AA38" s="1509"/>
      <c r="AB38" s="1509"/>
      <c r="AC38" s="1509"/>
    </row>
    <row r="39" spans="1:31" x14ac:dyDescent="0.2">
      <c r="B39" s="151"/>
      <c r="AC39" s="1810" t="s">
        <v>443</v>
      </c>
      <c r="AD39" s="612"/>
      <c r="AE39" s="612"/>
    </row>
    <row r="40" spans="1:31" x14ac:dyDescent="0.2">
      <c r="B40" s="151"/>
    </row>
    <row r="41" spans="1:31" x14ac:dyDescent="0.2">
      <c r="B41" s="151"/>
    </row>
    <row r="42" spans="1:31" x14ac:dyDescent="0.2">
      <c r="B42" s="151"/>
    </row>
    <row r="43" spans="1:31" x14ac:dyDescent="0.2">
      <c r="B43" s="151"/>
    </row>
    <row r="44" spans="1:31" x14ac:dyDescent="0.2">
      <c r="B44" s="151"/>
    </row>
    <row r="45" spans="1:31" x14ac:dyDescent="0.2">
      <c r="B45" s="151"/>
    </row>
    <row r="46" spans="1:31" x14ac:dyDescent="0.2">
      <c r="B46" s="151"/>
    </row>
    <row r="47" spans="1:31" x14ac:dyDescent="0.2">
      <c r="B47" s="151"/>
    </row>
    <row r="48" spans="1:31" x14ac:dyDescent="0.2">
      <c r="B48" s="151"/>
    </row>
    <row r="49" spans="2:2" x14ac:dyDescent="0.2">
      <c r="B49" s="151"/>
    </row>
    <row r="50" spans="2:2" x14ac:dyDescent="0.2">
      <c r="B50" s="151"/>
    </row>
  </sheetData>
  <mergeCells count="9">
    <mergeCell ref="C38:AC38"/>
    <mergeCell ref="A2:AC2"/>
    <mergeCell ref="A1:AC1"/>
    <mergeCell ref="A3:AC3"/>
    <mergeCell ref="A4:AC4"/>
    <mergeCell ref="A5:AC5"/>
    <mergeCell ref="C6:I6"/>
    <mergeCell ref="J6:U6"/>
    <mergeCell ref="V6:AB6"/>
  </mergeCells>
  <phoneticPr fontId="3" type="noConversion"/>
  <hyperlinks>
    <hyperlink ref="C38:AC38" location="'TABLA DE CONTENIDO'!A1" display="VOLVER A TABLA DE CONTENIDO"/>
    <hyperlink ref="AC39" location="'TABLA DE CONTENIDO'!A1" display="VOLVER A TABLA DE CONTENIDO"/>
  </hyperlinks>
  <printOptions horizontalCentered="1" verticalCentered="1"/>
  <pageMargins left="0.47244094488188981" right="0.47244094488188981" top="0.51181102362204722" bottom="0.19685039370078741" header="0.51181102362204722" footer="0.19685039370078741"/>
  <pageSetup scale="58" orientation="portrait" horizontalDpi="120" verticalDpi="144"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zoomScale="140" zoomScaleNormal="140" workbookViewId="0">
      <selection activeCell="J11" sqref="J11"/>
    </sheetView>
  </sheetViews>
  <sheetFormatPr baseColWidth="10" defaultRowHeight="12.75" x14ac:dyDescent="0.2"/>
  <cols>
    <col min="1" max="1" width="6.28515625" bestFit="1" customWidth="1"/>
    <col min="2" max="2" width="13.7109375" bestFit="1" customWidth="1"/>
    <col min="3" max="3" width="7.140625" bestFit="1" customWidth="1"/>
    <col min="4" max="4" width="14" customWidth="1"/>
    <col min="11" max="11" width="20.140625" customWidth="1"/>
  </cols>
  <sheetData>
    <row r="1" spans="1:11" ht="23.25" x14ac:dyDescent="0.35">
      <c r="A1" s="1299" t="s">
        <v>0</v>
      </c>
      <c r="B1" s="1299"/>
      <c r="C1" s="1299"/>
      <c r="D1" s="1299"/>
      <c r="E1" s="1299"/>
      <c r="F1" s="1299"/>
      <c r="G1" s="1299"/>
      <c r="H1" s="1299"/>
      <c r="I1" s="1299"/>
      <c r="J1" s="1299"/>
      <c r="K1" s="1299"/>
    </row>
    <row r="2" spans="1:11" ht="12.75" customHeight="1" x14ac:dyDescent="0.35">
      <c r="A2" s="282"/>
      <c r="B2" s="282"/>
      <c r="C2" s="282"/>
      <c r="D2" s="282"/>
      <c r="E2" s="282"/>
      <c r="F2" s="282"/>
      <c r="G2" s="282"/>
      <c r="H2" s="282"/>
      <c r="I2" s="282"/>
      <c r="J2" s="282"/>
      <c r="K2" s="282"/>
    </row>
    <row r="3" spans="1:11" ht="18" x14ac:dyDescent="0.25">
      <c r="A3" s="1304" t="s">
        <v>286</v>
      </c>
      <c r="B3" s="1304"/>
      <c r="C3" s="1304"/>
      <c r="D3" s="1304"/>
      <c r="E3" s="1304"/>
      <c r="F3" s="1304"/>
      <c r="G3" s="1304"/>
      <c r="H3" s="1304"/>
      <c r="I3" s="1304"/>
      <c r="J3" s="1304"/>
      <c r="K3" s="1304"/>
    </row>
    <row r="4" spans="1:11" ht="18" x14ac:dyDescent="0.25">
      <c r="A4" s="1304" t="s">
        <v>526</v>
      </c>
      <c r="B4" s="1304"/>
      <c r="C4" s="1304"/>
      <c r="D4" s="1304"/>
      <c r="E4" s="1304"/>
      <c r="F4" s="1304"/>
      <c r="G4" s="1304"/>
      <c r="H4" s="1304"/>
      <c r="I4" s="1304"/>
      <c r="J4" s="1304"/>
      <c r="K4" s="1304"/>
    </row>
    <row r="7" spans="1:11" x14ac:dyDescent="0.2">
      <c r="A7" s="1644" t="s">
        <v>255</v>
      </c>
      <c r="B7" s="356" t="s">
        <v>241</v>
      </c>
      <c r="C7" s="1644" t="s">
        <v>242</v>
      </c>
      <c r="D7" s="1644" t="s">
        <v>243</v>
      </c>
      <c r="E7" s="356" t="s">
        <v>244</v>
      </c>
      <c r="F7" s="356" t="s">
        <v>33</v>
      </c>
      <c r="G7" s="356" t="s">
        <v>245</v>
      </c>
      <c r="H7" s="1645" t="s">
        <v>246</v>
      </c>
      <c r="I7" s="1645"/>
      <c r="J7" s="1645"/>
      <c r="K7" s="1644" t="s">
        <v>13</v>
      </c>
    </row>
    <row r="8" spans="1:11" ht="13.5" thickBot="1" x14ac:dyDescent="0.25">
      <c r="A8" s="1525"/>
      <c r="B8" s="357" t="s">
        <v>247</v>
      </c>
      <c r="C8" s="1525"/>
      <c r="D8" s="1525"/>
      <c r="E8" s="357" t="s">
        <v>248</v>
      </c>
      <c r="F8" s="357" t="s">
        <v>249</v>
      </c>
      <c r="G8" s="357" t="s">
        <v>250</v>
      </c>
      <c r="H8" s="354" t="s">
        <v>251</v>
      </c>
      <c r="I8" s="354" t="s">
        <v>252</v>
      </c>
      <c r="J8" s="354" t="s">
        <v>253</v>
      </c>
      <c r="K8" s="1525"/>
    </row>
    <row r="9" spans="1:11" s="897" customFormat="1" ht="18" customHeight="1" x14ac:dyDescent="0.2">
      <c r="A9" s="1650">
        <v>2</v>
      </c>
      <c r="B9" s="1646" t="s">
        <v>581</v>
      </c>
      <c r="C9" s="1653" t="s">
        <v>893</v>
      </c>
      <c r="D9" s="1655">
        <f>+[1]Base!C3</f>
        <v>3089425878</v>
      </c>
      <c r="E9" s="1657">
        <v>45482</v>
      </c>
      <c r="F9" s="1659">
        <v>46234</v>
      </c>
      <c r="G9" s="1661">
        <v>65.918000000000006</v>
      </c>
      <c r="H9" s="1648" t="s">
        <v>894</v>
      </c>
      <c r="I9" s="1646" t="s">
        <v>895</v>
      </c>
      <c r="J9" s="1648">
        <v>2021</v>
      </c>
      <c r="K9" s="1651"/>
    </row>
    <row r="10" spans="1:11" ht="18" customHeight="1" thickBot="1" x14ac:dyDescent="0.25">
      <c r="A10" s="1525"/>
      <c r="B10" s="1647"/>
      <c r="C10" s="1654"/>
      <c r="D10" s="1656"/>
      <c r="E10" s="1658"/>
      <c r="F10" s="1660"/>
      <c r="G10" s="1649"/>
      <c r="H10" s="1649"/>
      <c r="I10" s="1647"/>
      <c r="J10" s="1649"/>
      <c r="K10" s="1652"/>
    </row>
    <row r="11" spans="1:11" ht="18" customHeight="1" x14ac:dyDescent="0.2">
      <c r="A11" s="6"/>
      <c r="B11" s="302"/>
      <c r="C11" s="303"/>
      <c r="D11" s="304"/>
      <c r="E11" s="305"/>
      <c r="F11" s="307"/>
      <c r="G11" s="308"/>
      <c r="H11" s="308"/>
      <c r="I11" s="308"/>
      <c r="J11" s="308"/>
      <c r="K11" s="302"/>
    </row>
    <row r="12" spans="1:11" ht="18" customHeight="1" x14ac:dyDescent="0.2">
      <c r="A12" s="6"/>
      <c r="B12" s="302"/>
      <c r="C12" s="303"/>
      <c r="D12" s="304"/>
      <c r="E12" s="305"/>
      <c r="F12" s="307"/>
      <c r="G12" s="308"/>
      <c r="H12" s="308"/>
      <c r="I12" s="308"/>
      <c r="J12" s="308"/>
      <c r="K12" s="302"/>
    </row>
    <row r="13" spans="1:11" ht="18" customHeight="1" x14ac:dyDescent="0.2">
      <c r="A13" s="6"/>
      <c r="B13" s="302"/>
      <c r="C13" s="303"/>
      <c r="D13" s="304"/>
      <c r="E13" s="305"/>
      <c r="F13" s="307"/>
      <c r="G13" s="308"/>
      <c r="H13" s="308"/>
      <c r="I13" s="308"/>
      <c r="J13" s="308"/>
      <c r="K13" s="302"/>
    </row>
    <row r="14" spans="1:11" ht="18" customHeight="1" x14ac:dyDescent="0.2">
      <c r="A14" s="6"/>
      <c r="B14" s="302"/>
      <c r="C14" s="303"/>
      <c r="D14" s="304"/>
      <c r="E14" s="305"/>
      <c r="F14" s="307"/>
      <c r="G14" s="308"/>
      <c r="H14" s="308"/>
      <c r="I14" s="308"/>
      <c r="J14" s="308"/>
      <c r="K14" s="302"/>
    </row>
    <row r="15" spans="1:11" ht="18" customHeight="1" x14ac:dyDescent="0.2">
      <c r="A15" s="6"/>
      <c r="B15" s="302"/>
      <c r="C15" s="303"/>
      <c r="D15" s="304"/>
      <c r="E15" s="305"/>
      <c r="F15" s="307"/>
      <c r="G15" s="308"/>
      <c r="H15" s="308"/>
      <c r="I15" s="308"/>
      <c r="J15" s="308"/>
      <c r="K15" s="302"/>
    </row>
    <row r="16" spans="1:11" ht="18" customHeight="1" x14ac:dyDescent="0.2">
      <c r="A16" s="6"/>
      <c r="B16" s="302"/>
      <c r="C16" s="303"/>
      <c r="D16" s="304"/>
      <c r="E16" s="305"/>
      <c r="F16" s="307"/>
      <c r="G16" s="308"/>
      <c r="H16" s="308"/>
      <c r="I16" s="308"/>
      <c r="J16" s="308"/>
      <c r="K16" s="302"/>
    </row>
    <row r="17" spans="1:11" ht="18" customHeight="1" x14ac:dyDescent="0.2">
      <c r="A17" s="6"/>
      <c r="B17" s="302"/>
      <c r="C17" s="303"/>
      <c r="D17" s="304"/>
      <c r="E17" s="305"/>
      <c r="F17" s="307"/>
      <c r="G17" s="308"/>
      <c r="H17" s="308"/>
      <c r="I17" s="308"/>
      <c r="J17" s="308"/>
      <c r="K17" s="302"/>
    </row>
    <row r="18" spans="1:11" ht="18" customHeight="1" x14ac:dyDescent="0.2">
      <c r="A18" s="6"/>
      <c r="B18" s="302"/>
      <c r="C18" s="303"/>
      <c r="D18" s="304"/>
      <c r="E18" s="305"/>
      <c r="F18" s="307"/>
      <c r="G18" s="308"/>
      <c r="H18" s="308"/>
      <c r="I18" s="308"/>
      <c r="J18" s="308"/>
      <c r="K18" s="302"/>
    </row>
    <row r="19" spans="1:11" ht="18" customHeight="1" x14ac:dyDescent="0.2">
      <c r="A19" s="6"/>
      <c r="B19" s="302"/>
      <c r="C19" s="303"/>
      <c r="D19" s="304"/>
      <c r="E19" s="305"/>
      <c r="F19" s="307"/>
      <c r="G19" s="308"/>
      <c r="H19" s="308"/>
      <c r="I19" s="308"/>
      <c r="J19" s="308"/>
      <c r="K19" s="302"/>
    </row>
    <row r="20" spans="1:11" ht="18" customHeight="1" x14ac:dyDescent="0.2">
      <c r="A20" s="6"/>
      <c r="B20" s="302"/>
      <c r="C20" s="303"/>
      <c r="D20" s="304"/>
      <c r="E20" s="305"/>
      <c r="F20" s="307"/>
      <c r="G20" s="308"/>
      <c r="H20" s="308"/>
      <c r="I20" s="308"/>
      <c r="J20" s="308"/>
      <c r="K20" s="302"/>
    </row>
    <row r="21" spans="1:11" ht="18" customHeight="1" x14ac:dyDescent="0.2">
      <c r="A21" s="6"/>
      <c r="B21" s="302"/>
      <c r="C21" s="303"/>
      <c r="D21" s="304"/>
      <c r="E21" s="305"/>
      <c r="F21" s="307"/>
      <c r="G21" s="308"/>
      <c r="H21" s="308"/>
      <c r="I21" s="308"/>
      <c r="J21" s="308"/>
      <c r="K21" s="302"/>
    </row>
    <row r="22" spans="1:11" x14ac:dyDescent="0.2">
      <c r="A22" s="6"/>
      <c r="B22" s="302"/>
      <c r="C22" s="302"/>
      <c r="D22" s="304"/>
      <c r="E22" s="305"/>
      <c r="F22" s="307"/>
      <c r="G22" s="308"/>
      <c r="H22" s="308"/>
      <c r="I22" s="308"/>
      <c r="J22" s="308"/>
      <c r="K22" s="302"/>
    </row>
    <row r="24" spans="1:11" x14ac:dyDescent="0.2">
      <c r="A24" s="460" t="s">
        <v>307</v>
      </c>
      <c r="I24" s="1495" t="s">
        <v>443</v>
      </c>
      <c r="J24" s="1509"/>
      <c r="K24" s="1509"/>
    </row>
  </sheetData>
  <mergeCells count="20">
    <mergeCell ref="I9:I10"/>
    <mergeCell ref="J9:J10"/>
    <mergeCell ref="A9:A10"/>
    <mergeCell ref="K9:K10"/>
    <mergeCell ref="C9:C10"/>
    <mergeCell ref="D9:D10"/>
    <mergeCell ref="E9:E10"/>
    <mergeCell ref="F9:F10"/>
    <mergeCell ref="G9:G10"/>
    <mergeCell ref="H9:H10"/>
    <mergeCell ref="I24:K24"/>
    <mergeCell ref="A1:K1"/>
    <mergeCell ref="A3:K3"/>
    <mergeCell ref="A4:K4"/>
    <mergeCell ref="A7:A8"/>
    <mergeCell ref="C7:C8"/>
    <mergeCell ref="D7:D8"/>
    <mergeCell ref="K7:K8"/>
    <mergeCell ref="H7:J7"/>
    <mergeCell ref="B9:B10"/>
  </mergeCells>
  <phoneticPr fontId="3" type="noConversion"/>
  <hyperlinks>
    <hyperlink ref="I24" location="'TABLA DE CONTENIDO'!A1" display="'TABLA DE CONTENIDO'!A1"/>
    <hyperlink ref="I24:K24" location="'TABLA DE CONTENIDO'!A1" display="VOLVER A TABLA DE CONTENIDO"/>
  </hyperlinks>
  <printOptions horizontalCentered="1" verticalCentered="1"/>
  <pageMargins left="0.55118110236220474" right="0.23622047244094491" top="0.78740157480314965" bottom="0.78740157480314965" header="0" footer="0"/>
  <pageSetup orientation="landscape" horizontalDpi="4294967292"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6" workbookViewId="0">
      <selection activeCell="E21" sqref="E21:E31"/>
    </sheetView>
  </sheetViews>
  <sheetFormatPr baseColWidth="10" defaultRowHeight="12.75" x14ac:dyDescent="0.2"/>
  <cols>
    <col min="1" max="1" width="7.7109375" bestFit="1" customWidth="1"/>
    <col min="2" max="2" width="21.7109375" customWidth="1"/>
    <col min="4" max="4" width="16.85546875" bestFit="1" customWidth="1"/>
    <col min="5" max="5" width="22.85546875" customWidth="1"/>
    <col min="6" max="6" width="16.85546875" customWidth="1"/>
    <col min="7" max="8" width="10.7109375" customWidth="1"/>
  </cols>
  <sheetData>
    <row r="1" spans="1:8" ht="23.25" x14ac:dyDescent="0.35">
      <c r="A1" s="1299" t="s">
        <v>0</v>
      </c>
      <c r="B1" s="1299"/>
      <c r="C1" s="1299"/>
      <c r="D1" s="1299"/>
      <c r="E1" s="1299"/>
      <c r="F1" s="1299"/>
      <c r="G1" s="1299"/>
      <c r="H1" s="1299"/>
    </row>
    <row r="2" spans="1:8" ht="14.25" customHeight="1" x14ac:dyDescent="0.35">
      <c r="A2" s="282"/>
      <c r="B2" s="282"/>
      <c r="C2" s="282"/>
      <c r="D2" s="282"/>
      <c r="E2" s="282"/>
      <c r="F2" s="282"/>
      <c r="G2" s="282"/>
      <c r="H2" s="282"/>
    </row>
    <row r="3" spans="1:8" ht="18" x14ac:dyDescent="0.25">
      <c r="A3" s="1304" t="s">
        <v>385</v>
      </c>
      <c r="B3" s="1304"/>
      <c r="C3" s="1304"/>
      <c r="D3" s="1304"/>
      <c r="E3" s="1304"/>
      <c r="F3" s="1304"/>
      <c r="G3" s="1304"/>
      <c r="H3" s="1304"/>
    </row>
    <row r="4" spans="1:8" ht="18" x14ac:dyDescent="0.25">
      <c r="A4" s="1304" t="s">
        <v>525</v>
      </c>
      <c r="B4" s="1304"/>
      <c r="C4" s="1304"/>
      <c r="D4" s="1304"/>
      <c r="E4" s="1304"/>
      <c r="F4" s="1304"/>
      <c r="G4" s="1304"/>
      <c r="H4" s="1304"/>
    </row>
    <row r="7" spans="1:8" x14ac:dyDescent="0.2">
      <c r="A7" s="263" t="s">
        <v>255</v>
      </c>
      <c r="B7" s="263" t="s">
        <v>241</v>
      </c>
      <c r="C7" s="263" t="s">
        <v>256</v>
      </c>
      <c r="D7" s="263" t="s">
        <v>257</v>
      </c>
      <c r="E7" s="263" t="s">
        <v>258</v>
      </c>
      <c r="F7" s="263" t="s">
        <v>258</v>
      </c>
      <c r="G7" s="1671" t="s">
        <v>259</v>
      </c>
      <c r="H7" s="1671"/>
    </row>
    <row r="8" spans="1:8" ht="13.5" thickBot="1" x14ac:dyDescent="0.25">
      <c r="A8" s="259"/>
      <c r="B8" s="259" t="s">
        <v>247</v>
      </c>
      <c r="C8" s="259" t="s">
        <v>260</v>
      </c>
      <c r="D8" s="259" t="s">
        <v>261</v>
      </c>
      <c r="E8" s="259" t="s">
        <v>262</v>
      </c>
      <c r="F8" s="259" t="s">
        <v>263</v>
      </c>
      <c r="G8" s="1662" t="s">
        <v>3</v>
      </c>
      <c r="H8" s="1662"/>
    </row>
    <row r="9" spans="1:8" ht="30.6" customHeight="1" thickBot="1" x14ac:dyDescent="0.25">
      <c r="A9" s="244">
        <v>1</v>
      </c>
      <c r="B9" s="898"/>
      <c r="C9" s="899"/>
      <c r="D9" s="898"/>
      <c r="E9" s="900"/>
      <c r="F9" s="900"/>
      <c r="G9" s="1663"/>
      <c r="H9" s="1664"/>
    </row>
    <row r="10" spans="1:8" ht="31.15" customHeight="1" x14ac:dyDescent="0.2">
      <c r="A10" s="244">
        <v>2</v>
      </c>
      <c r="B10" s="898" t="s">
        <v>581</v>
      </c>
      <c r="C10" s="899" t="s">
        <v>896</v>
      </c>
      <c r="D10" s="898" t="s">
        <v>897</v>
      </c>
      <c r="E10" s="900" t="s">
        <v>591</v>
      </c>
      <c r="F10" s="900" t="s">
        <v>898</v>
      </c>
      <c r="G10" s="1663" t="s">
        <v>899</v>
      </c>
      <c r="H10" s="1664"/>
    </row>
    <row r="11" spans="1:8" ht="18" customHeight="1" x14ac:dyDescent="0.2">
      <c r="A11" s="244">
        <v>3</v>
      </c>
      <c r="B11" s="302"/>
      <c r="C11" s="303"/>
      <c r="D11" s="302"/>
      <c r="E11" s="306"/>
      <c r="F11" s="308"/>
      <c r="G11" s="308"/>
      <c r="H11" s="309"/>
    </row>
    <row r="12" spans="1:8" ht="18" customHeight="1" x14ac:dyDescent="0.2">
      <c r="A12" s="244">
        <v>4</v>
      </c>
      <c r="B12" s="302"/>
      <c r="C12" s="302"/>
      <c r="D12" s="302"/>
      <c r="E12" s="306"/>
      <c r="F12" s="308"/>
      <c r="G12" s="308"/>
      <c r="H12" s="309"/>
    </row>
    <row r="13" spans="1:8" x14ac:dyDescent="0.2">
      <c r="A13" s="310"/>
      <c r="B13" s="310"/>
      <c r="C13" s="310"/>
      <c r="D13" s="310"/>
      <c r="E13" s="310"/>
      <c r="F13" s="310"/>
      <c r="G13" s="310"/>
      <c r="H13" s="310"/>
    </row>
    <row r="15" spans="1:8" x14ac:dyDescent="0.2">
      <c r="A15" s="263" t="s">
        <v>255</v>
      </c>
      <c r="B15" s="263" t="s">
        <v>264</v>
      </c>
      <c r="C15" s="1667" t="s">
        <v>265</v>
      </c>
      <c r="D15" s="1667"/>
      <c r="E15" s="1667"/>
      <c r="F15" s="1668" t="s">
        <v>266</v>
      </c>
      <c r="G15" s="263" t="s">
        <v>267</v>
      </c>
      <c r="H15" s="263" t="s">
        <v>268</v>
      </c>
    </row>
    <row r="16" spans="1:8" x14ac:dyDescent="0.2">
      <c r="A16" s="259"/>
      <c r="B16" s="259" t="s">
        <v>269</v>
      </c>
      <c r="C16" s="355" t="s">
        <v>270</v>
      </c>
      <c r="D16" s="355" t="s">
        <v>271</v>
      </c>
      <c r="E16" s="355" t="s">
        <v>4</v>
      </c>
      <c r="F16" s="1668"/>
      <c r="G16" s="259"/>
      <c r="H16" s="259"/>
    </row>
    <row r="17" spans="1:8" ht="18" customHeight="1" x14ac:dyDescent="0.2">
      <c r="A17" s="244">
        <v>1</v>
      </c>
      <c r="B17" s="302"/>
      <c r="C17" s="311"/>
      <c r="D17" s="302"/>
      <c r="E17" s="306"/>
      <c r="F17" s="302"/>
      <c r="G17" s="309"/>
      <c r="H17" s="309"/>
    </row>
    <row r="18" spans="1:8" ht="18" customHeight="1" x14ac:dyDescent="0.2">
      <c r="A18" s="244"/>
      <c r="B18" s="302"/>
      <c r="C18" s="311"/>
      <c r="D18" s="302"/>
      <c r="E18" s="306"/>
      <c r="F18" s="302"/>
      <c r="G18" s="309"/>
      <c r="H18" s="309"/>
    </row>
    <row r="19" spans="1:8" ht="18" customHeight="1" x14ac:dyDescent="0.2">
      <c r="A19" s="244"/>
      <c r="B19" s="302"/>
      <c r="C19" s="311"/>
      <c r="D19" s="302"/>
      <c r="E19" s="306"/>
      <c r="F19" s="302"/>
      <c r="G19" s="309"/>
      <c r="H19" s="309"/>
    </row>
    <row r="20" spans="1:8" ht="18" customHeight="1" x14ac:dyDescent="0.2">
      <c r="A20" s="244"/>
      <c r="B20" s="903"/>
      <c r="C20" s="904"/>
      <c r="D20" s="903"/>
      <c r="E20" s="905"/>
      <c r="F20" s="903"/>
      <c r="G20" s="906"/>
      <c r="H20" s="906"/>
    </row>
    <row r="21" spans="1:8" ht="18" customHeight="1" x14ac:dyDescent="0.2">
      <c r="A21" s="1672">
        <v>2</v>
      </c>
      <c r="B21" s="1669" t="s">
        <v>908</v>
      </c>
      <c r="C21" s="1675"/>
      <c r="D21" s="1676"/>
      <c r="E21" s="1677" t="s">
        <v>900</v>
      </c>
      <c r="F21" s="902" t="s">
        <v>901</v>
      </c>
      <c r="G21" s="901" t="s">
        <v>692</v>
      </c>
      <c r="H21" s="901" t="s">
        <v>701</v>
      </c>
    </row>
    <row r="22" spans="1:8" ht="18" customHeight="1" x14ac:dyDescent="0.2">
      <c r="A22" s="1673"/>
      <c r="B22" s="1670"/>
      <c r="C22" s="1675"/>
      <c r="D22" s="1676"/>
      <c r="E22" s="1677"/>
      <c r="F22" s="1678" t="s">
        <v>758</v>
      </c>
      <c r="G22" s="901" t="s">
        <v>644</v>
      </c>
      <c r="H22" s="901" t="s">
        <v>610</v>
      </c>
    </row>
    <row r="23" spans="1:8" ht="18" customHeight="1" x14ac:dyDescent="0.2">
      <c r="A23" s="1673"/>
      <c r="B23" s="1670"/>
      <c r="C23" s="1675"/>
      <c r="D23" s="1676"/>
      <c r="E23" s="1677"/>
      <c r="F23" s="1678"/>
      <c r="G23" s="1666" t="s">
        <v>611</v>
      </c>
      <c r="H23" s="1666" t="s">
        <v>612</v>
      </c>
    </row>
    <row r="24" spans="1:8" ht="18" customHeight="1" x14ac:dyDescent="0.2">
      <c r="A24" s="1673"/>
      <c r="B24" s="1670"/>
      <c r="C24" s="1675"/>
      <c r="D24" s="1676"/>
      <c r="E24" s="1677"/>
      <c r="F24" s="1678"/>
      <c r="G24" s="1666"/>
      <c r="H24" s="1666"/>
    </row>
    <row r="25" spans="1:8" ht="28.5" customHeight="1" x14ac:dyDescent="0.2">
      <c r="A25" s="1673"/>
      <c r="B25" s="1670"/>
      <c r="C25" s="1675"/>
      <c r="D25" s="1676"/>
      <c r="E25" s="1677"/>
      <c r="F25" s="902" t="s">
        <v>902</v>
      </c>
      <c r="G25" s="901" t="s">
        <v>113</v>
      </c>
      <c r="H25" s="901" t="s">
        <v>670</v>
      </c>
    </row>
    <row r="26" spans="1:8" ht="18" customHeight="1" x14ac:dyDescent="0.2">
      <c r="A26" s="1673"/>
      <c r="B26" s="1670"/>
      <c r="C26" s="1675"/>
      <c r="D26" s="1676"/>
      <c r="E26" s="1677"/>
      <c r="F26" s="1665" t="s">
        <v>903</v>
      </c>
      <c r="G26" s="1666" t="s">
        <v>597</v>
      </c>
      <c r="H26" s="1666" t="s">
        <v>904</v>
      </c>
    </row>
    <row r="27" spans="1:8" ht="18" customHeight="1" x14ac:dyDescent="0.2">
      <c r="A27" s="1673"/>
      <c r="B27" s="1670"/>
      <c r="C27" s="1675"/>
      <c r="D27" s="1676"/>
      <c r="E27" s="1677"/>
      <c r="F27" s="1665"/>
      <c r="G27" s="1666"/>
      <c r="H27" s="1666"/>
    </row>
    <row r="28" spans="1:8" ht="18" customHeight="1" x14ac:dyDescent="0.2">
      <c r="A28" s="1673"/>
      <c r="B28" s="1670"/>
      <c r="C28" s="1675"/>
      <c r="D28" s="1676"/>
      <c r="E28" s="1677"/>
      <c r="F28" s="902" t="s">
        <v>905</v>
      </c>
      <c r="G28" s="901" t="s">
        <v>113</v>
      </c>
      <c r="H28" s="901" t="s">
        <v>702</v>
      </c>
    </row>
    <row r="29" spans="1:8" ht="37.15" customHeight="1" x14ac:dyDescent="0.2">
      <c r="A29" s="1673"/>
      <c r="B29" s="1670"/>
      <c r="C29" s="1675"/>
      <c r="D29" s="1676"/>
      <c r="E29" s="1677"/>
      <c r="F29" s="902" t="s">
        <v>906</v>
      </c>
      <c r="G29" s="901" t="s">
        <v>113</v>
      </c>
      <c r="H29" s="901" t="s">
        <v>727</v>
      </c>
    </row>
    <row r="30" spans="1:8" ht="18" customHeight="1" x14ac:dyDescent="0.2">
      <c r="A30" s="1673"/>
      <c r="B30" s="1670"/>
      <c r="C30" s="1675"/>
      <c r="D30" s="1676"/>
      <c r="E30" s="1677"/>
      <c r="F30" s="1665" t="s">
        <v>907</v>
      </c>
      <c r="G30" s="1666" t="s">
        <v>113</v>
      </c>
      <c r="H30" s="1666" t="s">
        <v>604</v>
      </c>
    </row>
    <row r="31" spans="1:8" ht="18" customHeight="1" x14ac:dyDescent="0.2">
      <c r="A31" s="1674"/>
      <c r="B31" s="1670"/>
      <c r="C31" s="1675"/>
      <c r="D31" s="1676"/>
      <c r="E31" s="1677"/>
      <c r="F31" s="1665"/>
      <c r="G31" s="1666"/>
      <c r="H31" s="1666"/>
    </row>
    <row r="32" spans="1:8" ht="18" customHeight="1" x14ac:dyDescent="0.2">
      <c r="A32" s="244">
        <v>3</v>
      </c>
      <c r="B32" s="302"/>
      <c r="C32" s="311"/>
      <c r="D32" s="302"/>
      <c r="E32" s="306"/>
      <c r="F32" s="302"/>
      <c r="G32" s="309"/>
      <c r="H32" s="309"/>
    </row>
    <row r="33" spans="1:8" ht="18" customHeight="1" x14ac:dyDescent="0.2">
      <c r="A33" s="244">
        <v>4</v>
      </c>
      <c r="B33" s="302"/>
      <c r="C33" s="311"/>
      <c r="D33" s="311"/>
      <c r="E33" s="306"/>
      <c r="F33" s="302"/>
      <c r="G33" s="309"/>
      <c r="H33" s="309"/>
    </row>
    <row r="35" spans="1:8" x14ac:dyDescent="0.2">
      <c r="F35" s="1495" t="s">
        <v>443</v>
      </c>
      <c r="G35" s="1495"/>
      <c r="H35" s="1495"/>
    </row>
  </sheetData>
  <mergeCells count="24">
    <mergeCell ref="A21:A31"/>
    <mergeCell ref="C21:C31"/>
    <mergeCell ref="D21:D31"/>
    <mergeCell ref="E21:E31"/>
    <mergeCell ref="F22:F24"/>
    <mergeCell ref="G23:G24"/>
    <mergeCell ref="F30:F31"/>
    <mergeCell ref="F35:H35"/>
    <mergeCell ref="A1:H1"/>
    <mergeCell ref="A4:H4"/>
    <mergeCell ref="C15:E15"/>
    <mergeCell ref="A3:H3"/>
    <mergeCell ref="F15:F16"/>
    <mergeCell ref="G30:G31"/>
    <mergeCell ref="H30:H31"/>
    <mergeCell ref="B21:B31"/>
    <mergeCell ref="G7:H7"/>
    <mergeCell ref="G8:H8"/>
    <mergeCell ref="G9:H9"/>
    <mergeCell ref="G10:H10"/>
    <mergeCell ref="F26:F27"/>
    <mergeCell ref="G26:G27"/>
    <mergeCell ref="H26:H27"/>
    <mergeCell ref="H23:H24"/>
  </mergeCells>
  <phoneticPr fontId="3" type="noConversion"/>
  <hyperlinks>
    <hyperlink ref="F35:H35" location="'TABLA DE CONTENIDO'!A1" display="VOLVER A TABLA DE CONTENIDO"/>
    <hyperlink ref="F35" location="'TABLA DE CONTENIDO'!A1" display="'TABLA DE CONTENIDO'!A1"/>
    <hyperlink ref="B21" r:id="rId1"/>
  </hyperlinks>
  <printOptions horizontalCentered="1"/>
  <pageMargins left="0.59055118110236227" right="0.46" top="0.78740157480314965" bottom="0.78740157480314965" header="0" footer="0"/>
  <pageSetup orientation="landscape" horizontalDpi="4294967292" r:id="rId2"/>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8"/>
  <sheetViews>
    <sheetView topLeftCell="A7" zoomScale="130" zoomScaleNormal="130" workbookViewId="0">
      <selection activeCell="J14" sqref="J14"/>
    </sheetView>
  </sheetViews>
  <sheetFormatPr baseColWidth="10" defaultRowHeight="12.75" x14ac:dyDescent="0.2"/>
  <cols>
    <col min="1" max="1" width="7.85546875" customWidth="1"/>
    <col min="2" max="2" width="15.5703125" bestFit="1" customWidth="1"/>
    <col min="3" max="6" width="7.7109375" customWidth="1"/>
    <col min="8" max="9" width="13.140625" bestFit="1" customWidth="1"/>
    <col min="10" max="10" width="7.5703125" customWidth="1"/>
    <col min="11" max="11" width="9.140625" customWidth="1"/>
    <col min="13" max="13" width="12.42578125" bestFit="1" customWidth="1"/>
  </cols>
  <sheetData>
    <row r="1" spans="1:13" ht="23.25" x14ac:dyDescent="0.35">
      <c r="A1" s="1299" t="s">
        <v>0</v>
      </c>
      <c r="B1" s="1299"/>
      <c r="C1" s="1299"/>
      <c r="D1" s="1299"/>
      <c r="E1" s="1299"/>
      <c r="F1" s="1299"/>
      <c r="G1" s="1299"/>
      <c r="H1" s="1299"/>
      <c r="I1" s="1299"/>
      <c r="J1" s="1299"/>
      <c r="K1" s="1299"/>
      <c r="L1" s="1299"/>
      <c r="M1" s="1299"/>
    </row>
    <row r="2" spans="1:13" ht="12.75" customHeight="1" x14ac:dyDescent="0.35">
      <c r="A2" s="282"/>
      <c r="B2" s="282"/>
      <c r="C2" s="282"/>
      <c r="D2" s="282"/>
      <c r="E2" s="282"/>
      <c r="F2" s="282"/>
      <c r="G2" s="282"/>
      <c r="H2" s="282"/>
      <c r="I2" s="282"/>
      <c r="J2" s="282"/>
      <c r="K2" s="282"/>
      <c r="L2" s="282"/>
      <c r="M2" s="282"/>
    </row>
    <row r="3" spans="1:13" ht="18" x14ac:dyDescent="0.25">
      <c r="A3" s="1304" t="s">
        <v>453</v>
      </c>
      <c r="B3" s="1304"/>
      <c r="C3" s="1304"/>
      <c r="D3" s="1304"/>
      <c r="E3" s="1304"/>
      <c r="F3" s="1304"/>
      <c r="G3" s="1304"/>
      <c r="H3" s="1304"/>
      <c r="I3" s="1304"/>
      <c r="J3" s="1304"/>
      <c r="K3" s="1304"/>
      <c r="L3" s="1304"/>
      <c r="M3" s="1304"/>
    </row>
    <row r="4" spans="1:13" ht="18" x14ac:dyDescent="0.25">
      <c r="A4" s="1304" t="s">
        <v>573</v>
      </c>
      <c r="B4" s="1304"/>
      <c r="C4" s="1304"/>
      <c r="D4" s="1304"/>
      <c r="E4" s="1304"/>
      <c r="F4" s="1304"/>
      <c r="G4" s="1304"/>
      <c r="H4" s="1304"/>
      <c r="I4" s="1304"/>
      <c r="J4" s="1304"/>
      <c r="K4" s="1304"/>
      <c r="L4" s="1304"/>
      <c r="M4" s="1304"/>
    </row>
    <row r="6" spans="1:13" x14ac:dyDescent="0.2">
      <c r="A6" s="265" t="s">
        <v>915</v>
      </c>
      <c r="C6" s="3"/>
      <c r="D6" s="3"/>
      <c r="E6" s="3"/>
      <c r="F6" s="3"/>
      <c r="G6" s="3"/>
      <c r="H6" s="3"/>
    </row>
    <row r="7" spans="1:13" ht="13.5" thickBot="1" x14ac:dyDescent="0.25"/>
    <row r="8" spans="1:13" ht="13.5" thickBot="1" x14ac:dyDescent="0.25">
      <c r="A8" s="347" t="s">
        <v>255</v>
      </c>
      <c r="B8" s="347" t="s">
        <v>273</v>
      </c>
      <c r="C8" s="1679" t="s">
        <v>274</v>
      </c>
      <c r="D8" s="1680"/>
      <c r="E8" s="1680"/>
      <c r="F8" s="1681"/>
      <c r="G8" s="347" t="s">
        <v>275</v>
      </c>
      <c r="H8" s="347" t="s">
        <v>305</v>
      </c>
      <c r="I8" s="348" t="s">
        <v>276</v>
      </c>
      <c r="J8" s="348" t="s">
        <v>22</v>
      </c>
      <c r="K8" s="300" t="s">
        <v>301</v>
      </c>
      <c r="L8" s="1679" t="s">
        <v>277</v>
      </c>
      <c r="M8" s="1681"/>
    </row>
    <row r="9" spans="1:13" ht="13.5" thickBot="1" x14ac:dyDescent="0.25">
      <c r="A9" s="349"/>
      <c r="B9" s="349" t="s">
        <v>524</v>
      </c>
      <c r="C9" s="350" t="s">
        <v>278</v>
      </c>
      <c r="D9" s="350" t="s">
        <v>279</v>
      </c>
      <c r="E9" s="350" t="s">
        <v>280</v>
      </c>
      <c r="F9" s="350" t="s">
        <v>281</v>
      </c>
      <c r="G9" s="349" t="s">
        <v>282</v>
      </c>
      <c r="H9" s="349" t="s">
        <v>283</v>
      </c>
      <c r="I9" s="349" t="s">
        <v>306</v>
      </c>
      <c r="J9" s="351" t="s">
        <v>284</v>
      </c>
      <c r="K9" s="301" t="s">
        <v>304</v>
      </c>
      <c r="L9" s="350" t="s">
        <v>285</v>
      </c>
      <c r="M9" s="350" t="s">
        <v>249</v>
      </c>
    </row>
    <row r="10" spans="1:13" ht="27" x14ac:dyDescent="0.2">
      <c r="A10" s="1685">
        <v>2</v>
      </c>
      <c r="B10" s="908" t="s">
        <v>909</v>
      </c>
      <c r="C10" s="907" t="s">
        <v>892</v>
      </c>
      <c r="D10" s="312"/>
      <c r="E10" s="312"/>
      <c r="F10" s="312"/>
      <c r="G10" s="907">
        <f>19.07+4.437</f>
        <v>23.507000000000001</v>
      </c>
      <c r="H10" s="911">
        <v>963182302</v>
      </c>
      <c r="I10" s="1682">
        <f>SUM(H10:H12)</f>
        <v>2915564672</v>
      </c>
      <c r="J10" s="913">
        <v>8</v>
      </c>
      <c r="K10" s="919" t="s">
        <v>911</v>
      </c>
      <c r="L10" s="914">
        <v>45440</v>
      </c>
      <c r="M10" s="915">
        <v>46234</v>
      </c>
    </row>
    <row r="11" spans="1:13" ht="27" x14ac:dyDescent="0.2">
      <c r="A11" s="1686"/>
      <c r="B11" s="909" t="s">
        <v>910</v>
      </c>
      <c r="C11" s="910" t="s">
        <v>892</v>
      </c>
      <c r="D11" s="313"/>
      <c r="E11" s="313"/>
      <c r="F11" s="313"/>
      <c r="G11" s="910">
        <f>1.72+5.7+5.8</f>
        <v>13.219999999999999</v>
      </c>
      <c r="H11" s="912">
        <v>884062897</v>
      </c>
      <c r="I11" s="1683"/>
      <c r="J11" s="916">
        <v>7</v>
      </c>
      <c r="K11" s="920" t="s">
        <v>912</v>
      </c>
      <c r="L11" s="917">
        <v>45440</v>
      </c>
      <c r="M11" s="918">
        <v>46234</v>
      </c>
    </row>
    <row r="12" spans="1:13" ht="27" x14ac:dyDescent="0.2">
      <c r="A12" s="1687"/>
      <c r="B12" s="1148" t="s">
        <v>913</v>
      </c>
      <c r="C12" s="1149" t="s">
        <v>892</v>
      </c>
      <c r="D12" s="318"/>
      <c r="E12" s="318"/>
      <c r="F12" s="318"/>
      <c r="G12" s="1149">
        <f>5.8+18.242+6.458</f>
        <v>30.5</v>
      </c>
      <c r="H12" s="1150">
        <v>1068319473</v>
      </c>
      <c r="I12" s="1684"/>
      <c r="J12" s="1151">
        <v>11</v>
      </c>
      <c r="K12" s="1152" t="s">
        <v>914</v>
      </c>
      <c r="L12" s="1153">
        <v>45569</v>
      </c>
      <c r="M12" s="918">
        <v>46326</v>
      </c>
    </row>
    <row r="13" spans="1:13" x14ac:dyDescent="0.2">
      <c r="A13" s="317"/>
      <c r="B13" s="318"/>
      <c r="C13" s="319"/>
      <c r="D13" s="318"/>
      <c r="E13" s="318"/>
      <c r="F13" s="318"/>
      <c r="G13" s="319"/>
      <c r="H13" s="323"/>
      <c r="I13" s="323"/>
      <c r="J13" s="321"/>
      <c r="K13" s="318"/>
      <c r="L13" s="315"/>
      <c r="M13" s="324"/>
    </row>
    <row r="14" spans="1:13" x14ac:dyDescent="0.2">
      <c r="A14" s="317"/>
      <c r="B14" s="318"/>
      <c r="C14" s="319"/>
      <c r="D14" s="318"/>
      <c r="E14" s="318"/>
      <c r="F14" s="318"/>
      <c r="G14" s="319"/>
      <c r="H14" s="320"/>
      <c r="I14" s="320"/>
      <c r="J14" s="321"/>
      <c r="K14" s="318"/>
      <c r="L14" s="322"/>
      <c r="M14" s="316"/>
    </row>
    <row r="15" spans="1:13" x14ac:dyDescent="0.2">
      <c r="A15" s="317"/>
      <c r="B15" s="318"/>
      <c r="C15" s="319"/>
      <c r="D15" s="318"/>
      <c r="E15" s="318"/>
      <c r="F15" s="318"/>
      <c r="G15" s="319"/>
      <c r="H15" s="325"/>
      <c r="I15" s="325"/>
      <c r="J15" s="326"/>
      <c r="K15" s="318"/>
      <c r="L15" s="315"/>
      <c r="M15" s="324"/>
    </row>
    <row r="16" spans="1:13" x14ac:dyDescent="0.2">
      <c r="A16" s="317"/>
      <c r="B16" s="318"/>
      <c r="C16" s="319"/>
      <c r="D16" s="318"/>
      <c r="E16" s="318"/>
      <c r="F16" s="318"/>
      <c r="G16" s="319"/>
      <c r="H16" s="314"/>
      <c r="I16" s="314"/>
      <c r="J16" s="321"/>
      <c r="K16" s="318"/>
      <c r="L16" s="322"/>
      <c r="M16" s="327"/>
    </row>
    <row r="17" spans="1:13" x14ac:dyDescent="0.2">
      <c r="A17" s="317"/>
      <c r="B17" s="318"/>
      <c r="C17" s="319"/>
      <c r="D17" s="319"/>
      <c r="E17" s="319"/>
      <c r="F17" s="319"/>
      <c r="G17" s="319"/>
      <c r="H17" s="320"/>
      <c r="I17" s="320"/>
      <c r="J17" s="328"/>
      <c r="K17" s="318"/>
      <c r="L17" s="322"/>
      <c r="M17" s="327"/>
    </row>
    <row r="18" spans="1:13" x14ac:dyDescent="0.2">
      <c r="A18" s="317"/>
      <c r="B18" s="318"/>
      <c r="C18" s="318"/>
      <c r="D18" s="318"/>
      <c r="E18" s="318"/>
      <c r="F18" s="318"/>
      <c r="G18" s="318"/>
      <c r="H18" s="320"/>
      <c r="I18" s="320"/>
      <c r="J18" s="328"/>
      <c r="K18" s="318"/>
      <c r="L18" s="322"/>
      <c r="M18" s="327"/>
    </row>
    <row r="19" spans="1:13" x14ac:dyDescent="0.2">
      <c r="A19" s="317"/>
      <c r="B19" s="318"/>
      <c r="C19" s="318"/>
      <c r="D19" s="318"/>
      <c r="E19" s="318"/>
      <c r="F19" s="318"/>
      <c r="G19" s="318"/>
      <c r="H19" s="320"/>
      <c r="I19" s="320"/>
      <c r="J19" s="328"/>
      <c r="K19" s="318"/>
      <c r="L19" s="322"/>
      <c r="M19" s="327"/>
    </row>
    <row r="20" spans="1:13" x14ac:dyDescent="0.2">
      <c r="A20" s="317"/>
      <c r="B20" s="318"/>
      <c r="C20" s="318"/>
      <c r="D20" s="329"/>
      <c r="E20" s="318"/>
      <c r="F20" s="318"/>
      <c r="G20" s="318"/>
      <c r="H20" s="320"/>
      <c r="I20" s="320"/>
      <c r="J20" s="328"/>
      <c r="K20" s="318"/>
      <c r="L20" s="322"/>
      <c r="M20" s="327"/>
    </row>
    <row r="21" spans="1:13" x14ac:dyDescent="0.2">
      <c r="A21" s="317"/>
      <c r="B21" s="318"/>
      <c r="C21" s="318"/>
      <c r="D21" s="318"/>
      <c r="E21" s="318"/>
      <c r="F21" s="318"/>
      <c r="G21" s="318"/>
      <c r="H21" s="320"/>
      <c r="I21" s="320"/>
      <c r="J21" s="328"/>
      <c r="K21" s="318"/>
      <c r="L21" s="322"/>
      <c r="M21" s="327"/>
    </row>
    <row r="22" spans="1:13" x14ac:dyDescent="0.2">
      <c r="A22" s="317"/>
      <c r="B22" s="318"/>
      <c r="C22" s="318"/>
      <c r="D22" s="329"/>
      <c r="E22" s="318"/>
      <c r="F22" s="318"/>
      <c r="G22" s="318"/>
      <c r="H22" s="320"/>
      <c r="I22" s="320"/>
      <c r="J22" s="328"/>
      <c r="K22" s="318"/>
      <c r="L22" s="322"/>
      <c r="M22" s="327"/>
    </row>
    <row r="23" spans="1:13" x14ac:dyDescent="0.2">
      <c r="A23" s="317"/>
      <c r="B23" s="318"/>
      <c r="C23" s="318"/>
      <c r="D23" s="330"/>
      <c r="E23" s="318"/>
      <c r="F23" s="318"/>
      <c r="G23" s="318"/>
      <c r="H23" s="320"/>
      <c r="I23" s="320"/>
      <c r="J23" s="328"/>
      <c r="K23" s="318"/>
      <c r="L23" s="322"/>
      <c r="M23" s="327"/>
    </row>
    <row r="24" spans="1:13" x14ac:dyDescent="0.2">
      <c r="A24" s="317"/>
      <c r="B24" s="318"/>
      <c r="C24" s="318"/>
      <c r="D24" s="329"/>
      <c r="E24" s="318"/>
      <c r="F24" s="318"/>
      <c r="G24" s="318"/>
      <c r="H24" s="320"/>
      <c r="I24" s="320"/>
      <c r="J24" s="328"/>
      <c r="K24" s="318"/>
      <c r="L24" s="322"/>
      <c r="M24" s="327"/>
    </row>
    <row r="25" spans="1:13" ht="13.5" thickBot="1" x14ac:dyDescent="0.25">
      <c r="A25" s="331"/>
      <c r="B25" s="332"/>
      <c r="C25" s="332"/>
      <c r="D25" s="333"/>
      <c r="E25" s="332"/>
      <c r="F25" s="332"/>
      <c r="G25" s="332"/>
      <c r="H25" s="334"/>
      <c r="I25" s="334"/>
      <c r="J25" s="335"/>
      <c r="K25" s="332"/>
      <c r="L25" s="336"/>
      <c r="M25" s="337"/>
    </row>
    <row r="26" spans="1:13" ht="13.5" thickBot="1" x14ac:dyDescent="0.25">
      <c r="A26" s="338"/>
      <c r="B26" s="339" t="s">
        <v>164</v>
      </c>
      <c r="C26" s="340">
        <f>SUM(C10:C25)</f>
        <v>0</v>
      </c>
      <c r="D26" s="340">
        <f t="shared" ref="D26:I26" si="0">SUM(D10:D25)</f>
        <v>0</v>
      </c>
      <c r="E26" s="340">
        <f t="shared" si="0"/>
        <v>0</v>
      </c>
      <c r="F26" s="340">
        <f t="shared" si="0"/>
        <v>0</v>
      </c>
      <c r="G26" s="340">
        <f>SUM(G10:G25)</f>
        <v>67.227000000000004</v>
      </c>
      <c r="H26" s="921">
        <f>SUM(H10:H12)</f>
        <v>2915564672</v>
      </c>
      <c r="I26" s="921">
        <f t="shared" si="0"/>
        <v>2915564672</v>
      </c>
      <c r="J26" s="352">
        <f>SUM(J10:J25)</f>
        <v>26</v>
      </c>
      <c r="K26" s="346"/>
      <c r="L26" s="341"/>
      <c r="M26" s="341"/>
    </row>
    <row r="28" spans="1:13" x14ac:dyDescent="0.2">
      <c r="J28" s="1495" t="s">
        <v>443</v>
      </c>
      <c r="K28" s="1509"/>
      <c r="L28" s="1509"/>
      <c r="M28" s="1509"/>
    </row>
  </sheetData>
  <mergeCells count="8">
    <mergeCell ref="A1:M1"/>
    <mergeCell ref="A4:M4"/>
    <mergeCell ref="C8:F8"/>
    <mergeCell ref="L8:M8"/>
    <mergeCell ref="A3:M3"/>
    <mergeCell ref="J28:M28"/>
    <mergeCell ref="I10:I12"/>
    <mergeCell ref="A10:A12"/>
  </mergeCells>
  <phoneticPr fontId="3" type="noConversion"/>
  <hyperlinks>
    <hyperlink ref="J28" location="'TABLA DE CONTENIDO'!A1" display="'TABLA DE CONTENIDO'!A1"/>
    <hyperlink ref="J28:M28" location="'TABLA DE CONTENIDO'!A1" display="VOLVER A TABLA DE CONTENIDO"/>
  </hyperlinks>
  <printOptions horizontalCentered="1" verticalCentered="1"/>
  <pageMargins left="0.74803149606299213" right="0.39370078740157483" top="0.78740157480314965" bottom="0.78740157480314965" header="0.15748031496062992" footer="0"/>
  <pageSetup scale="99" orientation="landscape" horizontalDpi="4294967292"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9"/>
  <sheetViews>
    <sheetView zoomScaleNormal="100" workbookViewId="0">
      <selection activeCell="M4" sqref="M4"/>
    </sheetView>
  </sheetViews>
  <sheetFormatPr baseColWidth="10" defaultRowHeight="12.75" x14ac:dyDescent="0.2"/>
  <cols>
    <col min="1" max="1" width="9.28515625" customWidth="1"/>
    <col min="2" max="2" width="22" customWidth="1"/>
    <col min="3" max="3" width="14" bestFit="1" customWidth="1"/>
    <col min="5" max="5" width="22.5703125" customWidth="1"/>
    <col min="7" max="7" width="9.5703125" customWidth="1"/>
    <col min="8" max="8" width="19.85546875" customWidth="1"/>
    <col min="9" max="10" width="8.7109375" customWidth="1"/>
    <col min="11" max="11" width="17" customWidth="1"/>
  </cols>
  <sheetData>
    <row r="1" spans="1:11" ht="23.25" x14ac:dyDescent="0.35">
      <c r="A1" s="1299" t="s">
        <v>0</v>
      </c>
      <c r="B1" s="1299"/>
      <c r="C1" s="1299"/>
      <c r="D1" s="1299"/>
      <c r="E1" s="1299"/>
      <c r="F1" s="1299"/>
      <c r="G1" s="1299"/>
      <c r="H1" s="1299"/>
      <c r="I1" s="1299"/>
      <c r="J1" s="1299"/>
      <c r="K1" s="1299"/>
    </row>
    <row r="2" spans="1:11" ht="14.25" customHeight="1" x14ac:dyDescent="0.35">
      <c r="A2" s="282"/>
      <c r="B2" s="282"/>
      <c r="C2" s="282"/>
      <c r="D2" s="282"/>
      <c r="E2" s="282"/>
      <c r="F2" s="282"/>
      <c r="G2" s="282"/>
      <c r="H2" s="282"/>
      <c r="I2" s="282"/>
      <c r="J2" s="282"/>
      <c r="K2" s="282"/>
    </row>
    <row r="3" spans="1:11" ht="18" x14ac:dyDescent="0.25">
      <c r="A3" s="1304" t="s">
        <v>454</v>
      </c>
      <c r="B3" s="1304"/>
      <c r="C3" s="1304"/>
      <c r="D3" s="1304"/>
      <c r="E3" s="1304"/>
      <c r="F3" s="1304"/>
      <c r="G3" s="1304"/>
      <c r="H3" s="1304"/>
      <c r="I3" s="1304"/>
      <c r="J3" s="1304"/>
      <c r="K3" s="1304"/>
    </row>
    <row r="4" spans="1:11" ht="18" x14ac:dyDescent="0.25">
      <c r="A4" s="1304" t="s">
        <v>574</v>
      </c>
      <c r="B4" s="1304"/>
      <c r="C4" s="1304"/>
      <c r="D4" s="1304"/>
      <c r="E4" s="1304"/>
      <c r="F4" s="1304"/>
      <c r="G4" s="1304"/>
      <c r="H4" s="1304"/>
      <c r="I4" s="1304"/>
      <c r="J4" s="1304"/>
      <c r="K4" s="1304"/>
    </row>
    <row r="6" spans="1:11" x14ac:dyDescent="0.2">
      <c r="A6" s="265" t="str">
        <f>+'FICHA CUANTI MR'!A6</f>
        <v xml:space="preserve">DIRECCION TERRITORIAL: CALLE 19#82 a 8-106 Pereira - Risaralda </v>
      </c>
    </row>
    <row r="8" spans="1:11" ht="13.5" thickBot="1" x14ac:dyDescent="0.25"/>
    <row r="9" spans="1:11" ht="13.5" thickBot="1" x14ac:dyDescent="0.25">
      <c r="A9" s="300" t="s">
        <v>255</v>
      </c>
      <c r="B9" s="300" t="s">
        <v>273</v>
      </c>
      <c r="C9" s="300" t="s">
        <v>287</v>
      </c>
      <c r="D9" s="300" t="s">
        <v>302</v>
      </c>
      <c r="E9" s="300" t="s">
        <v>259</v>
      </c>
      <c r="F9" s="300" t="s">
        <v>288</v>
      </c>
      <c r="G9" s="300" t="s">
        <v>289</v>
      </c>
      <c r="H9" s="300" t="s">
        <v>53</v>
      </c>
      <c r="I9" s="1704" t="s">
        <v>290</v>
      </c>
      <c r="J9" s="1705"/>
      <c r="K9" s="300" t="s">
        <v>291</v>
      </c>
    </row>
    <row r="10" spans="1:11" ht="13.5" thickBot="1" x14ac:dyDescent="0.25">
      <c r="A10" s="349"/>
      <c r="B10" s="301" t="s">
        <v>524</v>
      </c>
      <c r="C10" s="301" t="s">
        <v>261</v>
      </c>
      <c r="D10" s="301" t="s">
        <v>260</v>
      </c>
      <c r="E10" s="301"/>
      <c r="F10" s="301" t="s">
        <v>303</v>
      </c>
      <c r="G10" s="301" t="s">
        <v>292</v>
      </c>
      <c r="H10" s="301"/>
      <c r="I10" s="300" t="s">
        <v>293</v>
      </c>
      <c r="J10" s="300" t="s">
        <v>294</v>
      </c>
      <c r="K10" s="301" t="s">
        <v>247</v>
      </c>
    </row>
    <row r="11" spans="1:11" ht="18" customHeight="1" x14ac:dyDescent="0.2">
      <c r="A11" s="1685">
        <v>2</v>
      </c>
      <c r="B11" s="1696" t="str">
        <f>+'FICHA CUANTI MR'!B10</f>
        <v xml:space="preserve">COOPERATIVA ASOCIADA EL CENTRO </v>
      </c>
      <c r="C11" s="1696" t="s">
        <v>916</v>
      </c>
      <c r="D11" s="1701" t="s">
        <v>917</v>
      </c>
      <c r="E11" s="1696" t="s">
        <v>918</v>
      </c>
      <c r="F11" s="1693">
        <v>3105447323</v>
      </c>
      <c r="G11" s="1692" t="s">
        <v>613</v>
      </c>
      <c r="H11" s="1692" t="s">
        <v>608</v>
      </c>
      <c r="I11" s="676" t="s">
        <v>644</v>
      </c>
      <c r="J11" s="676" t="s">
        <v>610</v>
      </c>
      <c r="K11" s="1688" t="s">
        <v>581</v>
      </c>
    </row>
    <row r="12" spans="1:11" ht="18" customHeight="1" x14ac:dyDescent="0.2">
      <c r="A12" s="1686"/>
      <c r="B12" s="1697"/>
      <c r="C12" s="1697"/>
      <c r="D12" s="1702"/>
      <c r="E12" s="1697"/>
      <c r="F12" s="1694"/>
      <c r="G12" s="1690"/>
      <c r="H12" s="1690"/>
      <c r="I12" s="687" t="s">
        <v>611</v>
      </c>
      <c r="J12" s="687" t="s">
        <v>612</v>
      </c>
      <c r="K12" s="1689"/>
    </row>
    <row r="13" spans="1:11" ht="18" customHeight="1" x14ac:dyDescent="0.2">
      <c r="A13" s="1686"/>
      <c r="B13" s="1697"/>
      <c r="C13" s="1697"/>
      <c r="D13" s="1702"/>
      <c r="E13" s="1697"/>
      <c r="F13" s="1694"/>
      <c r="G13" s="1690"/>
      <c r="H13" s="1690"/>
      <c r="I13" s="687" t="s">
        <v>919</v>
      </c>
      <c r="J13" s="687" t="s">
        <v>612</v>
      </c>
      <c r="K13" s="1689"/>
    </row>
    <row r="14" spans="1:11" ht="18" customHeight="1" x14ac:dyDescent="0.2">
      <c r="A14" s="1686"/>
      <c r="B14" s="1697"/>
      <c r="C14" s="1697"/>
      <c r="D14" s="1702"/>
      <c r="E14" s="1697"/>
      <c r="F14" s="1694"/>
      <c r="G14" s="1690" t="s">
        <v>614</v>
      </c>
      <c r="H14" s="1690" t="s">
        <v>671</v>
      </c>
      <c r="I14" s="687" t="s">
        <v>113</v>
      </c>
      <c r="J14" s="687" t="s">
        <v>670</v>
      </c>
      <c r="K14" s="1689"/>
    </row>
    <row r="15" spans="1:11" ht="18" customHeight="1" x14ac:dyDescent="0.2">
      <c r="A15" s="1686"/>
      <c r="B15" s="1697"/>
      <c r="C15" s="1697"/>
      <c r="D15" s="1702"/>
      <c r="E15" s="1697"/>
      <c r="F15" s="1694"/>
      <c r="G15" s="1690"/>
      <c r="H15" s="1690"/>
      <c r="I15" s="687" t="s">
        <v>920</v>
      </c>
      <c r="J15" s="687" t="s">
        <v>921</v>
      </c>
      <c r="K15" s="1689"/>
    </row>
    <row r="16" spans="1:11" ht="18" customHeight="1" thickBot="1" x14ac:dyDescent="0.25">
      <c r="A16" s="1686"/>
      <c r="B16" s="1700"/>
      <c r="C16" s="1700"/>
      <c r="D16" s="1703"/>
      <c r="E16" s="1700"/>
      <c r="F16" s="1695"/>
      <c r="G16" s="922">
        <v>2507</v>
      </c>
      <c r="H16" s="922" t="s">
        <v>922</v>
      </c>
      <c r="I16" s="687" t="s">
        <v>923</v>
      </c>
      <c r="J16" s="687" t="s">
        <v>924</v>
      </c>
      <c r="K16" s="1689"/>
    </row>
    <row r="17" spans="1:11" ht="18" customHeight="1" x14ac:dyDescent="0.2">
      <c r="A17" s="1686"/>
      <c r="B17" s="1696" t="s">
        <v>910</v>
      </c>
      <c r="C17" s="1698" t="s">
        <v>925</v>
      </c>
      <c r="D17" s="1699" t="s">
        <v>926</v>
      </c>
      <c r="E17" s="1698" t="s">
        <v>927</v>
      </c>
      <c r="F17" s="1699">
        <v>3113157707</v>
      </c>
      <c r="G17" s="1690" t="s">
        <v>600</v>
      </c>
      <c r="H17" s="1691" t="s">
        <v>928</v>
      </c>
      <c r="I17" s="1314" t="s">
        <v>929</v>
      </c>
      <c r="J17" s="1314" t="s">
        <v>930</v>
      </c>
      <c r="K17" s="1689"/>
    </row>
    <row r="18" spans="1:11" ht="18" customHeight="1" x14ac:dyDescent="0.2">
      <c r="A18" s="1686"/>
      <c r="B18" s="1697"/>
      <c r="C18" s="1697"/>
      <c r="D18" s="1694"/>
      <c r="E18" s="1697"/>
      <c r="F18" s="1694"/>
      <c r="G18" s="1690" t="s">
        <v>600</v>
      </c>
      <c r="H18" s="1692"/>
      <c r="I18" s="1315"/>
      <c r="J18" s="1315"/>
      <c r="K18" s="1689"/>
    </row>
    <row r="19" spans="1:11" ht="18" customHeight="1" x14ac:dyDescent="0.2">
      <c r="A19" s="1686"/>
      <c r="B19" s="1697"/>
      <c r="C19" s="1697"/>
      <c r="D19" s="1694"/>
      <c r="E19" s="1697"/>
      <c r="F19" s="1694"/>
      <c r="G19" s="1690">
        <v>2902</v>
      </c>
      <c r="H19" s="1690" t="s">
        <v>931</v>
      </c>
      <c r="I19" s="687" t="s">
        <v>929</v>
      </c>
      <c r="J19" s="687" t="s">
        <v>932</v>
      </c>
      <c r="K19" s="1689"/>
    </row>
    <row r="20" spans="1:11" ht="18" customHeight="1" x14ac:dyDescent="0.2">
      <c r="A20" s="1686"/>
      <c r="B20" s="1697"/>
      <c r="C20" s="1697"/>
      <c r="D20" s="1694"/>
      <c r="E20" s="1697"/>
      <c r="F20" s="1694"/>
      <c r="G20" s="1690"/>
      <c r="H20" s="1690"/>
      <c r="I20" s="687" t="s">
        <v>933</v>
      </c>
      <c r="J20" s="687" t="s">
        <v>932</v>
      </c>
      <c r="K20" s="1689"/>
    </row>
    <row r="21" spans="1:11" ht="18" customHeight="1" x14ac:dyDescent="0.2">
      <c r="A21" s="1686"/>
      <c r="B21" s="1697"/>
      <c r="C21" s="1697"/>
      <c r="D21" s="1694"/>
      <c r="E21" s="1697"/>
      <c r="F21" s="1694"/>
      <c r="G21" s="1691" t="s">
        <v>603</v>
      </c>
      <c r="H21" s="1691" t="s">
        <v>934</v>
      </c>
      <c r="I21" s="1314" t="s">
        <v>113</v>
      </c>
      <c r="J21" s="1314" t="s">
        <v>935</v>
      </c>
      <c r="K21" s="1689"/>
    </row>
    <row r="22" spans="1:11" ht="18" customHeight="1" thickBot="1" x14ac:dyDescent="0.25">
      <c r="A22" s="1686"/>
      <c r="B22" s="1700"/>
      <c r="C22" s="1700"/>
      <c r="D22" s="1695"/>
      <c r="E22" s="1700"/>
      <c r="F22" s="1695"/>
      <c r="G22" s="1692"/>
      <c r="H22" s="1692"/>
      <c r="I22" s="1315"/>
      <c r="J22" s="1315"/>
      <c r="K22" s="1689"/>
    </row>
    <row r="23" spans="1:11" ht="18" customHeight="1" x14ac:dyDescent="0.2">
      <c r="A23" s="1686"/>
      <c r="B23" s="1696" t="s">
        <v>1041</v>
      </c>
      <c r="C23" s="1698" t="s">
        <v>1042</v>
      </c>
      <c r="D23" s="1699" t="s">
        <v>1044</v>
      </c>
      <c r="E23" s="1698" t="s">
        <v>1045</v>
      </c>
      <c r="F23" s="1699" t="s">
        <v>1043</v>
      </c>
      <c r="G23" s="1690">
        <v>2507</v>
      </c>
      <c r="H23" s="1691" t="s">
        <v>596</v>
      </c>
      <c r="I23" s="1314" t="s">
        <v>597</v>
      </c>
      <c r="J23" s="1314" t="s">
        <v>904</v>
      </c>
      <c r="K23" s="1689"/>
    </row>
    <row r="24" spans="1:11" ht="18" customHeight="1" x14ac:dyDescent="0.2">
      <c r="A24" s="1686"/>
      <c r="B24" s="1697"/>
      <c r="C24" s="1697"/>
      <c r="D24" s="1694"/>
      <c r="E24" s="1697"/>
      <c r="F24" s="1694"/>
      <c r="G24" s="1690" t="s">
        <v>600</v>
      </c>
      <c r="H24" s="1692"/>
      <c r="I24" s="1315"/>
      <c r="J24" s="1315"/>
      <c r="K24" s="1689"/>
    </row>
    <row r="25" spans="1:11" ht="18" customHeight="1" x14ac:dyDescent="0.2">
      <c r="A25" s="1686"/>
      <c r="B25" s="1697"/>
      <c r="C25" s="1697"/>
      <c r="D25" s="1694"/>
      <c r="E25" s="1697"/>
      <c r="F25" s="1694"/>
      <c r="G25" s="1690">
        <v>5003</v>
      </c>
      <c r="H25" s="1690" t="s">
        <v>595</v>
      </c>
      <c r="I25" s="1314" t="s">
        <v>692</v>
      </c>
      <c r="J25" s="1314" t="s">
        <v>618</v>
      </c>
      <c r="K25" s="1689"/>
    </row>
    <row r="26" spans="1:11" ht="18" customHeight="1" x14ac:dyDescent="0.2">
      <c r="A26" s="1686"/>
      <c r="B26" s="1697"/>
      <c r="C26" s="1697"/>
      <c r="D26" s="1694"/>
      <c r="E26" s="1697"/>
      <c r="F26" s="1694"/>
      <c r="G26" s="1690"/>
      <c r="H26" s="1690"/>
      <c r="I26" s="1315"/>
      <c r="J26" s="1315"/>
      <c r="K26" s="1689"/>
    </row>
    <row r="27" spans="1:11" ht="18" customHeight="1" thickBot="1" x14ac:dyDescent="0.25">
      <c r="A27" s="331"/>
      <c r="B27" s="353"/>
      <c r="C27" s="342"/>
      <c r="D27" s="342"/>
      <c r="E27" s="342"/>
      <c r="F27" s="342"/>
      <c r="G27" s="343"/>
      <c r="H27" s="342"/>
      <c r="I27" s="342"/>
      <c r="J27" s="342"/>
      <c r="K27" s="344"/>
    </row>
    <row r="29" spans="1:11" x14ac:dyDescent="0.2">
      <c r="I29" s="1495" t="s">
        <v>443</v>
      </c>
      <c r="J29" s="1509"/>
      <c r="K29" s="1509"/>
    </row>
  </sheetData>
  <mergeCells count="44">
    <mergeCell ref="J21:J22"/>
    <mergeCell ref="F17:F22"/>
    <mergeCell ref="G17:G18"/>
    <mergeCell ref="H17:H18"/>
    <mergeCell ref="I17:I18"/>
    <mergeCell ref="J17:J18"/>
    <mergeCell ref="H19:H20"/>
    <mergeCell ref="G21:G22"/>
    <mergeCell ref="B17:B22"/>
    <mergeCell ref="C17:C22"/>
    <mergeCell ref="E17:E22"/>
    <mergeCell ref="D17:D22"/>
    <mergeCell ref="H21:H22"/>
    <mergeCell ref="I21:I22"/>
    <mergeCell ref="I9:J9"/>
    <mergeCell ref="A1:K1"/>
    <mergeCell ref="A3:K3"/>
    <mergeCell ref="A4:K4"/>
    <mergeCell ref="I29:K29"/>
    <mergeCell ref="G11:G13"/>
    <mergeCell ref="H11:H13"/>
    <mergeCell ref="G14:G15"/>
    <mergeCell ref="H14:H15"/>
    <mergeCell ref="G19:G20"/>
    <mergeCell ref="F11:F16"/>
    <mergeCell ref="B23:B26"/>
    <mergeCell ref="C23:C26"/>
    <mergeCell ref="D23:D26"/>
    <mergeCell ref="E23:E26"/>
    <mergeCell ref="F23:F26"/>
    <mergeCell ref="E11:E16"/>
    <mergeCell ref="D11:D16"/>
    <mergeCell ref="C11:C16"/>
    <mergeCell ref="B11:B16"/>
    <mergeCell ref="A11:A26"/>
    <mergeCell ref="K11:K26"/>
    <mergeCell ref="I25:I26"/>
    <mergeCell ref="J25:J26"/>
    <mergeCell ref="G23:G24"/>
    <mergeCell ref="H23:H24"/>
    <mergeCell ref="I23:I24"/>
    <mergeCell ref="J23:J24"/>
    <mergeCell ref="G25:G26"/>
    <mergeCell ref="H25:H26"/>
  </mergeCells>
  <phoneticPr fontId="3" type="noConversion"/>
  <hyperlinks>
    <hyperlink ref="I29" location="'TABLA DE CONTENIDO'!A1" display="'TABLA DE CONTENIDO'!A1"/>
    <hyperlink ref="I29:K29" location="'TABLA DE CONTENIDO'!A1" display="VOLVER A TABLA DE CONTENIDO"/>
  </hyperlinks>
  <printOptions horizontalCentered="1"/>
  <pageMargins left="0.39370078740157483" right="0.39370078740157483" top="0.78740157480314965" bottom="0.78740157480314965" header="0" footer="0"/>
  <pageSetup scale="85" orientation="landscape" horizontalDpi="4294967292"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
  <sheetViews>
    <sheetView topLeftCell="A7" zoomScale="85" zoomScaleNormal="85" workbookViewId="0">
      <selection activeCell="C15" sqref="C15"/>
    </sheetView>
  </sheetViews>
  <sheetFormatPr baseColWidth="10" defaultRowHeight="12.75" x14ac:dyDescent="0.2"/>
  <cols>
    <col min="1" max="1" width="14.7109375" style="589" customWidth="1"/>
    <col min="2" max="2" width="31.7109375" style="589" customWidth="1"/>
    <col min="3" max="3" width="26.7109375" style="589" customWidth="1"/>
    <col min="4" max="7" width="11.42578125" style="933"/>
    <col min="8" max="8" width="16.42578125" style="933" customWidth="1"/>
    <col min="9" max="9" width="18.7109375" style="933" bestFit="1" customWidth="1"/>
    <col min="10" max="10" width="16.140625" style="933" bestFit="1" customWidth="1"/>
    <col min="11" max="11" width="18.7109375" style="933" bestFit="1" customWidth="1"/>
    <col min="12" max="12" width="21" style="589" customWidth="1"/>
    <col min="13" max="16384" width="11.42578125" style="589"/>
  </cols>
  <sheetData>
    <row r="1" spans="1:12" ht="23.25" x14ac:dyDescent="0.35">
      <c r="B1" s="1323" t="s">
        <v>0</v>
      </c>
      <c r="C1" s="1323"/>
      <c r="D1" s="1323"/>
      <c r="E1" s="1323"/>
      <c r="F1" s="1323"/>
      <c r="G1" s="1323"/>
      <c r="H1" s="1323"/>
      <c r="I1" s="1323"/>
      <c r="J1" s="1323"/>
      <c r="K1" s="1323"/>
      <c r="L1" s="1323"/>
    </row>
    <row r="2" spans="1:12" ht="18" x14ac:dyDescent="0.25">
      <c r="B2" s="1304" t="s">
        <v>936</v>
      </c>
      <c r="C2" s="1304"/>
      <c r="D2" s="1304"/>
      <c r="E2" s="1304"/>
      <c r="F2" s="1304"/>
      <c r="G2" s="1304"/>
      <c r="H2" s="1304"/>
      <c r="I2" s="1304"/>
      <c r="J2" s="1304"/>
      <c r="K2" s="1304"/>
      <c r="L2" s="1304"/>
    </row>
    <row r="3" spans="1:12" x14ac:dyDescent="0.2">
      <c r="B3"/>
      <c r="C3"/>
      <c r="D3" s="897"/>
      <c r="E3" s="897"/>
      <c r="F3" s="897"/>
      <c r="G3" s="897"/>
      <c r="H3" s="897"/>
      <c r="I3" s="897"/>
      <c r="J3" s="897"/>
      <c r="K3" s="897"/>
    </row>
    <row r="4" spans="1:12" ht="18" x14ac:dyDescent="0.25">
      <c r="B4" s="1304" t="s">
        <v>488</v>
      </c>
      <c r="C4" s="1304"/>
      <c r="D4" s="1304"/>
      <c r="E4" s="1304"/>
      <c r="F4" s="1304"/>
      <c r="G4" s="1304"/>
      <c r="H4" s="1304"/>
      <c r="I4" s="1304"/>
      <c r="J4" s="1304"/>
      <c r="K4" s="1304"/>
      <c r="L4" s="1304"/>
    </row>
    <row r="5" spans="1:12" x14ac:dyDescent="0.2">
      <c r="B5"/>
      <c r="C5"/>
      <c r="D5" s="897"/>
      <c r="E5" s="897"/>
      <c r="F5" s="897"/>
      <c r="G5" s="897"/>
      <c r="H5" s="897"/>
      <c r="I5" s="897"/>
      <c r="J5" s="897"/>
      <c r="K5" s="897"/>
    </row>
    <row r="6" spans="1:12" ht="18" x14ac:dyDescent="0.25">
      <c r="A6" s="1304" t="s">
        <v>550</v>
      </c>
      <c r="B6" s="1304"/>
      <c r="C6" s="1304"/>
      <c r="D6" s="1304"/>
      <c r="E6" s="1304"/>
      <c r="F6" s="1304"/>
      <c r="G6" s="1304"/>
      <c r="H6" s="1304"/>
      <c r="I6" s="1304"/>
      <c r="J6" s="1304"/>
      <c r="K6" s="1304"/>
      <c r="L6" s="1304"/>
    </row>
    <row r="7" spans="1:12" x14ac:dyDescent="0.2">
      <c r="B7" s="65"/>
      <c r="C7"/>
      <c r="D7" s="897"/>
      <c r="E7" s="897"/>
      <c r="F7" s="897"/>
      <c r="G7" s="897"/>
      <c r="H7" s="897"/>
      <c r="I7" s="897"/>
      <c r="J7" s="897"/>
      <c r="K7" s="897"/>
    </row>
    <row r="8" spans="1:12" ht="13.15" customHeight="1" x14ac:dyDescent="0.2">
      <c r="A8" s="1709" t="s">
        <v>937</v>
      </c>
      <c r="B8" s="1709"/>
      <c r="C8" s="1709"/>
      <c r="D8" s="1709"/>
      <c r="E8" s="1709"/>
      <c r="F8" s="275"/>
      <c r="G8" s="275"/>
      <c r="H8" s="932" t="s">
        <v>416</v>
      </c>
      <c r="J8" s="934" t="s">
        <v>1063</v>
      </c>
      <c r="K8" s="669"/>
      <c r="L8" s="595"/>
    </row>
    <row r="11" spans="1:12" s="591" customFormat="1" ht="25.5" customHeight="1" x14ac:dyDescent="0.2">
      <c r="A11" s="1706" t="s">
        <v>497</v>
      </c>
      <c r="B11" s="1706" t="s">
        <v>477</v>
      </c>
      <c r="C11" s="1706" t="s">
        <v>478</v>
      </c>
      <c r="D11" s="1706" t="s">
        <v>479</v>
      </c>
      <c r="E11" s="1706"/>
      <c r="F11" s="1706"/>
      <c r="G11" s="1706" t="s">
        <v>480</v>
      </c>
      <c r="H11" s="1706" t="s">
        <v>481</v>
      </c>
      <c r="I11" s="1706" t="s">
        <v>489</v>
      </c>
      <c r="J11" s="1706"/>
      <c r="K11" s="1706"/>
      <c r="L11" s="1707" t="s">
        <v>13</v>
      </c>
    </row>
    <row r="12" spans="1:12" x14ac:dyDescent="0.2">
      <c r="A12" s="1706"/>
      <c r="B12" s="1706"/>
      <c r="C12" s="1706"/>
      <c r="D12" s="935" t="s">
        <v>482</v>
      </c>
      <c r="E12" s="935" t="s">
        <v>483</v>
      </c>
      <c r="F12" s="935" t="s">
        <v>484</v>
      </c>
      <c r="G12" s="1706"/>
      <c r="H12" s="1706"/>
      <c r="I12" s="590" t="s">
        <v>485</v>
      </c>
      <c r="J12" s="590" t="s">
        <v>486</v>
      </c>
      <c r="K12" s="590" t="s">
        <v>487</v>
      </c>
      <c r="L12" s="1708"/>
    </row>
    <row r="13" spans="1:12" s="926" customFormat="1" ht="89.25" x14ac:dyDescent="0.2">
      <c r="A13" s="929" t="s">
        <v>938</v>
      </c>
      <c r="B13" s="930" t="s">
        <v>939</v>
      </c>
      <c r="C13" s="923" t="s">
        <v>940</v>
      </c>
      <c r="D13" s="928">
        <v>45657</v>
      </c>
      <c r="E13" s="925"/>
      <c r="F13" s="928">
        <v>45657</v>
      </c>
      <c r="G13" s="928">
        <v>45512</v>
      </c>
      <c r="H13" s="928">
        <v>45657</v>
      </c>
      <c r="I13" s="931">
        <v>15023050629</v>
      </c>
      <c r="J13" s="931">
        <v>109783832</v>
      </c>
      <c r="K13" s="931">
        <v>17057297566</v>
      </c>
      <c r="L13" s="936" t="s">
        <v>941</v>
      </c>
    </row>
    <row r="14" spans="1:12" s="926" customFormat="1" ht="76.5" x14ac:dyDescent="0.2">
      <c r="A14" s="929" t="s">
        <v>942</v>
      </c>
      <c r="B14" s="930" t="s">
        <v>943</v>
      </c>
      <c r="C14" s="923" t="s">
        <v>944</v>
      </c>
      <c r="D14" s="928">
        <v>45596</v>
      </c>
      <c r="E14" s="925"/>
      <c r="F14" s="928">
        <v>45596</v>
      </c>
      <c r="G14" s="928">
        <v>45638</v>
      </c>
      <c r="H14" s="928">
        <v>45596</v>
      </c>
      <c r="I14" s="931">
        <v>9296275921</v>
      </c>
      <c r="J14" s="931">
        <v>67934324</v>
      </c>
      <c r="K14" s="931">
        <v>9640165351</v>
      </c>
      <c r="L14" s="936" t="s">
        <v>945</v>
      </c>
    </row>
    <row r="15" spans="1:12" s="926" customFormat="1" x14ac:dyDescent="0.2">
      <c r="A15" s="927"/>
      <c r="B15" s="927"/>
      <c r="C15" s="924"/>
      <c r="D15" s="925"/>
      <c r="E15" s="925"/>
      <c r="F15" s="925"/>
      <c r="G15" s="925"/>
      <c r="H15" s="925"/>
      <c r="I15" s="925"/>
      <c r="J15" s="925"/>
      <c r="K15" s="925"/>
      <c r="L15" s="925"/>
    </row>
    <row r="16" spans="1:12" s="926" customFormat="1" x14ac:dyDescent="0.2">
      <c r="A16" s="927"/>
      <c r="B16" s="927"/>
      <c r="C16" s="924"/>
      <c r="D16" s="925"/>
      <c r="E16" s="925"/>
      <c r="F16" s="925"/>
      <c r="G16" s="925"/>
      <c r="H16" s="925"/>
      <c r="I16" s="925"/>
      <c r="J16" s="925"/>
      <c r="K16" s="925"/>
      <c r="L16" s="925"/>
    </row>
    <row r="17" spans="1:12" x14ac:dyDescent="0.2">
      <c r="A17" s="592"/>
      <c r="B17" s="592"/>
      <c r="C17" s="593"/>
      <c r="D17" s="925"/>
      <c r="E17" s="925"/>
      <c r="F17" s="925"/>
      <c r="G17" s="925"/>
      <c r="H17" s="925"/>
      <c r="I17" s="925"/>
      <c r="J17" s="925"/>
      <c r="K17" s="925"/>
      <c r="L17" s="594"/>
    </row>
    <row r="18" spans="1:12" x14ac:dyDescent="0.2">
      <c r="A18" s="592"/>
      <c r="B18" s="592"/>
      <c r="C18" s="593"/>
      <c r="D18" s="925"/>
      <c r="E18" s="925"/>
      <c r="F18" s="925"/>
      <c r="G18" s="925"/>
      <c r="H18" s="925"/>
      <c r="I18" s="925"/>
      <c r="J18" s="925"/>
      <c r="K18" s="925"/>
      <c r="L18" s="594"/>
    </row>
    <row r="19" spans="1:12" x14ac:dyDescent="0.2">
      <c r="A19" s="592"/>
      <c r="B19" s="592"/>
      <c r="C19" s="593"/>
      <c r="D19" s="925"/>
      <c r="E19" s="925"/>
      <c r="F19" s="925"/>
      <c r="G19" s="925"/>
      <c r="H19" s="925"/>
      <c r="I19" s="925"/>
      <c r="J19" s="925"/>
      <c r="K19" s="925"/>
      <c r="L19" s="594"/>
    </row>
    <row r="21" spans="1:12" ht="15.75" x14ac:dyDescent="0.25">
      <c r="A21" s="621" t="s">
        <v>552</v>
      </c>
    </row>
    <row r="23" spans="1:12" x14ac:dyDescent="0.2">
      <c r="J23" s="1495" t="s">
        <v>443</v>
      </c>
      <c r="K23" s="1509"/>
      <c r="L23" s="1509"/>
    </row>
  </sheetData>
  <mergeCells count="14">
    <mergeCell ref="B1:L1"/>
    <mergeCell ref="B2:L2"/>
    <mergeCell ref="B4:L4"/>
    <mergeCell ref="A8:E8"/>
    <mergeCell ref="J23:L23"/>
    <mergeCell ref="I11:K11"/>
    <mergeCell ref="A6:L6"/>
    <mergeCell ref="A11:A12"/>
    <mergeCell ref="B11:B12"/>
    <mergeCell ref="C11:C12"/>
    <mergeCell ref="D11:F11"/>
    <mergeCell ref="G11:G12"/>
    <mergeCell ref="H11:H12"/>
    <mergeCell ref="L11:L12"/>
  </mergeCells>
  <hyperlinks>
    <hyperlink ref="J23" location="'TABLA DE CONTENIDO'!A1" display="'TABLA DE CONTENIDO'!A1"/>
    <hyperlink ref="J23:L23" location="'TABLA DE CONTENIDO'!A1" display="VOLVER A TABLA DE CONTENIDO"/>
  </hyperlinks>
  <printOptions horizontalCentered="1" verticalCentered="1"/>
  <pageMargins left="0.23622047244094491" right="0.23622047244094491" top="0.98425196850393704" bottom="0.98425196850393704" header="0" footer="0"/>
  <pageSetup scale="71"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76"/>
  <sheetViews>
    <sheetView topLeftCell="A4" zoomScale="70" zoomScaleNormal="70" workbookViewId="0">
      <selection activeCell="A14" sqref="A14:F14"/>
    </sheetView>
  </sheetViews>
  <sheetFormatPr baseColWidth="10" defaultRowHeight="12.75" x14ac:dyDescent="0.2"/>
  <cols>
    <col min="1" max="6" width="30.85546875" customWidth="1"/>
  </cols>
  <sheetData>
    <row r="1" spans="1:6" ht="23.25" x14ac:dyDescent="0.35">
      <c r="A1" s="1507" t="s">
        <v>0</v>
      </c>
      <c r="B1" s="1507"/>
      <c r="C1" s="1507"/>
      <c r="D1" s="1507"/>
      <c r="E1" s="1507"/>
      <c r="F1" s="1507"/>
    </row>
    <row r="2" spans="1:6" ht="17.25" customHeight="1" x14ac:dyDescent="0.35">
      <c r="A2" s="390"/>
      <c r="B2" s="390"/>
      <c r="C2" s="390"/>
      <c r="D2" s="390"/>
      <c r="E2" s="390"/>
      <c r="F2" s="390"/>
    </row>
    <row r="3" spans="1:6" ht="18" x14ac:dyDescent="0.25">
      <c r="A3" s="1322" t="s">
        <v>590</v>
      </c>
      <c r="B3" s="1322"/>
      <c r="C3" s="1322"/>
      <c r="D3" s="1322"/>
      <c r="E3" s="1322"/>
      <c r="F3" s="1322"/>
    </row>
    <row r="4" spans="1:6" x14ac:dyDescent="0.2">
      <c r="B4" s="55"/>
      <c r="C4" s="40"/>
      <c r="D4" s="40"/>
      <c r="E4" s="1"/>
      <c r="F4" s="1"/>
    </row>
    <row r="5" spans="1:6" x14ac:dyDescent="0.2">
      <c r="B5" s="56"/>
      <c r="C5" s="43"/>
      <c r="D5" s="40"/>
      <c r="E5" s="1"/>
      <c r="F5" s="1"/>
    </row>
    <row r="6" spans="1:6" x14ac:dyDescent="0.2">
      <c r="B6" s="55"/>
      <c r="C6" s="40"/>
      <c r="D6" s="40"/>
      <c r="E6" s="1"/>
      <c r="F6" s="1"/>
    </row>
    <row r="7" spans="1:6" ht="20.25" x14ac:dyDescent="0.3">
      <c r="A7" s="1300" t="s">
        <v>457</v>
      </c>
      <c r="B7" s="1300"/>
      <c r="C7" s="1300"/>
      <c r="D7" s="1300"/>
      <c r="E7" s="1300"/>
      <c r="F7" s="1300"/>
    </row>
    <row r="8" spans="1:6" x14ac:dyDescent="0.2">
      <c r="B8" s="55"/>
      <c r="C8" s="40"/>
      <c r="D8" s="40"/>
      <c r="E8" s="1"/>
      <c r="F8" s="1"/>
    </row>
    <row r="9" spans="1:6" x14ac:dyDescent="0.2">
      <c r="A9" s="269" t="s">
        <v>946</v>
      </c>
      <c r="B9" s="44"/>
      <c r="C9" s="3"/>
      <c r="D9" s="3"/>
      <c r="E9" s="3"/>
    </row>
    <row r="10" spans="1:6" x14ac:dyDescent="0.2">
      <c r="A10" s="269"/>
      <c r="B10" s="44"/>
    </row>
    <row r="11" spans="1:6" x14ac:dyDescent="0.2">
      <c r="A11" s="1710" t="s">
        <v>1125</v>
      </c>
      <c r="B11" s="1710"/>
      <c r="C11" s="1710"/>
      <c r="D11" s="1710"/>
      <c r="E11" s="1710"/>
      <c r="F11" s="1710"/>
    </row>
    <row r="12" spans="1:6" ht="13.5" thickBot="1" x14ac:dyDescent="0.25"/>
    <row r="13" spans="1:6" ht="13.5" thickBot="1" x14ac:dyDescent="0.25">
      <c r="A13" s="18"/>
      <c r="B13" s="19"/>
      <c r="C13" s="19"/>
      <c r="D13" s="19"/>
      <c r="E13" s="19"/>
      <c r="F13" s="20"/>
    </row>
    <row r="14" spans="1:6" ht="13.5" thickBot="1" x14ac:dyDescent="0.25">
      <c r="A14" s="1740" t="s">
        <v>1197</v>
      </c>
      <c r="B14" s="1497"/>
      <c r="C14" s="1497"/>
      <c r="D14" s="1497"/>
      <c r="E14" s="1497"/>
      <c r="F14" s="1498"/>
    </row>
    <row r="15" spans="1:6" x14ac:dyDescent="0.2">
      <c r="A15" s="1712" t="s">
        <v>61</v>
      </c>
      <c r="B15" s="1713"/>
      <c r="C15" s="13"/>
      <c r="D15" s="1714" t="s">
        <v>1200</v>
      </c>
      <c r="E15" s="1714"/>
      <c r="F15" s="1814"/>
    </row>
    <row r="16" spans="1:6" x14ac:dyDescent="0.2">
      <c r="A16" s="9"/>
      <c r="B16" s="13"/>
      <c r="C16" s="13"/>
      <c r="D16" s="13"/>
      <c r="E16" s="13"/>
      <c r="F16" s="21"/>
    </row>
    <row r="17" spans="1:6" x14ac:dyDescent="0.2">
      <c r="A17" s="9"/>
      <c r="B17" s="13"/>
      <c r="C17" s="13"/>
      <c r="D17" s="13"/>
      <c r="E17" s="13"/>
      <c r="F17" s="21"/>
    </row>
    <row r="18" spans="1:6" ht="13.9" customHeight="1" x14ac:dyDescent="0.2">
      <c r="A18" s="9"/>
      <c r="B18" s="13"/>
      <c r="C18" s="13"/>
      <c r="D18" s="13"/>
      <c r="E18" s="13"/>
      <c r="F18" s="21"/>
    </row>
    <row r="19" spans="1:6" x14ac:dyDescent="0.2">
      <c r="A19" s="9"/>
      <c r="B19" s="13"/>
      <c r="C19" s="13"/>
      <c r="D19" s="13"/>
      <c r="E19" s="13"/>
      <c r="F19" s="21"/>
    </row>
    <row r="20" spans="1:6" x14ac:dyDescent="0.2">
      <c r="A20" s="9"/>
      <c r="B20" s="13"/>
      <c r="C20" s="13"/>
      <c r="D20" s="13"/>
      <c r="E20" s="13"/>
      <c r="F20" s="21"/>
    </row>
    <row r="21" spans="1:6" x14ac:dyDescent="0.2">
      <c r="A21" s="9"/>
      <c r="B21" s="13"/>
      <c r="C21" s="13"/>
      <c r="D21" s="13"/>
      <c r="E21" s="13"/>
      <c r="F21" s="21"/>
    </row>
    <row r="22" spans="1:6" x14ac:dyDescent="0.2">
      <c r="A22" s="9"/>
      <c r="B22" s="13"/>
      <c r="C22" s="13"/>
      <c r="D22" s="13"/>
      <c r="E22" s="13"/>
      <c r="F22" s="21"/>
    </row>
    <row r="23" spans="1:6" x14ac:dyDescent="0.2">
      <c r="A23" s="9"/>
      <c r="B23" s="13"/>
      <c r="C23" s="13"/>
      <c r="D23" s="13"/>
      <c r="E23" s="13"/>
      <c r="F23" s="21"/>
    </row>
    <row r="24" spans="1:6" x14ac:dyDescent="0.2">
      <c r="A24" s="9"/>
      <c r="B24" s="13"/>
      <c r="C24" s="13"/>
      <c r="D24" s="13"/>
      <c r="E24" s="13"/>
      <c r="F24" s="21"/>
    </row>
    <row r="25" spans="1:6" ht="13.9" customHeight="1" x14ac:dyDescent="0.2">
      <c r="A25" s="9"/>
      <c r="B25" s="13"/>
      <c r="C25" s="13"/>
      <c r="D25" s="13"/>
      <c r="E25" s="13"/>
      <c r="F25" s="21"/>
    </row>
    <row r="26" spans="1:6" x14ac:dyDescent="0.2">
      <c r="A26" s="9"/>
      <c r="B26" s="13"/>
      <c r="C26" s="13"/>
      <c r="D26" s="13"/>
      <c r="E26" s="13"/>
      <c r="F26" s="21"/>
    </row>
    <row r="27" spans="1:6" x14ac:dyDescent="0.2">
      <c r="A27" s="9"/>
      <c r="B27" s="13"/>
      <c r="C27" s="13"/>
      <c r="D27" s="13"/>
      <c r="E27" s="13"/>
      <c r="F27" s="21"/>
    </row>
    <row r="28" spans="1:6" x14ac:dyDescent="0.2">
      <c r="A28" s="9"/>
      <c r="B28" s="13"/>
      <c r="C28" s="13"/>
      <c r="D28" s="13"/>
      <c r="E28" s="13"/>
      <c r="F28" s="21"/>
    </row>
    <row r="29" spans="1:6" x14ac:dyDescent="0.2">
      <c r="A29" s="9"/>
      <c r="B29" s="13"/>
      <c r="C29" s="13"/>
      <c r="D29" s="13"/>
      <c r="E29" s="13"/>
      <c r="F29" s="21"/>
    </row>
    <row r="30" spans="1:6" x14ac:dyDescent="0.2">
      <c r="A30" s="9"/>
      <c r="B30" s="13"/>
      <c r="C30" s="13"/>
      <c r="D30" s="13"/>
      <c r="E30" s="13"/>
      <c r="F30" s="21"/>
    </row>
    <row r="31" spans="1:6" x14ac:dyDescent="0.2">
      <c r="A31" s="9"/>
      <c r="B31" s="13"/>
      <c r="C31" s="13"/>
      <c r="D31" s="13"/>
      <c r="E31" s="13"/>
      <c r="F31" s="21"/>
    </row>
    <row r="32" spans="1:6" x14ac:dyDescent="0.2">
      <c r="A32" s="9"/>
      <c r="B32" s="13"/>
      <c r="C32" s="13"/>
      <c r="D32" s="13"/>
      <c r="E32" s="13"/>
      <c r="F32" s="21"/>
    </row>
    <row r="33" spans="1:6" x14ac:dyDescent="0.2">
      <c r="A33" s="9"/>
      <c r="B33" s="13"/>
      <c r="C33" s="13"/>
      <c r="D33" s="13"/>
      <c r="E33" s="13"/>
      <c r="F33" s="21"/>
    </row>
    <row r="34" spans="1:6" x14ac:dyDescent="0.2">
      <c r="A34" s="9"/>
      <c r="B34" s="13"/>
      <c r="C34" s="13"/>
      <c r="D34" s="13"/>
      <c r="E34" s="13"/>
      <c r="F34" s="21"/>
    </row>
    <row r="35" spans="1:6" x14ac:dyDescent="0.2">
      <c r="A35" s="9"/>
      <c r="B35" s="13"/>
      <c r="C35" s="13"/>
      <c r="D35" s="13"/>
      <c r="E35" s="13"/>
      <c r="F35" s="21"/>
    </row>
    <row r="36" spans="1:6" x14ac:dyDescent="0.2">
      <c r="A36" s="9"/>
      <c r="B36" s="13"/>
      <c r="C36" s="13"/>
      <c r="D36" s="13"/>
      <c r="E36" s="13"/>
      <c r="F36" s="21"/>
    </row>
    <row r="37" spans="1:6" x14ac:dyDescent="0.2">
      <c r="A37" s="9"/>
      <c r="B37" s="13"/>
      <c r="C37" s="13"/>
      <c r="D37" s="13"/>
      <c r="E37" s="13"/>
      <c r="F37" s="21"/>
    </row>
    <row r="38" spans="1:6" x14ac:dyDescent="0.2">
      <c r="A38" s="9"/>
      <c r="B38" s="13"/>
      <c r="C38" s="13"/>
      <c r="D38" s="13"/>
      <c r="E38" s="13"/>
      <c r="F38" s="21"/>
    </row>
    <row r="39" spans="1:6" x14ac:dyDescent="0.2">
      <c r="A39" s="9"/>
      <c r="B39" s="13"/>
      <c r="C39" s="13"/>
      <c r="D39" s="13"/>
      <c r="E39" s="13"/>
      <c r="F39" s="21"/>
    </row>
    <row r="40" spans="1:6" x14ac:dyDescent="0.2">
      <c r="A40" s="9"/>
      <c r="B40" s="13"/>
      <c r="C40" s="13"/>
      <c r="D40" s="13"/>
      <c r="E40" s="13"/>
      <c r="F40" s="21"/>
    </row>
    <row r="41" spans="1:6" x14ac:dyDescent="0.2">
      <c r="A41" s="9"/>
      <c r="B41" s="13"/>
      <c r="C41" s="13"/>
      <c r="D41" s="13"/>
      <c r="E41" s="13"/>
      <c r="F41" s="21"/>
    </row>
    <row r="42" spans="1:6" x14ac:dyDescent="0.2">
      <c r="A42" s="1815" t="s">
        <v>1046</v>
      </c>
      <c r="B42" s="1718"/>
      <c r="C42" s="1718"/>
      <c r="D42" s="1714" t="s">
        <v>1201</v>
      </c>
      <c r="E42" s="1714"/>
      <c r="F42" s="1814"/>
    </row>
    <row r="43" spans="1:6" x14ac:dyDescent="0.2">
      <c r="A43" s="9"/>
      <c r="B43" s="13"/>
      <c r="C43" s="13"/>
      <c r="D43" s="13"/>
      <c r="E43" s="13"/>
      <c r="F43" s="21"/>
    </row>
    <row r="44" spans="1:6" x14ac:dyDescent="0.2">
      <c r="A44" s="9"/>
      <c r="B44" s="13"/>
      <c r="C44" s="13"/>
      <c r="D44" s="13"/>
      <c r="E44" s="13"/>
      <c r="F44" s="21"/>
    </row>
    <row r="45" spans="1:6" x14ac:dyDescent="0.2">
      <c r="A45" s="9"/>
      <c r="B45" s="13"/>
      <c r="C45" s="13"/>
      <c r="D45" s="13"/>
      <c r="E45" s="13"/>
      <c r="F45" s="21"/>
    </row>
    <row r="46" spans="1:6" x14ac:dyDescent="0.2">
      <c r="A46" s="9"/>
      <c r="B46" s="13"/>
      <c r="C46" s="13"/>
      <c r="D46" s="13"/>
      <c r="E46" s="13"/>
      <c r="F46" s="21"/>
    </row>
    <row r="47" spans="1:6" x14ac:dyDescent="0.2">
      <c r="A47" s="9"/>
      <c r="B47" s="13"/>
      <c r="C47" s="13"/>
      <c r="D47" s="13"/>
      <c r="E47" s="13"/>
      <c r="F47" s="21"/>
    </row>
    <row r="48" spans="1:6" x14ac:dyDescent="0.2">
      <c r="A48" s="9"/>
      <c r="B48" s="13"/>
      <c r="C48" s="13"/>
      <c r="D48" s="13"/>
      <c r="E48" s="13"/>
      <c r="F48" s="21"/>
    </row>
    <row r="49" spans="1:6" x14ac:dyDescent="0.2">
      <c r="A49" s="9"/>
      <c r="B49" s="13"/>
      <c r="C49" s="13"/>
      <c r="D49" s="13"/>
      <c r="E49" s="13"/>
      <c r="F49" s="21"/>
    </row>
    <row r="50" spans="1:6" x14ac:dyDescent="0.2">
      <c r="A50" s="9"/>
      <c r="B50" s="13"/>
      <c r="C50" s="13"/>
      <c r="D50" s="13"/>
      <c r="E50" s="13"/>
      <c r="F50" s="21"/>
    </row>
    <row r="51" spans="1:6" x14ac:dyDescent="0.2">
      <c r="A51" s="9"/>
      <c r="B51" s="13"/>
      <c r="C51" s="13"/>
      <c r="D51" s="13"/>
      <c r="E51" s="13"/>
      <c r="F51" s="21"/>
    </row>
    <row r="52" spans="1:6" x14ac:dyDescent="0.2">
      <c r="A52" s="9"/>
      <c r="B52" s="13"/>
      <c r="C52" s="13"/>
      <c r="D52" s="13"/>
      <c r="E52" s="13"/>
      <c r="F52" s="21"/>
    </row>
    <row r="53" spans="1:6" x14ac:dyDescent="0.2">
      <c r="A53" s="9"/>
      <c r="B53" s="13"/>
      <c r="C53" s="13"/>
      <c r="D53" s="13"/>
      <c r="E53" s="13"/>
      <c r="F53" s="21"/>
    </row>
    <row r="54" spans="1:6" x14ac:dyDescent="0.2">
      <c r="A54" s="9"/>
      <c r="B54" s="13"/>
      <c r="C54" s="13"/>
      <c r="D54" s="13"/>
      <c r="E54" s="13"/>
      <c r="F54" s="21"/>
    </row>
    <row r="55" spans="1:6" x14ac:dyDescent="0.2">
      <c r="A55" s="9"/>
      <c r="B55" s="13"/>
      <c r="C55" s="13"/>
      <c r="D55" s="13"/>
      <c r="E55" s="13"/>
      <c r="F55" s="21"/>
    </row>
    <row r="56" spans="1:6" x14ac:dyDescent="0.2">
      <c r="A56" s="9"/>
      <c r="B56" s="13"/>
      <c r="C56" s="13"/>
      <c r="D56" s="13"/>
      <c r="E56" s="13"/>
      <c r="F56" s="21"/>
    </row>
    <row r="57" spans="1:6" x14ac:dyDescent="0.2">
      <c r="A57" s="9"/>
      <c r="B57" s="13"/>
      <c r="C57" s="13"/>
      <c r="D57" s="13"/>
      <c r="E57" s="13"/>
      <c r="F57" s="21"/>
    </row>
    <row r="58" spans="1:6" x14ac:dyDescent="0.2">
      <c r="A58" s="9"/>
      <c r="B58" s="13"/>
      <c r="C58" s="13"/>
      <c r="D58" s="13"/>
      <c r="E58" s="13"/>
      <c r="F58" s="21"/>
    </row>
    <row r="59" spans="1:6" x14ac:dyDescent="0.2">
      <c r="A59" s="9"/>
      <c r="B59" s="13"/>
      <c r="C59" s="13"/>
      <c r="D59" s="13"/>
      <c r="E59" s="13"/>
      <c r="F59" s="21"/>
    </row>
    <row r="60" spans="1:6" x14ac:dyDescent="0.2">
      <c r="A60" s="9"/>
      <c r="B60" s="13"/>
      <c r="C60" s="13"/>
      <c r="D60" s="13"/>
      <c r="E60" s="13"/>
      <c r="F60" s="21"/>
    </row>
    <row r="61" spans="1:6" x14ac:dyDescent="0.2">
      <c r="A61" s="9"/>
      <c r="B61" s="13"/>
      <c r="C61" s="13"/>
      <c r="D61" s="13"/>
      <c r="E61" s="13"/>
      <c r="F61" s="21"/>
    </row>
    <row r="62" spans="1:6" x14ac:dyDescent="0.2">
      <c r="A62" s="9"/>
      <c r="B62" s="13"/>
      <c r="C62" s="13"/>
      <c r="D62" s="13"/>
      <c r="E62" s="13"/>
      <c r="F62" s="21"/>
    </row>
    <row r="63" spans="1:6" x14ac:dyDescent="0.2">
      <c r="A63" s="9"/>
      <c r="B63" s="13"/>
      <c r="C63" s="13"/>
      <c r="D63" s="13"/>
      <c r="E63" s="13"/>
      <c r="F63" s="21"/>
    </row>
    <row r="64" spans="1:6" x14ac:dyDescent="0.2">
      <c r="A64" s="9"/>
      <c r="B64" s="13"/>
      <c r="C64" s="13"/>
      <c r="D64" s="13"/>
      <c r="E64" s="13"/>
      <c r="F64" s="21"/>
    </row>
    <row r="65" spans="1:6" x14ac:dyDescent="0.2">
      <c r="A65" s="9"/>
      <c r="B65" s="13"/>
      <c r="C65" s="13"/>
      <c r="D65" s="13"/>
      <c r="E65" s="13"/>
      <c r="F65" s="21"/>
    </row>
    <row r="66" spans="1:6" x14ac:dyDescent="0.2">
      <c r="A66" s="9"/>
      <c r="B66" s="13"/>
      <c r="C66" s="13"/>
      <c r="D66" s="13"/>
      <c r="E66" s="13"/>
      <c r="F66" s="21"/>
    </row>
    <row r="67" spans="1:6" x14ac:dyDescent="0.2">
      <c r="A67" s="9"/>
      <c r="B67" s="13"/>
      <c r="C67" s="13"/>
      <c r="D67" s="13"/>
      <c r="E67" s="13"/>
      <c r="F67" s="21"/>
    </row>
    <row r="68" spans="1:6" x14ac:dyDescent="0.2">
      <c r="A68" s="9"/>
      <c r="B68" s="13"/>
      <c r="C68" s="13"/>
      <c r="D68" s="13"/>
      <c r="E68" s="13"/>
      <c r="F68" s="21"/>
    </row>
    <row r="69" spans="1:6" x14ac:dyDescent="0.2">
      <c r="A69" s="9"/>
      <c r="B69" s="13"/>
      <c r="C69" s="13"/>
      <c r="D69" s="13"/>
      <c r="E69" s="13"/>
      <c r="F69" s="21"/>
    </row>
    <row r="70" spans="1:6" x14ac:dyDescent="0.2">
      <c r="A70" s="9"/>
      <c r="B70" s="13"/>
      <c r="C70" s="13"/>
      <c r="D70" s="13"/>
      <c r="E70" s="13"/>
      <c r="F70" s="21"/>
    </row>
    <row r="71" spans="1:6" x14ac:dyDescent="0.2">
      <c r="A71" s="1715" t="s">
        <v>1202</v>
      </c>
      <c r="B71" s="1716"/>
      <c r="C71" s="13"/>
      <c r="D71" s="1714" t="s">
        <v>1048</v>
      </c>
      <c r="E71" s="1713"/>
      <c r="F71" s="1717"/>
    </row>
    <row r="72" spans="1:6" x14ac:dyDescent="0.2">
      <c r="A72" s="9"/>
      <c r="B72" s="13"/>
      <c r="C72" s="13"/>
      <c r="D72" s="1713"/>
      <c r="E72" s="1713"/>
      <c r="F72" s="1717"/>
    </row>
    <row r="73" spans="1:6" x14ac:dyDescent="0.2">
      <c r="A73" s="9"/>
      <c r="B73" s="13"/>
      <c r="C73" s="13"/>
      <c r="D73" s="13"/>
      <c r="E73" s="13"/>
      <c r="F73" s="21"/>
    </row>
    <row r="74" spans="1:6" x14ac:dyDescent="0.2">
      <c r="A74" s="9"/>
      <c r="B74" s="13"/>
      <c r="C74" s="13"/>
      <c r="D74" s="13"/>
      <c r="E74" s="13"/>
      <c r="F74" s="21"/>
    </row>
    <row r="75" spans="1:6" x14ac:dyDescent="0.2">
      <c r="A75" s="9"/>
      <c r="B75" s="13"/>
      <c r="C75" s="13"/>
      <c r="D75" s="13"/>
      <c r="E75" s="13"/>
      <c r="F75" s="21"/>
    </row>
    <row r="76" spans="1:6" x14ac:dyDescent="0.2">
      <c r="A76" s="9"/>
      <c r="B76" s="13"/>
      <c r="C76" s="13"/>
      <c r="D76" s="13"/>
      <c r="E76" s="13"/>
      <c r="F76" s="21"/>
    </row>
    <row r="77" spans="1:6" x14ac:dyDescent="0.2">
      <c r="A77" s="9"/>
      <c r="B77" s="13"/>
      <c r="C77" s="13"/>
      <c r="D77" s="13"/>
      <c r="E77" s="13"/>
      <c r="F77" s="21"/>
    </row>
    <row r="78" spans="1:6" x14ac:dyDescent="0.2">
      <c r="A78" s="9"/>
      <c r="B78" s="13"/>
      <c r="C78" s="13"/>
      <c r="D78" s="13"/>
      <c r="E78" s="13"/>
      <c r="F78" s="21"/>
    </row>
    <row r="79" spans="1:6" x14ac:dyDescent="0.2">
      <c r="A79" s="9"/>
      <c r="B79" s="13"/>
      <c r="C79" s="13"/>
      <c r="D79" s="13"/>
      <c r="E79" s="13"/>
      <c r="F79" s="21"/>
    </row>
    <row r="80" spans="1:6" x14ac:dyDescent="0.2">
      <c r="A80" s="9"/>
      <c r="B80" s="13"/>
      <c r="C80" s="13"/>
      <c r="D80" s="13"/>
      <c r="E80" s="13"/>
      <c r="F80" s="21"/>
    </row>
    <row r="81" spans="1:6" x14ac:dyDescent="0.2">
      <c r="A81" s="9"/>
      <c r="B81" s="13"/>
      <c r="C81" s="13"/>
      <c r="D81" s="13"/>
      <c r="E81" s="13"/>
      <c r="F81" s="21"/>
    </row>
    <row r="82" spans="1:6" x14ac:dyDescent="0.2">
      <c r="A82" s="9"/>
      <c r="B82" s="13"/>
      <c r="C82" s="13"/>
      <c r="D82" s="13"/>
      <c r="E82" s="13"/>
      <c r="F82" s="21"/>
    </row>
    <row r="83" spans="1:6" x14ac:dyDescent="0.2">
      <c r="A83" s="9"/>
      <c r="B83" s="13"/>
      <c r="C83" s="13"/>
      <c r="D83" s="13"/>
      <c r="E83" s="13"/>
      <c r="F83" s="21"/>
    </row>
    <row r="84" spans="1:6" x14ac:dyDescent="0.2">
      <c r="A84" s="9"/>
      <c r="B84" s="13"/>
      <c r="C84" s="13"/>
      <c r="D84" s="13"/>
      <c r="E84" s="13"/>
      <c r="F84" s="21"/>
    </row>
    <row r="85" spans="1:6" x14ac:dyDescent="0.2">
      <c r="A85" s="9"/>
      <c r="B85" s="13"/>
      <c r="C85" s="13"/>
      <c r="D85" s="13"/>
      <c r="E85" s="13"/>
      <c r="F85" s="21"/>
    </row>
    <row r="86" spans="1:6" x14ac:dyDescent="0.2">
      <c r="A86" s="9"/>
      <c r="B86" s="13"/>
      <c r="C86" s="13"/>
      <c r="D86" s="13"/>
      <c r="E86" s="13"/>
      <c r="F86" s="21"/>
    </row>
    <row r="87" spans="1:6" x14ac:dyDescent="0.2">
      <c r="A87" s="9"/>
      <c r="B87" s="13"/>
      <c r="C87" s="13"/>
      <c r="D87" s="13"/>
      <c r="E87" s="13"/>
      <c r="F87" s="21"/>
    </row>
    <row r="88" spans="1:6" x14ac:dyDescent="0.2">
      <c r="A88" s="9"/>
      <c r="B88" s="13"/>
      <c r="C88" s="13"/>
      <c r="D88" s="13"/>
      <c r="E88" s="13"/>
      <c r="F88" s="21"/>
    </row>
    <row r="89" spans="1:6" x14ac:dyDescent="0.2">
      <c r="A89" s="9"/>
      <c r="B89" s="13"/>
      <c r="C89" s="13"/>
      <c r="D89" s="13"/>
      <c r="E89" s="13"/>
      <c r="F89" s="21"/>
    </row>
    <row r="90" spans="1:6" x14ac:dyDescent="0.2">
      <c r="A90" s="9"/>
      <c r="B90" s="13"/>
      <c r="C90" s="13"/>
      <c r="D90" s="13"/>
      <c r="E90" s="13"/>
      <c r="F90" s="21"/>
    </row>
    <row r="91" spans="1:6" x14ac:dyDescent="0.2">
      <c r="A91" s="9"/>
      <c r="B91" s="13"/>
      <c r="C91" s="13"/>
      <c r="D91" s="13"/>
      <c r="E91" s="13"/>
      <c r="F91" s="21"/>
    </row>
    <row r="92" spans="1:6" x14ac:dyDescent="0.2">
      <c r="A92" s="9"/>
      <c r="B92" s="13"/>
      <c r="C92" s="13"/>
      <c r="D92" s="13"/>
      <c r="E92" s="13"/>
      <c r="F92" s="21"/>
    </row>
    <row r="93" spans="1:6" x14ac:dyDescent="0.2">
      <c r="A93" s="9"/>
      <c r="B93" s="13"/>
      <c r="C93" s="13"/>
      <c r="D93" s="13"/>
      <c r="E93" s="13"/>
      <c r="F93" s="21"/>
    </row>
    <row r="94" spans="1:6" ht="13.9" customHeight="1" x14ac:dyDescent="0.2">
      <c r="A94" s="9"/>
      <c r="B94" s="13"/>
      <c r="C94" s="13"/>
      <c r="D94" s="13"/>
      <c r="E94" s="13"/>
      <c r="F94" s="21"/>
    </row>
    <row r="95" spans="1:6" x14ac:dyDescent="0.2">
      <c r="A95" s="9"/>
      <c r="B95" s="13"/>
      <c r="C95" s="13"/>
      <c r="D95" s="13"/>
      <c r="E95" s="13"/>
      <c r="F95" s="21"/>
    </row>
    <row r="96" spans="1:6" x14ac:dyDescent="0.2">
      <c r="A96" s="9"/>
      <c r="B96" s="13"/>
      <c r="C96" s="13"/>
      <c r="D96" s="13"/>
      <c r="E96" s="13"/>
      <c r="F96" s="21"/>
    </row>
    <row r="97" spans="1:6" x14ac:dyDescent="0.2">
      <c r="A97" s="9"/>
      <c r="B97" s="13"/>
      <c r="C97" s="13"/>
      <c r="D97" s="13"/>
      <c r="E97" s="13"/>
      <c r="F97" s="21"/>
    </row>
    <row r="98" spans="1:6" x14ac:dyDescent="0.2">
      <c r="A98" s="9"/>
      <c r="B98" s="13"/>
      <c r="C98" s="13"/>
      <c r="D98" s="13"/>
      <c r="E98" s="13"/>
      <c r="F98" s="21"/>
    </row>
    <row r="99" spans="1:6" x14ac:dyDescent="0.2">
      <c r="A99" s="9"/>
      <c r="B99" s="13"/>
      <c r="C99" s="13"/>
      <c r="D99" s="13"/>
      <c r="E99" s="13"/>
      <c r="F99" s="21"/>
    </row>
    <row r="100" spans="1:6" ht="13.5" thickBot="1" x14ac:dyDescent="0.25">
      <c r="A100" s="9"/>
      <c r="B100" s="13"/>
      <c r="C100" s="13"/>
      <c r="D100" s="13"/>
      <c r="E100" s="13"/>
      <c r="F100" s="21"/>
    </row>
    <row r="101" spans="1:6" ht="13.5" thickBot="1" x14ac:dyDescent="0.25">
      <c r="A101" s="1740" t="s">
        <v>1049</v>
      </c>
      <c r="B101" s="1497"/>
      <c r="C101" s="1497"/>
      <c r="D101" s="1497"/>
      <c r="E101" s="1497"/>
      <c r="F101" s="1498"/>
    </row>
    <row r="102" spans="1:6" x14ac:dyDescent="0.2">
      <c r="A102" s="9"/>
      <c r="B102" s="13"/>
      <c r="C102" s="13"/>
      <c r="D102" s="13"/>
      <c r="E102" s="13"/>
      <c r="F102" s="21"/>
    </row>
    <row r="103" spans="1:6" x14ac:dyDescent="0.2">
      <c r="A103" s="9"/>
      <c r="B103" s="13"/>
      <c r="C103" s="13"/>
      <c r="D103" s="13"/>
      <c r="E103" s="13"/>
      <c r="F103" s="21"/>
    </row>
    <row r="104" spans="1:6" x14ac:dyDescent="0.2">
      <c r="A104" s="9"/>
      <c r="B104" s="13"/>
      <c r="C104" s="13"/>
      <c r="D104" s="13"/>
      <c r="E104" s="13"/>
      <c r="F104" s="21"/>
    </row>
    <row r="105" spans="1:6" x14ac:dyDescent="0.2">
      <c r="A105" s="9"/>
      <c r="B105" s="13"/>
      <c r="C105" s="13"/>
      <c r="D105" s="13"/>
      <c r="E105" s="13"/>
      <c r="F105" s="21"/>
    </row>
    <row r="106" spans="1:6" x14ac:dyDescent="0.2">
      <c r="A106" s="9"/>
      <c r="B106" s="13"/>
      <c r="C106" s="13"/>
      <c r="D106" s="13"/>
      <c r="E106" s="13"/>
      <c r="F106" s="21"/>
    </row>
    <row r="107" spans="1:6" x14ac:dyDescent="0.2">
      <c r="A107" s="9"/>
      <c r="B107" s="13"/>
      <c r="C107" s="13"/>
      <c r="D107" s="13"/>
      <c r="E107" s="13"/>
      <c r="F107" s="21"/>
    </row>
    <row r="108" spans="1:6" x14ac:dyDescent="0.2">
      <c r="A108" s="9"/>
      <c r="B108" s="13"/>
      <c r="C108" s="13"/>
      <c r="D108" s="13"/>
      <c r="E108" s="13"/>
      <c r="F108" s="21"/>
    </row>
    <row r="109" spans="1:6" ht="16.149999999999999" customHeight="1" x14ac:dyDescent="0.2">
      <c r="A109" s="9"/>
      <c r="B109" s="13"/>
      <c r="C109" s="13"/>
      <c r="D109" s="13"/>
      <c r="E109" s="13"/>
      <c r="F109" s="21"/>
    </row>
    <row r="110" spans="1:6" x14ac:dyDescent="0.2">
      <c r="A110" s="9"/>
      <c r="B110" s="13"/>
      <c r="C110" s="13"/>
      <c r="D110" s="13"/>
      <c r="E110" s="13"/>
      <c r="F110" s="21"/>
    </row>
    <row r="111" spans="1:6" x14ac:dyDescent="0.2">
      <c r="A111" s="9"/>
      <c r="B111" s="13"/>
      <c r="C111" s="13"/>
      <c r="D111" s="13"/>
      <c r="E111" s="13"/>
      <c r="F111" s="21"/>
    </row>
    <row r="112" spans="1:6" x14ac:dyDescent="0.2">
      <c r="A112" s="9"/>
      <c r="B112" s="13"/>
      <c r="C112" s="13"/>
      <c r="D112" s="13"/>
      <c r="E112" s="13"/>
      <c r="F112" s="21"/>
    </row>
    <row r="113" spans="1:6" x14ac:dyDescent="0.2">
      <c r="A113" s="9"/>
      <c r="B113" s="13"/>
      <c r="C113" s="13"/>
      <c r="D113" s="13"/>
      <c r="E113" s="13"/>
      <c r="F113" s="21"/>
    </row>
    <row r="114" spans="1:6" ht="13.9" customHeight="1" x14ac:dyDescent="0.2">
      <c r="A114" s="9"/>
      <c r="B114" s="13"/>
      <c r="C114" s="13"/>
      <c r="D114" s="13"/>
      <c r="E114" s="13"/>
      <c r="F114" s="21"/>
    </row>
    <row r="115" spans="1:6" x14ac:dyDescent="0.2">
      <c r="A115" s="9"/>
      <c r="B115" s="13"/>
      <c r="C115" s="13"/>
      <c r="D115" s="13"/>
      <c r="E115" s="13"/>
      <c r="F115" s="21"/>
    </row>
    <row r="116" spans="1:6" x14ac:dyDescent="0.2">
      <c r="A116" s="9"/>
      <c r="B116" s="13"/>
      <c r="C116" s="13"/>
      <c r="D116" s="13"/>
      <c r="E116" s="13"/>
      <c r="F116" s="21"/>
    </row>
    <row r="117" spans="1:6" x14ac:dyDescent="0.2">
      <c r="A117" s="9"/>
      <c r="B117" s="13"/>
      <c r="C117" s="13"/>
      <c r="D117" s="13"/>
      <c r="E117" s="13"/>
      <c r="F117" s="21"/>
    </row>
    <row r="118" spans="1:6" x14ac:dyDescent="0.2">
      <c r="A118" s="9"/>
      <c r="B118" s="13"/>
      <c r="C118" s="13"/>
      <c r="D118" s="13"/>
      <c r="E118" s="13"/>
      <c r="F118" s="21"/>
    </row>
    <row r="119" spans="1:6" x14ac:dyDescent="0.2">
      <c r="A119" s="9"/>
      <c r="B119" s="13"/>
      <c r="C119" s="13"/>
      <c r="D119" s="13"/>
      <c r="E119" s="13"/>
      <c r="F119" s="21"/>
    </row>
    <row r="120" spans="1:6" x14ac:dyDescent="0.2">
      <c r="A120" s="9"/>
      <c r="B120" s="13"/>
      <c r="C120" s="13"/>
      <c r="D120" s="13"/>
      <c r="E120" s="13"/>
      <c r="F120" s="21"/>
    </row>
    <row r="121" spans="1:6" ht="13.5" thickBot="1" x14ac:dyDescent="0.25">
      <c r="A121" s="9"/>
      <c r="B121" s="13"/>
      <c r="C121" s="13"/>
      <c r="D121" s="13"/>
      <c r="E121" s="13"/>
      <c r="F121" s="21"/>
    </row>
    <row r="122" spans="1:6" ht="13.5" thickBot="1" x14ac:dyDescent="0.25">
      <c r="A122" s="1740" t="s">
        <v>1203</v>
      </c>
      <c r="B122" s="1497"/>
      <c r="C122" s="1497"/>
      <c r="D122" s="1497"/>
      <c r="E122" s="1497"/>
      <c r="F122" s="1498"/>
    </row>
    <row r="123" spans="1:6" x14ac:dyDescent="0.2">
      <c r="A123" s="9"/>
      <c r="B123" s="13"/>
      <c r="C123" s="13"/>
      <c r="D123" s="13"/>
      <c r="E123" s="13"/>
      <c r="F123" s="21"/>
    </row>
    <row r="124" spans="1:6" x14ac:dyDescent="0.2">
      <c r="A124" s="9"/>
      <c r="B124" s="13"/>
      <c r="C124" s="13"/>
      <c r="D124" s="13"/>
      <c r="E124" s="13"/>
      <c r="F124" s="21"/>
    </row>
    <row r="125" spans="1:6" x14ac:dyDescent="0.2">
      <c r="A125" s="9"/>
      <c r="B125" s="13"/>
      <c r="C125" s="13"/>
      <c r="D125" s="13"/>
      <c r="E125" s="13"/>
      <c r="F125" s="21"/>
    </row>
    <row r="126" spans="1:6" x14ac:dyDescent="0.2">
      <c r="A126" s="9"/>
      <c r="B126" s="13"/>
      <c r="C126" s="13"/>
      <c r="D126" s="13"/>
      <c r="E126" s="13"/>
      <c r="F126" s="21"/>
    </row>
    <row r="127" spans="1:6" x14ac:dyDescent="0.2">
      <c r="A127" s="9"/>
      <c r="B127" s="13"/>
      <c r="C127" s="13"/>
      <c r="D127" s="13"/>
      <c r="E127" s="13"/>
      <c r="F127" s="21"/>
    </row>
    <row r="128" spans="1:6" x14ac:dyDescent="0.2">
      <c r="A128" s="9"/>
      <c r="B128" s="13"/>
      <c r="C128" s="13"/>
      <c r="D128" s="13"/>
      <c r="E128" s="13"/>
      <c r="F128" s="21"/>
    </row>
    <row r="129" spans="1:6" x14ac:dyDescent="0.2">
      <c r="A129" s="1712"/>
      <c r="B129" s="1713"/>
      <c r="C129" s="13"/>
      <c r="D129" s="13"/>
      <c r="E129" s="13"/>
      <c r="F129" s="21"/>
    </row>
    <row r="130" spans="1:6" x14ac:dyDescent="0.2">
      <c r="A130" s="9"/>
      <c r="B130" s="13"/>
      <c r="C130" s="13"/>
      <c r="D130" s="1714"/>
      <c r="E130" s="1713"/>
      <c r="F130" s="21"/>
    </row>
    <row r="131" spans="1:6" x14ac:dyDescent="0.2">
      <c r="A131" s="9"/>
      <c r="B131" s="13"/>
      <c r="C131" s="13"/>
      <c r="D131" s="13"/>
      <c r="E131" s="13"/>
      <c r="F131" s="21"/>
    </row>
    <row r="132" spans="1:6" x14ac:dyDescent="0.2">
      <c r="A132" s="9"/>
      <c r="B132" s="13"/>
      <c r="C132" s="13"/>
      <c r="D132" s="13"/>
      <c r="E132" s="13"/>
      <c r="F132" s="21"/>
    </row>
    <row r="133" spans="1:6" x14ac:dyDescent="0.2">
      <c r="A133" s="9"/>
      <c r="B133" s="13"/>
      <c r="C133" s="13"/>
      <c r="D133" s="13"/>
      <c r="E133" s="13"/>
      <c r="F133" s="21"/>
    </row>
    <row r="134" spans="1:6" x14ac:dyDescent="0.2">
      <c r="A134" s="9"/>
      <c r="B134" s="13"/>
      <c r="C134" s="13"/>
      <c r="D134" s="13"/>
      <c r="E134" s="13"/>
      <c r="F134" s="21"/>
    </row>
    <row r="135" spans="1:6" x14ac:dyDescent="0.2">
      <c r="A135" s="9"/>
      <c r="B135" s="13"/>
      <c r="C135" s="13"/>
      <c r="D135" s="13"/>
      <c r="E135" s="13"/>
      <c r="F135" s="21"/>
    </row>
    <row r="136" spans="1:6" x14ac:dyDescent="0.2">
      <c r="A136" s="9"/>
      <c r="B136" s="13"/>
      <c r="C136" s="13"/>
      <c r="D136" s="13"/>
      <c r="E136" s="13"/>
      <c r="F136" s="21"/>
    </row>
    <row r="137" spans="1:6" x14ac:dyDescent="0.2">
      <c r="A137" s="9"/>
      <c r="B137" s="13"/>
      <c r="C137" s="13"/>
      <c r="D137" s="13"/>
      <c r="E137" s="13"/>
      <c r="F137" s="21"/>
    </row>
    <row r="138" spans="1:6" x14ac:dyDescent="0.2">
      <c r="A138" s="9"/>
      <c r="B138" s="13"/>
      <c r="C138" s="13"/>
      <c r="D138" s="13"/>
      <c r="E138" s="13"/>
      <c r="F138" s="21"/>
    </row>
    <row r="139" spans="1:6" x14ac:dyDescent="0.2">
      <c r="A139" s="9"/>
      <c r="B139" s="13"/>
      <c r="C139" s="13"/>
      <c r="D139" s="13"/>
      <c r="E139" s="13"/>
      <c r="F139" s="21"/>
    </row>
    <row r="140" spans="1:6" x14ac:dyDescent="0.2">
      <c r="A140" s="9"/>
      <c r="B140" s="13"/>
      <c r="C140" s="13"/>
      <c r="D140" s="13"/>
      <c r="E140" s="13"/>
      <c r="F140" s="21"/>
    </row>
    <row r="141" spans="1:6" x14ac:dyDescent="0.2">
      <c r="A141" s="9"/>
      <c r="B141" s="13"/>
      <c r="C141" s="13"/>
      <c r="D141" s="13"/>
      <c r="E141" s="13"/>
      <c r="F141" s="21"/>
    </row>
    <row r="142" spans="1:6" ht="13.5" thickBot="1" x14ac:dyDescent="0.25">
      <c r="A142" s="9"/>
      <c r="B142" s="13"/>
      <c r="C142" s="13"/>
      <c r="D142" s="13"/>
      <c r="E142" s="13"/>
      <c r="F142" s="21"/>
    </row>
    <row r="143" spans="1:6" ht="13.5" thickBot="1" x14ac:dyDescent="0.25">
      <c r="A143" s="1740" t="s">
        <v>1204</v>
      </c>
      <c r="B143" s="1497"/>
      <c r="C143" s="1497"/>
      <c r="D143" s="1497"/>
      <c r="E143" s="1497"/>
      <c r="F143" s="1498"/>
    </row>
    <row r="144" spans="1:6" x14ac:dyDescent="0.2">
      <c r="A144" s="9"/>
      <c r="B144" s="13"/>
      <c r="C144" s="13"/>
      <c r="D144" s="13"/>
      <c r="E144" s="13"/>
      <c r="F144" s="21"/>
    </row>
    <row r="145" spans="1:6" x14ac:dyDescent="0.2">
      <c r="A145" s="9"/>
      <c r="B145" s="13"/>
      <c r="C145" s="13"/>
      <c r="D145" s="13"/>
      <c r="E145" s="13"/>
      <c r="F145" s="21"/>
    </row>
    <row r="146" spans="1:6" x14ac:dyDescent="0.2">
      <c r="A146" s="9"/>
      <c r="B146" s="13"/>
      <c r="C146" s="13"/>
      <c r="D146" s="13"/>
      <c r="E146" s="13"/>
      <c r="F146" s="21"/>
    </row>
    <row r="147" spans="1:6" x14ac:dyDescent="0.2">
      <c r="A147" s="9"/>
      <c r="B147" s="13"/>
      <c r="C147" s="13"/>
      <c r="D147" s="13"/>
      <c r="E147" s="13"/>
      <c r="F147" s="21"/>
    </row>
    <row r="148" spans="1:6" x14ac:dyDescent="0.2">
      <c r="A148" s="9"/>
      <c r="B148" s="13"/>
      <c r="C148" s="13"/>
      <c r="D148" s="13"/>
      <c r="E148" s="13"/>
      <c r="F148" s="21"/>
    </row>
    <row r="149" spans="1:6" x14ac:dyDescent="0.2">
      <c r="A149" s="9"/>
      <c r="B149" s="13"/>
      <c r="C149" s="13"/>
      <c r="D149" s="13"/>
      <c r="E149" s="13"/>
      <c r="F149" s="21"/>
    </row>
    <row r="150" spans="1:6" x14ac:dyDescent="0.2">
      <c r="A150" s="9"/>
      <c r="B150" s="13"/>
      <c r="C150" s="13"/>
      <c r="D150" s="13"/>
      <c r="E150" s="13"/>
      <c r="F150" s="21"/>
    </row>
    <row r="151" spans="1:6" x14ac:dyDescent="0.2">
      <c r="A151" s="9"/>
      <c r="B151" s="13"/>
      <c r="C151" s="13"/>
      <c r="D151" s="13"/>
      <c r="E151" s="13"/>
      <c r="F151" s="21"/>
    </row>
    <row r="152" spans="1:6" x14ac:dyDescent="0.2">
      <c r="A152" s="9"/>
      <c r="B152" s="13"/>
      <c r="C152" s="13"/>
      <c r="D152" s="13"/>
      <c r="E152" s="13"/>
      <c r="F152" s="21"/>
    </row>
    <row r="153" spans="1:6" x14ac:dyDescent="0.2">
      <c r="A153" s="9"/>
      <c r="B153" s="13"/>
      <c r="C153" s="13"/>
      <c r="D153" s="13"/>
      <c r="E153" s="13"/>
      <c r="F153" s="21"/>
    </row>
    <row r="154" spans="1:6" x14ac:dyDescent="0.2">
      <c r="A154" s="9"/>
      <c r="B154" s="13"/>
      <c r="C154" s="13"/>
      <c r="D154" s="13"/>
      <c r="E154" s="13"/>
      <c r="F154" s="21"/>
    </row>
    <row r="155" spans="1:6" x14ac:dyDescent="0.2">
      <c r="A155" s="9"/>
      <c r="B155" s="13"/>
      <c r="C155" s="13"/>
      <c r="D155" s="13"/>
      <c r="E155" s="13"/>
      <c r="F155" s="21"/>
    </row>
    <row r="156" spans="1:6" x14ac:dyDescent="0.2">
      <c r="A156" s="9"/>
      <c r="B156" s="13"/>
      <c r="C156" s="13"/>
      <c r="D156" s="13"/>
      <c r="E156" s="13"/>
      <c r="F156" s="21"/>
    </row>
    <row r="157" spans="1:6" x14ac:dyDescent="0.2">
      <c r="A157" s="9"/>
      <c r="B157" s="13"/>
      <c r="C157" s="13"/>
      <c r="D157" s="13"/>
      <c r="E157" s="13"/>
      <c r="F157" s="21"/>
    </row>
    <row r="158" spans="1:6" x14ac:dyDescent="0.2">
      <c r="A158" s="9"/>
      <c r="B158" s="13"/>
      <c r="C158" s="13"/>
      <c r="D158" s="13"/>
      <c r="E158" s="13"/>
      <c r="F158" s="21"/>
    </row>
    <row r="159" spans="1:6" x14ac:dyDescent="0.2">
      <c r="A159" s="9"/>
      <c r="B159" s="13"/>
      <c r="C159" s="13"/>
      <c r="D159" s="13"/>
      <c r="E159" s="13"/>
      <c r="F159" s="21"/>
    </row>
    <row r="160" spans="1:6" x14ac:dyDescent="0.2">
      <c r="A160" s="9"/>
      <c r="B160" s="13"/>
      <c r="C160" s="13"/>
      <c r="D160" s="13"/>
      <c r="E160" s="13"/>
      <c r="F160" s="21"/>
    </row>
    <row r="161" spans="1:6" x14ac:dyDescent="0.2">
      <c r="A161" s="9"/>
      <c r="B161" s="13"/>
      <c r="C161" s="13"/>
      <c r="D161" s="13"/>
      <c r="E161" s="13"/>
      <c r="F161" s="21"/>
    </row>
    <row r="162" spans="1:6" x14ac:dyDescent="0.2">
      <c r="A162" s="9"/>
      <c r="B162" s="13"/>
      <c r="C162" s="13"/>
      <c r="D162" s="13"/>
      <c r="E162" s="13"/>
      <c r="F162" s="21"/>
    </row>
    <row r="163" spans="1:6" x14ac:dyDescent="0.2">
      <c r="A163" s="9"/>
      <c r="B163" s="13"/>
      <c r="C163" s="13"/>
      <c r="D163" s="13"/>
      <c r="E163" s="13"/>
      <c r="F163" s="21"/>
    </row>
    <row r="164" spans="1:6" ht="13.5" thickBot="1" x14ac:dyDescent="0.25">
      <c r="A164" s="9"/>
      <c r="B164" s="13"/>
      <c r="C164" s="13"/>
      <c r="D164" s="13"/>
      <c r="E164" s="13"/>
      <c r="F164" s="21"/>
    </row>
    <row r="165" spans="1:6" ht="13.5" thickBot="1" x14ac:dyDescent="0.25">
      <c r="A165" s="1740" t="s">
        <v>1205</v>
      </c>
      <c r="B165" s="1497"/>
      <c r="C165" s="1497"/>
      <c r="D165" s="1497"/>
      <c r="E165" s="1497"/>
      <c r="F165" s="1498"/>
    </row>
    <row r="166" spans="1:6" x14ac:dyDescent="0.2">
      <c r="A166" s="9"/>
      <c r="B166" s="13"/>
      <c r="C166" s="13"/>
      <c r="D166" s="13"/>
      <c r="E166" s="13"/>
      <c r="F166" s="21"/>
    </row>
    <row r="167" spans="1:6" x14ac:dyDescent="0.2">
      <c r="A167" s="9"/>
      <c r="B167" s="13"/>
      <c r="C167" s="13"/>
      <c r="D167" s="13"/>
      <c r="E167" s="13"/>
      <c r="F167" s="21"/>
    </row>
    <row r="168" spans="1:6" x14ac:dyDescent="0.2">
      <c r="A168" s="9"/>
      <c r="B168" s="13"/>
      <c r="C168" s="13"/>
      <c r="D168" s="13"/>
      <c r="E168" s="13"/>
      <c r="F168" s="21"/>
    </row>
    <row r="169" spans="1:6" x14ac:dyDescent="0.2">
      <c r="A169" s="9"/>
      <c r="B169" s="13"/>
      <c r="C169" s="13"/>
      <c r="D169" s="13"/>
      <c r="E169" s="13"/>
      <c r="F169" s="21"/>
    </row>
    <row r="170" spans="1:6" x14ac:dyDescent="0.2">
      <c r="A170" s="9"/>
      <c r="B170" s="13"/>
      <c r="C170" s="13"/>
      <c r="D170" s="13"/>
      <c r="E170" s="13"/>
      <c r="F170" s="21"/>
    </row>
    <row r="171" spans="1:6" x14ac:dyDescent="0.2">
      <c r="A171" s="9"/>
      <c r="B171" s="13"/>
      <c r="C171" s="13"/>
      <c r="D171" s="13"/>
      <c r="E171" s="13"/>
      <c r="F171" s="21"/>
    </row>
    <row r="172" spans="1:6" x14ac:dyDescent="0.2">
      <c r="A172" s="9"/>
      <c r="B172" s="13"/>
      <c r="C172" s="13"/>
      <c r="D172" s="13"/>
      <c r="E172" s="13"/>
      <c r="F172" s="21"/>
    </row>
    <row r="173" spans="1:6" x14ac:dyDescent="0.2">
      <c r="A173" s="9"/>
      <c r="B173" s="13"/>
      <c r="C173" s="13"/>
      <c r="D173" s="13"/>
      <c r="E173" s="13"/>
      <c r="F173" s="21"/>
    </row>
    <row r="174" spans="1:6" x14ac:dyDescent="0.2">
      <c r="A174" s="9"/>
      <c r="B174" s="13"/>
      <c r="C174" s="13"/>
      <c r="D174" s="13"/>
      <c r="E174" s="13"/>
      <c r="F174" s="21"/>
    </row>
    <row r="175" spans="1:6" x14ac:dyDescent="0.2">
      <c r="A175" s="9"/>
      <c r="B175" s="13"/>
      <c r="C175" s="13"/>
      <c r="D175" s="13"/>
      <c r="E175" s="13"/>
      <c r="F175" s="21"/>
    </row>
    <row r="176" spans="1:6" x14ac:dyDescent="0.2">
      <c r="A176" s="9"/>
      <c r="B176" s="13"/>
      <c r="C176" s="13"/>
      <c r="D176" s="13"/>
      <c r="E176" s="13"/>
      <c r="F176" s="21"/>
    </row>
    <row r="177" spans="1:6" x14ac:dyDescent="0.2">
      <c r="A177" s="9"/>
      <c r="B177" s="13"/>
      <c r="C177" s="13"/>
      <c r="D177" s="13"/>
      <c r="E177" s="13"/>
      <c r="F177" s="21"/>
    </row>
    <row r="178" spans="1:6" x14ac:dyDescent="0.2">
      <c r="A178" s="9"/>
      <c r="B178" s="13"/>
      <c r="C178" s="13"/>
      <c r="D178" s="13"/>
      <c r="E178" s="13"/>
      <c r="F178" s="21"/>
    </row>
    <row r="179" spans="1:6" x14ac:dyDescent="0.2">
      <c r="A179" s="9"/>
      <c r="B179" s="13"/>
      <c r="C179" s="13"/>
      <c r="D179" s="13"/>
      <c r="E179" s="13"/>
      <c r="F179" s="21"/>
    </row>
    <row r="180" spans="1:6" x14ac:dyDescent="0.2">
      <c r="A180" s="9"/>
      <c r="B180" s="13"/>
      <c r="C180" s="13"/>
      <c r="D180" s="13"/>
      <c r="E180" s="13"/>
      <c r="F180" s="21"/>
    </row>
    <row r="181" spans="1:6" x14ac:dyDescent="0.2">
      <c r="A181" s="9"/>
      <c r="B181" s="13"/>
      <c r="C181" s="13"/>
      <c r="D181" s="13"/>
      <c r="E181" s="13"/>
      <c r="F181" s="21"/>
    </row>
    <row r="182" spans="1:6" x14ac:dyDescent="0.2">
      <c r="A182" s="9"/>
      <c r="B182" s="13"/>
      <c r="C182" s="13"/>
      <c r="D182" s="13"/>
      <c r="E182" s="13"/>
      <c r="F182" s="21"/>
    </row>
    <row r="183" spans="1:6" x14ac:dyDescent="0.2">
      <c r="A183" s="9"/>
      <c r="B183" s="13"/>
      <c r="C183" s="13"/>
      <c r="D183" s="13"/>
      <c r="E183" s="13"/>
      <c r="F183" s="21"/>
    </row>
    <row r="184" spans="1:6" ht="13.5" thickBot="1" x14ac:dyDescent="0.25">
      <c r="A184" s="9"/>
      <c r="B184" s="13"/>
      <c r="C184" s="13"/>
      <c r="D184" s="13"/>
      <c r="E184" s="13"/>
      <c r="F184" s="21"/>
    </row>
    <row r="185" spans="1:6" ht="13.5" thickBot="1" x14ac:dyDescent="0.25">
      <c r="A185" s="1740" t="s">
        <v>1206</v>
      </c>
      <c r="B185" s="1497"/>
      <c r="C185" s="1497"/>
      <c r="D185" s="1497"/>
      <c r="E185" s="1497"/>
      <c r="F185" s="1498"/>
    </row>
    <row r="186" spans="1:6" x14ac:dyDescent="0.2">
      <c r="A186" s="9"/>
      <c r="B186" s="13"/>
      <c r="C186" s="13"/>
      <c r="D186" s="13"/>
      <c r="E186" s="13"/>
      <c r="F186" s="21"/>
    </row>
    <row r="187" spans="1:6" x14ac:dyDescent="0.2">
      <c r="A187" s="9"/>
      <c r="B187" s="13"/>
      <c r="C187" s="13"/>
      <c r="D187" s="13"/>
      <c r="E187" s="13"/>
      <c r="F187" s="21"/>
    </row>
    <row r="188" spans="1:6" x14ac:dyDescent="0.2">
      <c r="A188" s="9"/>
      <c r="B188" s="13"/>
      <c r="C188" s="13"/>
      <c r="D188" s="13"/>
      <c r="E188" s="13"/>
      <c r="F188" s="21"/>
    </row>
    <row r="189" spans="1:6" x14ac:dyDescent="0.2">
      <c r="A189" s="9"/>
      <c r="B189" s="13"/>
      <c r="C189" s="13"/>
      <c r="D189" s="13"/>
      <c r="E189" s="13"/>
      <c r="F189" s="21"/>
    </row>
    <row r="190" spans="1:6" x14ac:dyDescent="0.2">
      <c r="A190" s="9"/>
      <c r="B190" s="13"/>
      <c r="C190" s="13"/>
      <c r="D190" s="13"/>
      <c r="E190" s="13"/>
      <c r="F190" s="21"/>
    </row>
    <row r="191" spans="1:6" x14ac:dyDescent="0.2">
      <c r="A191" s="9"/>
      <c r="B191" s="13"/>
      <c r="C191" s="13"/>
      <c r="D191" s="13"/>
      <c r="E191" s="13"/>
      <c r="F191" s="21"/>
    </row>
    <row r="192" spans="1:6" x14ac:dyDescent="0.2">
      <c r="A192" s="9"/>
      <c r="B192" s="13"/>
      <c r="C192" s="13"/>
      <c r="D192" s="13"/>
      <c r="E192" s="13"/>
      <c r="F192" s="21"/>
    </row>
    <row r="193" spans="1:6" x14ac:dyDescent="0.2">
      <c r="A193" s="9"/>
      <c r="B193" s="13"/>
      <c r="C193" s="13"/>
      <c r="D193" s="13"/>
      <c r="E193" s="13"/>
      <c r="F193" s="21"/>
    </row>
    <row r="194" spans="1:6" x14ac:dyDescent="0.2">
      <c r="A194" s="9"/>
      <c r="B194" s="13"/>
      <c r="C194" s="13"/>
      <c r="D194" s="13"/>
      <c r="E194" s="13"/>
      <c r="F194" s="21"/>
    </row>
    <row r="195" spans="1:6" x14ac:dyDescent="0.2">
      <c r="A195" s="9"/>
      <c r="B195" s="13"/>
      <c r="C195" s="13"/>
      <c r="D195" s="13"/>
      <c r="E195" s="13"/>
      <c r="F195" s="21"/>
    </row>
    <row r="196" spans="1:6" x14ac:dyDescent="0.2">
      <c r="A196" s="9"/>
      <c r="B196" s="13"/>
      <c r="C196" s="13"/>
      <c r="D196" s="13"/>
      <c r="E196" s="13"/>
      <c r="F196" s="21"/>
    </row>
    <row r="197" spans="1:6" x14ac:dyDescent="0.2">
      <c r="A197" s="9"/>
      <c r="B197" s="13"/>
      <c r="C197" s="13"/>
      <c r="D197" s="13"/>
      <c r="E197" s="13"/>
      <c r="F197" s="21"/>
    </row>
    <row r="198" spans="1:6" x14ac:dyDescent="0.2">
      <c r="A198" s="9"/>
      <c r="B198" s="13"/>
      <c r="C198" s="13"/>
      <c r="D198" s="13"/>
      <c r="E198" s="13"/>
      <c r="F198" s="21"/>
    </row>
    <row r="199" spans="1:6" x14ac:dyDescent="0.2">
      <c r="A199" s="9"/>
      <c r="B199" s="13"/>
      <c r="C199" s="13"/>
      <c r="D199" s="13"/>
      <c r="E199" s="13"/>
      <c r="F199" s="21"/>
    </row>
    <row r="200" spans="1:6" x14ac:dyDescent="0.2">
      <c r="A200" s="9"/>
      <c r="B200" s="13"/>
      <c r="C200" s="13"/>
      <c r="D200" s="13"/>
      <c r="E200" s="13"/>
      <c r="F200" s="21"/>
    </row>
    <row r="201" spans="1:6" x14ac:dyDescent="0.2">
      <c r="A201" s="9"/>
      <c r="B201" s="13"/>
      <c r="C201" s="13"/>
      <c r="D201" s="13"/>
      <c r="E201" s="13"/>
      <c r="F201" s="21"/>
    </row>
    <row r="202" spans="1:6" x14ac:dyDescent="0.2">
      <c r="A202" s="9"/>
      <c r="B202" s="13"/>
      <c r="C202" s="13"/>
      <c r="D202" s="13"/>
      <c r="E202" s="13"/>
      <c r="F202" s="21"/>
    </row>
    <row r="203" spans="1:6" x14ac:dyDescent="0.2">
      <c r="A203" s="9"/>
      <c r="B203" s="13"/>
      <c r="C203" s="13"/>
      <c r="D203" s="13"/>
      <c r="E203" s="13"/>
      <c r="F203" s="21"/>
    </row>
    <row r="204" spans="1:6" ht="13.5" thickBot="1" x14ac:dyDescent="0.25">
      <c r="A204" s="9"/>
      <c r="B204" s="13"/>
      <c r="C204" s="13"/>
      <c r="D204" s="13"/>
      <c r="E204" s="13"/>
      <c r="F204" s="21"/>
    </row>
    <row r="205" spans="1:6" ht="13.5" thickBot="1" x14ac:dyDescent="0.25">
      <c r="A205" s="1740" t="s">
        <v>1207</v>
      </c>
      <c r="B205" s="1497"/>
      <c r="C205" s="1497"/>
      <c r="D205" s="1497"/>
      <c r="E205" s="1497"/>
      <c r="F205" s="1498"/>
    </row>
    <row r="206" spans="1:6" x14ac:dyDescent="0.2">
      <c r="A206" s="9"/>
      <c r="B206" s="13"/>
      <c r="C206" s="13"/>
      <c r="D206" s="13"/>
      <c r="E206" s="13"/>
      <c r="F206" s="21"/>
    </row>
    <row r="207" spans="1:6" x14ac:dyDescent="0.2">
      <c r="A207" s="9"/>
      <c r="B207" s="13"/>
      <c r="C207" s="13"/>
      <c r="D207" s="13"/>
      <c r="E207" s="13"/>
      <c r="F207" s="21"/>
    </row>
    <row r="208" spans="1:6" x14ac:dyDescent="0.2">
      <c r="A208" s="9"/>
      <c r="B208" s="13"/>
      <c r="C208" s="13"/>
      <c r="D208" s="13"/>
      <c r="E208" s="13"/>
      <c r="F208" s="21"/>
    </row>
    <row r="209" spans="1:6" x14ac:dyDescent="0.2">
      <c r="A209" s="9"/>
      <c r="B209" s="13"/>
      <c r="C209" s="13"/>
      <c r="D209" s="13"/>
      <c r="E209" s="13"/>
      <c r="F209" s="21"/>
    </row>
    <row r="210" spans="1:6" x14ac:dyDescent="0.2">
      <c r="A210" s="9"/>
      <c r="B210" s="13"/>
      <c r="C210" s="13"/>
      <c r="D210" s="13"/>
      <c r="E210" s="13"/>
      <c r="F210" s="21"/>
    </row>
    <row r="211" spans="1:6" x14ac:dyDescent="0.2">
      <c r="A211" s="9"/>
      <c r="B211" s="13"/>
      <c r="C211" s="13"/>
      <c r="D211" s="13"/>
      <c r="E211" s="13"/>
      <c r="F211" s="21"/>
    </row>
    <row r="212" spans="1:6" x14ac:dyDescent="0.2">
      <c r="A212" s="9"/>
      <c r="B212" s="13"/>
      <c r="C212" s="13"/>
      <c r="D212" s="13"/>
      <c r="E212" s="13"/>
      <c r="F212" s="21"/>
    </row>
    <row r="213" spans="1:6" x14ac:dyDescent="0.2">
      <c r="A213" s="9"/>
      <c r="B213" s="13"/>
      <c r="C213" s="13"/>
      <c r="D213" s="13"/>
      <c r="E213" s="13"/>
      <c r="F213" s="21"/>
    </row>
    <row r="214" spans="1:6" x14ac:dyDescent="0.2">
      <c r="A214" s="9"/>
      <c r="B214" s="13"/>
      <c r="C214" s="13"/>
      <c r="D214" s="13"/>
      <c r="E214" s="13"/>
      <c r="F214" s="21"/>
    </row>
    <row r="215" spans="1:6" x14ac:dyDescent="0.2">
      <c r="A215" s="9"/>
      <c r="B215" s="13"/>
      <c r="C215" s="13"/>
      <c r="D215" s="13"/>
      <c r="E215" s="13"/>
      <c r="F215" s="21"/>
    </row>
    <row r="216" spans="1:6" x14ac:dyDescent="0.2">
      <c r="A216" s="9"/>
      <c r="B216" s="13"/>
      <c r="C216" s="13"/>
      <c r="D216" s="13"/>
      <c r="E216" s="13"/>
      <c r="F216" s="21"/>
    </row>
    <row r="217" spans="1:6" x14ac:dyDescent="0.2">
      <c r="A217" s="9"/>
      <c r="B217" s="13"/>
      <c r="C217" s="13"/>
      <c r="D217" s="13"/>
      <c r="E217" s="13"/>
      <c r="F217" s="21"/>
    </row>
    <row r="218" spans="1:6" x14ac:dyDescent="0.2">
      <c r="A218" s="9"/>
      <c r="B218" s="13"/>
      <c r="C218" s="13"/>
      <c r="D218" s="13"/>
      <c r="E218" s="13"/>
      <c r="F218" s="21"/>
    </row>
    <row r="219" spans="1:6" x14ac:dyDescent="0.2">
      <c r="A219" s="9"/>
      <c r="B219" s="13"/>
      <c r="C219" s="13"/>
      <c r="D219" s="13"/>
      <c r="E219" s="13"/>
      <c r="F219" s="21"/>
    </row>
    <row r="220" spans="1:6" x14ac:dyDescent="0.2">
      <c r="A220" s="9"/>
      <c r="B220" s="13"/>
      <c r="C220" s="13"/>
      <c r="D220" s="13"/>
      <c r="E220" s="13"/>
      <c r="F220" s="21"/>
    </row>
    <row r="221" spans="1:6" x14ac:dyDescent="0.2">
      <c r="A221" s="9"/>
      <c r="B221" s="13"/>
      <c r="C221" s="13"/>
      <c r="D221" s="13"/>
      <c r="E221" s="13"/>
      <c r="F221" s="21"/>
    </row>
    <row r="222" spans="1:6" x14ac:dyDescent="0.2">
      <c r="A222" s="9"/>
      <c r="B222" s="13"/>
      <c r="C222" s="13"/>
      <c r="D222" s="13"/>
      <c r="E222" s="13"/>
      <c r="F222" s="21"/>
    </row>
    <row r="223" spans="1:6" x14ac:dyDescent="0.2">
      <c r="A223" s="9"/>
      <c r="B223" s="13"/>
      <c r="C223" s="13"/>
      <c r="D223" s="13"/>
      <c r="E223" s="13"/>
      <c r="F223" s="21"/>
    </row>
    <row r="224" spans="1:6" x14ac:dyDescent="0.2">
      <c r="A224" s="9"/>
      <c r="B224" s="13"/>
      <c r="C224" s="13"/>
      <c r="D224" s="13"/>
      <c r="E224" s="13"/>
      <c r="F224" s="21"/>
    </row>
    <row r="225" spans="1:6" x14ac:dyDescent="0.2">
      <c r="A225" s="9"/>
      <c r="B225" s="13"/>
      <c r="C225" s="13"/>
      <c r="D225" s="13"/>
      <c r="E225" s="13"/>
      <c r="F225" s="21"/>
    </row>
    <row r="226" spans="1:6" ht="13.5" thickBot="1" x14ac:dyDescent="0.25">
      <c r="A226" s="9"/>
      <c r="B226" s="13"/>
      <c r="C226" s="13"/>
      <c r="D226" s="13"/>
      <c r="E226" s="13"/>
      <c r="F226" s="21"/>
    </row>
    <row r="227" spans="1:6" ht="13.5" thickBot="1" x14ac:dyDescent="0.25">
      <c r="A227" s="1740" t="s">
        <v>1208</v>
      </c>
      <c r="B227" s="1497"/>
      <c r="C227" s="1497"/>
      <c r="D227" s="1497"/>
      <c r="E227" s="1497"/>
      <c r="F227" s="1498"/>
    </row>
    <row r="228" spans="1:6" x14ac:dyDescent="0.2">
      <c r="A228" s="9"/>
      <c r="B228" s="13"/>
      <c r="C228" s="13"/>
      <c r="D228" s="13"/>
      <c r="E228" s="13"/>
      <c r="F228" s="21"/>
    </row>
    <row r="229" spans="1:6" x14ac:dyDescent="0.2">
      <c r="A229" s="9"/>
      <c r="B229" s="13"/>
      <c r="C229" s="13"/>
      <c r="D229" s="13"/>
      <c r="E229" s="13"/>
      <c r="F229" s="21"/>
    </row>
    <row r="230" spans="1:6" x14ac:dyDescent="0.2">
      <c r="A230" s="9"/>
      <c r="B230" s="13"/>
      <c r="C230" s="13"/>
      <c r="D230" s="13"/>
      <c r="E230" s="13"/>
      <c r="F230" s="21"/>
    </row>
    <row r="231" spans="1:6" x14ac:dyDescent="0.2">
      <c r="A231" s="9"/>
      <c r="B231" s="13"/>
      <c r="C231" s="13"/>
      <c r="D231" s="13"/>
      <c r="E231" s="13"/>
      <c r="F231" s="21"/>
    </row>
    <row r="232" spans="1:6" x14ac:dyDescent="0.2">
      <c r="A232" s="9"/>
      <c r="B232" s="13"/>
      <c r="C232" s="13"/>
      <c r="D232" s="13"/>
      <c r="E232" s="13"/>
      <c r="F232" s="21"/>
    </row>
    <row r="233" spans="1:6" x14ac:dyDescent="0.2">
      <c r="A233" s="9"/>
      <c r="B233" s="13"/>
      <c r="C233" s="13"/>
      <c r="D233" s="13"/>
      <c r="E233" s="13"/>
      <c r="F233" s="21"/>
    </row>
    <row r="234" spans="1:6" x14ac:dyDescent="0.2">
      <c r="A234" s="9"/>
      <c r="B234" s="13"/>
      <c r="C234" s="13"/>
      <c r="D234" s="13"/>
      <c r="E234" s="13"/>
      <c r="F234" s="21"/>
    </row>
    <row r="235" spans="1:6" x14ac:dyDescent="0.2">
      <c r="A235" s="9"/>
      <c r="B235" s="13"/>
      <c r="C235" s="13"/>
      <c r="D235" s="13"/>
      <c r="E235" s="13"/>
      <c r="F235" s="21"/>
    </row>
    <row r="236" spans="1:6" x14ac:dyDescent="0.2">
      <c r="A236" s="9"/>
      <c r="B236" s="13"/>
      <c r="C236" s="13"/>
      <c r="D236" s="13"/>
      <c r="E236" s="13"/>
      <c r="F236" s="21"/>
    </row>
    <row r="237" spans="1:6" x14ac:dyDescent="0.2">
      <c r="A237" s="9"/>
      <c r="B237" s="13"/>
      <c r="C237" s="13"/>
      <c r="D237" s="13"/>
      <c r="E237" s="13"/>
      <c r="F237" s="21"/>
    </row>
    <row r="238" spans="1:6" x14ac:dyDescent="0.2">
      <c r="A238" s="9"/>
      <c r="B238" s="13"/>
      <c r="C238" s="13"/>
      <c r="D238" s="13"/>
      <c r="E238" s="13"/>
      <c r="F238" s="21"/>
    </row>
    <row r="239" spans="1:6" x14ac:dyDescent="0.2">
      <c r="A239" s="9"/>
      <c r="B239" s="13"/>
      <c r="C239" s="13"/>
      <c r="D239" s="13"/>
      <c r="E239" s="13"/>
      <c r="F239" s="21"/>
    </row>
    <row r="240" spans="1:6" x14ac:dyDescent="0.2">
      <c r="A240" s="9"/>
      <c r="B240" s="13"/>
      <c r="C240" s="13"/>
      <c r="D240" s="13"/>
      <c r="E240" s="13"/>
      <c r="F240" s="21"/>
    </row>
    <row r="241" spans="1:6" x14ac:dyDescent="0.2">
      <c r="A241" s="9"/>
      <c r="B241" s="13"/>
      <c r="C241" s="13"/>
      <c r="D241" s="13"/>
      <c r="E241" s="13"/>
      <c r="F241" s="21"/>
    </row>
    <row r="242" spans="1:6" x14ac:dyDescent="0.2">
      <c r="A242" s="9"/>
      <c r="B242" s="13"/>
      <c r="C242" s="13"/>
      <c r="D242" s="13"/>
      <c r="E242" s="13"/>
      <c r="F242" s="21"/>
    </row>
    <row r="243" spans="1:6" x14ac:dyDescent="0.2">
      <c r="A243" s="9"/>
      <c r="B243" s="13"/>
      <c r="C243" s="13"/>
      <c r="D243" s="13"/>
      <c r="E243" s="13"/>
      <c r="F243" s="21"/>
    </row>
    <row r="244" spans="1:6" x14ac:dyDescent="0.2">
      <c r="A244" s="9"/>
      <c r="B244" s="13"/>
      <c r="C244" s="13"/>
      <c r="D244" s="13"/>
      <c r="E244" s="13"/>
      <c r="F244" s="21"/>
    </row>
    <row r="245" spans="1:6" x14ac:dyDescent="0.2">
      <c r="A245" s="9"/>
      <c r="B245" s="13"/>
      <c r="C245" s="13"/>
      <c r="D245" s="13"/>
      <c r="E245" s="13"/>
      <c r="F245" s="21"/>
    </row>
    <row r="246" spans="1:6" x14ac:dyDescent="0.2">
      <c r="A246" s="9"/>
      <c r="B246" s="13"/>
      <c r="C246" s="13"/>
      <c r="D246" s="13"/>
      <c r="E246" s="13"/>
      <c r="F246" s="21"/>
    </row>
    <row r="247" spans="1:6" x14ac:dyDescent="0.2">
      <c r="A247" s="9"/>
      <c r="B247" s="13"/>
      <c r="C247" s="13"/>
      <c r="D247" s="13"/>
      <c r="E247" s="13"/>
      <c r="F247" s="21"/>
    </row>
    <row r="248" spans="1:6" x14ac:dyDescent="0.2">
      <c r="A248" s="9"/>
      <c r="B248" s="13"/>
      <c r="C248" s="13"/>
      <c r="D248" s="13"/>
      <c r="E248" s="13"/>
      <c r="F248" s="21"/>
    </row>
    <row r="249" spans="1:6" x14ac:dyDescent="0.2">
      <c r="A249" s="9"/>
      <c r="B249" s="13"/>
      <c r="C249" s="13"/>
      <c r="D249" s="13"/>
      <c r="E249" s="13"/>
      <c r="F249" s="21"/>
    </row>
    <row r="250" spans="1:6" x14ac:dyDescent="0.2">
      <c r="A250" s="9"/>
      <c r="B250" s="13"/>
      <c r="C250" s="13"/>
      <c r="D250" s="13"/>
      <c r="E250" s="13"/>
      <c r="F250" s="21"/>
    </row>
    <row r="251" spans="1:6" x14ac:dyDescent="0.2">
      <c r="A251" s="9"/>
      <c r="B251" s="13"/>
      <c r="C251" s="13"/>
      <c r="D251" s="13"/>
      <c r="E251" s="13"/>
      <c r="F251" s="21"/>
    </row>
    <row r="252" spans="1:6" x14ac:dyDescent="0.2">
      <c r="A252" s="9"/>
      <c r="B252" s="13"/>
      <c r="C252" s="13"/>
      <c r="D252" s="13"/>
      <c r="E252" s="13"/>
      <c r="F252" s="21"/>
    </row>
    <row r="253" spans="1:6" x14ac:dyDescent="0.2">
      <c r="A253" s="9"/>
      <c r="B253" s="13"/>
      <c r="C253" s="13"/>
      <c r="D253" s="13"/>
      <c r="E253" s="13"/>
      <c r="F253" s="21"/>
    </row>
    <row r="254" spans="1:6" x14ac:dyDescent="0.2">
      <c r="A254" s="9"/>
      <c r="B254" s="13"/>
      <c r="C254" s="13"/>
      <c r="D254" s="13"/>
      <c r="E254" s="13"/>
      <c r="F254" s="21"/>
    </row>
    <row r="255" spans="1:6" x14ac:dyDescent="0.2">
      <c r="A255" s="9"/>
      <c r="B255" s="13"/>
      <c r="C255" s="13"/>
      <c r="D255" s="13"/>
      <c r="E255" s="13"/>
      <c r="F255" s="21"/>
    </row>
    <row r="256" spans="1:6" x14ac:dyDescent="0.2">
      <c r="A256" s="9"/>
      <c r="B256" s="13"/>
      <c r="C256" s="13"/>
      <c r="D256" s="13"/>
      <c r="E256" s="13"/>
      <c r="F256" s="21"/>
    </row>
    <row r="257" spans="1:6" x14ac:dyDescent="0.2">
      <c r="A257" s="9"/>
      <c r="B257" s="13"/>
      <c r="C257" s="13"/>
      <c r="D257" s="13"/>
      <c r="E257" s="13"/>
      <c r="F257" s="21"/>
    </row>
    <row r="258" spans="1:6" x14ac:dyDescent="0.2">
      <c r="A258" s="9"/>
      <c r="B258" s="13"/>
      <c r="C258" s="13"/>
      <c r="D258" s="13"/>
      <c r="E258" s="13"/>
      <c r="F258" s="21"/>
    </row>
    <row r="259" spans="1:6" x14ac:dyDescent="0.2">
      <c r="A259" s="9"/>
      <c r="B259" s="13"/>
      <c r="C259" s="13"/>
      <c r="D259" s="13"/>
      <c r="E259" s="13"/>
      <c r="F259" s="21"/>
    </row>
    <row r="260" spans="1:6" x14ac:dyDescent="0.2">
      <c r="A260" s="9"/>
      <c r="B260" s="13"/>
      <c r="C260" s="13"/>
      <c r="D260" s="13"/>
      <c r="E260" s="13"/>
      <c r="F260" s="21"/>
    </row>
    <row r="261" spans="1:6" x14ac:dyDescent="0.2">
      <c r="A261" s="9"/>
      <c r="B261" s="13"/>
      <c r="C261" s="13"/>
      <c r="D261" s="13"/>
      <c r="E261" s="13"/>
      <c r="F261" s="21"/>
    </row>
    <row r="262" spans="1:6" x14ac:dyDescent="0.2">
      <c r="A262" s="9"/>
      <c r="B262" s="13"/>
      <c r="C262" s="13"/>
      <c r="D262" s="13"/>
      <c r="E262" s="13"/>
      <c r="F262" s="21"/>
    </row>
    <row r="263" spans="1:6" x14ac:dyDescent="0.2">
      <c r="A263" s="9"/>
      <c r="B263" s="13"/>
      <c r="C263" s="13"/>
      <c r="D263" s="13"/>
      <c r="E263" s="13"/>
      <c r="F263" s="21"/>
    </row>
    <row r="264" spans="1:6" x14ac:dyDescent="0.2">
      <c r="A264" s="9"/>
      <c r="B264" s="13"/>
      <c r="C264" s="13"/>
      <c r="D264" s="13"/>
      <c r="E264" s="13"/>
      <c r="F264" s="21"/>
    </row>
    <row r="265" spans="1:6" x14ac:dyDescent="0.2">
      <c r="A265" s="9"/>
      <c r="B265" s="13"/>
      <c r="C265" s="13"/>
      <c r="D265" s="13"/>
      <c r="E265" s="13"/>
      <c r="F265" s="21"/>
    </row>
    <row r="266" spans="1:6" x14ac:dyDescent="0.2">
      <c r="A266" s="9"/>
      <c r="B266" s="13"/>
      <c r="C266" s="13"/>
      <c r="D266" s="13"/>
      <c r="E266" s="13"/>
      <c r="F266" s="21"/>
    </row>
    <row r="267" spans="1:6" ht="13.5" thickBot="1" x14ac:dyDescent="0.25">
      <c r="A267" s="9"/>
      <c r="B267" s="13"/>
      <c r="C267" s="13"/>
      <c r="D267" s="13"/>
      <c r="E267" s="13"/>
      <c r="F267" s="21"/>
    </row>
    <row r="268" spans="1:6" ht="13.5" thickBot="1" x14ac:dyDescent="0.25">
      <c r="A268" s="1740" t="s">
        <v>1209</v>
      </c>
      <c r="B268" s="1497"/>
      <c r="C268" s="1497"/>
      <c r="D268" s="1497"/>
      <c r="E268" s="1497"/>
      <c r="F268" s="1498"/>
    </row>
    <row r="269" spans="1:6" x14ac:dyDescent="0.2">
      <c r="A269" s="9"/>
      <c r="B269" s="13"/>
      <c r="C269" s="13"/>
      <c r="D269" s="13"/>
      <c r="E269" s="13"/>
      <c r="F269" s="21"/>
    </row>
    <row r="270" spans="1:6" ht="13.5" thickBot="1" x14ac:dyDescent="0.25">
      <c r="A270" s="11"/>
      <c r="B270" s="22"/>
      <c r="C270" s="22"/>
      <c r="D270" s="22"/>
      <c r="E270" s="22"/>
      <c r="F270" s="23"/>
    </row>
    <row r="272" spans="1:6" ht="46.5" customHeight="1" x14ac:dyDescent="0.25">
      <c r="A272" s="1711" t="s">
        <v>551</v>
      </c>
      <c r="B272" s="1711"/>
      <c r="C272" s="1711"/>
      <c r="D272" s="1711"/>
      <c r="E272" s="1711"/>
      <c r="F272" s="1711"/>
    </row>
    <row r="273" spans="1:6" ht="15.75" x14ac:dyDescent="0.25">
      <c r="A273" s="622" t="s">
        <v>52</v>
      </c>
    </row>
    <row r="274" spans="1:6" x14ac:dyDescent="0.2">
      <c r="A274" s="535" t="s">
        <v>421</v>
      </c>
      <c r="B274" s="526"/>
      <c r="C274" s="526"/>
      <c r="D274" s="526"/>
      <c r="E274" s="526"/>
      <c r="F274" s="526"/>
    </row>
    <row r="276" spans="1:6" x14ac:dyDescent="0.2">
      <c r="D276" s="1495" t="s">
        <v>443</v>
      </c>
      <c r="E276" s="1495"/>
      <c r="F276" s="1495"/>
    </row>
  </sheetData>
  <mergeCells count="23">
    <mergeCell ref="A143:F143"/>
    <mergeCell ref="A165:F165"/>
    <mergeCell ref="A185:F185"/>
    <mergeCell ref="A205:F205"/>
    <mergeCell ref="A227:F227"/>
    <mergeCell ref="A268:F268"/>
    <mergeCell ref="A14:F14"/>
    <mergeCell ref="D15:F15"/>
    <mergeCell ref="A42:C42"/>
    <mergeCell ref="D42:F42"/>
    <mergeCell ref="A101:F101"/>
    <mergeCell ref="A122:F122"/>
    <mergeCell ref="A71:B71"/>
    <mergeCell ref="D71:F72"/>
    <mergeCell ref="A129:B129"/>
    <mergeCell ref="D130:E130"/>
    <mergeCell ref="A1:F1"/>
    <mergeCell ref="A3:F3"/>
    <mergeCell ref="A7:F7"/>
    <mergeCell ref="A11:F11"/>
    <mergeCell ref="D276:F276"/>
    <mergeCell ref="A272:F272"/>
    <mergeCell ref="A15:B15"/>
  </mergeCells>
  <phoneticPr fontId="3" type="noConversion"/>
  <hyperlinks>
    <hyperlink ref="D276:E276" location="'TABLA DE CONTENIDO'!A1" display="VOLVER A TABLA DE CONTENIDO"/>
    <hyperlink ref="D276" location="'TABLA DE CONTENIDO'!A1" display="'TABLA DE CONTENIDO'!A1"/>
  </hyperlinks>
  <printOptions horizontalCentered="1" verticalCentered="1"/>
  <pageMargins left="0.59055118110236227" right="0.39370078740157483" top="0.78740157480314965" bottom="0.39370078740157483" header="0" footer="0"/>
  <pageSetup orientation="portrait" horizontalDpi="300" verticalDpi="300"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3"/>
  <sheetViews>
    <sheetView zoomScale="90" zoomScaleNormal="90" workbookViewId="0">
      <selection activeCell="A14" sqref="A14:F14"/>
    </sheetView>
  </sheetViews>
  <sheetFormatPr baseColWidth="10" defaultRowHeight="12.75" x14ac:dyDescent="0.2"/>
  <cols>
    <col min="1" max="1" width="34.5703125" customWidth="1"/>
    <col min="2" max="2" width="25.7109375" customWidth="1"/>
    <col min="3" max="4" width="28.5703125" customWidth="1"/>
    <col min="5" max="5" width="31.7109375" customWidth="1"/>
    <col min="6" max="6" width="18.7109375" customWidth="1"/>
  </cols>
  <sheetData>
    <row r="1" spans="1:6" ht="23.25" x14ac:dyDescent="0.35">
      <c r="A1" s="1507" t="s">
        <v>0</v>
      </c>
      <c r="B1" s="1507"/>
      <c r="C1" s="1507"/>
      <c r="D1" s="1507"/>
      <c r="E1" s="1507"/>
      <c r="F1" s="1507"/>
    </row>
    <row r="2" spans="1:6" ht="17.25" customHeight="1" x14ac:dyDescent="0.35">
      <c r="A2" s="390"/>
      <c r="B2" s="390"/>
      <c r="C2" s="390"/>
      <c r="D2" s="390"/>
      <c r="E2" s="390"/>
      <c r="F2" s="390"/>
    </row>
    <row r="3" spans="1:6" ht="18" x14ac:dyDescent="0.25">
      <c r="A3" s="1322" t="s">
        <v>590</v>
      </c>
      <c r="B3" s="1322"/>
      <c r="C3" s="1322"/>
      <c r="D3" s="1322"/>
      <c r="E3" s="1322"/>
      <c r="F3" s="1322"/>
    </row>
    <row r="4" spans="1:6" x14ac:dyDescent="0.2">
      <c r="B4" s="55"/>
      <c r="C4" s="40"/>
      <c r="D4" s="40"/>
      <c r="E4" s="1"/>
      <c r="F4" s="1"/>
    </row>
    <row r="5" spans="1:6" x14ac:dyDescent="0.2">
      <c r="B5" s="56"/>
      <c r="C5" s="43"/>
      <c r="D5" s="40"/>
      <c r="E5" s="1"/>
      <c r="F5" s="1"/>
    </row>
    <row r="6" spans="1:6" x14ac:dyDescent="0.2">
      <c r="B6" s="55"/>
      <c r="C6" s="40"/>
      <c r="D6" s="40"/>
      <c r="E6" s="1"/>
      <c r="F6" s="1"/>
    </row>
    <row r="7" spans="1:6" ht="20.25" x14ac:dyDescent="0.3">
      <c r="A7" s="1300" t="s">
        <v>457</v>
      </c>
      <c r="B7" s="1300"/>
      <c r="C7" s="1300"/>
      <c r="D7" s="1300"/>
      <c r="E7" s="1300"/>
      <c r="F7" s="1300"/>
    </row>
    <row r="8" spans="1:6" x14ac:dyDescent="0.2">
      <c r="B8" s="55"/>
      <c r="C8" s="40"/>
      <c r="D8" s="40"/>
      <c r="E8" s="1"/>
      <c r="F8" s="1"/>
    </row>
    <row r="9" spans="1:6" x14ac:dyDescent="0.2">
      <c r="A9" s="269" t="s">
        <v>946</v>
      </c>
      <c r="B9" s="44"/>
      <c r="C9" s="3"/>
      <c r="D9" s="3"/>
      <c r="E9" s="3"/>
    </row>
    <row r="10" spans="1:6" x14ac:dyDescent="0.2">
      <c r="A10" s="269"/>
      <c r="B10" s="44"/>
    </row>
    <row r="11" spans="1:6" x14ac:dyDescent="0.2">
      <c r="A11" s="1710" t="s">
        <v>1125</v>
      </c>
      <c r="B11" s="1710"/>
      <c r="C11" s="1710"/>
      <c r="D11" s="1710"/>
      <c r="E11" s="1710"/>
      <c r="F11" s="1710"/>
    </row>
    <row r="12" spans="1:6" ht="13.5" thickBot="1" x14ac:dyDescent="0.25"/>
    <row r="13" spans="1:6" ht="13.5" thickBot="1" x14ac:dyDescent="0.25">
      <c r="A13" s="18"/>
      <c r="B13" s="19"/>
      <c r="C13" s="19"/>
      <c r="D13" s="19"/>
      <c r="E13" s="19"/>
      <c r="F13" s="20"/>
    </row>
    <row r="14" spans="1:6" ht="13.5" thickBot="1" x14ac:dyDescent="0.25">
      <c r="A14" s="1740" t="s">
        <v>1198</v>
      </c>
      <c r="B14" s="1497"/>
      <c r="C14" s="1497"/>
      <c r="D14" s="1497"/>
      <c r="E14" s="1497"/>
      <c r="F14" s="1498"/>
    </row>
    <row r="15" spans="1:6" x14ac:dyDescent="0.2">
      <c r="A15" s="9"/>
      <c r="B15" s="13"/>
      <c r="C15" s="13"/>
      <c r="D15" s="13"/>
      <c r="E15" s="13"/>
      <c r="F15" s="21"/>
    </row>
    <row r="16" spans="1:6" x14ac:dyDescent="0.2">
      <c r="A16" s="1712" t="s">
        <v>1051</v>
      </c>
      <c r="B16" s="1714"/>
      <c r="C16" s="1714"/>
      <c r="D16" s="1714" t="s">
        <v>1050</v>
      </c>
      <c r="E16" s="1713"/>
      <c r="F16" s="21"/>
    </row>
    <row r="17" spans="1:6" x14ac:dyDescent="0.2">
      <c r="A17" s="9"/>
      <c r="B17" s="13"/>
      <c r="C17" s="13"/>
      <c r="D17" s="13"/>
      <c r="E17" s="13"/>
      <c r="F17" s="21"/>
    </row>
    <row r="18" spans="1:6" x14ac:dyDescent="0.2">
      <c r="A18" s="9"/>
      <c r="B18" s="13"/>
      <c r="C18" s="13"/>
      <c r="D18" s="13"/>
      <c r="E18" s="13"/>
      <c r="F18" s="21"/>
    </row>
    <row r="19" spans="1:6" x14ac:dyDescent="0.2">
      <c r="A19" s="9"/>
      <c r="B19" s="13"/>
      <c r="C19" s="13"/>
      <c r="D19" s="13"/>
      <c r="E19" s="13"/>
      <c r="F19" s="21"/>
    </row>
    <row r="20" spans="1:6" x14ac:dyDescent="0.2">
      <c r="A20" s="9"/>
      <c r="B20" s="13"/>
      <c r="C20" s="13"/>
      <c r="D20" s="13"/>
      <c r="E20" s="13"/>
      <c r="F20" s="21"/>
    </row>
    <row r="21" spans="1:6" x14ac:dyDescent="0.2">
      <c r="A21" s="9"/>
      <c r="B21" s="13"/>
      <c r="C21" s="13"/>
      <c r="D21" s="13"/>
      <c r="E21" s="13"/>
      <c r="F21" s="21"/>
    </row>
    <row r="22" spans="1:6" x14ac:dyDescent="0.2">
      <c r="A22" s="9"/>
      <c r="B22" s="13"/>
      <c r="C22" s="13"/>
      <c r="D22" s="13"/>
      <c r="E22" s="13"/>
      <c r="F22" s="21"/>
    </row>
    <row r="23" spans="1:6" x14ac:dyDescent="0.2">
      <c r="A23" s="9"/>
      <c r="B23" s="13"/>
      <c r="C23" s="13"/>
      <c r="D23" s="13"/>
      <c r="E23" s="13"/>
      <c r="F23" s="21"/>
    </row>
    <row r="24" spans="1:6" x14ac:dyDescent="0.2">
      <c r="A24" s="9"/>
      <c r="B24" s="13"/>
      <c r="C24" s="13"/>
      <c r="D24" s="13"/>
      <c r="E24" s="13"/>
      <c r="F24" s="21"/>
    </row>
    <row r="25" spans="1:6" x14ac:dyDescent="0.2">
      <c r="A25" s="9"/>
      <c r="B25" s="13"/>
      <c r="C25" s="13"/>
      <c r="D25" s="13"/>
      <c r="E25" s="13"/>
      <c r="F25" s="21"/>
    </row>
    <row r="26" spans="1:6" x14ac:dyDescent="0.2">
      <c r="A26" s="9"/>
      <c r="B26" s="13"/>
      <c r="C26" s="13"/>
      <c r="D26" s="13"/>
      <c r="E26" s="13"/>
      <c r="F26" s="21"/>
    </row>
    <row r="27" spans="1:6" x14ac:dyDescent="0.2">
      <c r="A27" s="9"/>
      <c r="B27" s="13"/>
      <c r="C27" s="13"/>
      <c r="D27" s="13"/>
      <c r="E27" s="13"/>
      <c r="F27" s="21"/>
    </row>
    <row r="28" spans="1:6" x14ac:dyDescent="0.2">
      <c r="A28" s="9"/>
      <c r="B28" s="13"/>
      <c r="C28" s="13"/>
      <c r="D28" s="13"/>
      <c r="E28" s="13"/>
      <c r="F28" s="21"/>
    </row>
    <row r="29" spans="1:6" x14ac:dyDescent="0.2">
      <c r="A29" s="9"/>
      <c r="B29" s="13"/>
      <c r="C29" s="13"/>
      <c r="D29" s="13"/>
      <c r="E29" s="13"/>
      <c r="F29" s="21"/>
    </row>
    <row r="30" spans="1:6" x14ac:dyDescent="0.2">
      <c r="A30" s="9"/>
      <c r="B30" s="13"/>
      <c r="C30" s="13"/>
      <c r="D30" s="13"/>
      <c r="E30" s="13"/>
      <c r="F30" s="21"/>
    </row>
    <row r="31" spans="1:6" x14ac:dyDescent="0.2">
      <c r="A31" s="9"/>
      <c r="B31" s="13"/>
      <c r="C31" s="13"/>
      <c r="D31" s="13"/>
      <c r="E31" s="13"/>
      <c r="F31" s="21"/>
    </row>
    <row r="32" spans="1:6" x14ac:dyDescent="0.2">
      <c r="A32" s="9"/>
      <c r="B32" s="13"/>
      <c r="C32" s="13"/>
      <c r="D32" s="13"/>
      <c r="E32" s="13"/>
      <c r="F32" s="21"/>
    </row>
    <row r="33" spans="1:6" x14ac:dyDescent="0.2">
      <c r="A33" s="9"/>
      <c r="B33" s="13"/>
      <c r="C33" s="13"/>
      <c r="D33" s="13"/>
      <c r="E33" s="13"/>
      <c r="F33" s="21"/>
    </row>
    <row r="34" spans="1:6" x14ac:dyDescent="0.2">
      <c r="A34" s="9"/>
      <c r="B34" s="13"/>
      <c r="C34" s="13"/>
      <c r="D34" s="13"/>
      <c r="E34" s="13"/>
      <c r="F34" s="21"/>
    </row>
    <row r="35" spans="1:6" x14ac:dyDescent="0.2">
      <c r="A35" s="9"/>
      <c r="B35" s="13"/>
      <c r="C35" s="13"/>
      <c r="D35" s="13"/>
      <c r="E35" s="13"/>
      <c r="F35" s="21"/>
    </row>
    <row r="36" spans="1:6" x14ac:dyDescent="0.2">
      <c r="A36" s="9"/>
      <c r="B36" s="13"/>
      <c r="C36" s="13"/>
      <c r="D36" s="13"/>
      <c r="E36" s="13"/>
      <c r="F36" s="21"/>
    </row>
    <row r="37" spans="1:6" x14ac:dyDescent="0.2">
      <c r="A37" s="9"/>
      <c r="B37" s="13"/>
      <c r="C37" s="13"/>
      <c r="D37" s="13"/>
      <c r="E37" s="13"/>
      <c r="F37" s="21"/>
    </row>
    <row r="38" spans="1:6" x14ac:dyDescent="0.2">
      <c r="A38" s="9"/>
      <c r="B38" s="13"/>
      <c r="C38" s="13"/>
      <c r="D38" s="13"/>
      <c r="E38" s="13"/>
      <c r="F38" s="21"/>
    </row>
    <row r="39" spans="1:6" x14ac:dyDescent="0.2">
      <c r="A39" s="9"/>
      <c r="B39" s="13"/>
      <c r="C39" s="13"/>
      <c r="D39" s="13"/>
      <c r="E39" s="13"/>
      <c r="F39" s="21"/>
    </row>
    <row r="40" spans="1:6" x14ac:dyDescent="0.2">
      <c r="A40" s="1712" t="s">
        <v>1210</v>
      </c>
      <c r="B40" s="1713"/>
      <c r="C40" s="13"/>
      <c r="D40" s="1714" t="s">
        <v>1211</v>
      </c>
      <c r="E40" s="1713"/>
      <c r="F40" s="21"/>
    </row>
    <row r="41" spans="1:6" x14ac:dyDescent="0.2">
      <c r="A41" s="9"/>
      <c r="B41" s="13"/>
      <c r="C41" s="13"/>
      <c r="D41" s="13"/>
      <c r="E41" s="13"/>
      <c r="F41" s="21"/>
    </row>
    <row r="42" spans="1:6" x14ac:dyDescent="0.2">
      <c r="A42" s="9"/>
      <c r="B42" s="13"/>
      <c r="C42" s="13"/>
      <c r="D42" s="13"/>
      <c r="E42" s="13"/>
      <c r="F42" s="21"/>
    </row>
    <row r="43" spans="1:6" x14ac:dyDescent="0.2">
      <c r="A43" s="9"/>
      <c r="B43" s="13"/>
      <c r="C43" s="13"/>
      <c r="D43" s="13"/>
      <c r="E43" s="13"/>
      <c r="F43" s="21"/>
    </row>
    <row r="44" spans="1:6" x14ac:dyDescent="0.2">
      <c r="C44" s="13"/>
      <c r="D44" s="13"/>
      <c r="E44" s="13"/>
      <c r="F44" s="21"/>
    </row>
    <row r="45" spans="1:6" x14ac:dyDescent="0.2">
      <c r="A45" s="9"/>
      <c r="B45" s="13"/>
      <c r="C45" s="13"/>
      <c r="F45" s="21"/>
    </row>
    <row r="46" spans="1:6" x14ac:dyDescent="0.2">
      <c r="A46" s="9"/>
      <c r="B46" s="13"/>
      <c r="C46" s="13"/>
      <c r="D46" s="13"/>
      <c r="E46" s="13"/>
      <c r="F46" s="21"/>
    </row>
    <row r="47" spans="1:6" x14ac:dyDescent="0.2">
      <c r="A47" s="9"/>
      <c r="B47" s="13"/>
      <c r="C47" s="13"/>
      <c r="D47" s="13"/>
      <c r="E47" s="13"/>
      <c r="F47" s="21"/>
    </row>
    <row r="48" spans="1:6" x14ac:dyDescent="0.2">
      <c r="A48" s="9"/>
      <c r="B48" s="13"/>
      <c r="C48" s="13"/>
      <c r="D48" s="13"/>
      <c r="E48" s="13"/>
      <c r="F48" s="21"/>
    </row>
    <row r="49" spans="1:6" x14ac:dyDescent="0.2">
      <c r="A49" s="9"/>
      <c r="B49" s="13"/>
      <c r="C49" s="13"/>
      <c r="D49" s="13"/>
      <c r="E49" s="13"/>
      <c r="F49" s="21"/>
    </row>
    <row r="50" spans="1:6" x14ac:dyDescent="0.2">
      <c r="A50" s="9"/>
      <c r="B50" s="13"/>
      <c r="C50" s="13"/>
      <c r="D50" s="13"/>
      <c r="E50" s="13"/>
      <c r="F50" s="21"/>
    </row>
    <row r="51" spans="1:6" x14ac:dyDescent="0.2">
      <c r="A51" s="9"/>
      <c r="B51" s="13"/>
      <c r="C51" s="13"/>
      <c r="D51" s="13"/>
      <c r="E51" s="13"/>
      <c r="F51" s="21"/>
    </row>
    <row r="52" spans="1:6" x14ac:dyDescent="0.2">
      <c r="A52" s="9"/>
      <c r="B52" s="13"/>
      <c r="C52" s="13"/>
      <c r="D52" s="13"/>
      <c r="E52" s="13"/>
      <c r="F52" s="21"/>
    </row>
    <row r="53" spans="1:6" x14ac:dyDescent="0.2">
      <c r="A53" s="9"/>
      <c r="B53" s="13"/>
      <c r="C53" s="13"/>
      <c r="D53" s="13"/>
      <c r="E53" s="13"/>
      <c r="F53" s="21"/>
    </row>
    <row r="54" spans="1:6" x14ac:dyDescent="0.2">
      <c r="A54" s="9"/>
      <c r="B54" s="13"/>
      <c r="C54" s="13"/>
      <c r="D54" s="13"/>
      <c r="E54" s="13"/>
      <c r="F54" s="21"/>
    </row>
    <row r="55" spans="1:6" x14ac:dyDescent="0.2">
      <c r="A55" s="9"/>
      <c r="B55" s="13"/>
      <c r="C55" s="13"/>
      <c r="D55" s="13"/>
      <c r="E55" s="13"/>
      <c r="F55" s="21"/>
    </row>
    <row r="56" spans="1:6" x14ac:dyDescent="0.2">
      <c r="A56" s="9"/>
      <c r="B56" s="13"/>
      <c r="C56" s="13"/>
      <c r="D56" s="13"/>
      <c r="E56" s="13"/>
      <c r="F56" s="21"/>
    </row>
    <row r="57" spans="1:6" x14ac:dyDescent="0.2">
      <c r="A57" s="9"/>
      <c r="B57" s="13"/>
      <c r="C57" s="13"/>
      <c r="D57" s="13"/>
      <c r="E57" s="13"/>
      <c r="F57" s="21"/>
    </row>
    <row r="58" spans="1:6" x14ac:dyDescent="0.2">
      <c r="A58" s="9"/>
      <c r="B58" s="13"/>
      <c r="C58" s="13"/>
      <c r="D58" s="13"/>
      <c r="E58" s="13"/>
      <c r="F58" s="21"/>
    </row>
    <row r="59" spans="1:6" x14ac:dyDescent="0.2">
      <c r="A59" s="9"/>
      <c r="B59" s="13"/>
      <c r="C59" s="13"/>
      <c r="D59" s="13"/>
      <c r="E59" s="13"/>
      <c r="F59" s="21"/>
    </row>
    <row r="60" spans="1:6" x14ac:dyDescent="0.2">
      <c r="A60" s="9"/>
      <c r="B60" s="13"/>
      <c r="C60" s="13"/>
      <c r="D60" s="13"/>
      <c r="E60" s="13"/>
      <c r="F60" s="21"/>
    </row>
    <row r="61" spans="1:6" x14ac:dyDescent="0.2">
      <c r="A61" s="9"/>
      <c r="B61" s="13"/>
      <c r="C61" s="13"/>
      <c r="D61" s="13"/>
      <c r="E61" s="13"/>
      <c r="F61" s="21"/>
    </row>
    <row r="62" spans="1:6" x14ac:dyDescent="0.2">
      <c r="A62" s="1712" t="s">
        <v>1047</v>
      </c>
      <c r="B62" s="1713"/>
      <c r="C62" s="13"/>
      <c r="D62" s="1714" t="s">
        <v>1212</v>
      </c>
      <c r="E62" s="1713"/>
      <c r="F62" s="21"/>
    </row>
    <row r="63" spans="1:6" x14ac:dyDescent="0.2">
      <c r="A63" s="9"/>
      <c r="B63" s="13"/>
      <c r="C63" s="13"/>
      <c r="D63" s="13"/>
      <c r="E63" s="13"/>
      <c r="F63" s="21"/>
    </row>
    <row r="64" spans="1:6" x14ac:dyDescent="0.2">
      <c r="A64" s="9"/>
      <c r="B64" s="13"/>
      <c r="C64" s="13"/>
      <c r="D64" s="13"/>
      <c r="E64" s="13"/>
      <c r="F64" s="21"/>
    </row>
    <row r="65" spans="1:6" x14ac:dyDescent="0.2">
      <c r="A65" s="9"/>
      <c r="B65" s="13"/>
      <c r="C65" s="13"/>
      <c r="D65" s="13"/>
      <c r="E65" s="13"/>
      <c r="F65" s="21"/>
    </row>
    <row r="66" spans="1:6" x14ac:dyDescent="0.2">
      <c r="A66" s="9"/>
      <c r="B66" s="13"/>
      <c r="C66" s="13"/>
      <c r="D66" s="13"/>
      <c r="E66" s="13"/>
      <c r="F66" s="21"/>
    </row>
    <row r="67" spans="1:6" x14ac:dyDescent="0.2">
      <c r="A67" s="9"/>
      <c r="B67" s="13"/>
      <c r="C67" s="13"/>
      <c r="D67" s="13"/>
      <c r="E67" s="13"/>
      <c r="F67" s="21"/>
    </row>
    <row r="68" spans="1:6" x14ac:dyDescent="0.2">
      <c r="A68" s="9"/>
      <c r="B68" s="13"/>
      <c r="C68" s="13"/>
      <c r="D68" s="13"/>
      <c r="E68" s="13"/>
      <c r="F68" s="21"/>
    </row>
    <row r="69" spans="1:6" x14ac:dyDescent="0.2">
      <c r="A69" s="9"/>
      <c r="B69" s="13"/>
      <c r="C69" s="13"/>
      <c r="D69" s="13"/>
      <c r="E69" s="13"/>
      <c r="F69" s="21"/>
    </row>
    <row r="70" spans="1:6" x14ac:dyDescent="0.2">
      <c r="A70" s="9"/>
      <c r="B70" s="13"/>
      <c r="C70" s="13"/>
      <c r="D70" s="13"/>
      <c r="E70" s="13"/>
      <c r="F70" s="21"/>
    </row>
    <row r="71" spans="1:6" x14ac:dyDescent="0.2">
      <c r="C71" s="13"/>
      <c r="F71" s="21"/>
    </row>
    <row r="72" spans="1:6" x14ac:dyDescent="0.2">
      <c r="A72" s="9"/>
      <c r="B72" s="13"/>
      <c r="C72" s="13"/>
      <c r="D72" s="13"/>
      <c r="E72" s="13"/>
      <c r="F72" s="21"/>
    </row>
    <row r="73" spans="1:6" x14ac:dyDescent="0.2">
      <c r="A73" s="9"/>
      <c r="B73" s="13"/>
      <c r="C73" s="13"/>
      <c r="D73" s="13"/>
      <c r="E73" s="13"/>
      <c r="F73" s="21"/>
    </row>
    <row r="74" spans="1:6" x14ac:dyDescent="0.2">
      <c r="A74" s="9"/>
      <c r="B74" s="13"/>
      <c r="C74" s="13"/>
      <c r="D74" s="13"/>
      <c r="E74" s="13"/>
      <c r="F74" s="21"/>
    </row>
    <row r="75" spans="1:6" x14ac:dyDescent="0.2">
      <c r="A75" s="9"/>
      <c r="B75" s="13"/>
      <c r="C75" s="13"/>
      <c r="D75" s="13"/>
      <c r="E75" s="13"/>
      <c r="F75" s="21"/>
    </row>
    <row r="76" spans="1:6" x14ac:dyDescent="0.2">
      <c r="A76" s="9"/>
      <c r="B76" s="13"/>
      <c r="C76" s="13"/>
      <c r="D76" s="13"/>
      <c r="E76" s="13"/>
      <c r="F76" s="21"/>
    </row>
    <row r="77" spans="1:6" x14ac:dyDescent="0.2">
      <c r="A77" s="9"/>
      <c r="B77" s="13"/>
      <c r="C77" s="13"/>
      <c r="D77" s="13"/>
      <c r="E77" s="13"/>
      <c r="F77" s="21"/>
    </row>
    <row r="78" spans="1:6" x14ac:dyDescent="0.2">
      <c r="A78" s="9"/>
      <c r="B78" s="13"/>
      <c r="C78" s="13"/>
      <c r="D78" s="13"/>
      <c r="E78" s="13"/>
      <c r="F78" s="21"/>
    </row>
    <row r="79" spans="1:6" x14ac:dyDescent="0.2">
      <c r="A79" s="9"/>
      <c r="B79" s="13"/>
      <c r="C79" s="13"/>
      <c r="D79" s="13"/>
      <c r="E79" s="13"/>
      <c r="F79" s="21"/>
    </row>
    <row r="80" spans="1:6" x14ac:dyDescent="0.2">
      <c r="A80" s="9"/>
      <c r="B80" s="13"/>
      <c r="C80" s="13"/>
      <c r="D80" s="13"/>
      <c r="E80" s="13"/>
      <c r="F80" s="21"/>
    </row>
    <row r="81" spans="1:6" x14ac:dyDescent="0.2">
      <c r="A81" s="9"/>
      <c r="B81" s="13"/>
      <c r="C81" s="13"/>
      <c r="D81" s="13"/>
      <c r="E81" s="13"/>
      <c r="F81" s="21"/>
    </row>
    <row r="82" spans="1:6" x14ac:dyDescent="0.2">
      <c r="A82" s="9"/>
      <c r="B82" s="13"/>
      <c r="C82" s="13"/>
      <c r="D82" s="13"/>
      <c r="E82" s="13"/>
      <c r="F82" s="21"/>
    </row>
    <row r="83" spans="1:6" x14ac:dyDescent="0.2">
      <c r="A83" s="9"/>
      <c r="B83" s="13"/>
      <c r="C83" s="13"/>
      <c r="D83" s="13"/>
      <c r="E83" s="13"/>
      <c r="F83" s="21"/>
    </row>
    <row r="84" spans="1:6" x14ac:dyDescent="0.2">
      <c r="A84" s="9"/>
      <c r="B84" s="13"/>
      <c r="C84" s="13"/>
      <c r="D84" s="13"/>
      <c r="E84" s="13"/>
      <c r="F84" s="21"/>
    </row>
    <row r="85" spans="1:6" x14ac:dyDescent="0.2">
      <c r="A85" s="9"/>
      <c r="B85" s="13"/>
      <c r="C85" s="13"/>
      <c r="D85" s="13"/>
      <c r="E85" s="13"/>
      <c r="F85" s="21"/>
    </row>
    <row r="86" spans="1:6" x14ac:dyDescent="0.2">
      <c r="A86" s="9"/>
      <c r="B86" s="13"/>
      <c r="C86" s="13"/>
      <c r="D86" s="13"/>
      <c r="E86" s="13"/>
      <c r="F86" s="21"/>
    </row>
    <row r="87" spans="1:6" x14ac:dyDescent="0.2">
      <c r="A87" s="9"/>
      <c r="B87" s="13"/>
      <c r="C87" s="13"/>
      <c r="D87" s="13"/>
      <c r="E87" s="13"/>
      <c r="F87" s="21"/>
    </row>
    <row r="88" spans="1:6" ht="13.5" thickBot="1" x14ac:dyDescent="0.25">
      <c r="A88" s="9"/>
      <c r="B88" s="13"/>
      <c r="C88" s="13"/>
      <c r="D88" s="13"/>
      <c r="E88" s="13"/>
      <c r="F88" s="21"/>
    </row>
    <row r="89" spans="1:6" x14ac:dyDescent="0.2">
      <c r="A89" s="1600" t="s">
        <v>1213</v>
      </c>
      <c r="B89" s="1721"/>
      <c r="C89" s="1721"/>
      <c r="D89" s="1721"/>
      <c r="E89" s="1721"/>
      <c r="F89" s="1816"/>
    </row>
    <row r="90" spans="1:6" ht="13.5" thickBot="1" x14ac:dyDescent="0.25">
      <c r="A90" s="1817"/>
      <c r="B90" s="1818"/>
      <c r="C90" s="1818"/>
      <c r="D90" s="1818"/>
      <c r="E90" s="1818"/>
      <c r="F90" s="1819"/>
    </row>
    <row r="91" spans="1:6" x14ac:dyDescent="0.2">
      <c r="A91" s="9"/>
      <c r="B91" s="13"/>
      <c r="C91" s="13"/>
      <c r="D91" s="13"/>
      <c r="E91" s="13"/>
      <c r="F91" s="21"/>
    </row>
    <row r="92" spans="1:6" x14ac:dyDescent="0.2">
      <c r="A92" s="9"/>
      <c r="B92" s="13"/>
      <c r="C92" s="13"/>
      <c r="D92" s="13"/>
      <c r="E92" s="13"/>
      <c r="F92" s="21"/>
    </row>
    <row r="93" spans="1:6" x14ac:dyDescent="0.2">
      <c r="A93" s="9"/>
      <c r="B93" s="13"/>
      <c r="C93" s="13"/>
      <c r="D93" s="13"/>
      <c r="E93" s="13"/>
      <c r="F93" s="21"/>
    </row>
    <row r="94" spans="1:6" x14ac:dyDescent="0.2">
      <c r="A94" s="9"/>
      <c r="B94" s="13"/>
      <c r="C94" s="13"/>
      <c r="D94" s="13"/>
      <c r="E94" s="13"/>
      <c r="F94" s="21"/>
    </row>
    <row r="95" spans="1:6" x14ac:dyDescent="0.2">
      <c r="A95" s="9"/>
      <c r="B95" s="13"/>
      <c r="C95" s="13"/>
      <c r="D95" s="13"/>
      <c r="E95" s="13"/>
      <c r="F95" s="21"/>
    </row>
    <row r="96" spans="1:6" x14ac:dyDescent="0.2">
      <c r="A96" s="9"/>
      <c r="B96" s="13"/>
      <c r="C96" s="13"/>
      <c r="D96" s="13"/>
      <c r="E96" s="13"/>
      <c r="F96" s="21"/>
    </row>
    <row r="97" spans="1:6" x14ac:dyDescent="0.2">
      <c r="A97" s="9"/>
      <c r="B97" s="13"/>
      <c r="C97" s="13"/>
      <c r="D97" s="13"/>
      <c r="E97" s="13"/>
      <c r="F97" s="21"/>
    </row>
    <row r="98" spans="1:6" x14ac:dyDescent="0.2">
      <c r="A98" s="9"/>
      <c r="B98" s="13"/>
      <c r="C98" s="13"/>
      <c r="D98" s="13"/>
      <c r="E98" s="13"/>
      <c r="F98" s="21"/>
    </row>
    <row r="99" spans="1:6" x14ac:dyDescent="0.2">
      <c r="A99" s="9"/>
      <c r="B99" s="13"/>
      <c r="C99" s="13"/>
      <c r="D99" s="13"/>
      <c r="E99" s="13"/>
      <c r="F99" s="21"/>
    </row>
    <row r="100" spans="1:6" x14ac:dyDescent="0.2">
      <c r="A100" s="9"/>
      <c r="B100" s="13"/>
      <c r="C100" s="13"/>
      <c r="D100" s="13"/>
      <c r="E100" s="13"/>
      <c r="F100" s="21"/>
    </row>
    <row r="101" spans="1:6" x14ac:dyDescent="0.2">
      <c r="A101" s="9"/>
      <c r="B101" s="13"/>
      <c r="C101" s="13"/>
      <c r="D101" s="13"/>
      <c r="E101" s="13"/>
      <c r="F101" s="21"/>
    </row>
    <row r="102" spans="1:6" x14ac:dyDescent="0.2">
      <c r="A102" s="9"/>
      <c r="B102" s="13"/>
      <c r="C102" s="13"/>
      <c r="D102" s="13"/>
      <c r="E102" s="13"/>
      <c r="F102" s="21"/>
    </row>
    <row r="103" spans="1:6" x14ac:dyDescent="0.2">
      <c r="A103" s="9"/>
      <c r="B103" s="13"/>
      <c r="C103" s="13"/>
      <c r="D103" s="13"/>
      <c r="E103" s="13"/>
      <c r="F103" s="21"/>
    </row>
    <row r="104" spans="1:6" x14ac:dyDescent="0.2">
      <c r="A104" s="9"/>
      <c r="B104" s="13"/>
      <c r="C104" s="13"/>
      <c r="D104" s="13"/>
      <c r="E104" s="13"/>
      <c r="F104" s="21"/>
    </row>
    <row r="105" spans="1:6" x14ac:dyDescent="0.2">
      <c r="A105" s="9"/>
      <c r="B105" s="13"/>
      <c r="C105" s="13"/>
      <c r="D105" s="13"/>
      <c r="E105" s="13"/>
      <c r="F105" s="21"/>
    </row>
    <row r="106" spans="1:6" x14ac:dyDescent="0.2">
      <c r="A106" s="9"/>
      <c r="B106" s="13"/>
      <c r="C106" s="13"/>
      <c r="D106" s="13"/>
      <c r="E106" s="13"/>
      <c r="F106" s="21"/>
    </row>
    <row r="107" spans="1:6" x14ac:dyDescent="0.2">
      <c r="A107" s="9"/>
      <c r="B107" s="13"/>
      <c r="C107" s="13"/>
      <c r="D107" s="13"/>
      <c r="E107" s="13"/>
      <c r="F107" s="21"/>
    </row>
    <row r="108" spans="1:6" x14ac:dyDescent="0.2">
      <c r="A108" s="9"/>
      <c r="B108" s="13"/>
      <c r="C108" s="13"/>
      <c r="D108" s="13"/>
      <c r="E108" s="13"/>
      <c r="F108" s="21"/>
    </row>
    <row r="109" spans="1:6" ht="13.5" thickBot="1" x14ac:dyDescent="0.25">
      <c r="A109" s="9"/>
      <c r="B109" s="13"/>
      <c r="C109" s="13"/>
      <c r="D109" s="13"/>
      <c r="E109" s="13"/>
      <c r="F109" s="21"/>
    </row>
    <row r="110" spans="1:6" ht="13.5" thickBot="1" x14ac:dyDescent="0.25">
      <c r="A110" s="1740" t="s">
        <v>1214</v>
      </c>
      <c r="B110" s="1497"/>
      <c r="C110" s="1497"/>
      <c r="D110" s="1497"/>
      <c r="E110" s="1497"/>
      <c r="F110" s="1498"/>
    </row>
    <row r="111" spans="1:6" x14ac:dyDescent="0.2">
      <c r="A111" s="9"/>
      <c r="B111" s="13"/>
      <c r="C111" s="13"/>
      <c r="D111" s="13"/>
      <c r="E111" s="13"/>
      <c r="F111" s="21"/>
    </row>
    <row r="112" spans="1:6" x14ac:dyDescent="0.2">
      <c r="A112" s="9"/>
      <c r="B112" s="13"/>
      <c r="C112" s="13"/>
      <c r="D112" s="13"/>
      <c r="E112" s="13"/>
      <c r="F112" s="21"/>
    </row>
    <row r="113" spans="1:6" x14ac:dyDescent="0.2">
      <c r="A113" s="9"/>
      <c r="B113" s="13"/>
      <c r="C113" s="13"/>
      <c r="D113" s="13"/>
      <c r="E113" s="13"/>
      <c r="F113" s="21"/>
    </row>
    <row r="114" spans="1:6" x14ac:dyDescent="0.2">
      <c r="A114" s="9"/>
      <c r="B114" s="13"/>
      <c r="C114" s="13"/>
      <c r="D114" s="13"/>
      <c r="E114" s="13"/>
      <c r="F114" s="21"/>
    </row>
    <row r="115" spans="1:6" x14ac:dyDescent="0.2">
      <c r="A115" s="9"/>
      <c r="B115" s="13"/>
      <c r="C115" s="13"/>
      <c r="D115" s="13"/>
      <c r="E115" s="13"/>
      <c r="F115" s="21"/>
    </row>
    <row r="116" spans="1:6" x14ac:dyDescent="0.2">
      <c r="A116" s="9"/>
      <c r="B116" s="13"/>
      <c r="C116" s="13"/>
      <c r="D116" s="13"/>
      <c r="E116" s="13"/>
      <c r="F116" s="21"/>
    </row>
    <row r="117" spans="1:6" x14ac:dyDescent="0.2">
      <c r="A117" s="9"/>
      <c r="B117" s="13"/>
      <c r="C117" s="13"/>
      <c r="D117" s="13"/>
      <c r="E117" s="13"/>
      <c r="F117" s="21"/>
    </row>
    <row r="118" spans="1:6" x14ac:dyDescent="0.2">
      <c r="A118" s="9"/>
      <c r="B118" s="13"/>
      <c r="C118" s="13"/>
      <c r="D118" s="13"/>
      <c r="E118" s="13"/>
      <c r="F118" s="21"/>
    </row>
    <row r="119" spans="1:6" x14ac:dyDescent="0.2">
      <c r="A119" s="9"/>
      <c r="B119" s="13"/>
      <c r="C119" s="13"/>
      <c r="D119" s="13"/>
      <c r="E119" s="13"/>
      <c r="F119" s="21"/>
    </row>
    <row r="120" spans="1:6" x14ac:dyDescent="0.2">
      <c r="A120" s="9"/>
      <c r="B120" s="13"/>
      <c r="C120" s="13"/>
      <c r="D120" s="13"/>
      <c r="E120" s="13"/>
      <c r="F120" s="21"/>
    </row>
    <row r="121" spans="1:6" x14ac:dyDescent="0.2">
      <c r="A121" s="9"/>
      <c r="B121" s="13"/>
      <c r="C121" s="13"/>
      <c r="D121" s="13"/>
      <c r="E121" s="13"/>
      <c r="F121" s="21"/>
    </row>
    <row r="122" spans="1:6" x14ac:dyDescent="0.2">
      <c r="A122" s="9"/>
      <c r="B122" s="13"/>
      <c r="C122" s="13"/>
      <c r="D122" s="13"/>
      <c r="E122" s="13"/>
      <c r="F122" s="21"/>
    </row>
    <row r="123" spans="1:6" x14ac:dyDescent="0.2">
      <c r="A123" s="9"/>
      <c r="B123" s="13"/>
      <c r="C123" s="13"/>
      <c r="D123" s="13"/>
      <c r="E123" s="13"/>
      <c r="F123" s="21"/>
    </row>
    <row r="124" spans="1:6" x14ac:dyDescent="0.2">
      <c r="A124" s="9"/>
      <c r="B124" s="13"/>
      <c r="C124" s="13"/>
      <c r="D124" s="13"/>
      <c r="E124" s="13"/>
      <c r="F124" s="21"/>
    </row>
    <row r="125" spans="1:6" x14ac:dyDescent="0.2">
      <c r="A125" s="9"/>
      <c r="B125" s="13"/>
      <c r="C125" s="13"/>
      <c r="D125" s="13"/>
      <c r="E125" s="13"/>
      <c r="F125" s="21"/>
    </row>
    <row r="126" spans="1:6" x14ac:dyDescent="0.2">
      <c r="A126" s="9"/>
      <c r="B126" s="13"/>
      <c r="C126" s="13"/>
      <c r="D126" s="13"/>
      <c r="E126" s="13"/>
      <c r="F126" s="21"/>
    </row>
    <row r="127" spans="1:6" ht="13.5" thickBot="1" x14ac:dyDescent="0.25">
      <c r="A127" s="9"/>
      <c r="B127" s="13"/>
      <c r="C127" s="13"/>
      <c r="D127" s="13"/>
      <c r="E127" s="13"/>
      <c r="F127" s="21"/>
    </row>
    <row r="128" spans="1:6" ht="13.5" thickBot="1" x14ac:dyDescent="0.25">
      <c r="A128" s="1740" t="s">
        <v>1215</v>
      </c>
      <c r="B128" s="1497"/>
      <c r="C128" s="1497"/>
      <c r="D128" s="1497"/>
      <c r="E128" s="1497"/>
      <c r="F128" s="1498"/>
    </row>
    <row r="129" spans="1:6" x14ac:dyDescent="0.2">
      <c r="A129" s="9"/>
      <c r="B129" s="13"/>
      <c r="C129" s="13"/>
      <c r="D129" s="13"/>
      <c r="E129" s="13"/>
      <c r="F129" s="21"/>
    </row>
    <row r="130" spans="1:6" x14ac:dyDescent="0.2">
      <c r="A130" s="9"/>
      <c r="B130" s="13"/>
      <c r="C130" s="13"/>
      <c r="D130" s="13"/>
      <c r="E130" s="13"/>
      <c r="F130" s="21"/>
    </row>
    <row r="131" spans="1:6" x14ac:dyDescent="0.2">
      <c r="A131" s="9"/>
      <c r="B131" s="13"/>
      <c r="C131" s="13"/>
      <c r="D131" s="13"/>
      <c r="E131" s="13"/>
      <c r="F131" s="21"/>
    </row>
    <row r="132" spans="1:6" x14ac:dyDescent="0.2">
      <c r="A132" s="9"/>
      <c r="B132" s="13"/>
      <c r="C132" s="13"/>
      <c r="D132" s="13"/>
      <c r="E132" s="13"/>
      <c r="F132" s="21"/>
    </row>
    <row r="133" spans="1:6" x14ac:dyDescent="0.2">
      <c r="A133" s="9"/>
      <c r="B133" s="13"/>
      <c r="C133" s="13"/>
      <c r="D133" s="13"/>
      <c r="E133" s="13"/>
      <c r="F133" s="21"/>
    </row>
    <row r="134" spans="1:6" x14ac:dyDescent="0.2">
      <c r="A134" s="9"/>
      <c r="B134" s="13"/>
      <c r="C134" s="13"/>
      <c r="D134" s="13"/>
      <c r="E134" s="13"/>
      <c r="F134" s="21"/>
    </row>
    <row r="135" spans="1:6" x14ac:dyDescent="0.2">
      <c r="A135" s="9"/>
      <c r="B135" s="13"/>
      <c r="C135" s="13"/>
      <c r="D135" s="13"/>
      <c r="E135" s="13"/>
      <c r="F135" s="21"/>
    </row>
    <row r="136" spans="1:6" x14ac:dyDescent="0.2">
      <c r="A136" s="9"/>
      <c r="B136" s="13"/>
      <c r="C136" s="13"/>
      <c r="D136" s="13"/>
      <c r="E136" s="13"/>
      <c r="F136" s="21"/>
    </row>
    <row r="137" spans="1:6" x14ac:dyDescent="0.2">
      <c r="A137" s="9"/>
      <c r="B137" s="13"/>
      <c r="C137" s="13"/>
      <c r="D137" s="13"/>
      <c r="E137" s="13"/>
      <c r="F137" s="21"/>
    </row>
    <row r="138" spans="1:6" x14ac:dyDescent="0.2">
      <c r="A138" s="9"/>
      <c r="B138" s="13"/>
      <c r="C138" s="13"/>
      <c r="D138" s="13"/>
      <c r="E138" s="13"/>
      <c r="F138" s="21"/>
    </row>
    <row r="139" spans="1:6" x14ac:dyDescent="0.2">
      <c r="A139" s="9"/>
      <c r="B139" s="13"/>
      <c r="C139" s="13"/>
      <c r="D139" s="13"/>
      <c r="E139" s="13"/>
      <c r="F139" s="21"/>
    </row>
    <row r="140" spans="1:6" x14ac:dyDescent="0.2">
      <c r="A140" s="9"/>
      <c r="B140" s="13"/>
      <c r="C140" s="13"/>
      <c r="D140" s="13"/>
      <c r="E140" s="13"/>
      <c r="F140" s="21"/>
    </row>
    <row r="141" spans="1:6" x14ac:dyDescent="0.2">
      <c r="A141" s="9"/>
      <c r="B141" s="13"/>
      <c r="C141" s="13"/>
      <c r="D141" s="13"/>
      <c r="E141" s="13"/>
      <c r="F141" s="21"/>
    </row>
    <row r="142" spans="1:6" x14ac:dyDescent="0.2">
      <c r="A142" s="9"/>
      <c r="B142" s="13"/>
      <c r="C142" s="13"/>
      <c r="D142" s="13"/>
      <c r="E142" s="13"/>
      <c r="F142" s="21"/>
    </row>
    <row r="143" spans="1:6" x14ac:dyDescent="0.2">
      <c r="A143" s="9"/>
      <c r="B143" s="13"/>
      <c r="C143" s="13"/>
      <c r="D143" s="13"/>
      <c r="E143" s="13"/>
      <c r="F143" s="21"/>
    </row>
    <row r="144" spans="1:6" x14ac:dyDescent="0.2">
      <c r="A144" s="9"/>
      <c r="B144" s="13"/>
      <c r="C144" s="13"/>
      <c r="D144" s="13"/>
      <c r="E144" s="13"/>
      <c r="F144" s="21"/>
    </row>
    <row r="145" spans="1:6" x14ac:dyDescent="0.2">
      <c r="A145" s="9"/>
      <c r="B145" s="13"/>
      <c r="C145" s="13"/>
      <c r="D145" s="13"/>
      <c r="E145" s="13"/>
      <c r="F145" s="21"/>
    </row>
    <row r="146" spans="1:6" x14ac:dyDescent="0.2">
      <c r="A146" s="9"/>
      <c r="B146" s="13"/>
      <c r="C146" s="13"/>
      <c r="D146" s="13"/>
      <c r="E146" s="13"/>
      <c r="F146" s="21"/>
    </row>
    <row r="147" spans="1:6" x14ac:dyDescent="0.2">
      <c r="A147" s="9"/>
      <c r="B147" s="13"/>
      <c r="C147" s="13"/>
      <c r="D147" s="13"/>
      <c r="E147" s="13"/>
      <c r="F147" s="21"/>
    </row>
    <row r="148" spans="1:6" ht="13.5" thickBot="1" x14ac:dyDescent="0.25">
      <c r="A148" s="9"/>
      <c r="B148" s="13"/>
      <c r="C148" s="13"/>
      <c r="D148" s="13"/>
      <c r="E148" s="13"/>
      <c r="F148" s="21"/>
    </row>
    <row r="149" spans="1:6" ht="13.5" thickBot="1" x14ac:dyDescent="0.25">
      <c r="A149" s="1740" t="s">
        <v>1216</v>
      </c>
      <c r="B149" s="1497"/>
      <c r="C149" s="1497"/>
      <c r="D149" s="1497"/>
      <c r="E149" s="1497"/>
      <c r="F149" s="1498"/>
    </row>
    <row r="150" spans="1:6" x14ac:dyDescent="0.2">
      <c r="A150" s="9"/>
      <c r="B150" s="13"/>
      <c r="C150" s="13"/>
      <c r="D150" s="13"/>
      <c r="E150" s="13"/>
      <c r="F150" s="21"/>
    </row>
    <row r="151" spans="1:6" x14ac:dyDescent="0.2">
      <c r="A151" s="9"/>
      <c r="B151" s="13"/>
      <c r="C151" s="13"/>
      <c r="D151" s="13"/>
      <c r="E151" s="13"/>
      <c r="F151" s="21"/>
    </row>
    <row r="152" spans="1:6" x14ac:dyDescent="0.2">
      <c r="A152" s="9"/>
      <c r="B152" s="13"/>
      <c r="C152" s="13"/>
      <c r="D152" s="13"/>
      <c r="E152" s="13"/>
      <c r="F152" s="21"/>
    </row>
    <row r="153" spans="1:6" x14ac:dyDescent="0.2">
      <c r="A153" s="9"/>
      <c r="B153" s="13"/>
      <c r="C153" s="13"/>
      <c r="D153" s="13"/>
      <c r="E153" s="13"/>
      <c r="F153" s="21"/>
    </row>
    <row r="154" spans="1:6" x14ac:dyDescent="0.2">
      <c r="A154" s="9"/>
      <c r="B154" s="13"/>
      <c r="C154" s="13"/>
      <c r="D154" s="13"/>
      <c r="E154" s="13"/>
      <c r="F154" s="21"/>
    </row>
    <row r="155" spans="1:6" x14ac:dyDescent="0.2">
      <c r="A155" s="9"/>
      <c r="B155" s="13"/>
      <c r="C155" s="13"/>
      <c r="D155" s="13"/>
      <c r="E155" s="13"/>
      <c r="F155" s="21"/>
    </row>
    <row r="156" spans="1:6" x14ac:dyDescent="0.2">
      <c r="A156" s="9"/>
      <c r="B156" s="13"/>
      <c r="C156" s="13"/>
      <c r="D156" s="13"/>
      <c r="E156" s="13"/>
      <c r="F156" s="21"/>
    </row>
    <row r="157" spans="1:6" x14ac:dyDescent="0.2">
      <c r="A157" s="9"/>
      <c r="B157" s="13"/>
      <c r="C157" s="13"/>
      <c r="D157" s="13"/>
      <c r="E157" s="13"/>
      <c r="F157" s="21"/>
    </row>
    <row r="158" spans="1:6" x14ac:dyDescent="0.2">
      <c r="A158" s="9"/>
      <c r="B158" s="13"/>
      <c r="C158" s="13"/>
      <c r="D158" s="13"/>
      <c r="E158" s="13"/>
      <c r="F158" s="21"/>
    </row>
    <row r="159" spans="1:6" x14ac:dyDescent="0.2">
      <c r="A159" s="9"/>
      <c r="B159" s="13"/>
      <c r="C159" s="13"/>
      <c r="D159" s="13"/>
      <c r="E159" s="13"/>
      <c r="F159" s="21"/>
    </row>
    <row r="160" spans="1:6" x14ac:dyDescent="0.2">
      <c r="A160" s="9"/>
      <c r="B160" s="13"/>
      <c r="C160" s="13"/>
      <c r="D160" s="13"/>
      <c r="E160" s="13"/>
      <c r="F160" s="21"/>
    </row>
    <row r="161" spans="1:6" x14ac:dyDescent="0.2">
      <c r="A161" s="9"/>
      <c r="B161" s="13"/>
      <c r="C161" s="13"/>
      <c r="D161" s="13"/>
      <c r="E161" s="13"/>
      <c r="F161" s="21"/>
    </row>
    <row r="162" spans="1:6" x14ac:dyDescent="0.2">
      <c r="A162" s="9"/>
      <c r="B162" s="13"/>
      <c r="C162" s="13"/>
      <c r="D162" s="13"/>
      <c r="E162" s="13"/>
      <c r="F162" s="21"/>
    </row>
    <row r="163" spans="1:6" x14ac:dyDescent="0.2">
      <c r="A163" s="9"/>
      <c r="B163" s="13"/>
      <c r="C163" s="13"/>
      <c r="D163" s="13"/>
      <c r="E163" s="13"/>
      <c r="F163" s="21"/>
    </row>
    <row r="164" spans="1:6" x14ac:dyDescent="0.2">
      <c r="A164" s="9"/>
      <c r="B164" s="13"/>
      <c r="C164" s="13"/>
      <c r="D164" s="13"/>
      <c r="E164" s="13"/>
      <c r="F164" s="21"/>
    </row>
    <row r="165" spans="1:6" x14ac:dyDescent="0.2">
      <c r="A165" s="9"/>
      <c r="B165" s="13"/>
      <c r="C165" s="13"/>
      <c r="D165" s="13"/>
      <c r="E165" s="13"/>
      <c r="F165" s="21"/>
    </row>
    <row r="166" spans="1:6" x14ac:dyDescent="0.2">
      <c r="A166" s="9"/>
      <c r="B166" s="13"/>
      <c r="C166" s="13"/>
      <c r="D166" s="13"/>
      <c r="E166" s="13"/>
      <c r="F166" s="21"/>
    </row>
    <row r="167" spans="1:6" x14ac:dyDescent="0.2">
      <c r="A167" s="9"/>
      <c r="B167" s="13"/>
      <c r="C167" s="13"/>
      <c r="D167" s="13"/>
      <c r="E167" s="13"/>
      <c r="F167" s="21"/>
    </row>
    <row r="168" spans="1:6" x14ac:dyDescent="0.2">
      <c r="A168" s="9"/>
      <c r="B168" s="13"/>
      <c r="C168" s="13"/>
      <c r="D168" s="13"/>
      <c r="E168" s="13"/>
      <c r="F168" s="21"/>
    </row>
    <row r="169" spans="1:6" ht="13.5" thickBot="1" x14ac:dyDescent="0.25">
      <c r="A169" s="9"/>
      <c r="B169" s="13"/>
      <c r="C169" s="13"/>
      <c r="D169" s="13"/>
      <c r="E169" s="13"/>
      <c r="F169" s="21"/>
    </row>
    <row r="170" spans="1:6" ht="13.5" thickBot="1" x14ac:dyDescent="0.25">
      <c r="A170" s="1740" t="s">
        <v>1217</v>
      </c>
      <c r="B170" s="1497"/>
      <c r="C170" s="1497"/>
      <c r="D170" s="1497"/>
      <c r="E170" s="1497"/>
      <c r="F170" s="1498"/>
    </row>
    <row r="171" spans="1:6" x14ac:dyDescent="0.2">
      <c r="A171" s="9"/>
      <c r="B171" s="13"/>
      <c r="C171" s="13"/>
      <c r="D171" s="13"/>
      <c r="E171" s="13"/>
      <c r="F171" s="21"/>
    </row>
    <row r="172" spans="1:6" x14ac:dyDescent="0.2">
      <c r="A172" s="9"/>
      <c r="B172" s="13"/>
      <c r="C172" s="13"/>
      <c r="D172" s="13"/>
      <c r="E172" s="13"/>
      <c r="F172" s="21"/>
    </row>
    <row r="173" spans="1:6" x14ac:dyDescent="0.2">
      <c r="A173" s="9"/>
      <c r="B173" s="13"/>
      <c r="C173" s="13"/>
      <c r="D173" s="13"/>
      <c r="E173" s="13"/>
      <c r="F173" s="21"/>
    </row>
    <row r="174" spans="1:6" x14ac:dyDescent="0.2">
      <c r="A174" s="9"/>
      <c r="B174" s="13"/>
      <c r="C174" s="13"/>
      <c r="D174" s="13"/>
      <c r="E174" s="13"/>
      <c r="F174" s="21"/>
    </row>
    <row r="175" spans="1:6" x14ac:dyDescent="0.2">
      <c r="A175" s="9"/>
      <c r="B175" s="13"/>
      <c r="C175" s="13"/>
      <c r="D175" s="13"/>
      <c r="E175" s="13"/>
      <c r="F175" s="21"/>
    </row>
    <row r="176" spans="1:6" x14ac:dyDescent="0.2">
      <c r="A176" s="9"/>
      <c r="B176" s="13"/>
      <c r="C176" s="13"/>
      <c r="D176" s="13"/>
      <c r="E176" s="13"/>
      <c r="F176" s="21"/>
    </row>
    <row r="177" spans="1:6" x14ac:dyDescent="0.2">
      <c r="A177" s="9"/>
      <c r="B177" s="13"/>
      <c r="C177" s="13"/>
      <c r="D177" s="13"/>
      <c r="E177" s="13"/>
      <c r="F177" s="21"/>
    </row>
    <row r="178" spans="1:6" x14ac:dyDescent="0.2">
      <c r="A178" s="9"/>
      <c r="B178" s="13"/>
      <c r="C178" s="13"/>
      <c r="D178" s="13"/>
      <c r="E178" s="13"/>
      <c r="F178" s="21"/>
    </row>
    <row r="179" spans="1:6" x14ac:dyDescent="0.2">
      <c r="A179" s="9"/>
      <c r="B179" s="13"/>
      <c r="C179" s="13"/>
      <c r="D179" s="13"/>
      <c r="E179" s="13"/>
      <c r="F179" s="21"/>
    </row>
    <row r="180" spans="1:6" x14ac:dyDescent="0.2">
      <c r="A180" s="9"/>
      <c r="B180" s="13"/>
      <c r="C180" s="13"/>
      <c r="D180" s="13"/>
      <c r="E180" s="13"/>
      <c r="F180" s="21"/>
    </row>
    <row r="181" spans="1:6" x14ac:dyDescent="0.2">
      <c r="A181" s="9"/>
      <c r="B181" s="13"/>
      <c r="C181" s="13"/>
      <c r="D181" s="13"/>
      <c r="E181" s="13"/>
      <c r="F181" s="21"/>
    </row>
    <row r="182" spans="1:6" x14ac:dyDescent="0.2">
      <c r="A182" s="9"/>
      <c r="B182" s="13"/>
      <c r="C182" s="13"/>
      <c r="D182" s="13"/>
      <c r="E182" s="13"/>
      <c r="F182" s="21"/>
    </row>
    <row r="183" spans="1:6" x14ac:dyDescent="0.2">
      <c r="A183" s="9"/>
      <c r="B183" s="13"/>
      <c r="C183" s="13"/>
      <c r="D183" s="13"/>
      <c r="E183" s="13"/>
      <c r="F183" s="21"/>
    </row>
    <row r="184" spans="1:6" x14ac:dyDescent="0.2">
      <c r="A184" s="9"/>
      <c r="B184" s="13"/>
      <c r="C184" s="13"/>
      <c r="D184" s="13"/>
      <c r="E184" s="13"/>
      <c r="F184" s="21"/>
    </row>
    <row r="185" spans="1:6" x14ac:dyDescent="0.2">
      <c r="A185" s="9"/>
      <c r="B185" s="13"/>
      <c r="C185" s="13"/>
      <c r="D185" s="13"/>
      <c r="E185" s="13"/>
      <c r="F185" s="21"/>
    </row>
    <row r="186" spans="1:6" x14ac:dyDescent="0.2">
      <c r="A186" s="9"/>
      <c r="B186" s="13"/>
      <c r="C186" s="13"/>
      <c r="D186" s="13"/>
      <c r="E186" s="13"/>
      <c r="F186" s="21"/>
    </row>
    <row r="187" spans="1:6" ht="13.5" thickBot="1" x14ac:dyDescent="0.25">
      <c r="A187" s="9"/>
      <c r="B187" s="13"/>
      <c r="C187" s="13"/>
      <c r="D187" s="13"/>
      <c r="E187" s="13"/>
      <c r="F187" s="21"/>
    </row>
    <row r="188" spans="1:6" ht="13.5" thickBot="1" x14ac:dyDescent="0.25">
      <c r="A188" s="1740" t="s">
        <v>1218</v>
      </c>
      <c r="B188" s="1497"/>
      <c r="C188" s="1497"/>
      <c r="D188" s="1497"/>
      <c r="E188" s="1497"/>
      <c r="F188" s="1498"/>
    </row>
    <row r="189" spans="1:6" x14ac:dyDescent="0.2">
      <c r="A189" s="9"/>
      <c r="B189" s="13"/>
      <c r="C189" s="13"/>
      <c r="D189" s="13"/>
      <c r="E189" s="13"/>
      <c r="F189" s="21"/>
    </row>
    <row r="190" spans="1:6" x14ac:dyDescent="0.2">
      <c r="A190" s="9"/>
      <c r="B190" s="13"/>
      <c r="C190" s="13"/>
      <c r="D190" s="13"/>
      <c r="E190" s="13"/>
      <c r="F190" s="21"/>
    </row>
    <row r="191" spans="1:6" x14ac:dyDescent="0.2">
      <c r="A191" s="9"/>
      <c r="B191" s="13"/>
      <c r="C191" s="13"/>
      <c r="D191" s="13"/>
      <c r="E191" s="13"/>
      <c r="F191" s="21"/>
    </row>
    <row r="192" spans="1:6" x14ac:dyDescent="0.2">
      <c r="A192" s="9"/>
      <c r="B192" s="13"/>
      <c r="C192" s="13"/>
      <c r="D192" s="13"/>
      <c r="E192" s="13"/>
      <c r="F192" s="21"/>
    </row>
    <row r="193" spans="1:6" x14ac:dyDescent="0.2">
      <c r="A193" s="9"/>
      <c r="B193" s="13"/>
      <c r="C193" s="13"/>
      <c r="D193" s="13"/>
      <c r="E193" s="13"/>
      <c r="F193" s="21"/>
    </row>
    <row r="194" spans="1:6" x14ac:dyDescent="0.2">
      <c r="A194" s="9"/>
      <c r="B194" s="13"/>
      <c r="C194" s="13"/>
      <c r="D194" s="13"/>
      <c r="E194" s="13"/>
      <c r="F194" s="21"/>
    </row>
    <row r="195" spans="1:6" x14ac:dyDescent="0.2">
      <c r="A195" s="9"/>
      <c r="B195" s="13"/>
      <c r="C195" s="13"/>
      <c r="D195" s="13"/>
      <c r="E195" s="13"/>
      <c r="F195" s="21"/>
    </row>
    <row r="196" spans="1:6" x14ac:dyDescent="0.2">
      <c r="A196" s="9"/>
      <c r="B196" s="13"/>
      <c r="C196" s="13"/>
      <c r="D196" s="13"/>
      <c r="E196" s="13"/>
      <c r="F196" s="21"/>
    </row>
    <row r="197" spans="1:6" x14ac:dyDescent="0.2">
      <c r="A197" s="9"/>
      <c r="B197" s="13"/>
      <c r="C197" s="13"/>
      <c r="D197" s="13"/>
      <c r="E197" s="13"/>
      <c r="F197" s="21"/>
    </row>
    <row r="198" spans="1:6" x14ac:dyDescent="0.2">
      <c r="A198" s="9"/>
      <c r="B198" s="13"/>
      <c r="C198" s="13"/>
      <c r="D198" s="13"/>
      <c r="E198" s="13"/>
      <c r="F198" s="21"/>
    </row>
    <row r="199" spans="1:6" x14ac:dyDescent="0.2">
      <c r="A199" s="9"/>
      <c r="B199" s="13"/>
      <c r="C199" s="13"/>
      <c r="D199" s="13"/>
      <c r="E199" s="13"/>
      <c r="F199" s="21"/>
    </row>
    <row r="200" spans="1:6" x14ac:dyDescent="0.2">
      <c r="A200" s="9"/>
      <c r="B200" s="13"/>
      <c r="C200" s="13"/>
      <c r="D200" s="13"/>
      <c r="E200" s="13"/>
      <c r="F200" s="21"/>
    </row>
    <row r="201" spans="1:6" x14ac:dyDescent="0.2">
      <c r="A201" s="9"/>
      <c r="B201" s="13"/>
      <c r="C201" s="13"/>
      <c r="D201" s="13"/>
      <c r="E201" s="13"/>
      <c r="F201" s="21"/>
    </row>
    <row r="202" spans="1:6" x14ac:dyDescent="0.2">
      <c r="A202" s="9"/>
      <c r="B202" s="13"/>
      <c r="C202" s="13"/>
      <c r="D202" s="13"/>
      <c r="E202" s="13"/>
      <c r="F202" s="21"/>
    </row>
    <row r="203" spans="1:6" x14ac:dyDescent="0.2">
      <c r="A203" s="9"/>
      <c r="B203" s="13"/>
      <c r="C203" s="13"/>
      <c r="D203" s="13"/>
      <c r="E203" s="13"/>
      <c r="F203" s="21"/>
    </row>
    <row r="204" spans="1:6" x14ac:dyDescent="0.2">
      <c r="A204" s="9"/>
      <c r="B204" s="13"/>
      <c r="C204" s="13"/>
      <c r="D204" s="13"/>
      <c r="E204" s="13"/>
      <c r="F204" s="21"/>
    </row>
    <row r="205" spans="1:6" ht="13.5" thickBot="1" x14ac:dyDescent="0.25">
      <c r="A205" s="9"/>
      <c r="B205" s="13"/>
      <c r="C205" s="13"/>
      <c r="D205" s="13"/>
      <c r="E205" s="13"/>
      <c r="F205" s="21"/>
    </row>
    <row r="206" spans="1:6" ht="13.5" thickBot="1" x14ac:dyDescent="0.25">
      <c r="A206" s="1740" t="s">
        <v>1219</v>
      </c>
      <c r="B206" s="1497"/>
      <c r="C206" s="1497"/>
      <c r="D206" s="1497"/>
      <c r="E206" s="1497"/>
      <c r="F206" s="1498"/>
    </row>
    <row r="207" spans="1:6" ht="13.5" thickBot="1" x14ac:dyDescent="0.25">
      <c r="A207" s="11"/>
      <c r="B207" s="22"/>
      <c r="C207" s="22"/>
      <c r="D207" s="22"/>
      <c r="E207" s="22"/>
      <c r="F207" s="23"/>
    </row>
    <row r="209" spans="1:6" ht="46.5" customHeight="1" x14ac:dyDescent="0.25">
      <c r="A209" s="1711" t="s">
        <v>551</v>
      </c>
      <c r="B209" s="1711"/>
      <c r="C209" s="1711"/>
      <c r="D209" s="1711"/>
      <c r="E209" s="1711"/>
      <c r="F209" s="1711"/>
    </row>
    <row r="210" spans="1:6" ht="15.75" x14ac:dyDescent="0.25">
      <c r="A210" s="622" t="s">
        <v>52</v>
      </c>
    </row>
    <row r="211" spans="1:6" x14ac:dyDescent="0.2">
      <c r="A211" s="535" t="s">
        <v>421</v>
      </c>
      <c r="B211" s="526"/>
      <c r="C211" s="526"/>
      <c r="D211" s="526"/>
      <c r="E211" s="526"/>
      <c r="F211" s="526"/>
    </row>
    <row r="213" spans="1:6" x14ac:dyDescent="0.2">
      <c r="D213" s="1495" t="s">
        <v>443</v>
      </c>
      <c r="E213" s="1495"/>
      <c r="F213" s="1495"/>
    </row>
  </sheetData>
  <mergeCells count="20">
    <mergeCell ref="A149:F149"/>
    <mergeCell ref="A170:F170"/>
    <mergeCell ref="A188:F188"/>
    <mergeCell ref="A206:F206"/>
    <mergeCell ref="A209:F209"/>
    <mergeCell ref="D213:F213"/>
    <mergeCell ref="D16:E16"/>
    <mergeCell ref="A40:B40"/>
    <mergeCell ref="D40:E40"/>
    <mergeCell ref="A16:C16"/>
    <mergeCell ref="A89:F90"/>
    <mergeCell ref="A110:F110"/>
    <mergeCell ref="A128:F128"/>
    <mergeCell ref="A62:B62"/>
    <mergeCell ref="D62:E62"/>
    <mergeCell ref="A1:F1"/>
    <mergeCell ref="A3:F3"/>
    <mergeCell ref="A7:F7"/>
    <mergeCell ref="A11:F11"/>
    <mergeCell ref="A14:F14"/>
  </mergeCells>
  <hyperlinks>
    <hyperlink ref="D213" location="'TABLA DE CONTENIDO'!A1" display="'TABLA DE CONTENIDO'!A1"/>
    <hyperlink ref="D213:E213" location="'TABLA DE CONTENIDO'!A1" display="VOLVER A TABLA DE CONTENIDO"/>
  </hyperlinks>
  <printOptions horizontalCentered="1" verticalCentered="1"/>
  <pageMargins left="0.59055118110236227" right="0.39370078740157483" top="0.78740157480314965" bottom="0.39370078740157483" header="0" footer="0"/>
  <pageSetup orientation="portrait" horizontalDpi="300" verticalDpi="300"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86"/>
  <sheetViews>
    <sheetView zoomScale="85" zoomScaleNormal="85" workbookViewId="0">
      <selection activeCell="H177" sqref="H177"/>
    </sheetView>
  </sheetViews>
  <sheetFormatPr baseColWidth="10" defaultRowHeight="12.75" x14ac:dyDescent="0.2"/>
  <cols>
    <col min="1" max="1" width="34.5703125" customWidth="1"/>
    <col min="2" max="2" width="25.7109375" customWidth="1"/>
    <col min="3" max="4" width="28.5703125" customWidth="1"/>
    <col min="5" max="5" width="31.7109375" customWidth="1"/>
    <col min="6" max="6" width="18.7109375" customWidth="1"/>
  </cols>
  <sheetData>
    <row r="1" spans="1:6" ht="23.25" x14ac:dyDescent="0.35">
      <c r="A1" s="1507" t="s">
        <v>0</v>
      </c>
      <c r="B1" s="1507"/>
      <c r="C1" s="1507"/>
      <c r="D1" s="1507"/>
      <c r="E1" s="1507"/>
      <c r="F1" s="1507"/>
    </row>
    <row r="2" spans="1:6" ht="17.25" customHeight="1" x14ac:dyDescent="0.35">
      <c r="A2" s="390"/>
      <c r="B2" s="390"/>
      <c r="C2" s="390"/>
      <c r="D2" s="390"/>
      <c r="E2" s="390"/>
      <c r="F2" s="390"/>
    </row>
    <row r="3" spans="1:6" ht="18" x14ac:dyDescent="0.25">
      <c r="A3" s="1322" t="s">
        <v>590</v>
      </c>
      <c r="B3" s="1322"/>
      <c r="C3" s="1322"/>
      <c r="D3" s="1322"/>
      <c r="E3" s="1322"/>
      <c r="F3" s="1322"/>
    </row>
    <row r="4" spans="1:6" x14ac:dyDescent="0.2">
      <c r="B4" s="55"/>
      <c r="C4" s="40"/>
      <c r="D4" s="40"/>
      <c r="E4" s="1"/>
      <c r="F4" s="1"/>
    </row>
    <row r="5" spans="1:6" x14ac:dyDescent="0.2">
      <c r="B5" s="56"/>
      <c r="C5" s="43"/>
      <c r="D5" s="40"/>
      <c r="E5" s="1"/>
      <c r="F5" s="1"/>
    </row>
    <row r="6" spans="1:6" x14ac:dyDescent="0.2">
      <c r="B6" s="55"/>
      <c r="C6" s="40"/>
      <c r="D6" s="40"/>
      <c r="E6" s="1"/>
      <c r="F6" s="1"/>
    </row>
    <row r="7" spans="1:6" ht="20.25" x14ac:dyDescent="0.3">
      <c r="A7" s="1300" t="s">
        <v>457</v>
      </c>
      <c r="B7" s="1300"/>
      <c r="C7" s="1300"/>
      <c r="D7" s="1300"/>
      <c r="E7" s="1300"/>
      <c r="F7" s="1300"/>
    </row>
    <row r="8" spans="1:6" x14ac:dyDescent="0.2">
      <c r="B8" s="55"/>
      <c r="C8" s="40"/>
      <c r="D8" s="40"/>
      <c r="E8" s="1"/>
      <c r="F8" s="1"/>
    </row>
    <row r="9" spans="1:6" x14ac:dyDescent="0.2">
      <c r="A9" s="269" t="s">
        <v>946</v>
      </c>
      <c r="B9" s="44"/>
      <c r="C9" s="3"/>
      <c r="D9" s="3"/>
      <c r="E9" s="3"/>
    </row>
    <row r="10" spans="1:6" x14ac:dyDescent="0.2">
      <c r="A10" s="269"/>
      <c r="B10" s="44"/>
    </row>
    <row r="11" spans="1:6" x14ac:dyDescent="0.2">
      <c r="A11" s="1710" t="s">
        <v>1196</v>
      </c>
      <c r="B11" s="1710"/>
      <c r="C11" s="1710"/>
      <c r="D11" s="1710"/>
      <c r="E11" s="1710"/>
      <c r="F11" s="1710"/>
    </row>
    <row r="12" spans="1:6" ht="13.5" thickBot="1" x14ac:dyDescent="0.25"/>
    <row r="13" spans="1:6" ht="13.5" thickBot="1" x14ac:dyDescent="0.25">
      <c r="A13" s="18"/>
      <c r="B13" s="19"/>
      <c r="C13" s="19"/>
      <c r="D13" s="19"/>
      <c r="E13" s="19"/>
      <c r="F13" s="20"/>
    </row>
    <row r="14" spans="1:6" ht="13.5" thickBot="1" x14ac:dyDescent="0.25">
      <c r="A14" s="1740" t="s">
        <v>1199</v>
      </c>
      <c r="B14" s="1497"/>
      <c r="C14" s="1497"/>
      <c r="D14" s="1497"/>
      <c r="E14" s="1497"/>
      <c r="F14" s="1498"/>
    </row>
    <row r="15" spans="1:6" x14ac:dyDescent="0.2">
      <c r="C15" s="13"/>
      <c r="D15" s="13"/>
      <c r="E15" s="13"/>
      <c r="F15" s="21"/>
    </row>
    <row r="16" spans="1:6" x14ac:dyDescent="0.2">
      <c r="A16" s="1712" t="s">
        <v>1221</v>
      </c>
      <c r="B16" s="1713"/>
      <c r="C16" s="13"/>
      <c r="D16" s="1714" t="s">
        <v>1220</v>
      </c>
      <c r="E16" s="1713"/>
      <c r="F16" s="21"/>
    </row>
    <row r="17" spans="1:6" x14ac:dyDescent="0.2">
      <c r="A17" s="9"/>
      <c r="B17" s="13"/>
      <c r="C17" s="13"/>
      <c r="F17" s="21"/>
    </row>
    <row r="18" spans="1:6" x14ac:dyDescent="0.2">
      <c r="A18" s="9"/>
      <c r="B18" s="13"/>
      <c r="C18" s="13"/>
      <c r="D18" s="13"/>
      <c r="E18" s="13"/>
      <c r="F18" s="21"/>
    </row>
    <row r="19" spans="1:6" x14ac:dyDescent="0.2">
      <c r="A19" s="9"/>
      <c r="B19" s="13"/>
      <c r="C19" s="13"/>
      <c r="D19" s="13"/>
      <c r="E19" s="13"/>
      <c r="F19" s="21"/>
    </row>
    <row r="20" spans="1:6" x14ac:dyDescent="0.2">
      <c r="A20" s="9"/>
      <c r="B20" s="13"/>
      <c r="C20" s="13"/>
      <c r="D20" s="13"/>
      <c r="E20" s="13"/>
      <c r="F20" s="21"/>
    </row>
    <row r="21" spans="1:6" x14ac:dyDescent="0.2">
      <c r="A21" s="9"/>
      <c r="B21" s="13"/>
      <c r="C21" s="13"/>
      <c r="D21" s="13"/>
      <c r="E21" s="13"/>
      <c r="F21" s="21"/>
    </row>
    <row r="22" spans="1:6" x14ac:dyDescent="0.2">
      <c r="A22" s="9"/>
      <c r="B22" s="13"/>
      <c r="C22" s="13"/>
      <c r="D22" s="13"/>
      <c r="E22" s="13"/>
      <c r="F22" s="21"/>
    </row>
    <row r="23" spans="1:6" x14ac:dyDescent="0.2">
      <c r="A23" s="9"/>
      <c r="B23" s="13"/>
      <c r="C23" s="13"/>
      <c r="D23" s="13"/>
      <c r="E23" s="13"/>
      <c r="F23" s="21"/>
    </row>
    <row r="24" spans="1:6" x14ac:dyDescent="0.2">
      <c r="A24" s="9"/>
      <c r="B24" s="13"/>
      <c r="C24" s="13"/>
      <c r="D24" s="13"/>
      <c r="E24" s="13"/>
      <c r="F24" s="21"/>
    </row>
    <row r="25" spans="1:6" x14ac:dyDescent="0.2">
      <c r="A25" s="9"/>
      <c r="B25" s="13"/>
      <c r="C25" s="13"/>
      <c r="D25" s="13"/>
      <c r="E25" s="13"/>
      <c r="F25" s="21"/>
    </row>
    <row r="26" spans="1:6" x14ac:dyDescent="0.2">
      <c r="A26" s="9"/>
      <c r="B26" s="13"/>
      <c r="C26" s="13"/>
      <c r="D26" s="13"/>
      <c r="E26" s="13"/>
      <c r="F26" s="21"/>
    </row>
    <row r="27" spans="1:6" x14ac:dyDescent="0.2">
      <c r="A27" s="9"/>
      <c r="B27" s="13"/>
      <c r="C27" s="13"/>
      <c r="D27" s="13"/>
      <c r="E27" s="13"/>
      <c r="F27" s="21"/>
    </row>
    <row r="28" spans="1:6" x14ac:dyDescent="0.2">
      <c r="A28" s="9"/>
      <c r="B28" s="13"/>
      <c r="C28" s="13"/>
      <c r="D28" s="13"/>
      <c r="E28" s="13"/>
      <c r="F28" s="21"/>
    </row>
    <row r="29" spans="1:6" x14ac:dyDescent="0.2">
      <c r="A29" s="9"/>
      <c r="B29" s="13"/>
      <c r="C29" s="13"/>
      <c r="D29" s="13"/>
      <c r="E29" s="13"/>
      <c r="F29" s="21"/>
    </row>
    <row r="30" spans="1:6" x14ac:dyDescent="0.2">
      <c r="A30" s="9"/>
      <c r="B30" s="13"/>
      <c r="C30" s="13"/>
      <c r="D30" s="13"/>
      <c r="E30" s="13"/>
      <c r="F30" s="21"/>
    </row>
    <row r="31" spans="1:6" x14ac:dyDescent="0.2">
      <c r="A31" s="9"/>
      <c r="B31" s="13"/>
      <c r="C31" s="13"/>
      <c r="D31" s="13"/>
      <c r="E31" s="13"/>
      <c r="F31" s="21"/>
    </row>
    <row r="32" spans="1:6" x14ac:dyDescent="0.2">
      <c r="A32" s="9"/>
      <c r="B32" s="13"/>
      <c r="C32" s="13"/>
      <c r="D32" s="13"/>
      <c r="E32" s="13"/>
      <c r="F32" s="21"/>
    </row>
    <row r="33" spans="1:6" x14ac:dyDescent="0.2">
      <c r="A33" s="9"/>
      <c r="B33" s="13"/>
      <c r="C33" s="13"/>
      <c r="D33" s="13"/>
      <c r="E33" s="13"/>
      <c r="F33" s="21"/>
    </row>
    <row r="34" spans="1:6" x14ac:dyDescent="0.2">
      <c r="A34" s="9"/>
      <c r="B34" s="13"/>
      <c r="C34" s="13"/>
      <c r="D34" s="13"/>
      <c r="E34" s="13"/>
      <c r="F34" s="21"/>
    </row>
    <row r="35" spans="1:6" x14ac:dyDescent="0.2">
      <c r="A35" s="9"/>
      <c r="B35" s="13"/>
      <c r="C35" s="13"/>
      <c r="D35" s="13"/>
      <c r="E35" s="13"/>
      <c r="F35" s="21"/>
    </row>
    <row r="36" spans="1:6" x14ac:dyDescent="0.2">
      <c r="A36" s="9"/>
      <c r="B36" s="13"/>
      <c r="C36" s="13"/>
      <c r="D36" s="13"/>
      <c r="E36" s="13"/>
      <c r="F36" s="21"/>
    </row>
    <row r="37" spans="1:6" x14ac:dyDescent="0.2">
      <c r="A37" s="9"/>
      <c r="B37" s="13"/>
      <c r="C37" s="13"/>
      <c r="D37" s="13"/>
      <c r="E37" s="13"/>
      <c r="F37" s="21"/>
    </row>
    <row r="38" spans="1:6" x14ac:dyDescent="0.2">
      <c r="A38" s="9"/>
      <c r="B38" s="13"/>
      <c r="C38" s="13"/>
      <c r="D38" s="13"/>
      <c r="E38" s="13"/>
      <c r="F38" s="21"/>
    </row>
    <row r="39" spans="1:6" x14ac:dyDescent="0.2">
      <c r="A39" s="9"/>
      <c r="B39" s="13"/>
      <c r="C39" s="13"/>
      <c r="D39" s="13"/>
      <c r="E39" s="13"/>
      <c r="F39" s="21"/>
    </row>
    <row r="40" spans="1:6" x14ac:dyDescent="0.2">
      <c r="A40" s="9"/>
      <c r="B40" s="13"/>
      <c r="C40" s="13"/>
      <c r="D40" s="13"/>
      <c r="E40" s="13"/>
      <c r="F40" s="21"/>
    </row>
    <row r="41" spans="1:6" x14ac:dyDescent="0.2">
      <c r="A41" s="1712" t="s">
        <v>1222</v>
      </c>
      <c r="B41" s="1713"/>
      <c r="C41" s="1713"/>
      <c r="D41" s="1714" t="s">
        <v>1223</v>
      </c>
      <c r="E41" s="1713"/>
      <c r="F41" s="21"/>
    </row>
    <row r="42" spans="1:6" x14ac:dyDescent="0.2">
      <c r="A42" s="9"/>
      <c r="B42" s="13"/>
      <c r="C42" s="13"/>
      <c r="D42" s="13"/>
      <c r="E42" s="13"/>
      <c r="F42" s="21"/>
    </row>
    <row r="43" spans="1:6" x14ac:dyDescent="0.2">
      <c r="A43" s="9"/>
      <c r="B43" s="13"/>
      <c r="C43" s="13"/>
      <c r="D43" s="13"/>
      <c r="E43" s="13"/>
      <c r="F43" s="21"/>
    </row>
    <row r="44" spans="1:6" x14ac:dyDescent="0.2">
      <c r="A44" s="9"/>
      <c r="B44" s="13"/>
      <c r="C44" s="13"/>
      <c r="D44" s="13"/>
      <c r="E44" s="13"/>
      <c r="F44" s="21"/>
    </row>
    <row r="45" spans="1:6" x14ac:dyDescent="0.2">
      <c r="A45" s="9"/>
      <c r="B45" s="13"/>
      <c r="C45" s="13"/>
      <c r="D45" s="13"/>
      <c r="E45" s="13"/>
      <c r="F45" s="21"/>
    </row>
    <row r="46" spans="1:6" x14ac:dyDescent="0.2">
      <c r="A46" s="9"/>
      <c r="B46" s="13"/>
      <c r="C46" s="13"/>
      <c r="D46" s="13"/>
      <c r="E46" s="13"/>
      <c r="F46" s="21"/>
    </row>
    <row r="47" spans="1:6" x14ac:dyDescent="0.2">
      <c r="A47" s="9"/>
      <c r="B47" s="13"/>
      <c r="C47" s="13"/>
      <c r="D47" s="13"/>
      <c r="E47" s="13"/>
      <c r="F47" s="21"/>
    </row>
    <row r="48" spans="1:6" x14ac:dyDescent="0.2">
      <c r="A48" s="9"/>
      <c r="B48" s="13"/>
      <c r="C48" s="13"/>
      <c r="D48" s="13"/>
      <c r="E48" s="13"/>
      <c r="F48" s="21"/>
    </row>
    <row r="49" spans="1:6" x14ac:dyDescent="0.2">
      <c r="A49" s="9"/>
      <c r="B49" s="13"/>
      <c r="C49" s="13"/>
      <c r="D49" s="13"/>
      <c r="E49" s="13"/>
      <c r="F49" s="21"/>
    </row>
    <row r="50" spans="1:6" x14ac:dyDescent="0.2">
      <c r="A50" s="9"/>
      <c r="B50" s="13"/>
      <c r="C50" s="13"/>
      <c r="D50" s="13"/>
      <c r="E50" s="13"/>
      <c r="F50" s="21"/>
    </row>
    <row r="51" spans="1:6" x14ac:dyDescent="0.2">
      <c r="A51" s="9"/>
      <c r="B51" s="13"/>
      <c r="C51" s="13"/>
      <c r="D51" s="13"/>
      <c r="E51" s="13"/>
      <c r="F51" s="21"/>
    </row>
    <row r="52" spans="1:6" x14ac:dyDescent="0.2">
      <c r="A52" s="9"/>
      <c r="B52" s="13"/>
      <c r="C52" s="13"/>
      <c r="D52" s="13"/>
      <c r="E52" s="13"/>
      <c r="F52" s="21"/>
    </row>
    <row r="53" spans="1:6" x14ac:dyDescent="0.2">
      <c r="A53" s="9"/>
      <c r="B53" s="13"/>
      <c r="C53" s="13"/>
      <c r="D53" s="13"/>
      <c r="E53" s="13"/>
      <c r="F53" s="21"/>
    </row>
    <row r="54" spans="1:6" x14ac:dyDescent="0.2">
      <c r="A54" s="9"/>
      <c r="B54" s="13"/>
      <c r="C54" s="13"/>
      <c r="D54" s="13"/>
      <c r="E54" s="13"/>
      <c r="F54" s="21"/>
    </row>
    <row r="55" spans="1:6" x14ac:dyDescent="0.2">
      <c r="A55" s="9"/>
      <c r="B55" s="13"/>
      <c r="C55" s="13"/>
      <c r="D55" s="13"/>
      <c r="E55" s="13"/>
      <c r="F55" s="21"/>
    </row>
    <row r="56" spans="1:6" x14ac:dyDescent="0.2">
      <c r="A56" s="9"/>
      <c r="B56" s="13"/>
      <c r="C56" s="13"/>
      <c r="D56" s="13"/>
      <c r="E56" s="13"/>
      <c r="F56" s="21"/>
    </row>
    <row r="57" spans="1:6" x14ac:dyDescent="0.2">
      <c r="A57" s="9"/>
      <c r="B57" s="13"/>
      <c r="C57" s="13"/>
      <c r="D57" s="13"/>
      <c r="E57" s="13"/>
      <c r="F57" s="21"/>
    </row>
    <row r="58" spans="1:6" x14ac:dyDescent="0.2">
      <c r="A58" s="9"/>
      <c r="B58" s="13"/>
      <c r="C58" s="13"/>
      <c r="D58" s="13"/>
      <c r="E58" s="13"/>
      <c r="F58" s="21"/>
    </row>
    <row r="59" spans="1:6" x14ac:dyDescent="0.2">
      <c r="A59" s="9"/>
      <c r="B59" s="13"/>
      <c r="C59" s="13"/>
      <c r="D59" s="13"/>
      <c r="E59" s="13"/>
      <c r="F59" s="21"/>
    </row>
    <row r="60" spans="1:6" x14ac:dyDescent="0.2">
      <c r="A60" s="9"/>
      <c r="B60" s="13"/>
      <c r="C60" s="13"/>
      <c r="D60" s="13"/>
      <c r="E60" s="13"/>
      <c r="F60" s="21"/>
    </row>
    <row r="61" spans="1:6" x14ac:dyDescent="0.2">
      <c r="A61" s="9"/>
      <c r="B61" s="13"/>
      <c r="C61" s="13"/>
      <c r="D61" s="13"/>
      <c r="E61" s="13"/>
      <c r="F61" s="21"/>
    </row>
    <row r="62" spans="1:6" x14ac:dyDescent="0.2">
      <c r="A62" s="9"/>
      <c r="B62" s="13"/>
      <c r="C62" s="13"/>
      <c r="D62" s="13"/>
      <c r="E62" s="13"/>
      <c r="F62" s="21"/>
    </row>
    <row r="63" spans="1:6" x14ac:dyDescent="0.2">
      <c r="A63" s="9"/>
      <c r="B63" s="13"/>
      <c r="C63" s="13"/>
      <c r="D63" s="13"/>
      <c r="E63" s="13"/>
      <c r="F63" s="21"/>
    </row>
    <row r="64" spans="1:6" x14ac:dyDescent="0.2">
      <c r="A64" s="9"/>
      <c r="B64" s="13"/>
      <c r="C64" s="13"/>
      <c r="D64" s="13"/>
      <c r="E64" s="13"/>
      <c r="F64" s="21"/>
    </row>
    <row r="65" spans="1:6" x14ac:dyDescent="0.2">
      <c r="A65" s="9"/>
      <c r="B65" s="13"/>
      <c r="C65" s="13"/>
      <c r="D65" s="13"/>
      <c r="E65" s="13"/>
      <c r="F65" s="21"/>
    </row>
    <row r="66" spans="1:6" x14ac:dyDescent="0.2">
      <c r="A66" s="1712" t="s">
        <v>1224</v>
      </c>
      <c r="B66" s="1713"/>
      <c r="C66" s="1713"/>
      <c r="D66" s="1714" t="s">
        <v>1225</v>
      </c>
      <c r="E66" s="1713"/>
      <c r="F66" s="1717"/>
    </row>
    <row r="67" spans="1:6" x14ac:dyDescent="0.2">
      <c r="A67" s="9"/>
      <c r="B67" s="13"/>
      <c r="C67" s="13"/>
      <c r="D67" s="13"/>
      <c r="E67" s="13"/>
      <c r="F67" s="21"/>
    </row>
    <row r="68" spans="1:6" x14ac:dyDescent="0.2">
      <c r="A68" s="9"/>
      <c r="B68" s="13"/>
      <c r="C68" s="13"/>
      <c r="D68" s="1813"/>
      <c r="E68" s="453"/>
      <c r="F68" s="21"/>
    </row>
    <row r="69" spans="1:6" x14ac:dyDescent="0.2">
      <c r="A69" s="1712"/>
      <c r="B69" s="1713"/>
      <c r="C69" s="13"/>
      <c r="D69" s="453"/>
      <c r="E69" s="453"/>
      <c r="F69" s="21"/>
    </row>
    <row r="70" spans="1:6" x14ac:dyDescent="0.2">
      <c r="A70" s="9"/>
      <c r="B70" s="13"/>
      <c r="C70" s="13"/>
      <c r="D70" s="13"/>
      <c r="E70" s="13"/>
      <c r="F70" s="21"/>
    </row>
    <row r="71" spans="1:6" x14ac:dyDescent="0.2">
      <c r="A71" s="9"/>
      <c r="B71" s="13"/>
      <c r="C71" s="13"/>
      <c r="D71" s="13"/>
      <c r="E71" s="13"/>
      <c r="F71" s="21"/>
    </row>
    <row r="72" spans="1:6" x14ac:dyDescent="0.2">
      <c r="A72" s="9"/>
      <c r="B72" s="13"/>
      <c r="C72" s="13"/>
      <c r="D72" s="13"/>
      <c r="E72" s="13"/>
      <c r="F72" s="21"/>
    </row>
    <row r="73" spans="1:6" x14ac:dyDescent="0.2">
      <c r="A73" s="9"/>
      <c r="B73" s="13"/>
      <c r="C73" s="13"/>
      <c r="D73" s="13"/>
      <c r="E73" s="13"/>
      <c r="F73" s="21"/>
    </row>
    <row r="74" spans="1:6" x14ac:dyDescent="0.2">
      <c r="A74" s="9"/>
      <c r="B74" s="13"/>
      <c r="C74" s="13"/>
      <c r="D74" s="13"/>
      <c r="E74" s="13"/>
      <c r="F74" s="21"/>
    </row>
    <row r="75" spans="1:6" x14ac:dyDescent="0.2">
      <c r="A75" s="9"/>
      <c r="B75" s="13"/>
      <c r="C75" s="13"/>
      <c r="D75" s="13"/>
      <c r="E75" s="13"/>
      <c r="F75" s="21"/>
    </row>
    <row r="76" spans="1:6" x14ac:dyDescent="0.2">
      <c r="A76" s="9"/>
      <c r="B76" s="13"/>
      <c r="C76" s="13"/>
      <c r="D76" s="13"/>
      <c r="E76" s="13"/>
      <c r="F76" s="21"/>
    </row>
    <row r="77" spans="1:6" x14ac:dyDescent="0.2">
      <c r="A77" s="9"/>
      <c r="B77" s="13"/>
      <c r="C77" s="13"/>
      <c r="D77" s="13"/>
      <c r="E77" s="13"/>
      <c r="F77" s="21"/>
    </row>
    <row r="78" spans="1:6" x14ac:dyDescent="0.2">
      <c r="A78" s="9"/>
      <c r="B78" s="13"/>
      <c r="C78" s="13"/>
      <c r="D78" s="13"/>
      <c r="E78" s="13"/>
      <c r="F78" s="21"/>
    </row>
    <row r="79" spans="1:6" x14ac:dyDescent="0.2">
      <c r="A79" s="9"/>
      <c r="B79" s="13"/>
      <c r="C79" s="13"/>
      <c r="D79" s="13"/>
      <c r="E79" s="13"/>
      <c r="F79" s="21"/>
    </row>
    <row r="80" spans="1:6" x14ac:dyDescent="0.2">
      <c r="A80" s="9"/>
      <c r="B80" s="13"/>
      <c r="C80" s="13"/>
      <c r="D80" s="13"/>
      <c r="E80" s="13"/>
      <c r="F80" s="21"/>
    </row>
    <row r="81" spans="1:6" x14ac:dyDescent="0.2">
      <c r="A81" s="9"/>
      <c r="B81" s="13"/>
      <c r="C81" s="13"/>
      <c r="D81" s="13"/>
      <c r="E81" s="13"/>
      <c r="F81" s="21"/>
    </row>
    <row r="82" spans="1:6" x14ac:dyDescent="0.2">
      <c r="A82" s="9"/>
      <c r="B82" s="13"/>
      <c r="C82" s="13"/>
      <c r="D82" s="13"/>
      <c r="E82" s="13"/>
      <c r="F82" s="21"/>
    </row>
    <row r="83" spans="1:6" x14ac:dyDescent="0.2">
      <c r="A83" s="9"/>
      <c r="B83" s="13"/>
      <c r="C83" s="13"/>
      <c r="D83" s="13"/>
      <c r="E83" s="13"/>
      <c r="F83" s="21"/>
    </row>
    <row r="84" spans="1:6" x14ac:dyDescent="0.2">
      <c r="A84" s="9"/>
      <c r="B84" s="13"/>
      <c r="C84" s="13"/>
      <c r="D84" s="13"/>
      <c r="E84" s="13"/>
      <c r="F84" s="21"/>
    </row>
    <row r="85" spans="1:6" x14ac:dyDescent="0.2">
      <c r="A85" s="9"/>
      <c r="B85" s="13"/>
      <c r="C85" s="13"/>
      <c r="D85" s="13"/>
      <c r="E85" s="13"/>
      <c r="F85" s="21"/>
    </row>
    <row r="86" spans="1:6" x14ac:dyDescent="0.2">
      <c r="A86" s="9"/>
      <c r="B86" s="13"/>
      <c r="C86" s="13"/>
      <c r="D86" s="13"/>
      <c r="E86" s="13"/>
      <c r="F86" s="21"/>
    </row>
    <row r="87" spans="1:6" x14ac:dyDescent="0.2">
      <c r="A87" s="9"/>
      <c r="B87" s="13"/>
      <c r="C87" s="13"/>
      <c r="D87" s="13"/>
      <c r="E87" s="13"/>
      <c r="F87" s="21"/>
    </row>
    <row r="88" spans="1:6" x14ac:dyDescent="0.2">
      <c r="A88" s="9"/>
      <c r="B88" s="13"/>
      <c r="C88" s="13"/>
      <c r="D88" s="13"/>
      <c r="E88" s="13"/>
      <c r="F88" s="21"/>
    </row>
    <row r="89" spans="1:6" x14ac:dyDescent="0.2">
      <c r="A89" s="9"/>
      <c r="B89" s="13"/>
      <c r="C89" s="13"/>
      <c r="D89" s="13"/>
      <c r="E89" s="13"/>
      <c r="F89" s="21"/>
    </row>
    <row r="90" spans="1:6" x14ac:dyDescent="0.2">
      <c r="A90" s="1712" t="s">
        <v>1212</v>
      </c>
      <c r="B90" s="1713"/>
      <c r="C90" s="1713"/>
      <c r="D90" s="1714" t="s">
        <v>1226</v>
      </c>
      <c r="E90" s="1713"/>
      <c r="F90" s="1717"/>
    </row>
    <row r="91" spans="1:6" x14ac:dyDescent="0.2">
      <c r="A91" s="9"/>
      <c r="B91" s="13"/>
      <c r="C91" s="13"/>
      <c r="D91" s="13"/>
      <c r="E91" s="13"/>
      <c r="F91" s="21"/>
    </row>
    <row r="92" spans="1:6" x14ac:dyDescent="0.2">
      <c r="A92" s="9"/>
      <c r="B92" s="13"/>
      <c r="C92" s="13"/>
      <c r="D92" s="13"/>
      <c r="E92" s="13"/>
      <c r="F92" s="21"/>
    </row>
    <row r="93" spans="1:6" x14ac:dyDescent="0.2">
      <c r="A93" s="1712"/>
      <c r="B93" s="1713"/>
      <c r="C93" s="13"/>
      <c r="D93" s="13"/>
      <c r="E93" s="13"/>
      <c r="F93" s="21"/>
    </row>
    <row r="94" spans="1:6" x14ac:dyDescent="0.2">
      <c r="A94" s="9"/>
      <c r="B94" s="13"/>
      <c r="C94" s="13"/>
      <c r="D94" s="1714"/>
      <c r="E94" s="1713"/>
      <c r="F94" s="21"/>
    </row>
    <row r="95" spans="1:6" x14ac:dyDescent="0.2">
      <c r="A95" s="9"/>
      <c r="B95" s="13"/>
      <c r="C95" s="13"/>
      <c r="D95" s="13"/>
      <c r="E95" s="13"/>
      <c r="F95" s="21"/>
    </row>
    <row r="96" spans="1:6" x14ac:dyDescent="0.2">
      <c r="A96" s="9"/>
      <c r="B96" s="13"/>
      <c r="C96" s="13"/>
      <c r="D96" s="13"/>
      <c r="E96" s="13"/>
      <c r="F96" s="21"/>
    </row>
    <row r="97" spans="1:6" x14ac:dyDescent="0.2">
      <c r="A97" s="9"/>
      <c r="B97" s="13"/>
      <c r="C97" s="13"/>
      <c r="D97" s="13"/>
      <c r="E97" s="13"/>
      <c r="F97" s="21"/>
    </row>
    <row r="98" spans="1:6" x14ac:dyDescent="0.2">
      <c r="A98" s="9"/>
      <c r="B98" s="13"/>
      <c r="C98" s="13"/>
      <c r="D98" s="13"/>
      <c r="E98" s="13"/>
      <c r="F98" s="21"/>
    </row>
    <row r="99" spans="1:6" x14ac:dyDescent="0.2">
      <c r="A99" s="9"/>
      <c r="B99" s="13"/>
      <c r="C99" s="13"/>
      <c r="D99" s="13"/>
      <c r="E99" s="13"/>
      <c r="F99" s="21"/>
    </row>
    <row r="100" spans="1:6" x14ac:dyDescent="0.2">
      <c r="A100" s="9"/>
      <c r="B100" s="13"/>
      <c r="C100" s="13"/>
      <c r="D100" s="13"/>
      <c r="E100" s="13"/>
      <c r="F100" s="21"/>
    </row>
    <row r="101" spans="1:6" x14ac:dyDescent="0.2">
      <c r="A101" s="9"/>
      <c r="B101" s="13"/>
      <c r="C101" s="13"/>
      <c r="D101" s="13"/>
      <c r="E101" s="13"/>
      <c r="F101" s="21"/>
    </row>
    <row r="102" spans="1:6" x14ac:dyDescent="0.2">
      <c r="A102" s="9"/>
      <c r="B102" s="13"/>
      <c r="C102" s="13"/>
      <c r="D102" s="13"/>
      <c r="E102" s="13"/>
      <c r="F102" s="21"/>
    </row>
    <row r="103" spans="1:6" x14ac:dyDescent="0.2">
      <c r="A103" s="9"/>
      <c r="B103" s="13"/>
      <c r="C103" s="13"/>
      <c r="D103" s="13"/>
      <c r="E103" s="13"/>
      <c r="F103" s="21"/>
    </row>
    <row r="104" spans="1:6" x14ac:dyDescent="0.2">
      <c r="A104" s="9"/>
      <c r="B104" s="13"/>
      <c r="C104" s="13"/>
      <c r="D104" s="13"/>
      <c r="E104" s="13"/>
      <c r="F104" s="21"/>
    </row>
    <row r="105" spans="1:6" x14ac:dyDescent="0.2">
      <c r="A105" s="9"/>
      <c r="B105" s="13"/>
      <c r="C105" s="13"/>
      <c r="D105" s="13"/>
      <c r="E105" s="13"/>
      <c r="F105" s="21"/>
    </row>
    <row r="106" spans="1:6" x14ac:dyDescent="0.2">
      <c r="A106" s="9"/>
      <c r="B106" s="13"/>
      <c r="C106" s="13"/>
      <c r="D106" s="13"/>
      <c r="E106" s="13"/>
      <c r="F106" s="21"/>
    </row>
    <row r="107" spans="1:6" x14ac:dyDescent="0.2">
      <c r="A107" s="9"/>
      <c r="B107" s="13"/>
      <c r="C107" s="13"/>
      <c r="D107" s="13"/>
      <c r="E107" s="13"/>
      <c r="F107" s="21"/>
    </row>
    <row r="108" spans="1:6" x14ac:dyDescent="0.2">
      <c r="A108" s="9"/>
      <c r="B108" s="13"/>
      <c r="C108" s="13"/>
      <c r="D108" s="13"/>
      <c r="E108" s="13"/>
      <c r="F108" s="21"/>
    </row>
    <row r="109" spans="1:6" x14ac:dyDescent="0.2">
      <c r="A109" s="9"/>
      <c r="B109" s="13"/>
      <c r="C109" s="13"/>
      <c r="D109" s="13"/>
      <c r="E109" s="13"/>
      <c r="F109" s="21"/>
    </row>
    <row r="110" spans="1:6" x14ac:dyDescent="0.2">
      <c r="A110" s="9"/>
      <c r="B110" s="13"/>
      <c r="C110" s="13"/>
      <c r="D110" s="13"/>
      <c r="E110" s="13"/>
      <c r="F110" s="21"/>
    </row>
    <row r="111" spans="1:6" x14ac:dyDescent="0.2">
      <c r="A111" s="9"/>
      <c r="B111" s="13"/>
      <c r="C111" s="13"/>
      <c r="D111" s="13"/>
      <c r="E111" s="13"/>
      <c r="F111" s="21"/>
    </row>
    <row r="112" spans="1:6" ht="13.5" thickBot="1" x14ac:dyDescent="0.25">
      <c r="A112" s="9"/>
      <c r="B112" s="13"/>
      <c r="C112" s="13"/>
      <c r="D112" s="13"/>
      <c r="E112" s="13"/>
      <c r="F112" s="21"/>
    </row>
    <row r="113" spans="1:6" ht="13.5" thickBot="1" x14ac:dyDescent="0.25">
      <c r="A113" s="1740" t="s">
        <v>1214</v>
      </c>
      <c r="B113" s="1497"/>
      <c r="C113" s="1497"/>
      <c r="D113" s="1497"/>
      <c r="E113" s="1497"/>
      <c r="F113" s="1498"/>
    </row>
    <row r="114" spans="1:6" x14ac:dyDescent="0.2">
      <c r="A114" s="9"/>
      <c r="B114" s="13"/>
      <c r="C114" s="13"/>
      <c r="D114" s="13"/>
      <c r="E114" s="13"/>
      <c r="F114" s="21"/>
    </row>
    <row r="115" spans="1:6" x14ac:dyDescent="0.2">
      <c r="A115" s="9"/>
      <c r="B115" s="13"/>
      <c r="C115" s="13"/>
      <c r="D115" s="13"/>
      <c r="E115" s="13"/>
      <c r="F115" s="21"/>
    </row>
    <row r="116" spans="1:6" x14ac:dyDescent="0.2">
      <c r="A116" s="9"/>
      <c r="B116" s="13"/>
      <c r="C116" s="13"/>
      <c r="D116" s="13"/>
      <c r="E116" s="13"/>
      <c r="F116" s="21"/>
    </row>
    <row r="117" spans="1:6" x14ac:dyDescent="0.2">
      <c r="A117" s="9"/>
      <c r="B117" s="13"/>
      <c r="C117" s="13"/>
      <c r="D117" s="13"/>
      <c r="E117" s="13"/>
      <c r="F117" s="21"/>
    </row>
    <row r="118" spans="1:6" x14ac:dyDescent="0.2">
      <c r="A118" s="9"/>
      <c r="B118" s="13"/>
      <c r="C118" s="13"/>
      <c r="D118" s="13"/>
      <c r="E118" s="13"/>
      <c r="F118" s="21"/>
    </row>
    <row r="119" spans="1:6" x14ac:dyDescent="0.2">
      <c r="A119" s="9"/>
      <c r="B119" s="13"/>
      <c r="C119" s="13"/>
      <c r="D119" s="13"/>
      <c r="E119" s="13"/>
      <c r="F119" s="21"/>
    </row>
    <row r="120" spans="1:6" x14ac:dyDescent="0.2">
      <c r="A120" s="9"/>
      <c r="B120" s="13"/>
      <c r="C120" s="13"/>
      <c r="D120" s="13"/>
      <c r="E120" s="13"/>
      <c r="F120" s="21"/>
    </row>
    <row r="121" spans="1:6" x14ac:dyDescent="0.2">
      <c r="A121" s="9"/>
      <c r="B121" s="13"/>
      <c r="C121" s="13"/>
      <c r="D121" s="13"/>
      <c r="E121" s="13"/>
      <c r="F121" s="21"/>
    </row>
    <row r="122" spans="1:6" x14ac:dyDescent="0.2">
      <c r="A122" s="9"/>
      <c r="B122" s="13"/>
      <c r="C122" s="13"/>
      <c r="D122" s="13"/>
      <c r="E122" s="13"/>
      <c r="F122" s="21"/>
    </row>
    <row r="123" spans="1:6" x14ac:dyDescent="0.2">
      <c r="A123" s="9"/>
      <c r="B123" s="13"/>
      <c r="C123" s="13"/>
      <c r="D123" s="13"/>
      <c r="E123" s="13"/>
      <c r="F123" s="21"/>
    </row>
    <row r="124" spans="1:6" x14ac:dyDescent="0.2">
      <c r="A124" s="9"/>
      <c r="B124" s="13"/>
      <c r="C124" s="13"/>
      <c r="D124" s="13"/>
      <c r="E124" s="13"/>
      <c r="F124" s="21"/>
    </row>
    <row r="125" spans="1:6" x14ac:dyDescent="0.2">
      <c r="A125" s="9"/>
      <c r="B125" s="13"/>
      <c r="C125" s="13"/>
      <c r="D125" s="13"/>
      <c r="E125" s="13"/>
      <c r="F125" s="21"/>
    </row>
    <row r="126" spans="1:6" x14ac:dyDescent="0.2">
      <c r="A126" s="9"/>
      <c r="B126" s="13"/>
      <c r="C126" s="13"/>
      <c r="D126" s="13"/>
      <c r="E126" s="13"/>
      <c r="F126" s="21"/>
    </row>
    <row r="127" spans="1:6" x14ac:dyDescent="0.2">
      <c r="A127" s="9"/>
      <c r="B127" s="13"/>
      <c r="C127" s="13"/>
      <c r="D127" s="13"/>
      <c r="E127" s="13"/>
      <c r="F127" s="21"/>
    </row>
    <row r="128" spans="1:6" x14ac:dyDescent="0.2">
      <c r="A128" s="9"/>
      <c r="B128" s="13"/>
      <c r="C128" s="13"/>
      <c r="D128" s="13"/>
      <c r="E128" s="13"/>
      <c r="F128" s="21"/>
    </row>
    <row r="129" spans="1:6" x14ac:dyDescent="0.2">
      <c r="A129" s="9"/>
      <c r="B129" s="13"/>
      <c r="C129" s="13"/>
      <c r="D129" s="13"/>
      <c r="E129" s="13"/>
      <c r="F129" s="21"/>
    </row>
    <row r="130" spans="1:6" x14ac:dyDescent="0.2">
      <c r="A130" s="9"/>
      <c r="B130" s="13"/>
      <c r="C130" s="13"/>
      <c r="D130" s="13"/>
      <c r="E130" s="13"/>
      <c r="F130" s="21"/>
    </row>
    <row r="131" spans="1:6" ht="13.5" thickBot="1" x14ac:dyDescent="0.25">
      <c r="A131" s="9"/>
      <c r="B131" s="13"/>
      <c r="C131" s="13"/>
      <c r="D131" s="13"/>
      <c r="E131" s="13"/>
      <c r="F131" s="21"/>
    </row>
    <row r="132" spans="1:6" ht="13.5" thickBot="1" x14ac:dyDescent="0.25">
      <c r="A132" s="1740" t="s">
        <v>1227</v>
      </c>
      <c r="B132" s="1497"/>
      <c r="C132" s="1497"/>
      <c r="D132" s="1497"/>
      <c r="E132" s="1497"/>
      <c r="F132" s="1498"/>
    </row>
    <row r="133" spans="1:6" x14ac:dyDescent="0.2">
      <c r="A133" s="9"/>
      <c r="B133" s="13"/>
      <c r="C133" s="13"/>
      <c r="D133" s="13"/>
      <c r="E133" s="13"/>
      <c r="F133" s="21"/>
    </row>
    <row r="134" spans="1:6" x14ac:dyDescent="0.2">
      <c r="A134" s="9"/>
      <c r="B134" s="13"/>
      <c r="C134" s="13"/>
      <c r="D134" s="13"/>
      <c r="E134" s="13"/>
      <c r="F134" s="21"/>
    </row>
    <row r="135" spans="1:6" x14ac:dyDescent="0.2">
      <c r="A135" s="9"/>
      <c r="B135" s="13"/>
      <c r="C135" s="13"/>
      <c r="D135" s="13"/>
      <c r="E135" s="13"/>
      <c r="F135" s="21"/>
    </row>
    <row r="136" spans="1:6" x14ac:dyDescent="0.2">
      <c r="A136" s="9"/>
      <c r="B136" s="13"/>
      <c r="C136" s="13"/>
      <c r="D136" s="13"/>
      <c r="E136" s="13"/>
      <c r="F136" s="21"/>
    </row>
    <row r="137" spans="1:6" x14ac:dyDescent="0.2">
      <c r="A137" s="9"/>
      <c r="B137" s="13"/>
      <c r="C137" s="13"/>
      <c r="D137" s="13"/>
      <c r="E137" s="13"/>
      <c r="F137" s="21"/>
    </row>
    <row r="138" spans="1:6" x14ac:dyDescent="0.2">
      <c r="A138" s="9"/>
      <c r="B138" s="13"/>
      <c r="C138" s="13"/>
      <c r="D138" s="13"/>
      <c r="E138" s="13"/>
      <c r="F138" s="21"/>
    </row>
    <row r="139" spans="1:6" x14ac:dyDescent="0.2">
      <c r="A139" s="9"/>
      <c r="B139" s="13"/>
      <c r="C139" s="13"/>
      <c r="D139" s="13"/>
      <c r="E139" s="13"/>
      <c r="F139" s="21"/>
    </row>
    <row r="140" spans="1:6" x14ac:dyDescent="0.2">
      <c r="A140" s="9"/>
      <c r="B140" s="13"/>
      <c r="C140" s="13"/>
      <c r="D140" s="13"/>
      <c r="E140" s="13"/>
      <c r="F140" s="21"/>
    </row>
    <row r="141" spans="1:6" x14ac:dyDescent="0.2">
      <c r="A141" s="9"/>
      <c r="B141" s="13"/>
      <c r="C141" s="13"/>
      <c r="D141" s="13"/>
      <c r="E141" s="13"/>
      <c r="F141" s="21"/>
    </row>
    <row r="142" spans="1:6" x14ac:dyDescent="0.2">
      <c r="A142" s="9"/>
      <c r="B142" s="13"/>
      <c r="C142" s="13"/>
      <c r="D142" s="13"/>
      <c r="E142" s="13"/>
      <c r="F142" s="21"/>
    </row>
    <row r="143" spans="1:6" x14ac:dyDescent="0.2">
      <c r="A143" s="9"/>
      <c r="B143" s="13"/>
      <c r="C143" s="13"/>
      <c r="D143" s="13"/>
      <c r="E143" s="13"/>
      <c r="F143" s="21"/>
    </row>
    <row r="144" spans="1:6" x14ac:dyDescent="0.2">
      <c r="A144" s="9"/>
      <c r="B144" s="13"/>
      <c r="C144" s="13"/>
      <c r="D144" s="13"/>
      <c r="E144" s="13"/>
      <c r="F144" s="21"/>
    </row>
    <row r="145" spans="1:6" x14ac:dyDescent="0.2">
      <c r="A145" s="9"/>
      <c r="B145" s="13"/>
      <c r="C145" s="13"/>
      <c r="D145" s="13"/>
      <c r="E145" s="13"/>
      <c r="F145" s="21"/>
    </row>
    <row r="146" spans="1:6" x14ac:dyDescent="0.2">
      <c r="A146" s="9"/>
      <c r="B146" s="13"/>
      <c r="C146" s="13"/>
      <c r="D146" s="13"/>
      <c r="E146" s="13"/>
      <c r="F146" s="21"/>
    </row>
    <row r="147" spans="1:6" x14ac:dyDescent="0.2">
      <c r="A147" s="9"/>
      <c r="B147" s="13"/>
      <c r="C147" s="13"/>
      <c r="D147" s="13"/>
      <c r="E147" s="13"/>
      <c r="F147" s="21"/>
    </row>
    <row r="148" spans="1:6" x14ac:dyDescent="0.2">
      <c r="A148" s="9"/>
      <c r="B148" s="13"/>
      <c r="C148" s="13"/>
      <c r="D148" s="13"/>
      <c r="E148" s="13"/>
      <c r="F148" s="21"/>
    </row>
    <row r="149" spans="1:6" x14ac:dyDescent="0.2">
      <c r="A149" s="9"/>
      <c r="B149" s="13"/>
      <c r="C149" s="13"/>
      <c r="D149" s="13"/>
      <c r="E149" s="13"/>
      <c r="F149" s="21"/>
    </row>
    <row r="150" spans="1:6" x14ac:dyDescent="0.2">
      <c r="A150" s="9"/>
      <c r="B150" s="13"/>
      <c r="C150" s="13"/>
      <c r="D150" s="13"/>
      <c r="E150" s="13"/>
      <c r="F150" s="21"/>
    </row>
    <row r="151" spans="1:6" x14ac:dyDescent="0.2">
      <c r="A151" s="9"/>
      <c r="B151" s="13"/>
      <c r="C151" s="13"/>
      <c r="D151" s="13"/>
      <c r="E151" s="13"/>
      <c r="F151" s="21"/>
    </row>
    <row r="152" spans="1:6" ht="13.5" thickBot="1" x14ac:dyDescent="0.25">
      <c r="A152" s="9"/>
      <c r="B152" s="13"/>
      <c r="C152" s="13"/>
      <c r="D152" s="13"/>
      <c r="E152" s="13"/>
      <c r="F152" s="21"/>
    </row>
    <row r="153" spans="1:6" ht="13.5" thickBot="1" x14ac:dyDescent="0.25">
      <c r="A153" s="1740" t="s">
        <v>1228</v>
      </c>
      <c r="B153" s="1497"/>
      <c r="C153" s="1497"/>
      <c r="D153" s="1497"/>
      <c r="E153" s="1497"/>
      <c r="F153" s="1498"/>
    </row>
    <row r="154" spans="1:6" x14ac:dyDescent="0.2">
      <c r="A154" s="9"/>
      <c r="B154" s="13"/>
      <c r="C154" s="13"/>
      <c r="D154" s="13"/>
      <c r="E154" s="13"/>
      <c r="F154" s="21"/>
    </row>
    <row r="155" spans="1:6" x14ac:dyDescent="0.2">
      <c r="A155" s="9"/>
      <c r="B155" s="13"/>
      <c r="C155" s="13"/>
      <c r="D155" s="13"/>
      <c r="E155" s="13"/>
      <c r="F155" s="21"/>
    </row>
    <row r="156" spans="1:6" x14ac:dyDescent="0.2">
      <c r="A156" s="9"/>
      <c r="B156" s="13"/>
      <c r="C156" s="13"/>
      <c r="D156" s="13"/>
      <c r="E156" s="13"/>
      <c r="F156" s="21"/>
    </row>
    <row r="157" spans="1:6" x14ac:dyDescent="0.2">
      <c r="A157" s="9"/>
      <c r="B157" s="13"/>
      <c r="C157" s="13"/>
      <c r="D157" s="13"/>
      <c r="E157" s="13"/>
      <c r="F157" s="21"/>
    </row>
    <row r="158" spans="1:6" x14ac:dyDescent="0.2">
      <c r="A158" s="9"/>
      <c r="B158" s="13"/>
      <c r="C158" s="13"/>
      <c r="D158" s="13"/>
      <c r="E158" s="13"/>
      <c r="F158" s="21"/>
    </row>
    <row r="159" spans="1:6" x14ac:dyDescent="0.2">
      <c r="A159" s="9"/>
      <c r="B159" s="13"/>
      <c r="C159" s="13"/>
      <c r="D159" s="13"/>
      <c r="E159" s="13"/>
      <c r="F159" s="21"/>
    </row>
    <row r="160" spans="1:6" x14ac:dyDescent="0.2">
      <c r="A160" s="9"/>
      <c r="B160" s="13"/>
      <c r="C160" s="13"/>
      <c r="D160" s="13"/>
      <c r="E160" s="13"/>
      <c r="F160" s="21"/>
    </row>
    <row r="161" spans="1:6" x14ac:dyDescent="0.2">
      <c r="A161" s="9"/>
      <c r="B161" s="13"/>
      <c r="C161" s="13"/>
      <c r="D161" s="13"/>
      <c r="E161" s="13"/>
      <c r="F161" s="21"/>
    </row>
    <row r="162" spans="1:6" x14ac:dyDescent="0.2">
      <c r="A162" s="9"/>
      <c r="B162" s="13"/>
      <c r="C162" s="13"/>
      <c r="D162" s="13"/>
      <c r="E162" s="13"/>
      <c r="F162" s="21"/>
    </row>
    <row r="163" spans="1:6" x14ac:dyDescent="0.2">
      <c r="A163" s="9"/>
      <c r="B163" s="13"/>
      <c r="C163" s="13"/>
      <c r="D163" s="13"/>
      <c r="E163" s="13"/>
      <c r="F163" s="21"/>
    </row>
    <row r="164" spans="1:6" x14ac:dyDescent="0.2">
      <c r="A164" s="9"/>
      <c r="B164" s="13"/>
      <c r="C164" s="13"/>
      <c r="D164" s="13"/>
      <c r="E164" s="13"/>
      <c r="F164" s="21"/>
    </row>
    <row r="165" spans="1:6" x14ac:dyDescent="0.2">
      <c r="A165" s="9"/>
      <c r="B165" s="13"/>
      <c r="C165" s="13"/>
      <c r="D165" s="13"/>
      <c r="E165" s="13"/>
      <c r="F165" s="21"/>
    </row>
    <row r="166" spans="1:6" x14ac:dyDescent="0.2">
      <c r="A166" s="9"/>
      <c r="B166" s="13"/>
      <c r="C166" s="13"/>
      <c r="D166" s="13"/>
      <c r="E166" s="13"/>
      <c r="F166" s="21"/>
    </row>
    <row r="167" spans="1:6" x14ac:dyDescent="0.2">
      <c r="A167" s="9"/>
      <c r="B167" s="13"/>
      <c r="C167" s="13"/>
      <c r="D167" s="13"/>
      <c r="E167" s="13"/>
      <c r="F167" s="21"/>
    </row>
    <row r="168" spans="1:6" x14ac:dyDescent="0.2">
      <c r="A168" s="9"/>
      <c r="B168" s="13"/>
      <c r="C168" s="13"/>
      <c r="D168" s="13"/>
      <c r="E168" s="13"/>
      <c r="F168" s="21"/>
    </row>
    <row r="169" spans="1:6" x14ac:dyDescent="0.2">
      <c r="A169" s="9"/>
      <c r="B169" s="13"/>
      <c r="C169" s="13"/>
      <c r="D169" s="13"/>
      <c r="E169" s="13"/>
      <c r="F169" s="21"/>
    </row>
    <row r="170" spans="1:6" x14ac:dyDescent="0.2">
      <c r="A170" s="9"/>
      <c r="B170" s="13"/>
      <c r="C170" s="13"/>
      <c r="D170" s="13"/>
      <c r="E170" s="13"/>
      <c r="F170" s="21"/>
    </row>
    <row r="171" spans="1:6" x14ac:dyDescent="0.2">
      <c r="A171" s="9"/>
      <c r="B171" s="13"/>
      <c r="C171" s="13"/>
      <c r="D171" s="13"/>
      <c r="E171" s="13"/>
      <c r="F171" s="21"/>
    </row>
    <row r="172" spans="1:6" x14ac:dyDescent="0.2">
      <c r="A172" s="9"/>
      <c r="B172" s="13"/>
      <c r="C172" s="13"/>
      <c r="D172" s="13"/>
      <c r="E172" s="13"/>
      <c r="F172" s="21"/>
    </row>
    <row r="173" spans="1:6" x14ac:dyDescent="0.2">
      <c r="A173" s="9"/>
      <c r="B173" s="13"/>
      <c r="C173" s="13"/>
      <c r="D173" s="13"/>
      <c r="E173" s="13"/>
      <c r="F173" s="21"/>
    </row>
    <row r="174" spans="1:6" x14ac:dyDescent="0.2">
      <c r="A174" s="9"/>
      <c r="B174" s="13"/>
      <c r="C174" s="13"/>
      <c r="D174" s="13"/>
      <c r="E174" s="13"/>
      <c r="F174" s="21"/>
    </row>
    <row r="175" spans="1:6" x14ac:dyDescent="0.2">
      <c r="A175" s="9"/>
      <c r="B175" s="13"/>
      <c r="C175" s="13"/>
      <c r="D175" s="13"/>
      <c r="E175" s="13"/>
      <c r="F175" s="21"/>
    </row>
    <row r="176" spans="1:6" x14ac:dyDescent="0.2">
      <c r="A176" s="9"/>
      <c r="B176" s="13"/>
      <c r="C176" s="13"/>
      <c r="D176" s="13"/>
      <c r="E176" s="13"/>
      <c r="F176" s="21"/>
    </row>
    <row r="177" spans="1:6" ht="13.5" thickBot="1" x14ac:dyDescent="0.25">
      <c r="A177" s="9"/>
      <c r="B177" s="13"/>
      <c r="C177" s="13"/>
      <c r="D177" s="13"/>
      <c r="E177" s="13"/>
      <c r="F177" s="21"/>
    </row>
    <row r="178" spans="1:6" ht="13.5" thickBot="1" x14ac:dyDescent="0.25">
      <c r="A178" s="1740" t="s">
        <v>1229</v>
      </c>
      <c r="B178" s="1497"/>
      <c r="C178" s="1497"/>
      <c r="D178" s="1497"/>
      <c r="E178" s="1497"/>
      <c r="F178" s="1498"/>
    </row>
    <row r="179" spans="1:6" x14ac:dyDescent="0.2">
      <c r="A179" s="9"/>
      <c r="B179" s="13"/>
      <c r="C179" s="13"/>
      <c r="D179" s="13"/>
      <c r="E179" s="13"/>
      <c r="F179" s="21"/>
    </row>
    <row r="180" spans="1:6" ht="13.5" thickBot="1" x14ac:dyDescent="0.25">
      <c r="A180" s="11"/>
      <c r="B180" s="22"/>
      <c r="C180" s="22"/>
      <c r="D180" s="22"/>
      <c r="E180" s="22"/>
      <c r="F180" s="23"/>
    </row>
    <row r="181" spans="1:6" ht="46.5" customHeight="1" x14ac:dyDescent="0.2"/>
    <row r="182" spans="1:6" ht="15.75" x14ac:dyDescent="0.25">
      <c r="A182" s="1711" t="s">
        <v>551</v>
      </c>
      <c r="B182" s="1711"/>
      <c r="C182" s="1711"/>
      <c r="D182" s="1711"/>
      <c r="E182" s="1711"/>
      <c r="F182" s="1711"/>
    </row>
    <row r="183" spans="1:6" ht="15.75" x14ac:dyDescent="0.25">
      <c r="A183" s="622" t="s">
        <v>52</v>
      </c>
    </row>
    <row r="184" spans="1:6" x14ac:dyDescent="0.2">
      <c r="A184" s="535" t="s">
        <v>421</v>
      </c>
      <c r="B184" s="526"/>
      <c r="C184" s="526"/>
      <c r="D184" s="526"/>
      <c r="E184" s="526"/>
      <c r="F184" s="526"/>
    </row>
    <row r="186" spans="1:6" x14ac:dyDescent="0.2">
      <c r="D186" s="1495" t="s">
        <v>443</v>
      </c>
      <c r="E186" s="1495"/>
      <c r="F186" s="1495"/>
    </row>
  </sheetData>
  <mergeCells count="22">
    <mergeCell ref="A113:F113"/>
    <mergeCell ref="A132:F132"/>
    <mergeCell ref="A153:F153"/>
    <mergeCell ref="A178:F178"/>
    <mergeCell ref="A182:F182"/>
    <mergeCell ref="D186:F186"/>
    <mergeCell ref="A16:B16"/>
    <mergeCell ref="D16:E16"/>
    <mergeCell ref="A41:C41"/>
    <mergeCell ref="D41:E41"/>
    <mergeCell ref="A66:C66"/>
    <mergeCell ref="D66:F66"/>
    <mergeCell ref="A90:C90"/>
    <mergeCell ref="D90:F90"/>
    <mergeCell ref="A69:B69"/>
    <mergeCell ref="A93:B93"/>
    <mergeCell ref="D94:E94"/>
    <mergeCell ref="A1:F1"/>
    <mergeCell ref="A3:F3"/>
    <mergeCell ref="A7:F7"/>
    <mergeCell ref="A11:F11"/>
    <mergeCell ref="A14:F14"/>
  </mergeCells>
  <hyperlinks>
    <hyperlink ref="D186" location="'TABLA DE CONTENIDO'!A1" display="'TABLA DE CONTENIDO'!A1"/>
    <hyperlink ref="D186:E186" location="'TABLA DE CONTENIDO'!A1" display="VOLVER A TABLA DE CONTENIDO"/>
  </hyperlinks>
  <printOptions horizontalCentered="1" verticalCentered="1"/>
  <pageMargins left="0.59055118110236227" right="0.39370078740157483" top="0.78740157480314965" bottom="0.39370078740157483" header="0" footer="0"/>
  <pageSetup orientation="portrait" horizontalDpi="300" verticalDpi="300"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23"/>
  <sheetViews>
    <sheetView topLeftCell="A13" zoomScale="70" zoomScaleNormal="70" workbookViewId="0">
      <selection activeCell="I297" sqref="I297"/>
    </sheetView>
  </sheetViews>
  <sheetFormatPr baseColWidth="10" defaultRowHeight="12.75" x14ac:dyDescent="0.2"/>
  <cols>
    <col min="1" max="6" width="30.7109375" customWidth="1"/>
  </cols>
  <sheetData>
    <row r="1" spans="1:6" ht="23.25" x14ac:dyDescent="0.35">
      <c r="A1" s="1507" t="s">
        <v>0</v>
      </c>
      <c r="B1" s="1507"/>
      <c r="C1" s="1507"/>
      <c r="D1" s="1507"/>
      <c r="E1" s="1507"/>
      <c r="F1" s="1507"/>
    </row>
    <row r="2" spans="1:6" ht="17.25" customHeight="1" x14ac:dyDescent="0.35">
      <c r="A2" s="390"/>
      <c r="B2" s="390"/>
      <c r="C2" s="390"/>
      <c r="D2" s="390"/>
      <c r="E2" s="390"/>
      <c r="F2" s="390"/>
    </row>
    <row r="3" spans="1:6" ht="18" x14ac:dyDescent="0.25">
      <c r="A3" s="1322" t="s">
        <v>590</v>
      </c>
      <c r="B3" s="1322"/>
      <c r="C3" s="1322"/>
      <c r="D3" s="1322"/>
      <c r="E3" s="1322"/>
      <c r="F3" s="1322"/>
    </row>
    <row r="4" spans="1:6" x14ac:dyDescent="0.2">
      <c r="B4" s="55"/>
      <c r="C4" s="40"/>
      <c r="D4" s="40"/>
      <c r="E4" s="1"/>
      <c r="F4" s="1"/>
    </row>
    <row r="5" spans="1:6" x14ac:dyDescent="0.2">
      <c r="B5" s="56"/>
      <c r="C5" s="43"/>
      <c r="D5" s="40"/>
      <c r="E5" s="1"/>
      <c r="F5" s="1"/>
    </row>
    <row r="6" spans="1:6" x14ac:dyDescent="0.2">
      <c r="B6" s="55"/>
      <c r="C6" s="40"/>
      <c r="D6" s="40"/>
      <c r="E6" s="1"/>
      <c r="F6" s="1"/>
    </row>
    <row r="7" spans="1:6" ht="20.25" x14ac:dyDescent="0.3">
      <c r="A7" s="1300" t="s">
        <v>457</v>
      </c>
      <c r="B7" s="1300"/>
      <c r="C7" s="1300"/>
      <c r="D7" s="1300"/>
      <c r="E7" s="1300"/>
      <c r="F7" s="1300"/>
    </row>
    <row r="8" spans="1:6" x14ac:dyDescent="0.2">
      <c r="B8" s="55"/>
      <c r="C8" s="40"/>
      <c r="D8" s="40"/>
      <c r="E8" s="1"/>
      <c r="F8" s="1"/>
    </row>
    <row r="9" spans="1:6" x14ac:dyDescent="0.2">
      <c r="A9" s="269" t="s">
        <v>946</v>
      </c>
      <c r="B9" s="44"/>
      <c r="C9" s="3"/>
      <c r="D9" s="3"/>
      <c r="E9" s="3"/>
    </row>
    <row r="10" spans="1:6" x14ac:dyDescent="0.2">
      <c r="A10" s="269"/>
      <c r="B10" s="44"/>
    </row>
    <row r="11" spans="1:6" x14ac:dyDescent="0.2">
      <c r="A11" s="1710" t="s">
        <v>1125</v>
      </c>
      <c r="B11" s="1710"/>
      <c r="C11" s="1710"/>
      <c r="D11" s="1710"/>
      <c r="E11" s="1710"/>
      <c r="F11" s="1710"/>
    </row>
    <row r="12" spans="1:6" ht="13.5" thickBot="1" x14ac:dyDescent="0.25"/>
    <row r="13" spans="1:6" x14ac:dyDescent="0.2">
      <c r="A13" s="18"/>
      <c r="B13" s="19"/>
      <c r="C13" s="19"/>
      <c r="D13" s="19"/>
      <c r="E13" s="19"/>
      <c r="F13" s="20"/>
    </row>
    <row r="14" spans="1:6" x14ac:dyDescent="0.2">
      <c r="A14" s="1821"/>
      <c r="B14" s="454"/>
      <c r="C14" s="454"/>
      <c r="D14" s="454"/>
      <c r="E14" s="454"/>
      <c r="F14" s="1820"/>
    </row>
    <row r="15" spans="1:6" x14ac:dyDescent="0.2">
      <c r="A15" s="1712" t="s">
        <v>1230</v>
      </c>
      <c r="B15" s="1713"/>
      <c r="C15" s="1713"/>
      <c r="D15" s="1714" t="s">
        <v>1231</v>
      </c>
      <c r="E15" s="1713"/>
      <c r="F15" s="1717"/>
    </row>
    <row r="16" spans="1:6" x14ac:dyDescent="0.2">
      <c r="A16" s="9"/>
      <c r="B16" s="13"/>
      <c r="C16" s="13"/>
      <c r="D16" s="13"/>
      <c r="E16" s="13"/>
      <c r="F16" s="21"/>
    </row>
    <row r="17" spans="1:6" x14ac:dyDescent="0.2">
      <c r="A17" s="9"/>
      <c r="B17" s="13"/>
      <c r="C17" s="13"/>
      <c r="D17" s="13"/>
      <c r="E17" s="13"/>
      <c r="F17" s="21"/>
    </row>
    <row r="18" spans="1:6" x14ac:dyDescent="0.2">
      <c r="A18" s="9"/>
      <c r="B18" s="13"/>
      <c r="C18" s="13"/>
      <c r="D18" s="13"/>
      <c r="E18" s="13"/>
      <c r="F18" s="21"/>
    </row>
    <row r="19" spans="1:6" x14ac:dyDescent="0.2">
      <c r="A19" s="9"/>
      <c r="B19" s="13"/>
      <c r="C19" s="13"/>
      <c r="D19" s="13"/>
      <c r="E19" s="13"/>
      <c r="F19" s="21"/>
    </row>
    <row r="20" spans="1:6" x14ac:dyDescent="0.2">
      <c r="A20" s="9"/>
      <c r="B20" s="13"/>
      <c r="C20" s="13"/>
      <c r="D20" s="13"/>
      <c r="E20" s="13"/>
      <c r="F20" s="21"/>
    </row>
    <row r="21" spans="1:6" x14ac:dyDescent="0.2">
      <c r="A21" s="9"/>
      <c r="B21" s="13"/>
      <c r="C21" s="13"/>
      <c r="D21" s="13"/>
      <c r="E21" s="13"/>
      <c r="F21" s="21"/>
    </row>
    <row r="22" spans="1:6" x14ac:dyDescent="0.2">
      <c r="A22" s="9"/>
      <c r="B22" s="13"/>
      <c r="C22" s="13"/>
      <c r="D22" s="13"/>
      <c r="E22" s="13"/>
      <c r="F22" s="21"/>
    </row>
    <row r="23" spans="1:6" x14ac:dyDescent="0.2">
      <c r="A23" s="9"/>
      <c r="B23" s="13"/>
      <c r="C23" s="13"/>
      <c r="D23" s="13"/>
      <c r="E23" s="13"/>
      <c r="F23" s="21"/>
    </row>
    <row r="24" spans="1:6" x14ac:dyDescent="0.2">
      <c r="A24" s="9"/>
      <c r="B24" s="13"/>
      <c r="C24" s="13"/>
      <c r="D24" s="13"/>
      <c r="E24" s="13"/>
      <c r="F24" s="21"/>
    </row>
    <row r="25" spans="1:6" x14ac:dyDescent="0.2">
      <c r="A25" s="9"/>
      <c r="B25" s="13"/>
      <c r="C25" s="13"/>
      <c r="D25" s="13"/>
      <c r="E25" s="13"/>
      <c r="F25" s="21"/>
    </row>
    <row r="26" spans="1:6" x14ac:dyDescent="0.2">
      <c r="A26" s="9"/>
      <c r="B26" s="13"/>
      <c r="C26" s="13"/>
      <c r="D26" s="13"/>
      <c r="E26" s="13"/>
      <c r="F26" s="21"/>
    </row>
    <row r="27" spans="1:6" x14ac:dyDescent="0.2">
      <c r="A27" s="9"/>
      <c r="B27" s="13"/>
      <c r="C27" s="13"/>
      <c r="D27" s="13"/>
      <c r="E27" s="13"/>
      <c r="F27" s="21"/>
    </row>
    <row r="28" spans="1:6" x14ac:dyDescent="0.2">
      <c r="A28" s="9"/>
      <c r="B28" s="13"/>
      <c r="C28" s="13"/>
      <c r="D28" s="13"/>
      <c r="E28" s="13"/>
      <c r="F28" s="21"/>
    </row>
    <row r="29" spans="1:6" x14ac:dyDescent="0.2">
      <c r="A29" s="9"/>
      <c r="B29" s="13"/>
      <c r="C29" s="13"/>
      <c r="D29" s="13"/>
      <c r="E29" s="13"/>
      <c r="F29" s="21"/>
    </row>
    <row r="30" spans="1:6" x14ac:dyDescent="0.2">
      <c r="A30" s="9"/>
      <c r="B30" s="13"/>
      <c r="C30" s="13"/>
      <c r="D30" s="13"/>
      <c r="E30" s="13"/>
      <c r="F30" s="21"/>
    </row>
    <row r="31" spans="1:6" x14ac:dyDescent="0.2">
      <c r="A31" s="9"/>
      <c r="B31" s="13"/>
      <c r="C31" s="13"/>
      <c r="D31" s="13"/>
      <c r="E31" s="13"/>
      <c r="F31" s="21"/>
    </row>
    <row r="32" spans="1:6" x14ac:dyDescent="0.2">
      <c r="A32" s="9"/>
      <c r="B32" s="13"/>
      <c r="C32" s="13"/>
      <c r="D32" s="13"/>
      <c r="E32" s="13"/>
      <c r="F32" s="21"/>
    </row>
    <row r="33" spans="1:6" x14ac:dyDescent="0.2">
      <c r="A33" s="9"/>
      <c r="B33" s="13"/>
      <c r="C33" s="13"/>
      <c r="D33" s="13"/>
      <c r="E33" s="13"/>
      <c r="F33" s="21"/>
    </row>
    <row r="34" spans="1:6" x14ac:dyDescent="0.2">
      <c r="A34" s="9"/>
      <c r="B34" s="13"/>
      <c r="C34" s="13"/>
      <c r="D34" s="13"/>
      <c r="E34" s="13"/>
      <c r="F34" s="21"/>
    </row>
    <row r="35" spans="1:6" x14ac:dyDescent="0.2">
      <c r="A35" s="1712"/>
      <c r="B35" s="1713"/>
      <c r="C35" s="13"/>
      <c r="D35" s="13"/>
      <c r="E35" s="13"/>
      <c r="F35" s="21"/>
    </row>
    <row r="36" spans="1:6" x14ac:dyDescent="0.2">
      <c r="A36" s="1720"/>
      <c r="B36" s="1713"/>
      <c r="C36" s="1714"/>
      <c r="D36" s="1713"/>
      <c r="E36" s="1714"/>
      <c r="F36" s="1717"/>
    </row>
    <row r="37" spans="1:6" x14ac:dyDescent="0.2">
      <c r="A37" s="9"/>
      <c r="B37" s="13"/>
      <c r="C37" s="13"/>
      <c r="D37" s="13"/>
      <c r="E37" s="13"/>
      <c r="F37" s="21"/>
    </row>
    <row r="38" spans="1:6" x14ac:dyDescent="0.2">
      <c r="A38" s="9"/>
      <c r="B38" s="13"/>
      <c r="C38" s="13"/>
      <c r="D38" s="13"/>
      <c r="E38" s="13"/>
      <c r="F38" s="21"/>
    </row>
    <row r="39" spans="1:6" x14ac:dyDescent="0.2">
      <c r="A39" s="9"/>
      <c r="B39" s="13"/>
      <c r="C39" s="13"/>
      <c r="D39" s="13"/>
      <c r="E39" s="13"/>
      <c r="F39" s="21"/>
    </row>
    <row r="40" spans="1:6" x14ac:dyDescent="0.2">
      <c r="A40" s="9"/>
      <c r="B40" s="13"/>
      <c r="C40" s="13"/>
      <c r="D40" s="13"/>
      <c r="E40" s="13"/>
      <c r="F40" s="21"/>
    </row>
    <row r="41" spans="1:6" x14ac:dyDescent="0.2">
      <c r="A41" s="9"/>
      <c r="B41" s="13"/>
      <c r="C41" s="13"/>
      <c r="D41" s="13"/>
      <c r="E41" s="13"/>
      <c r="F41" s="21"/>
    </row>
    <row r="42" spans="1:6" x14ac:dyDescent="0.2">
      <c r="A42" s="9"/>
      <c r="B42" s="13"/>
      <c r="C42" s="13"/>
      <c r="D42" s="13"/>
      <c r="E42" s="13"/>
      <c r="F42" s="21"/>
    </row>
    <row r="43" spans="1:6" x14ac:dyDescent="0.2">
      <c r="A43" s="9"/>
      <c r="B43" s="13"/>
      <c r="C43" s="13"/>
      <c r="D43" s="13"/>
      <c r="E43" s="13"/>
      <c r="F43" s="21"/>
    </row>
    <row r="44" spans="1:6" x14ac:dyDescent="0.2">
      <c r="A44" s="9"/>
      <c r="B44" s="13"/>
      <c r="C44" s="13"/>
      <c r="D44" s="13"/>
      <c r="E44" s="13"/>
      <c r="F44" s="21"/>
    </row>
    <row r="45" spans="1:6" x14ac:dyDescent="0.2">
      <c r="A45" s="1712" t="s">
        <v>1232</v>
      </c>
      <c r="B45" s="1713"/>
      <c r="C45" s="1713"/>
      <c r="D45" s="1714" t="s">
        <v>1233</v>
      </c>
      <c r="E45" s="1713"/>
      <c r="F45" s="1717"/>
    </row>
    <row r="46" spans="1:6" x14ac:dyDescent="0.2">
      <c r="A46" s="9"/>
      <c r="B46" s="13"/>
      <c r="C46" s="13"/>
      <c r="D46" s="13"/>
      <c r="E46" s="13"/>
      <c r="F46" s="21"/>
    </row>
    <row r="47" spans="1:6" x14ac:dyDescent="0.2">
      <c r="A47" s="9"/>
      <c r="B47" s="13"/>
      <c r="C47" s="13"/>
      <c r="D47" s="13"/>
      <c r="E47" s="13"/>
      <c r="F47" s="21"/>
    </row>
    <row r="48" spans="1:6" x14ac:dyDescent="0.2">
      <c r="A48" s="9"/>
      <c r="B48" s="13"/>
      <c r="C48" s="13"/>
      <c r="D48" s="13"/>
      <c r="E48" s="13"/>
      <c r="F48" s="21"/>
    </row>
    <row r="49" spans="1:6" x14ac:dyDescent="0.2">
      <c r="A49" s="9"/>
      <c r="B49" s="13"/>
      <c r="C49" s="13"/>
      <c r="D49" s="13"/>
      <c r="E49" s="13"/>
      <c r="F49" s="21"/>
    </row>
    <row r="50" spans="1:6" x14ac:dyDescent="0.2">
      <c r="A50" s="9"/>
      <c r="B50" s="13"/>
      <c r="C50" s="13"/>
      <c r="D50" s="13"/>
      <c r="E50" s="13"/>
      <c r="F50" s="21"/>
    </row>
    <row r="51" spans="1:6" x14ac:dyDescent="0.2">
      <c r="A51" s="9"/>
      <c r="B51" s="13"/>
      <c r="C51" s="13"/>
      <c r="D51" s="13"/>
      <c r="E51" s="13"/>
      <c r="F51" s="21"/>
    </row>
    <row r="52" spans="1:6" x14ac:dyDescent="0.2">
      <c r="A52" s="9"/>
      <c r="B52" s="13"/>
      <c r="C52" s="13"/>
      <c r="D52" s="13"/>
      <c r="E52" s="13"/>
      <c r="F52" s="21"/>
    </row>
    <row r="53" spans="1:6" x14ac:dyDescent="0.2">
      <c r="A53" s="9"/>
      <c r="B53" s="13"/>
      <c r="C53" s="13"/>
      <c r="D53" s="13"/>
      <c r="E53" s="13"/>
      <c r="F53" s="21"/>
    </row>
    <row r="54" spans="1:6" x14ac:dyDescent="0.2">
      <c r="A54" s="9"/>
      <c r="B54" s="13"/>
      <c r="C54" s="13"/>
      <c r="D54" s="13"/>
      <c r="E54" s="13"/>
      <c r="F54" s="21"/>
    </row>
    <row r="55" spans="1:6" x14ac:dyDescent="0.2">
      <c r="A55" s="9"/>
      <c r="B55" s="13"/>
      <c r="C55" s="13"/>
      <c r="D55" s="13"/>
      <c r="E55" s="13"/>
      <c r="F55" s="21"/>
    </row>
    <row r="56" spans="1:6" x14ac:dyDescent="0.2">
      <c r="A56" s="9"/>
      <c r="B56" s="13"/>
      <c r="C56" s="13"/>
      <c r="D56" s="13"/>
      <c r="E56" s="13"/>
      <c r="F56" s="21"/>
    </row>
    <row r="57" spans="1:6" x14ac:dyDescent="0.2">
      <c r="A57" s="9"/>
      <c r="B57" s="13"/>
      <c r="C57" s="13"/>
      <c r="D57" s="13"/>
      <c r="E57" s="13"/>
      <c r="F57" s="21"/>
    </row>
    <row r="58" spans="1:6" x14ac:dyDescent="0.2">
      <c r="A58" s="9"/>
      <c r="B58" s="13"/>
      <c r="C58" s="13"/>
      <c r="D58" s="13"/>
      <c r="E58" s="13"/>
      <c r="F58" s="21"/>
    </row>
    <row r="59" spans="1:6" x14ac:dyDescent="0.2">
      <c r="A59" s="9"/>
      <c r="B59" s="13"/>
      <c r="C59" s="13"/>
      <c r="D59" s="13"/>
      <c r="E59" s="13"/>
      <c r="F59" s="21"/>
    </row>
    <row r="60" spans="1:6" x14ac:dyDescent="0.2">
      <c r="A60" s="9"/>
      <c r="B60" s="13"/>
      <c r="C60" s="13"/>
      <c r="D60" s="13"/>
      <c r="E60" s="13"/>
      <c r="F60" s="21"/>
    </row>
    <row r="61" spans="1:6" x14ac:dyDescent="0.2">
      <c r="A61" s="9"/>
      <c r="B61" s="13"/>
      <c r="C61" s="13"/>
      <c r="D61" s="13"/>
      <c r="E61" s="13"/>
      <c r="F61" s="21"/>
    </row>
    <row r="62" spans="1:6" x14ac:dyDescent="0.2">
      <c r="A62" s="9"/>
      <c r="B62" s="13"/>
      <c r="C62" s="13"/>
      <c r="D62" s="13"/>
      <c r="E62" s="13"/>
      <c r="F62" s="21"/>
    </row>
    <row r="63" spans="1:6" x14ac:dyDescent="0.2">
      <c r="A63" s="9"/>
      <c r="B63" s="13"/>
      <c r="C63" s="13"/>
      <c r="D63" s="13"/>
      <c r="E63" s="13"/>
      <c r="F63" s="21"/>
    </row>
    <row r="64" spans="1:6" x14ac:dyDescent="0.2">
      <c r="A64" s="9"/>
      <c r="B64" s="13"/>
      <c r="C64" s="13"/>
      <c r="D64" s="13"/>
      <c r="E64" s="13"/>
      <c r="F64" s="21"/>
    </row>
    <row r="65" spans="1:6" x14ac:dyDescent="0.2">
      <c r="A65" s="9"/>
      <c r="B65" s="13"/>
      <c r="C65" s="13"/>
      <c r="D65" s="13"/>
      <c r="E65" s="13"/>
      <c r="F65" s="21"/>
    </row>
    <row r="66" spans="1:6" x14ac:dyDescent="0.2">
      <c r="A66" s="9"/>
      <c r="B66" s="13"/>
      <c r="C66" s="13"/>
      <c r="D66" s="13"/>
      <c r="E66" s="13"/>
      <c r="F66" s="21"/>
    </row>
    <row r="67" spans="1:6" x14ac:dyDescent="0.2">
      <c r="A67" s="9"/>
      <c r="B67" s="13"/>
      <c r="C67" s="13"/>
      <c r="D67" s="13"/>
      <c r="E67" s="13"/>
      <c r="F67" s="21"/>
    </row>
    <row r="68" spans="1:6" x14ac:dyDescent="0.2">
      <c r="A68" s="9"/>
      <c r="B68" s="13"/>
      <c r="C68" s="13"/>
      <c r="D68" s="13"/>
      <c r="E68" s="13"/>
      <c r="F68" s="21"/>
    </row>
    <row r="69" spans="1:6" x14ac:dyDescent="0.2">
      <c r="A69" s="9"/>
      <c r="B69" s="13"/>
      <c r="C69" s="13"/>
      <c r="D69" s="13"/>
      <c r="E69" s="13"/>
      <c r="F69" s="21"/>
    </row>
    <row r="70" spans="1:6" x14ac:dyDescent="0.2">
      <c r="A70" s="9"/>
      <c r="B70" s="13"/>
      <c r="C70" s="13"/>
      <c r="D70" s="13"/>
      <c r="E70" s="13"/>
      <c r="F70" s="21"/>
    </row>
    <row r="71" spans="1:6" x14ac:dyDescent="0.2">
      <c r="A71" s="9"/>
      <c r="B71" s="13"/>
      <c r="C71" s="13"/>
      <c r="D71" s="13"/>
      <c r="E71" s="13"/>
      <c r="F71" s="21"/>
    </row>
    <row r="72" spans="1:6" x14ac:dyDescent="0.2">
      <c r="A72" s="9"/>
      <c r="B72" s="13"/>
      <c r="C72" s="13"/>
      <c r="D72" s="13"/>
      <c r="E72" s="13"/>
      <c r="F72" s="21"/>
    </row>
    <row r="73" spans="1:6" x14ac:dyDescent="0.2">
      <c r="A73" s="9"/>
      <c r="B73" s="13"/>
      <c r="C73" s="13"/>
      <c r="D73" s="13"/>
      <c r="E73" s="13"/>
      <c r="F73" s="21"/>
    </row>
    <row r="74" spans="1:6" x14ac:dyDescent="0.2">
      <c r="A74" s="9"/>
      <c r="B74" s="13"/>
      <c r="C74" s="13"/>
      <c r="D74" s="13"/>
      <c r="E74" s="13"/>
      <c r="F74" s="21"/>
    </row>
    <row r="75" spans="1:6" x14ac:dyDescent="0.2">
      <c r="A75" s="1712" t="s">
        <v>1234</v>
      </c>
      <c r="B75" s="1713"/>
      <c r="C75" s="1713"/>
      <c r="D75" s="1714" t="s">
        <v>1233</v>
      </c>
      <c r="E75" s="1713"/>
      <c r="F75" s="1717"/>
    </row>
    <row r="76" spans="1:6" x14ac:dyDescent="0.2">
      <c r="A76" s="9"/>
      <c r="B76" s="13"/>
      <c r="C76" s="13"/>
      <c r="D76" s="13"/>
      <c r="E76" s="13"/>
      <c r="F76" s="21"/>
    </row>
    <row r="77" spans="1:6" x14ac:dyDescent="0.2">
      <c r="A77" s="9"/>
      <c r="B77" s="13"/>
      <c r="C77" s="13"/>
      <c r="D77" s="13"/>
      <c r="E77" s="13"/>
      <c r="F77" s="21"/>
    </row>
    <row r="78" spans="1:6" x14ac:dyDescent="0.2">
      <c r="A78" s="9"/>
      <c r="B78" s="13"/>
      <c r="C78" s="13"/>
      <c r="D78" s="13"/>
      <c r="E78" s="13"/>
      <c r="F78" s="21"/>
    </row>
    <row r="79" spans="1:6" x14ac:dyDescent="0.2">
      <c r="A79" s="9"/>
      <c r="B79" s="13"/>
      <c r="C79" s="13"/>
      <c r="D79" s="13"/>
      <c r="E79" s="13"/>
      <c r="F79" s="21"/>
    </row>
    <row r="80" spans="1:6" x14ac:dyDescent="0.2">
      <c r="A80" s="9"/>
      <c r="B80" s="13"/>
      <c r="C80" s="13"/>
      <c r="D80" s="13"/>
      <c r="E80" s="13"/>
      <c r="F80" s="21"/>
    </row>
    <row r="81" spans="1:6" x14ac:dyDescent="0.2">
      <c r="A81" s="9"/>
      <c r="B81" s="13"/>
      <c r="C81" s="13"/>
      <c r="D81" s="13"/>
      <c r="E81" s="13"/>
      <c r="F81" s="21"/>
    </row>
    <row r="82" spans="1:6" x14ac:dyDescent="0.2">
      <c r="A82" s="9"/>
      <c r="B82" s="13"/>
      <c r="C82" s="13"/>
      <c r="D82" s="13"/>
      <c r="E82" s="13"/>
      <c r="F82" s="21"/>
    </row>
    <row r="83" spans="1:6" x14ac:dyDescent="0.2">
      <c r="A83" s="9"/>
      <c r="B83" s="13"/>
      <c r="C83" s="13"/>
      <c r="D83" s="13"/>
      <c r="E83" s="13"/>
      <c r="F83" s="21"/>
    </row>
    <row r="84" spans="1:6" x14ac:dyDescent="0.2">
      <c r="A84" s="9"/>
      <c r="B84" s="13"/>
      <c r="C84" s="13"/>
      <c r="D84" s="13"/>
      <c r="E84" s="13"/>
      <c r="F84" s="21"/>
    </row>
    <row r="85" spans="1:6" x14ac:dyDescent="0.2">
      <c r="A85" s="9"/>
      <c r="B85" s="13"/>
      <c r="C85" s="13"/>
      <c r="D85" s="13"/>
      <c r="E85" s="13"/>
      <c r="F85" s="21"/>
    </row>
    <row r="86" spans="1:6" x14ac:dyDescent="0.2">
      <c r="A86" s="9"/>
      <c r="B86" s="13"/>
      <c r="C86" s="13"/>
      <c r="D86" s="13"/>
      <c r="E86" s="13"/>
      <c r="F86" s="21"/>
    </row>
    <row r="87" spans="1:6" x14ac:dyDescent="0.2">
      <c r="A87" s="9"/>
      <c r="B87" s="13"/>
      <c r="C87" s="13"/>
      <c r="D87" s="13"/>
      <c r="E87" s="13"/>
      <c r="F87" s="21"/>
    </row>
    <row r="88" spans="1:6" x14ac:dyDescent="0.2">
      <c r="A88" s="9"/>
      <c r="B88" s="13"/>
      <c r="C88" s="13"/>
      <c r="D88" s="13"/>
      <c r="E88" s="13"/>
      <c r="F88" s="21"/>
    </row>
    <row r="89" spans="1:6" x14ac:dyDescent="0.2">
      <c r="A89" s="9"/>
      <c r="B89" s="13"/>
      <c r="C89" s="13"/>
      <c r="D89" s="13"/>
      <c r="E89" s="13"/>
      <c r="F89" s="21"/>
    </row>
    <row r="90" spans="1:6" x14ac:dyDescent="0.2">
      <c r="A90" s="9"/>
      <c r="B90" s="13"/>
      <c r="C90" s="13"/>
      <c r="D90" s="13"/>
      <c r="E90" s="13"/>
      <c r="F90" s="21"/>
    </row>
    <row r="91" spans="1:6" x14ac:dyDescent="0.2">
      <c r="A91" s="9"/>
      <c r="B91" s="13"/>
      <c r="C91" s="13"/>
      <c r="D91" s="13"/>
      <c r="E91" s="13"/>
      <c r="F91" s="21"/>
    </row>
    <row r="92" spans="1:6" x14ac:dyDescent="0.2">
      <c r="A92" s="9"/>
      <c r="B92" s="13"/>
      <c r="C92" s="13"/>
      <c r="D92" s="13"/>
      <c r="E92" s="13"/>
      <c r="F92" s="21"/>
    </row>
    <row r="93" spans="1:6" x14ac:dyDescent="0.2">
      <c r="A93" s="9"/>
      <c r="B93" s="13"/>
      <c r="C93" s="13"/>
      <c r="D93" s="13"/>
      <c r="E93" s="13"/>
      <c r="F93" s="21"/>
    </row>
    <row r="94" spans="1:6" x14ac:dyDescent="0.2">
      <c r="A94" s="9"/>
      <c r="B94" s="13"/>
      <c r="C94" s="13"/>
      <c r="D94" s="13"/>
      <c r="E94" s="13"/>
      <c r="F94" s="21"/>
    </row>
    <row r="95" spans="1:6" x14ac:dyDescent="0.2">
      <c r="A95" s="9"/>
      <c r="B95" s="13"/>
      <c r="C95" s="13"/>
      <c r="D95" s="13"/>
      <c r="E95" s="13"/>
      <c r="F95" s="21"/>
    </row>
    <row r="96" spans="1:6" x14ac:dyDescent="0.2">
      <c r="A96" s="9"/>
      <c r="B96" s="13"/>
      <c r="C96" s="13"/>
      <c r="D96" s="13"/>
      <c r="E96" s="13"/>
      <c r="F96" s="21"/>
    </row>
    <row r="97" spans="1:6" x14ac:dyDescent="0.2">
      <c r="A97" s="9"/>
      <c r="B97" s="13"/>
      <c r="C97" s="13"/>
      <c r="D97" s="13"/>
      <c r="E97" s="13"/>
      <c r="F97" s="21"/>
    </row>
    <row r="98" spans="1:6" x14ac:dyDescent="0.2">
      <c r="A98" s="9"/>
      <c r="B98" s="13"/>
      <c r="C98" s="13"/>
      <c r="D98" s="13"/>
      <c r="E98" s="13"/>
      <c r="F98" s="21"/>
    </row>
    <row r="99" spans="1:6" x14ac:dyDescent="0.2">
      <c r="A99" s="9"/>
      <c r="B99" s="13"/>
      <c r="C99" s="13"/>
      <c r="D99" s="13"/>
      <c r="E99" s="13"/>
      <c r="F99" s="21"/>
    </row>
    <row r="100" spans="1:6" x14ac:dyDescent="0.2">
      <c r="A100" s="9"/>
      <c r="B100" s="13"/>
      <c r="C100" s="13"/>
      <c r="D100" s="13"/>
      <c r="E100" s="13"/>
      <c r="F100" s="21"/>
    </row>
    <row r="101" spans="1:6" x14ac:dyDescent="0.2">
      <c r="A101" s="9"/>
      <c r="B101" s="13"/>
      <c r="C101" s="13"/>
      <c r="D101" s="13"/>
      <c r="E101" s="13"/>
      <c r="F101" s="21"/>
    </row>
    <row r="102" spans="1:6" x14ac:dyDescent="0.2">
      <c r="A102" s="9"/>
      <c r="B102" s="13"/>
      <c r="C102" s="13"/>
      <c r="D102" s="13"/>
      <c r="E102" s="13"/>
      <c r="F102" s="21"/>
    </row>
    <row r="103" spans="1:6" x14ac:dyDescent="0.2">
      <c r="A103" s="9"/>
      <c r="B103" s="13"/>
      <c r="C103" s="13"/>
      <c r="D103" s="13"/>
      <c r="E103" s="13"/>
      <c r="F103" s="21"/>
    </row>
    <row r="104" spans="1:6" x14ac:dyDescent="0.2">
      <c r="A104" s="1712" t="s">
        <v>1235</v>
      </c>
      <c r="B104" s="1713"/>
      <c r="C104" s="1713"/>
      <c r="D104" s="1714" t="s">
        <v>1236</v>
      </c>
      <c r="E104" s="1713"/>
      <c r="F104" s="1717"/>
    </row>
    <row r="105" spans="1:6" x14ac:dyDescent="0.2">
      <c r="A105" s="9"/>
      <c r="B105" s="13"/>
      <c r="C105" s="13"/>
      <c r="D105" s="13"/>
      <c r="E105" s="13"/>
      <c r="F105" s="21"/>
    </row>
    <row r="106" spans="1:6" x14ac:dyDescent="0.2">
      <c r="A106" s="9"/>
      <c r="B106" s="13"/>
      <c r="C106" s="13"/>
      <c r="D106" s="13"/>
      <c r="E106" s="13"/>
      <c r="F106" s="21"/>
    </row>
    <row r="107" spans="1:6" x14ac:dyDescent="0.2">
      <c r="A107" s="9"/>
      <c r="B107" s="13"/>
      <c r="C107" s="13"/>
      <c r="D107" s="13"/>
      <c r="E107" s="13"/>
      <c r="F107" s="21"/>
    </row>
    <row r="108" spans="1:6" x14ac:dyDescent="0.2">
      <c r="A108" s="9"/>
      <c r="B108" s="13"/>
      <c r="C108" s="13"/>
      <c r="D108" s="13"/>
      <c r="E108" s="13"/>
      <c r="F108" s="21"/>
    </row>
    <row r="109" spans="1:6" x14ac:dyDescent="0.2">
      <c r="A109" s="9"/>
      <c r="B109" s="13"/>
      <c r="C109" s="13"/>
      <c r="D109" s="13"/>
      <c r="E109" s="13"/>
      <c r="F109" s="21"/>
    </row>
    <row r="110" spans="1:6" x14ac:dyDescent="0.2">
      <c r="A110" s="9"/>
      <c r="B110" s="13"/>
      <c r="C110" s="13"/>
      <c r="D110" s="13"/>
      <c r="E110" s="13"/>
      <c r="F110" s="21"/>
    </row>
    <row r="111" spans="1:6" x14ac:dyDescent="0.2">
      <c r="A111" s="9"/>
      <c r="B111" s="13"/>
      <c r="C111" s="13"/>
      <c r="D111" s="13"/>
      <c r="E111" s="13"/>
      <c r="F111" s="21"/>
    </row>
    <row r="112" spans="1:6" x14ac:dyDescent="0.2">
      <c r="A112" s="9"/>
      <c r="B112" s="13"/>
      <c r="C112" s="13"/>
      <c r="D112" s="13"/>
      <c r="E112" s="13"/>
      <c r="F112" s="21"/>
    </row>
    <row r="113" spans="1:6" x14ac:dyDescent="0.2">
      <c r="A113" s="9"/>
      <c r="B113" s="13"/>
      <c r="C113" s="13"/>
      <c r="D113" s="13"/>
      <c r="E113" s="13"/>
      <c r="F113" s="21"/>
    </row>
    <row r="114" spans="1:6" x14ac:dyDescent="0.2">
      <c r="A114" s="9"/>
      <c r="B114" s="13"/>
      <c r="C114" s="13"/>
      <c r="D114" s="13"/>
      <c r="E114" s="13"/>
      <c r="F114" s="21"/>
    </row>
    <row r="115" spans="1:6" x14ac:dyDescent="0.2">
      <c r="A115" s="9"/>
      <c r="B115" s="13"/>
      <c r="C115" s="13"/>
      <c r="D115" s="13"/>
      <c r="E115" s="13"/>
      <c r="F115" s="21"/>
    </row>
    <row r="116" spans="1:6" x14ac:dyDescent="0.2">
      <c r="A116" s="9"/>
      <c r="B116" s="13"/>
      <c r="C116" s="13"/>
      <c r="D116" s="13"/>
      <c r="E116" s="13"/>
      <c r="F116" s="21"/>
    </row>
    <row r="117" spans="1:6" x14ac:dyDescent="0.2">
      <c r="A117" s="9"/>
      <c r="B117" s="13"/>
      <c r="C117" s="13"/>
      <c r="D117" s="13"/>
      <c r="E117" s="13"/>
      <c r="F117" s="21"/>
    </row>
    <row r="118" spans="1:6" x14ac:dyDescent="0.2">
      <c r="A118" s="9"/>
      <c r="B118" s="13"/>
      <c r="C118" s="13"/>
      <c r="D118" s="13"/>
      <c r="E118" s="13"/>
      <c r="F118" s="21"/>
    </row>
    <row r="119" spans="1:6" x14ac:dyDescent="0.2">
      <c r="A119" s="9"/>
      <c r="B119" s="13"/>
      <c r="C119" s="13"/>
      <c r="D119" s="13"/>
      <c r="E119" s="13"/>
      <c r="F119" s="21"/>
    </row>
    <row r="120" spans="1:6" x14ac:dyDescent="0.2">
      <c r="A120" s="9"/>
      <c r="B120" s="13"/>
      <c r="C120" s="13"/>
      <c r="D120" s="13"/>
      <c r="E120" s="13"/>
      <c r="F120" s="21"/>
    </row>
    <row r="121" spans="1:6" x14ac:dyDescent="0.2">
      <c r="A121" s="9"/>
      <c r="B121" s="13"/>
      <c r="C121" s="13"/>
      <c r="D121" s="13"/>
      <c r="E121" s="13"/>
      <c r="F121" s="21"/>
    </row>
    <row r="122" spans="1:6" x14ac:dyDescent="0.2">
      <c r="A122" s="9"/>
      <c r="B122" s="13"/>
      <c r="C122" s="13"/>
      <c r="D122" s="13"/>
      <c r="E122" s="13"/>
      <c r="F122" s="21"/>
    </row>
    <row r="123" spans="1:6" x14ac:dyDescent="0.2">
      <c r="A123" s="9"/>
      <c r="B123" s="13"/>
      <c r="C123" s="13"/>
      <c r="D123" s="13"/>
      <c r="E123" s="13"/>
      <c r="F123" s="21"/>
    </row>
    <row r="124" spans="1:6" x14ac:dyDescent="0.2">
      <c r="A124" s="9"/>
      <c r="B124" s="13"/>
      <c r="C124" s="13"/>
      <c r="D124" s="13"/>
      <c r="E124" s="13"/>
      <c r="F124" s="21"/>
    </row>
    <row r="125" spans="1:6" x14ac:dyDescent="0.2">
      <c r="A125" s="9"/>
      <c r="B125" s="13"/>
      <c r="C125" s="13"/>
      <c r="D125" s="13"/>
      <c r="E125" s="13"/>
      <c r="F125" s="21"/>
    </row>
    <row r="126" spans="1:6" x14ac:dyDescent="0.2">
      <c r="A126" s="9"/>
      <c r="B126" s="13"/>
      <c r="C126" s="13"/>
      <c r="D126" s="13"/>
      <c r="E126" s="13"/>
      <c r="F126" s="21"/>
    </row>
    <row r="127" spans="1:6" x14ac:dyDescent="0.2">
      <c r="A127" s="9"/>
      <c r="B127" s="13"/>
      <c r="C127" s="13"/>
      <c r="D127" s="13"/>
      <c r="E127" s="13"/>
      <c r="F127" s="21"/>
    </row>
    <row r="128" spans="1:6" x14ac:dyDescent="0.2">
      <c r="A128" s="9"/>
      <c r="B128" s="13"/>
      <c r="C128" s="13"/>
      <c r="D128" s="13"/>
      <c r="E128" s="13"/>
      <c r="F128" s="21"/>
    </row>
    <row r="129" spans="1:6" x14ac:dyDescent="0.2">
      <c r="A129" s="9"/>
      <c r="B129" s="13"/>
      <c r="C129" s="13"/>
      <c r="D129" s="13"/>
      <c r="E129" s="13"/>
      <c r="F129" s="21"/>
    </row>
    <row r="130" spans="1:6" x14ac:dyDescent="0.2">
      <c r="A130" s="9"/>
      <c r="B130" s="13"/>
      <c r="C130" s="13"/>
      <c r="D130" s="13"/>
      <c r="E130" s="13"/>
      <c r="F130" s="21"/>
    </row>
    <row r="131" spans="1:6" x14ac:dyDescent="0.2">
      <c r="A131" s="9"/>
      <c r="B131" s="13"/>
      <c r="C131" s="13"/>
      <c r="D131" s="13"/>
      <c r="E131" s="13"/>
      <c r="F131" s="21"/>
    </row>
    <row r="132" spans="1:6" x14ac:dyDescent="0.2">
      <c r="A132" s="9"/>
      <c r="B132" s="13"/>
      <c r="C132" s="13"/>
      <c r="D132" s="13"/>
      <c r="E132" s="13"/>
      <c r="F132" s="21"/>
    </row>
    <row r="133" spans="1:6" x14ac:dyDescent="0.2">
      <c r="A133" s="9"/>
      <c r="B133" s="13"/>
      <c r="C133" s="13"/>
      <c r="D133" s="13"/>
      <c r="E133" s="13"/>
      <c r="F133" s="21"/>
    </row>
    <row r="134" spans="1:6" x14ac:dyDescent="0.2">
      <c r="A134" s="1712" t="s">
        <v>1237</v>
      </c>
      <c r="B134" s="1713"/>
      <c r="C134" s="1713"/>
      <c r="D134" s="1714" t="s">
        <v>1238</v>
      </c>
      <c r="E134" s="1713"/>
      <c r="F134" s="1717"/>
    </row>
    <row r="135" spans="1:6" x14ac:dyDescent="0.2">
      <c r="A135" s="9"/>
      <c r="B135" s="13"/>
      <c r="C135" s="13"/>
      <c r="D135" s="13"/>
      <c r="E135" s="13"/>
      <c r="F135" s="21"/>
    </row>
    <row r="136" spans="1:6" x14ac:dyDescent="0.2">
      <c r="A136" s="9"/>
      <c r="B136" s="13"/>
      <c r="C136" s="13"/>
      <c r="D136" s="13"/>
      <c r="E136" s="13"/>
      <c r="F136" s="21"/>
    </row>
    <row r="137" spans="1:6" x14ac:dyDescent="0.2">
      <c r="A137" s="9"/>
      <c r="B137" s="13"/>
      <c r="C137" s="13"/>
      <c r="D137" s="13"/>
      <c r="E137" s="13"/>
      <c r="F137" s="21"/>
    </row>
    <row r="138" spans="1:6" x14ac:dyDescent="0.2">
      <c r="A138" s="9"/>
      <c r="B138" s="13"/>
      <c r="C138" s="13"/>
      <c r="D138" s="13"/>
      <c r="E138" s="13"/>
      <c r="F138" s="21"/>
    </row>
    <row r="139" spans="1:6" x14ac:dyDescent="0.2">
      <c r="A139" s="9"/>
      <c r="B139" s="13"/>
      <c r="C139" s="13"/>
      <c r="D139" s="13"/>
      <c r="E139" s="13"/>
      <c r="F139" s="21"/>
    </row>
    <row r="140" spans="1:6" x14ac:dyDescent="0.2">
      <c r="A140" s="9"/>
      <c r="B140" s="13"/>
      <c r="C140" s="13"/>
      <c r="D140" s="13"/>
      <c r="E140" s="13"/>
      <c r="F140" s="21"/>
    </row>
    <row r="141" spans="1:6" x14ac:dyDescent="0.2">
      <c r="A141" s="9"/>
      <c r="B141" s="13"/>
      <c r="C141" s="13"/>
      <c r="D141" s="13"/>
      <c r="E141" s="13"/>
      <c r="F141" s="21"/>
    </row>
    <row r="142" spans="1:6" x14ac:dyDescent="0.2">
      <c r="A142" s="9"/>
      <c r="B142" s="13"/>
      <c r="C142" s="13"/>
      <c r="D142" s="13"/>
      <c r="E142" s="13"/>
      <c r="F142" s="21"/>
    </row>
    <row r="143" spans="1:6" x14ac:dyDescent="0.2">
      <c r="A143" s="9"/>
      <c r="B143" s="13"/>
      <c r="C143" s="13"/>
      <c r="D143" s="13"/>
      <c r="E143" s="13"/>
      <c r="F143" s="21"/>
    </row>
    <row r="144" spans="1:6" x14ac:dyDescent="0.2">
      <c r="A144" s="9"/>
      <c r="B144" s="13"/>
      <c r="C144" s="13"/>
      <c r="D144" s="13"/>
      <c r="E144" s="13"/>
      <c r="F144" s="21"/>
    </row>
    <row r="145" spans="1:6" x14ac:dyDescent="0.2">
      <c r="A145" s="9"/>
      <c r="B145" s="13"/>
      <c r="C145" s="13"/>
      <c r="D145" s="13"/>
      <c r="E145" s="13"/>
      <c r="F145" s="21"/>
    </row>
    <row r="146" spans="1:6" x14ac:dyDescent="0.2">
      <c r="A146" s="9"/>
      <c r="B146" s="13"/>
      <c r="C146" s="13"/>
      <c r="D146" s="13"/>
      <c r="E146" s="13"/>
      <c r="F146" s="21"/>
    </row>
    <row r="147" spans="1:6" x14ac:dyDescent="0.2">
      <c r="A147" s="9"/>
      <c r="B147" s="13"/>
      <c r="C147" s="13"/>
      <c r="D147" s="13"/>
      <c r="E147" s="13"/>
      <c r="F147" s="21"/>
    </row>
    <row r="148" spans="1:6" x14ac:dyDescent="0.2">
      <c r="A148" s="9"/>
      <c r="B148" s="13"/>
      <c r="C148" s="13"/>
      <c r="D148" s="13"/>
      <c r="E148" s="13"/>
      <c r="F148" s="21"/>
    </row>
    <row r="149" spans="1:6" x14ac:dyDescent="0.2">
      <c r="A149" s="9"/>
      <c r="B149" s="13"/>
      <c r="C149" s="13"/>
      <c r="D149" s="13"/>
      <c r="E149" s="13"/>
      <c r="F149" s="21"/>
    </row>
    <row r="150" spans="1:6" x14ac:dyDescent="0.2">
      <c r="A150" s="9"/>
      <c r="B150" s="13"/>
      <c r="C150" s="13"/>
      <c r="D150" s="13"/>
      <c r="E150" s="13"/>
      <c r="F150" s="21"/>
    </row>
    <row r="151" spans="1:6" x14ac:dyDescent="0.2">
      <c r="A151" s="9"/>
      <c r="B151" s="13"/>
      <c r="C151" s="13"/>
      <c r="D151" s="13"/>
      <c r="E151" s="13"/>
      <c r="F151" s="21"/>
    </row>
    <row r="152" spans="1:6" x14ac:dyDescent="0.2">
      <c r="A152" s="9"/>
      <c r="B152" s="13"/>
      <c r="C152" s="13"/>
      <c r="D152" s="13"/>
      <c r="E152" s="13"/>
      <c r="F152" s="21"/>
    </row>
    <row r="153" spans="1:6" x14ac:dyDescent="0.2">
      <c r="A153" s="9"/>
      <c r="B153" s="13"/>
      <c r="C153" s="13"/>
      <c r="D153" s="13"/>
      <c r="E153" s="13"/>
      <c r="F153" s="21"/>
    </row>
    <row r="154" spans="1:6" x14ac:dyDescent="0.2">
      <c r="A154" s="9"/>
      <c r="B154" s="13"/>
      <c r="C154" s="13"/>
      <c r="D154" s="13"/>
      <c r="E154" s="13"/>
      <c r="F154" s="21"/>
    </row>
    <row r="155" spans="1:6" x14ac:dyDescent="0.2">
      <c r="A155" s="9"/>
      <c r="B155" s="13"/>
      <c r="C155" s="13"/>
      <c r="D155" s="13"/>
      <c r="E155" s="13"/>
      <c r="F155" s="21"/>
    </row>
    <row r="156" spans="1:6" x14ac:dyDescent="0.2">
      <c r="A156" s="9"/>
      <c r="B156" s="13"/>
      <c r="C156" s="13"/>
      <c r="D156" s="13"/>
      <c r="E156" s="13"/>
      <c r="F156" s="21"/>
    </row>
    <row r="157" spans="1:6" x14ac:dyDescent="0.2">
      <c r="A157" s="9"/>
      <c r="B157" s="13"/>
      <c r="C157" s="13"/>
      <c r="D157" s="13"/>
      <c r="E157" s="13"/>
      <c r="F157" s="21"/>
    </row>
    <row r="158" spans="1:6" x14ac:dyDescent="0.2">
      <c r="A158" s="9"/>
      <c r="B158" s="13"/>
      <c r="C158" s="13"/>
      <c r="D158" s="13"/>
      <c r="E158" s="13"/>
      <c r="F158" s="21"/>
    </row>
    <row r="159" spans="1:6" x14ac:dyDescent="0.2">
      <c r="A159" s="9"/>
      <c r="B159" s="13"/>
      <c r="C159" s="13"/>
      <c r="D159" s="13"/>
      <c r="E159" s="13"/>
      <c r="F159" s="21"/>
    </row>
    <row r="160" spans="1:6" x14ac:dyDescent="0.2">
      <c r="A160" s="9"/>
      <c r="B160" s="13"/>
      <c r="C160" s="13"/>
      <c r="D160" s="13"/>
      <c r="E160" s="13"/>
      <c r="F160" s="21"/>
    </row>
    <row r="161" spans="1:6" x14ac:dyDescent="0.2">
      <c r="A161" s="9"/>
      <c r="B161" s="13"/>
      <c r="C161" s="13"/>
      <c r="D161" s="13"/>
      <c r="E161" s="13"/>
      <c r="F161" s="21"/>
    </row>
    <row r="162" spans="1:6" x14ac:dyDescent="0.2">
      <c r="A162" s="9"/>
      <c r="B162" s="13"/>
      <c r="C162" s="13"/>
      <c r="D162" s="13"/>
      <c r="E162" s="13"/>
      <c r="F162" s="21"/>
    </row>
    <row r="163" spans="1:6" x14ac:dyDescent="0.2">
      <c r="A163" s="9"/>
      <c r="B163" s="13"/>
      <c r="C163" s="13"/>
      <c r="D163" s="13"/>
      <c r="E163" s="13"/>
      <c r="F163" s="21"/>
    </row>
    <row r="164" spans="1:6" x14ac:dyDescent="0.2">
      <c r="A164" s="1712" t="s">
        <v>1239</v>
      </c>
      <c r="B164" s="1713"/>
      <c r="C164" s="1713"/>
      <c r="D164" s="1714" t="s">
        <v>1238</v>
      </c>
      <c r="E164" s="1713"/>
      <c r="F164" s="1717"/>
    </row>
    <row r="165" spans="1:6" x14ac:dyDescent="0.2">
      <c r="A165" s="9"/>
      <c r="B165" s="13"/>
      <c r="C165" s="13"/>
      <c r="D165" s="13"/>
      <c r="E165" s="13"/>
      <c r="F165" s="21"/>
    </row>
    <row r="166" spans="1:6" x14ac:dyDescent="0.2">
      <c r="A166" s="9"/>
      <c r="B166" s="13"/>
      <c r="C166" s="13"/>
      <c r="D166" s="13"/>
      <c r="E166" s="13"/>
      <c r="F166" s="21"/>
    </row>
    <row r="167" spans="1:6" x14ac:dyDescent="0.2">
      <c r="A167" s="9"/>
      <c r="B167" s="13"/>
      <c r="C167" s="13"/>
      <c r="D167" s="13"/>
      <c r="E167" s="13"/>
      <c r="F167" s="21"/>
    </row>
    <row r="168" spans="1:6" x14ac:dyDescent="0.2">
      <c r="A168" s="9"/>
      <c r="B168" s="13"/>
      <c r="C168" s="13"/>
      <c r="D168" s="13"/>
      <c r="E168" s="13"/>
      <c r="F168" s="21"/>
    </row>
    <row r="169" spans="1:6" x14ac:dyDescent="0.2">
      <c r="A169" s="9"/>
      <c r="B169" s="13"/>
      <c r="C169" s="13"/>
      <c r="D169" s="13"/>
      <c r="E169" s="13"/>
      <c r="F169" s="21"/>
    </row>
    <row r="170" spans="1:6" x14ac:dyDescent="0.2">
      <c r="A170" s="9"/>
      <c r="B170" s="13"/>
      <c r="C170" s="13"/>
      <c r="D170" s="13"/>
      <c r="E170" s="13"/>
      <c r="F170" s="21"/>
    </row>
    <row r="171" spans="1:6" x14ac:dyDescent="0.2">
      <c r="A171" s="9"/>
      <c r="B171" s="13"/>
      <c r="C171" s="13"/>
      <c r="D171" s="13"/>
      <c r="E171" s="13"/>
      <c r="F171" s="21"/>
    </row>
    <row r="172" spans="1:6" x14ac:dyDescent="0.2">
      <c r="A172" s="9"/>
      <c r="B172" s="13"/>
      <c r="C172" s="13"/>
      <c r="D172" s="13"/>
      <c r="E172" s="13"/>
      <c r="F172" s="21"/>
    </row>
    <row r="173" spans="1:6" x14ac:dyDescent="0.2">
      <c r="A173" s="9"/>
      <c r="B173" s="13"/>
      <c r="C173" s="13"/>
      <c r="D173" s="13"/>
      <c r="E173" s="13"/>
      <c r="F173" s="21"/>
    </row>
    <row r="174" spans="1:6" x14ac:dyDescent="0.2">
      <c r="A174" s="9"/>
      <c r="B174" s="13"/>
      <c r="C174" s="13"/>
      <c r="D174" s="13"/>
      <c r="E174" s="13"/>
      <c r="F174" s="21"/>
    </row>
    <row r="175" spans="1:6" x14ac:dyDescent="0.2">
      <c r="A175" s="9"/>
      <c r="B175" s="13"/>
      <c r="C175" s="13"/>
      <c r="D175" s="13"/>
      <c r="E175" s="13"/>
      <c r="F175" s="21"/>
    </row>
    <row r="176" spans="1:6" x14ac:dyDescent="0.2">
      <c r="A176" s="9"/>
      <c r="B176" s="13"/>
      <c r="C176" s="13"/>
      <c r="D176" s="13"/>
      <c r="E176" s="13"/>
      <c r="F176" s="21"/>
    </row>
    <row r="177" spans="1:6" x14ac:dyDescent="0.2">
      <c r="A177" s="9"/>
      <c r="B177" s="13"/>
      <c r="C177" s="13"/>
      <c r="D177" s="13"/>
      <c r="E177" s="13"/>
      <c r="F177" s="21"/>
    </row>
    <row r="178" spans="1:6" x14ac:dyDescent="0.2">
      <c r="A178" s="9"/>
      <c r="B178" s="13"/>
      <c r="C178" s="13"/>
      <c r="D178" s="13"/>
      <c r="E178" s="13"/>
      <c r="F178" s="21"/>
    </row>
    <row r="179" spans="1:6" x14ac:dyDescent="0.2">
      <c r="A179" s="9"/>
      <c r="B179" s="13"/>
      <c r="C179" s="13"/>
      <c r="D179" s="13"/>
      <c r="E179" s="13"/>
      <c r="F179" s="21"/>
    </row>
    <row r="180" spans="1:6" x14ac:dyDescent="0.2">
      <c r="A180" s="9"/>
      <c r="B180" s="13"/>
      <c r="C180" s="13"/>
      <c r="D180" s="13"/>
      <c r="E180" s="13"/>
      <c r="F180" s="21"/>
    </row>
    <row r="181" spans="1:6" x14ac:dyDescent="0.2">
      <c r="A181" s="9"/>
      <c r="B181" s="13"/>
      <c r="C181" s="13"/>
      <c r="D181" s="13"/>
      <c r="E181" s="13"/>
      <c r="F181" s="21"/>
    </row>
    <row r="182" spans="1:6" x14ac:dyDescent="0.2">
      <c r="A182" s="9"/>
      <c r="B182" s="13"/>
      <c r="C182" s="13"/>
      <c r="D182" s="13"/>
      <c r="E182" s="13"/>
      <c r="F182" s="21"/>
    </row>
    <row r="183" spans="1:6" x14ac:dyDescent="0.2">
      <c r="A183" s="9"/>
      <c r="B183" s="13"/>
      <c r="C183" s="13"/>
      <c r="D183" s="13"/>
      <c r="E183" s="13"/>
      <c r="F183" s="21"/>
    </row>
    <row r="184" spans="1:6" x14ac:dyDescent="0.2">
      <c r="A184" s="9"/>
      <c r="B184" s="13"/>
      <c r="C184" s="13"/>
      <c r="D184" s="13"/>
      <c r="E184" s="13"/>
      <c r="F184" s="21"/>
    </row>
    <row r="185" spans="1:6" x14ac:dyDescent="0.2">
      <c r="A185" s="9"/>
      <c r="B185" s="13"/>
      <c r="C185" s="13"/>
      <c r="D185" s="13"/>
      <c r="E185" s="13"/>
      <c r="F185" s="21"/>
    </row>
    <row r="186" spans="1:6" x14ac:dyDescent="0.2">
      <c r="A186" s="9"/>
      <c r="B186" s="13"/>
      <c r="C186" s="13"/>
      <c r="D186" s="13"/>
      <c r="E186" s="13"/>
      <c r="F186" s="21"/>
    </row>
    <row r="187" spans="1:6" x14ac:dyDescent="0.2">
      <c r="A187" s="9"/>
      <c r="B187" s="13"/>
      <c r="C187" s="13"/>
      <c r="D187" s="13"/>
      <c r="E187" s="13"/>
      <c r="F187" s="21"/>
    </row>
    <row r="188" spans="1:6" x14ac:dyDescent="0.2">
      <c r="A188" s="9"/>
      <c r="B188" s="13"/>
      <c r="C188" s="13"/>
      <c r="D188" s="13"/>
      <c r="E188" s="13"/>
      <c r="F188" s="21"/>
    </row>
    <row r="189" spans="1:6" x14ac:dyDescent="0.2">
      <c r="A189" s="9"/>
      <c r="B189" s="13"/>
      <c r="C189" s="13"/>
      <c r="D189" s="13"/>
      <c r="E189" s="13"/>
      <c r="F189" s="21"/>
    </row>
    <row r="190" spans="1:6" x14ac:dyDescent="0.2">
      <c r="A190" s="9"/>
      <c r="B190" s="13"/>
      <c r="C190" s="13"/>
      <c r="D190" s="13"/>
      <c r="E190" s="13"/>
      <c r="F190" s="21"/>
    </row>
    <row r="191" spans="1:6" x14ac:dyDescent="0.2">
      <c r="A191" s="9"/>
      <c r="B191" s="13"/>
      <c r="C191" s="13"/>
      <c r="D191" s="13"/>
      <c r="E191" s="13"/>
      <c r="F191" s="21"/>
    </row>
    <row r="192" spans="1:6" x14ac:dyDescent="0.2">
      <c r="A192" s="9"/>
      <c r="B192" s="13"/>
      <c r="C192" s="13"/>
      <c r="D192" s="13"/>
      <c r="E192" s="13"/>
      <c r="F192" s="21"/>
    </row>
    <row r="193" spans="1:6" x14ac:dyDescent="0.2">
      <c r="A193" s="1714" t="s">
        <v>1233</v>
      </c>
      <c r="B193" s="1713"/>
      <c r="C193" s="1717"/>
      <c r="D193" s="1714" t="s">
        <v>1238</v>
      </c>
      <c r="E193" s="1713"/>
      <c r="F193" s="1717"/>
    </row>
    <row r="194" spans="1:6" x14ac:dyDescent="0.2">
      <c r="A194" s="9"/>
      <c r="B194" s="13"/>
      <c r="C194" s="13"/>
      <c r="D194" s="13"/>
      <c r="E194" s="13"/>
      <c r="F194" s="21"/>
    </row>
    <row r="195" spans="1:6" x14ac:dyDescent="0.2">
      <c r="A195" s="9"/>
      <c r="B195" s="13"/>
      <c r="C195" s="13"/>
      <c r="D195" s="13"/>
      <c r="E195" s="13"/>
      <c r="F195" s="21"/>
    </row>
    <row r="196" spans="1:6" x14ac:dyDescent="0.2">
      <c r="A196" s="9"/>
      <c r="B196" s="13"/>
      <c r="C196" s="13"/>
      <c r="D196" s="13"/>
      <c r="E196" s="13"/>
      <c r="F196" s="21"/>
    </row>
    <row r="197" spans="1:6" x14ac:dyDescent="0.2">
      <c r="A197" s="9"/>
      <c r="B197" s="13"/>
      <c r="C197" s="13"/>
      <c r="D197" s="13"/>
      <c r="E197" s="13"/>
      <c r="F197" s="21"/>
    </row>
    <row r="198" spans="1:6" x14ac:dyDescent="0.2">
      <c r="A198" s="9"/>
      <c r="B198" s="13"/>
      <c r="C198" s="13"/>
      <c r="D198" s="13"/>
      <c r="E198" s="13"/>
      <c r="F198" s="21"/>
    </row>
    <row r="199" spans="1:6" x14ac:dyDescent="0.2">
      <c r="A199" s="9"/>
      <c r="B199" s="13"/>
      <c r="C199" s="13"/>
      <c r="D199" s="13"/>
      <c r="E199" s="13"/>
      <c r="F199" s="21"/>
    </row>
    <row r="200" spans="1:6" x14ac:dyDescent="0.2">
      <c r="A200" s="9"/>
      <c r="B200" s="13"/>
      <c r="C200" s="13"/>
      <c r="D200" s="13"/>
      <c r="E200" s="13"/>
      <c r="F200" s="21"/>
    </row>
    <row r="201" spans="1:6" x14ac:dyDescent="0.2">
      <c r="A201" s="9"/>
      <c r="B201" s="13"/>
      <c r="C201" s="13"/>
      <c r="D201" s="13"/>
      <c r="E201" s="13"/>
      <c r="F201" s="21"/>
    </row>
    <row r="202" spans="1:6" x14ac:dyDescent="0.2">
      <c r="A202" s="9"/>
      <c r="B202" s="13"/>
      <c r="C202" s="13"/>
      <c r="D202" s="13"/>
      <c r="E202" s="13"/>
      <c r="F202" s="21"/>
    </row>
    <row r="203" spans="1:6" x14ac:dyDescent="0.2">
      <c r="A203" s="9"/>
      <c r="B203" s="13"/>
      <c r="C203" s="13"/>
      <c r="D203" s="13"/>
      <c r="E203" s="13"/>
      <c r="F203" s="21"/>
    </row>
    <row r="204" spans="1:6" x14ac:dyDescent="0.2">
      <c r="A204" s="9"/>
      <c r="B204" s="13"/>
      <c r="C204" s="13"/>
      <c r="D204" s="13"/>
      <c r="E204" s="13"/>
      <c r="F204" s="21"/>
    </row>
    <row r="205" spans="1:6" x14ac:dyDescent="0.2">
      <c r="A205" s="9"/>
      <c r="B205" s="13"/>
      <c r="C205" s="13"/>
      <c r="D205" s="13"/>
      <c r="E205" s="13"/>
      <c r="F205" s="21"/>
    </row>
    <row r="206" spans="1:6" x14ac:dyDescent="0.2">
      <c r="A206" s="9"/>
      <c r="B206" s="13"/>
      <c r="C206" s="13"/>
      <c r="D206" s="13"/>
      <c r="E206" s="13"/>
      <c r="F206" s="21"/>
    </row>
    <row r="207" spans="1:6" x14ac:dyDescent="0.2">
      <c r="A207" s="9"/>
      <c r="B207" s="13"/>
      <c r="C207" s="13"/>
      <c r="D207" s="13"/>
      <c r="E207" s="13"/>
      <c r="F207" s="21"/>
    </row>
    <row r="208" spans="1:6" x14ac:dyDescent="0.2">
      <c r="A208" s="9"/>
      <c r="B208" s="13"/>
      <c r="C208" s="13"/>
      <c r="D208" s="13"/>
      <c r="E208" s="13"/>
      <c r="F208" s="21"/>
    </row>
    <row r="209" spans="1:6" x14ac:dyDescent="0.2">
      <c r="A209" s="9"/>
      <c r="B209" s="13"/>
      <c r="C209" s="13"/>
      <c r="D209" s="13"/>
      <c r="E209" s="13"/>
      <c r="F209" s="21"/>
    </row>
    <row r="210" spans="1:6" x14ac:dyDescent="0.2">
      <c r="A210" s="9"/>
      <c r="B210" s="13"/>
      <c r="C210" s="13"/>
      <c r="D210" s="13"/>
      <c r="E210" s="13"/>
      <c r="F210" s="21"/>
    </row>
    <row r="211" spans="1:6" x14ac:dyDescent="0.2">
      <c r="A211" s="9"/>
      <c r="B211" s="13"/>
      <c r="C211" s="13"/>
      <c r="D211" s="13"/>
      <c r="E211" s="13"/>
      <c r="F211" s="21"/>
    </row>
    <row r="212" spans="1:6" x14ac:dyDescent="0.2">
      <c r="A212" s="9"/>
      <c r="B212" s="13"/>
      <c r="C212" s="13"/>
      <c r="D212" s="13"/>
      <c r="E212" s="13"/>
      <c r="F212" s="21"/>
    </row>
    <row r="213" spans="1:6" x14ac:dyDescent="0.2">
      <c r="A213" s="9"/>
      <c r="B213" s="13"/>
      <c r="C213" s="13"/>
      <c r="D213" s="13"/>
      <c r="E213" s="13"/>
      <c r="F213" s="21"/>
    </row>
    <row r="214" spans="1:6" x14ac:dyDescent="0.2">
      <c r="A214" s="9"/>
      <c r="B214" s="13"/>
      <c r="C214" s="13"/>
      <c r="D214" s="13"/>
      <c r="E214" s="13"/>
      <c r="F214" s="21"/>
    </row>
    <row r="215" spans="1:6" x14ac:dyDescent="0.2">
      <c r="A215" s="9"/>
      <c r="B215" s="13"/>
      <c r="C215" s="13"/>
      <c r="D215" s="13"/>
      <c r="E215" s="13"/>
      <c r="F215" s="21"/>
    </row>
    <row r="216" spans="1:6" x14ac:dyDescent="0.2">
      <c r="A216" s="9"/>
      <c r="B216" s="13"/>
      <c r="C216" s="13"/>
      <c r="D216" s="13"/>
      <c r="E216" s="13"/>
      <c r="F216" s="21"/>
    </row>
    <row r="217" spans="1:6" x14ac:dyDescent="0.2">
      <c r="A217" s="9"/>
      <c r="B217" s="13"/>
      <c r="C217" s="13"/>
      <c r="D217" s="13"/>
      <c r="E217" s="13"/>
      <c r="F217" s="21"/>
    </row>
    <row r="218" spans="1:6" x14ac:dyDescent="0.2">
      <c r="A218" s="9"/>
      <c r="B218" s="13"/>
      <c r="C218" s="13"/>
      <c r="D218" s="13"/>
      <c r="E218" s="13"/>
      <c r="F218" s="21"/>
    </row>
    <row r="219" spans="1:6" x14ac:dyDescent="0.2">
      <c r="A219" s="9"/>
      <c r="B219" s="13"/>
      <c r="C219" s="13"/>
      <c r="D219" s="13"/>
      <c r="E219" s="13"/>
      <c r="F219" s="21"/>
    </row>
    <row r="220" spans="1:6" x14ac:dyDescent="0.2">
      <c r="A220" s="9"/>
      <c r="B220" s="13"/>
      <c r="C220" s="13"/>
      <c r="D220" s="13"/>
      <c r="E220" s="13"/>
      <c r="F220" s="21"/>
    </row>
    <row r="221" spans="1:6" x14ac:dyDescent="0.2">
      <c r="A221" s="1811"/>
      <c r="B221" s="1719"/>
      <c r="C221" s="1719"/>
      <c r="D221" s="1719"/>
      <c r="E221" s="1719"/>
      <c r="F221" s="1812"/>
    </row>
    <row r="222" spans="1:6" x14ac:dyDescent="0.2">
      <c r="A222" s="9"/>
      <c r="B222" s="13"/>
      <c r="C222" s="13"/>
      <c r="D222" s="13"/>
      <c r="E222" s="13"/>
      <c r="F222" s="21"/>
    </row>
    <row r="223" spans="1:6" x14ac:dyDescent="0.2">
      <c r="A223" s="1712" t="s">
        <v>1240</v>
      </c>
      <c r="B223" s="1713"/>
      <c r="C223" s="1713"/>
      <c r="D223" s="1714" t="s">
        <v>1241</v>
      </c>
      <c r="E223" s="1713"/>
      <c r="F223" s="1717"/>
    </row>
    <row r="224" spans="1:6" x14ac:dyDescent="0.2">
      <c r="A224" s="9"/>
      <c r="B224" s="13"/>
      <c r="C224" s="13"/>
      <c r="D224" s="13"/>
      <c r="E224" s="13"/>
      <c r="F224" s="21"/>
    </row>
    <row r="225" spans="1:6" x14ac:dyDescent="0.2">
      <c r="A225" s="9"/>
      <c r="B225" s="13"/>
      <c r="C225" s="13"/>
      <c r="D225" s="13"/>
      <c r="E225" s="13"/>
      <c r="F225" s="21"/>
    </row>
    <row r="226" spans="1:6" x14ac:dyDescent="0.2">
      <c r="A226" s="9"/>
      <c r="B226" s="13"/>
      <c r="C226" s="13"/>
      <c r="D226" s="13"/>
      <c r="E226" s="13"/>
      <c r="F226" s="21"/>
    </row>
    <row r="227" spans="1:6" x14ac:dyDescent="0.2">
      <c r="A227" s="9"/>
      <c r="B227" s="13"/>
      <c r="C227" s="13"/>
      <c r="D227" s="13"/>
      <c r="E227" s="13"/>
      <c r="F227" s="21"/>
    </row>
    <row r="228" spans="1:6" x14ac:dyDescent="0.2">
      <c r="A228" s="9"/>
      <c r="B228" s="13"/>
      <c r="C228" s="13"/>
      <c r="D228" s="13"/>
      <c r="E228" s="13"/>
      <c r="F228" s="21"/>
    </row>
    <row r="229" spans="1:6" x14ac:dyDescent="0.2">
      <c r="A229" s="9"/>
      <c r="B229" s="13"/>
      <c r="C229" s="13"/>
      <c r="D229" s="13"/>
      <c r="E229" s="13"/>
      <c r="F229" s="21"/>
    </row>
    <row r="230" spans="1:6" x14ac:dyDescent="0.2">
      <c r="A230" s="9"/>
      <c r="B230" s="13"/>
      <c r="C230" s="13"/>
      <c r="D230" s="13"/>
      <c r="E230" s="13"/>
      <c r="F230" s="21"/>
    </row>
    <row r="231" spans="1:6" x14ac:dyDescent="0.2">
      <c r="A231" s="9"/>
      <c r="B231" s="13"/>
      <c r="C231" s="13"/>
      <c r="D231" s="13"/>
      <c r="E231" s="13"/>
      <c r="F231" s="21"/>
    </row>
    <row r="232" spans="1:6" x14ac:dyDescent="0.2">
      <c r="A232" s="9"/>
      <c r="B232" s="13"/>
      <c r="C232" s="13"/>
      <c r="D232" s="13"/>
      <c r="E232" s="13"/>
      <c r="F232" s="21"/>
    </row>
    <row r="233" spans="1:6" x14ac:dyDescent="0.2">
      <c r="A233" s="9"/>
      <c r="B233" s="13"/>
      <c r="C233" s="13"/>
      <c r="D233" s="13"/>
      <c r="E233" s="13"/>
      <c r="F233" s="21"/>
    </row>
    <row r="234" spans="1:6" x14ac:dyDescent="0.2">
      <c r="A234" s="9"/>
      <c r="B234" s="13"/>
      <c r="C234" s="13"/>
      <c r="D234" s="13"/>
      <c r="E234" s="13"/>
      <c r="F234" s="21"/>
    </row>
    <row r="235" spans="1:6" x14ac:dyDescent="0.2">
      <c r="A235" s="9"/>
      <c r="B235" s="13"/>
      <c r="C235" s="13"/>
      <c r="D235" s="13"/>
      <c r="E235" s="13"/>
      <c r="F235" s="21"/>
    </row>
    <row r="236" spans="1:6" x14ac:dyDescent="0.2">
      <c r="A236" s="9"/>
      <c r="B236" s="13"/>
      <c r="C236" s="13"/>
      <c r="D236" s="13"/>
      <c r="E236" s="13"/>
      <c r="F236" s="21"/>
    </row>
    <row r="237" spans="1:6" x14ac:dyDescent="0.2">
      <c r="A237" s="9"/>
      <c r="B237" s="13"/>
      <c r="C237" s="13"/>
      <c r="D237" s="13"/>
      <c r="E237" s="13"/>
      <c r="F237" s="21"/>
    </row>
    <row r="238" spans="1:6" x14ac:dyDescent="0.2">
      <c r="A238" s="9"/>
      <c r="B238" s="13"/>
      <c r="C238" s="13"/>
      <c r="D238" s="13"/>
      <c r="E238" s="13"/>
      <c r="F238" s="21"/>
    </row>
    <row r="239" spans="1:6" x14ac:dyDescent="0.2">
      <c r="A239" s="9"/>
      <c r="B239" s="13"/>
      <c r="C239" s="13"/>
      <c r="D239" s="13"/>
      <c r="E239" s="13"/>
      <c r="F239" s="21"/>
    </row>
    <row r="240" spans="1:6" x14ac:dyDescent="0.2">
      <c r="A240" s="9"/>
      <c r="B240" s="13"/>
      <c r="C240" s="13"/>
      <c r="D240" s="13"/>
      <c r="E240" s="13"/>
      <c r="F240" s="21"/>
    </row>
    <row r="241" spans="1:6" x14ac:dyDescent="0.2">
      <c r="A241" s="9"/>
      <c r="B241" s="13"/>
      <c r="C241" s="13"/>
      <c r="D241" s="13"/>
      <c r="E241" s="13"/>
      <c r="F241" s="21"/>
    </row>
    <row r="242" spans="1:6" x14ac:dyDescent="0.2">
      <c r="A242" s="9"/>
      <c r="B242" s="13"/>
      <c r="C242" s="13"/>
      <c r="D242" s="13"/>
      <c r="E242" s="13"/>
      <c r="F242" s="21"/>
    </row>
    <row r="243" spans="1:6" x14ac:dyDescent="0.2">
      <c r="A243" s="9"/>
      <c r="B243" s="13"/>
      <c r="C243" s="13"/>
      <c r="D243" s="13"/>
      <c r="E243" s="13"/>
      <c r="F243" s="21"/>
    </row>
    <row r="244" spans="1:6" x14ac:dyDescent="0.2">
      <c r="A244" s="9"/>
      <c r="B244" s="13"/>
      <c r="C244" s="13"/>
      <c r="D244" s="13"/>
      <c r="E244" s="13"/>
      <c r="F244" s="21"/>
    </row>
    <row r="245" spans="1:6" x14ac:dyDescent="0.2">
      <c r="A245" s="9"/>
      <c r="B245" s="13"/>
      <c r="C245" s="13"/>
      <c r="D245" s="13"/>
      <c r="E245" s="13"/>
      <c r="F245" s="21"/>
    </row>
    <row r="246" spans="1:6" x14ac:dyDescent="0.2">
      <c r="A246" s="9"/>
      <c r="B246" s="13"/>
      <c r="C246" s="13"/>
      <c r="D246" s="13"/>
      <c r="E246" s="13"/>
      <c r="F246" s="21"/>
    </row>
    <row r="247" spans="1:6" x14ac:dyDescent="0.2">
      <c r="A247" s="9"/>
      <c r="B247" s="13"/>
      <c r="C247" s="13"/>
      <c r="D247" s="13"/>
      <c r="E247" s="13"/>
      <c r="F247" s="21"/>
    </row>
    <row r="248" spans="1:6" x14ac:dyDescent="0.2">
      <c r="A248" s="9"/>
      <c r="B248" s="13"/>
      <c r="C248" s="13"/>
      <c r="D248" s="13"/>
      <c r="E248" s="13"/>
      <c r="F248" s="21"/>
    </row>
    <row r="249" spans="1:6" x14ac:dyDescent="0.2">
      <c r="A249" s="9"/>
      <c r="B249" s="13"/>
      <c r="C249" s="13"/>
      <c r="D249" s="13"/>
      <c r="E249" s="13"/>
      <c r="F249" s="21"/>
    </row>
    <row r="250" spans="1:6" x14ac:dyDescent="0.2">
      <c r="A250" s="9"/>
      <c r="B250" s="13"/>
      <c r="C250" s="13"/>
      <c r="D250" s="13"/>
      <c r="E250" s="13"/>
      <c r="F250" s="21"/>
    </row>
    <row r="251" spans="1:6" x14ac:dyDescent="0.2">
      <c r="A251" s="9"/>
      <c r="B251" s="13"/>
      <c r="C251" s="13"/>
      <c r="D251" s="13"/>
      <c r="E251" s="13"/>
      <c r="F251" s="21"/>
    </row>
    <row r="252" spans="1:6" x14ac:dyDescent="0.2">
      <c r="A252" s="9"/>
      <c r="B252" s="13"/>
      <c r="C252" s="13"/>
      <c r="D252" s="13"/>
      <c r="E252" s="13"/>
      <c r="F252" s="21"/>
    </row>
    <row r="253" spans="1:6" x14ac:dyDescent="0.2">
      <c r="A253" s="1712" t="s">
        <v>1242</v>
      </c>
      <c r="B253" s="1713"/>
      <c r="C253" s="1713"/>
      <c r="D253" s="1714" t="s">
        <v>1243</v>
      </c>
      <c r="E253" s="1713"/>
      <c r="F253" s="1717"/>
    </row>
    <row r="254" spans="1:6" x14ac:dyDescent="0.2">
      <c r="A254" s="9"/>
      <c r="B254" s="13"/>
      <c r="C254" s="13"/>
      <c r="D254" s="13"/>
      <c r="E254" s="13"/>
      <c r="F254" s="21"/>
    </row>
    <row r="255" spans="1:6" x14ac:dyDescent="0.2">
      <c r="A255" s="9"/>
      <c r="B255" s="13"/>
      <c r="C255" s="13"/>
      <c r="D255" s="13"/>
      <c r="E255" s="13"/>
      <c r="F255" s="21"/>
    </row>
    <row r="256" spans="1:6" x14ac:dyDescent="0.2">
      <c r="A256" s="9"/>
      <c r="B256" s="13"/>
      <c r="C256" s="13"/>
      <c r="D256" s="13"/>
      <c r="E256" s="13"/>
      <c r="F256" s="21"/>
    </row>
    <row r="257" spans="1:6" x14ac:dyDescent="0.2">
      <c r="A257" s="9"/>
      <c r="B257" s="13"/>
      <c r="C257" s="13"/>
      <c r="D257" s="13"/>
      <c r="E257" s="13"/>
      <c r="F257" s="21"/>
    </row>
    <row r="258" spans="1:6" x14ac:dyDescent="0.2">
      <c r="A258" s="9"/>
      <c r="B258" s="13"/>
      <c r="C258" s="13"/>
      <c r="D258" s="13"/>
      <c r="E258" s="13"/>
      <c r="F258" s="21"/>
    </row>
    <row r="259" spans="1:6" x14ac:dyDescent="0.2">
      <c r="A259" s="9"/>
      <c r="B259" s="13"/>
      <c r="C259" s="13"/>
      <c r="D259" s="13"/>
      <c r="E259" s="13"/>
      <c r="F259" s="21"/>
    </row>
    <row r="260" spans="1:6" x14ac:dyDescent="0.2">
      <c r="A260" s="9"/>
      <c r="B260" s="13"/>
      <c r="C260" s="13"/>
      <c r="D260" s="13"/>
      <c r="E260" s="13"/>
      <c r="F260" s="21"/>
    </row>
    <row r="261" spans="1:6" x14ac:dyDescent="0.2">
      <c r="A261" s="9"/>
      <c r="B261" s="13"/>
      <c r="C261" s="13"/>
      <c r="D261" s="13"/>
      <c r="E261" s="13"/>
      <c r="F261" s="21"/>
    </row>
    <row r="262" spans="1:6" x14ac:dyDescent="0.2">
      <c r="A262" s="9"/>
      <c r="B262" s="13"/>
      <c r="C262" s="13"/>
      <c r="D262" s="13"/>
      <c r="E262" s="13"/>
      <c r="F262" s="21"/>
    </row>
    <row r="263" spans="1:6" x14ac:dyDescent="0.2">
      <c r="A263" s="9"/>
      <c r="B263" s="13"/>
      <c r="C263" s="13"/>
      <c r="D263" s="13"/>
      <c r="E263" s="13"/>
      <c r="F263" s="21"/>
    </row>
    <row r="264" spans="1:6" x14ac:dyDescent="0.2">
      <c r="A264" s="9"/>
      <c r="B264" s="13"/>
      <c r="C264" s="13"/>
      <c r="D264" s="13"/>
      <c r="E264" s="13"/>
      <c r="F264" s="21"/>
    </row>
    <row r="265" spans="1:6" x14ac:dyDescent="0.2">
      <c r="A265" s="9"/>
      <c r="B265" s="13"/>
      <c r="C265" s="13"/>
      <c r="D265" s="13"/>
      <c r="E265" s="13"/>
      <c r="F265" s="21"/>
    </row>
    <row r="266" spans="1:6" x14ac:dyDescent="0.2">
      <c r="A266" s="9"/>
      <c r="B266" s="13"/>
      <c r="C266" s="13"/>
      <c r="D266" s="13"/>
      <c r="E266" s="13"/>
      <c r="F266" s="21"/>
    </row>
    <row r="267" spans="1:6" x14ac:dyDescent="0.2">
      <c r="A267" s="9"/>
      <c r="B267" s="13"/>
      <c r="C267" s="13"/>
      <c r="D267" s="13"/>
      <c r="E267" s="13"/>
      <c r="F267" s="21"/>
    </row>
    <row r="268" spans="1:6" x14ac:dyDescent="0.2">
      <c r="A268" s="9"/>
      <c r="B268" s="13"/>
      <c r="C268" s="13"/>
      <c r="D268" s="13"/>
      <c r="E268" s="13"/>
      <c r="F268" s="21"/>
    </row>
    <row r="269" spans="1:6" x14ac:dyDescent="0.2">
      <c r="A269" s="9"/>
      <c r="B269" s="13"/>
      <c r="C269" s="13"/>
      <c r="D269" s="13"/>
      <c r="E269" s="13"/>
      <c r="F269" s="21"/>
    </row>
    <row r="270" spans="1:6" x14ac:dyDescent="0.2">
      <c r="A270" s="9"/>
      <c r="B270" s="13"/>
      <c r="C270" s="13"/>
      <c r="D270" s="13"/>
      <c r="E270" s="13"/>
      <c r="F270" s="21"/>
    </row>
    <row r="271" spans="1:6" x14ac:dyDescent="0.2">
      <c r="A271" s="9"/>
      <c r="B271" s="13"/>
      <c r="C271" s="13"/>
      <c r="D271" s="13"/>
      <c r="E271" s="13"/>
      <c r="F271" s="21"/>
    </row>
    <row r="272" spans="1:6" x14ac:dyDescent="0.2">
      <c r="A272" s="9"/>
      <c r="B272" s="13"/>
      <c r="C272" s="13"/>
      <c r="D272" s="13"/>
      <c r="E272" s="13"/>
      <c r="F272" s="21"/>
    </row>
    <row r="273" spans="1:6" x14ac:dyDescent="0.2">
      <c r="A273" s="9"/>
      <c r="B273" s="13"/>
      <c r="C273" s="13"/>
      <c r="D273" s="13"/>
      <c r="E273" s="13"/>
      <c r="F273" s="21"/>
    </row>
    <row r="274" spans="1:6" x14ac:dyDescent="0.2">
      <c r="A274" s="9"/>
      <c r="B274" s="13"/>
      <c r="C274" s="13"/>
      <c r="D274" s="13"/>
      <c r="E274" s="13"/>
      <c r="F274" s="21"/>
    </row>
    <row r="275" spans="1:6" x14ac:dyDescent="0.2">
      <c r="A275" s="9"/>
      <c r="B275" s="13"/>
      <c r="C275" s="13"/>
      <c r="D275" s="13"/>
      <c r="E275" s="13"/>
      <c r="F275" s="21"/>
    </row>
    <row r="276" spans="1:6" x14ac:dyDescent="0.2">
      <c r="A276" s="9"/>
      <c r="B276" s="13"/>
      <c r="C276" s="13"/>
      <c r="D276" s="13"/>
      <c r="E276" s="13"/>
      <c r="F276" s="21"/>
    </row>
    <row r="277" spans="1:6" x14ac:dyDescent="0.2">
      <c r="A277" s="9"/>
      <c r="B277" s="13"/>
      <c r="C277" s="13"/>
      <c r="D277" s="13"/>
      <c r="E277" s="13"/>
      <c r="F277" s="21"/>
    </row>
    <row r="278" spans="1:6" x14ac:dyDescent="0.2">
      <c r="A278" s="9"/>
      <c r="B278" s="13"/>
      <c r="C278" s="13"/>
      <c r="D278" s="13"/>
      <c r="E278" s="13"/>
      <c r="F278" s="21"/>
    </row>
    <row r="279" spans="1:6" x14ac:dyDescent="0.2">
      <c r="A279" s="9"/>
      <c r="B279" s="13"/>
      <c r="C279" s="13"/>
      <c r="D279" s="13"/>
      <c r="E279" s="13"/>
      <c r="F279" s="21"/>
    </row>
    <row r="280" spans="1:6" x14ac:dyDescent="0.2">
      <c r="A280" s="9"/>
      <c r="B280" s="13"/>
      <c r="C280" s="13"/>
      <c r="D280" s="13"/>
      <c r="E280" s="13"/>
      <c r="F280" s="21"/>
    </row>
    <row r="281" spans="1:6" x14ac:dyDescent="0.2">
      <c r="A281" s="9"/>
      <c r="B281" s="13"/>
      <c r="C281" s="13"/>
      <c r="D281" s="13"/>
      <c r="E281" s="13"/>
      <c r="F281" s="21"/>
    </row>
    <row r="282" spans="1:6" x14ac:dyDescent="0.2">
      <c r="A282" s="9"/>
      <c r="B282" s="13"/>
      <c r="C282" s="13"/>
      <c r="D282" s="13"/>
      <c r="E282" s="13"/>
      <c r="F282" s="21"/>
    </row>
    <row r="283" spans="1:6" x14ac:dyDescent="0.2">
      <c r="A283" s="9"/>
      <c r="B283" s="13"/>
      <c r="C283" s="13"/>
      <c r="D283" s="13"/>
      <c r="E283" s="13"/>
      <c r="F283" s="21"/>
    </row>
    <row r="284" spans="1:6" x14ac:dyDescent="0.2">
      <c r="A284" s="9"/>
      <c r="B284" s="13"/>
      <c r="C284" s="13"/>
      <c r="D284" s="13"/>
      <c r="E284" s="13"/>
      <c r="F284" s="21"/>
    </row>
    <row r="285" spans="1:6" x14ac:dyDescent="0.2">
      <c r="A285" s="1712" t="s">
        <v>1244</v>
      </c>
      <c r="B285" s="1713"/>
      <c r="C285" s="1713"/>
      <c r="D285" s="1714" t="s">
        <v>1245</v>
      </c>
      <c r="E285" s="1713"/>
      <c r="F285" s="1717"/>
    </row>
    <row r="286" spans="1:6" x14ac:dyDescent="0.2">
      <c r="A286" s="9"/>
      <c r="B286" s="13"/>
      <c r="C286" s="13"/>
      <c r="D286" s="13"/>
      <c r="E286" s="13"/>
      <c r="F286" s="21"/>
    </row>
    <row r="287" spans="1:6" x14ac:dyDescent="0.2">
      <c r="A287" s="9"/>
      <c r="B287" s="13"/>
      <c r="C287" s="13"/>
      <c r="D287" s="13"/>
      <c r="E287" s="13"/>
      <c r="F287" s="21"/>
    </row>
    <row r="288" spans="1:6" x14ac:dyDescent="0.2">
      <c r="A288" s="9"/>
      <c r="B288" s="13"/>
      <c r="C288" s="13"/>
      <c r="D288" s="13"/>
      <c r="E288" s="13"/>
      <c r="F288" s="21"/>
    </row>
    <row r="289" spans="1:6" x14ac:dyDescent="0.2">
      <c r="A289" s="9"/>
      <c r="B289" s="13"/>
      <c r="C289" s="13"/>
      <c r="D289" s="13"/>
      <c r="E289" s="13"/>
      <c r="F289" s="21"/>
    </row>
    <row r="290" spans="1:6" x14ac:dyDescent="0.2">
      <c r="A290" s="9"/>
      <c r="B290" s="13"/>
      <c r="C290" s="13"/>
      <c r="D290" s="13"/>
      <c r="E290" s="13"/>
      <c r="F290" s="21"/>
    </row>
    <row r="291" spans="1:6" x14ac:dyDescent="0.2">
      <c r="A291" s="9"/>
      <c r="B291" s="13"/>
      <c r="C291" s="13"/>
      <c r="D291" s="13"/>
      <c r="E291" s="13"/>
      <c r="F291" s="21"/>
    </row>
    <row r="292" spans="1:6" x14ac:dyDescent="0.2">
      <c r="A292" s="9"/>
      <c r="B292" s="13"/>
      <c r="C292" s="13"/>
      <c r="D292" s="13"/>
      <c r="E292" s="13"/>
      <c r="F292" s="21"/>
    </row>
    <row r="293" spans="1:6" x14ac:dyDescent="0.2">
      <c r="A293" s="9"/>
      <c r="B293" s="13"/>
      <c r="C293" s="13"/>
      <c r="D293" s="13"/>
      <c r="E293" s="13"/>
      <c r="F293" s="21"/>
    </row>
    <row r="294" spans="1:6" x14ac:dyDescent="0.2">
      <c r="A294" s="9"/>
      <c r="B294" s="13"/>
      <c r="C294" s="13"/>
      <c r="D294" s="13"/>
      <c r="E294" s="13"/>
      <c r="F294" s="21"/>
    </row>
    <row r="295" spans="1:6" x14ac:dyDescent="0.2">
      <c r="A295" s="9"/>
      <c r="B295" s="13"/>
      <c r="C295" s="13"/>
      <c r="D295" s="13"/>
      <c r="E295" s="13"/>
      <c r="F295" s="21"/>
    </row>
    <row r="296" spans="1:6" x14ac:dyDescent="0.2">
      <c r="A296" s="9"/>
      <c r="B296" s="13"/>
      <c r="C296" s="13"/>
      <c r="D296" s="13"/>
      <c r="E296" s="13"/>
      <c r="F296" s="21"/>
    </row>
    <row r="297" spans="1:6" x14ac:dyDescent="0.2">
      <c r="A297" s="9"/>
      <c r="B297" s="13"/>
      <c r="C297" s="13"/>
      <c r="D297" s="13"/>
      <c r="E297" s="13"/>
      <c r="F297" s="21"/>
    </row>
    <row r="298" spans="1:6" x14ac:dyDescent="0.2">
      <c r="A298" s="9"/>
      <c r="B298" s="13"/>
      <c r="C298" s="13"/>
      <c r="D298" s="13"/>
      <c r="E298" s="13"/>
      <c r="F298" s="21"/>
    </row>
    <row r="299" spans="1:6" x14ac:dyDescent="0.2">
      <c r="A299" s="9"/>
      <c r="B299" s="13"/>
      <c r="C299" s="13"/>
      <c r="D299" s="13"/>
      <c r="E299" s="13"/>
      <c r="F299" s="21"/>
    </row>
    <row r="300" spans="1:6" x14ac:dyDescent="0.2">
      <c r="A300" s="9"/>
      <c r="B300" s="13"/>
      <c r="C300" s="13"/>
      <c r="D300" s="13"/>
      <c r="E300" s="13"/>
      <c r="F300" s="21"/>
    </row>
    <row r="301" spans="1:6" x14ac:dyDescent="0.2">
      <c r="A301" s="9"/>
      <c r="B301" s="13"/>
      <c r="C301" s="13"/>
      <c r="D301" s="13"/>
      <c r="E301" s="13"/>
      <c r="F301" s="21"/>
    </row>
    <row r="302" spans="1:6" x14ac:dyDescent="0.2">
      <c r="A302" s="9"/>
      <c r="B302" s="13"/>
      <c r="C302" s="13"/>
      <c r="D302" s="13"/>
      <c r="E302" s="13"/>
      <c r="F302" s="21"/>
    </row>
    <row r="303" spans="1:6" x14ac:dyDescent="0.2">
      <c r="A303" s="9"/>
      <c r="B303" s="13"/>
      <c r="C303" s="13"/>
      <c r="D303" s="13"/>
      <c r="E303" s="13"/>
      <c r="F303" s="21"/>
    </row>
    <row r="304" spans="1:6" x14ac:dyDescent="0.2">
      <c r="A304" s="9"/>
      <c r="B304" s="13"/>
      <c r="C304" s="13"/>
      <c r="D304" s="13"/>
      <c r="E304" s="13"/>
      <c r="F304" s="21"/>
    </row>
    <row r="305" spans="1:6" x14ac:dyDescent="0.2">
      <c r="A305" s="9"/>
      <c r="B305" s="13"/>
      <c r="C305" s="13"/>
      <c r="D305" s="13"/>
      <c r="E305" s="13"/>
      <c r="F305" s="21"/>
    </row>
    <row r="306" spans="1:6" x14ac:dyDescent="0.2">
      <c r="A306" s="9"/>
      <c r="B306" s="13"/>
      <c r="C306" s="13"/>
      <c r="D306" s="13"/>
      <c r="E306" s="13"/>
      <c r="F306" s="21"/>
    </row>
    <row r="307" spans="1:6" x14ac:dyDescent="0.2">
      <c r="A307" s="9"/>
      <c r="B307" s="13"/>
      <c r="C307" s="13"/>
      <c r="D307" s="13"/>
      <c r="E307" s="13"/>
      <c r="F307" s="21"/>
    </row>
    <row r="308" spans="1:6" x14ac:dyDescent="0.2">
      <c r="A308" s="9"/>
      <c r="B308" s="13"/>
      <c r="C308" s="13"/>
      <c r="D308" s="13"/>
      <c r="E308" s="13"/>
      <c r="F308" s="21"/>
    </row>
    <row r="309" spans="1:6" x14ac:dyDescent="0.2">
      <c r="A309" s="9"/>
      <c r="B309" s="13"/>
      <c r="C309" s="13"/>
      <c r="D309" s="13"/>
      <c r="E309" s="13"/>
      <c r="F309" s="21"/>
    </row>
    <row r="310" spans="1:6" x14ac:dyDescent="0.2">
      <c r="A310" s="9"/>
      <c r="B310" s="13"/>
      <c r="C310" s="13"/>
      <c r="D310" s="13"/>
      <c r="E310" s="13"/>
      <c r="F310" s="21"/>
    </row>
    <row r="311" spans="1:6" x14ac:dyDescent="0.2">
      <c r="A311" s="9"/>
      <c r="B311" s="13"/>
      <c r="C311" s="13"/>
      <c r="D311" s="13"/>
      <c r="E311" s="13"/>
      <c r="F311" s="21"/>
    </row>
    <row r="312" spans="1:6" x14ac:dyDescent="0.2">
      <c r="A312" s="9"/>
      <c r="B312" s="13"/>
      <c r="C312" s="13"/>
      <c r="D312" s="13"/>
      <c r="E312" s="13"/>
      <c r="F312" s="21"/>
    </row>
    <row r="313" spans="1:6" x14ac:dyDescent="0.2">
      <c r="A313" s="9"/>
      <c r="B313" s="13"/>
      <c r="C313" s="13"/>
      <c r="D313" s="13"/>
      <c r="E313" s="13"/>
      <c r="F313" s="21"/>
    </row>
    <row r="314" spans="1:6" x14ac:dyDescent="0.2">
      <c r="A314" s="9"/>
      <c r="B314" s="13"/>
      <c r="C314" s="13"/>
      <c r="D314" s="13"/>
      <c r="E314" s="13"/>
      <c r="F314" s="21"/>
    </row>
    <row r="315" spans="1:6" x14ac:dyDescent="0.2">
      <c r="A315" s="9"/>
      <c r="B315" s="13"/>
      <c r="C315" s="13"/>
      <c r="D315" s="13"/>
      <c r="E315" s="13"/>
      <c r="F315" s="21"/>
    </row>
    <row r="316" spans="1:6" x14ac:dyDescent="0.2">
      <c r="A316" s="9"/>
      <c r="B316" s="13"/>
      <c r="C316" s="13"/>
      <c r="D316" s="13"/>
      <c r="E316" s="13"/>
      <c r="F316" s="21"/>
    </row>
    <row r="317" spans="1:6" ht="13.5" thickBot="1" x14ac:dyDescent="0.25">
      <c r="A317" s="11"/>
      <c r="B317" s="22"/>
      <c r="C317" s="22"/>
      <c r="D317" s="22"/>
      <c r="E317" s="22"/>
      <c r="F317" s="23"/>
    </row>
    <row r="319" spans="1:6" ht="46.5" customHeight="1" x14ac:dyDescent="0.25">
      <c r="A319" s="1711" t="s">
        <v>551</v>
      </c>
      <c r="B319" s="1711"/>
      <c r="C319" s="1711"/>
      <c r="D319" s="1711"/>
      <c r="E319" s="1711"/>
      <c r="F319" s="1711"/>
    </row>
    <row r="320" spans="1:6" ht="15.75" x14ac:dyDescent="0.25">
      <c r="A320" s="622" t="s">
        <v>52</v>
      </c>
    </row>
    <row r="321" spans="1:6" x14ac:dyDescent="0.2">
      <c r="A321" s="535" t="s">
        <v>421</v>
      </c>
      <c r="B321" s="526"/>
      <c r="C321" s="526"/>
      <c r="D321" s="526"/>
      <c r="E321" s="526"/>
      <c r="F321" s="526"/>
    </row>
    <row r="323" spans="1:6" x14ac:dyDescent="0.2">
      <c r="D323" s="1495" t="s">
        <v>443</v>
      </c>
      <c r="E323" s="1495"/>
      <c r="F323" s="1495"/>
    </row>
  </sheetData>
  <mergeCells count="30">
    <mergeCell ref="A223:C223"/>
    <mergeCell ref="D223:F223"/>
    <mergeCell ref="A253:C253"/>
    <mergeCell ref="D253:F253"/>
    <mergeCell ref="A285:C285"/>
    <mergeCell ref="D285:F285"/>
    <mergeCell ref="A134:C134"/>
    <mergeCell ref="D134:F134"/>
    <mergeCell ref="A164:C164"/>
    <mergeCell ref="D164:F164"/>
    <mergeCell ref="A193:C193"/>
    <mergeCell ref="D193:F193"/>
    <mergeCell ref="A45:C45"/>
    <mergeCell ref="D45:F45"/>
    <mergeCell ref="A75:C75"/>
    <mergeCell ref="D75:F75"/>
    <mergeCell ref="A104:C104"/>
    <mergeCell ref="D104:F104"/>
    <mergeCell ref="A319:F319"/>
    <mergeCell ref="D323:F323"/>
    <mergeCell ref="A35:B36"/>
    <mergeCell ref="C36:D36"/>
    <mergeCell ref="A221:F221"/>
    <mergeCell ref="A15:C15"/>
    <mergeCell ref="D15:F15"/>
    <mergeCell ref="E36:F36"/>
    <mergeCell ref="A1:F1"/>
    <mergeCell ref="A3:F3"/>
    <mergeCell ref="A7:F7"/>
    <mergeCell ref="A11:F11"/>
  </mergeCells>
  <hyperlinks>
    <hyperlink ref="D323" location="'TABLA DE CONTENIDO'!A1" display="'TABLA DE CONTENIDO'!A1"/>
    <hyperlink ref="D323:E323" location="'TABLA DE CONTENIDO'!A1" display="VOLVER A TABLA DE CONTENIDO"/>
  </hyperlinks>
  <printOptions horizontalCentered="1" verticalCentered="1"/>
  <pageMargins left="0.59055118110236227" right="0.39370078740157483" top="0.78740157480314965" bottom="0.39370078740157483" header="0" footer="0"/>
  <pageSetup orientation="portrait" horizontalDpi="300" verticalDpi="300"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6"/>
  <sheetViews>
    <sheetView zoomScale="70" zoomScaleNormal="70" workbookViewId="0">
      <selection activeCell="K74" sqref="K74"/>
    </sheetView>
  </sheetViews>
  <sheetFormatPr baseColWidth="10" defaultRowHeight="12.75" x14ac:dyDescent="0.2"/>
  <cols>
    <col min="1" max="2" width="14.7109375" customWidth="1"/>
    <col min="3" max="3" width="17.85546875" customWidth="1"/>
    <col min="4" max="4" width="17.5703125" customWidth="1"/>
    <col min="5" max="5" width="17.42578125" customWidth="1"/>
    <col min="6" max="6" width="16.7109375" customWidth="1"/>
  </cols>
  <sheetData>
    <row r="1" spans="1:6" ht="23.25" x14ac:dyDescent="0.35">
      <c r="A1" s="1507" t="s">
        <v>0</v>
      </c>
      <c r="B1" s="1507"/>
      <c r="C1" s="1507"/>
      <c r="D1" s="1507"/>
      <c r="E1" s="1507"/>
      <c r="F1" s="1507"/>
    </row>
    <row r="2" spans="1:6" ht="17.25" customHeight="1" x14ac:dyDescent="0.35">
      <c r="A2" s="390"/>
      <c r="B2" s="390"/>
      <c r="C2" s="390"/>
      <c r="D2" s="390"/>
      <c r="E2" s="390"/>
      <c r="F2" s="390"/>
    </row>
    <row r="3" spans="1:6" ht="18" x14ac:dyDescent="0.25">
      <c r="A3" s="1322" t="s">
        <v>590</v>
      </c>
      <c r="B3" s="1322"/>
      <c r="C3" s="1322"/>
      <c r="D3" s="1322"/>
      <c r="E3" s="1322"/>
      <c r="F3" s="1322"/>
    </row>
    <row r="4" spans="1:6" x14ac:dyDescent="0.2">
      <c r="B4" s="55"/>
      <c r="C4" s="40"/>
      <c r="D4" s="40"/>
      <c r="E4" s="1"/>
      <c r="F4" s="1"/>
    </row>
    <row r="5" spans="1:6" x14ac:dyDescent="0.2">
      <c r="B5" s="56"/>
      <c r="C5" s="43"/>
      <c r="D5" s="40"/>
      <c r="E5" s="1"/>
      <c r="F5" s="1"/>
    </row>
    <row r="6" spans="1:6" x14ac:dyDescent="0.2">
      <c r="B6" s="55"/>
      <c r="C6" s="40"/>
      <c r="D6" s="40"/>
      <c r="E6" s="1"/>
      <c r="F6" s="1"/>
    </row>
    <row r="7" spans="1:6" ht="20.25" x14ac:dyDescent="0.3">
      <c r="A7" s="1300" t="s">
        <v>458</v>
      </c>
      <c r="B7" s="1300"/>
      <c r="C7" s="1300"/>
      <c r="D7" s="1300"/>
      <c r="E7" s="1300"/>
      <c r="F7" s="1300"/>
    </row>
    <row r="8" spans="1:6" x14ac:dyDescent="0.2">
      <c r="B8" s="55"/>
      <c r="C8" s="40"/>
      <c r="D8" s="40"/>
      <c r="E8" s="1"/>
      <c r="F8" s="1"/>
    </row>
    <row r="9" spans="1:6" x14ac:dyDescent="0.2">
      <c r="A9" s="269" t="s">
        <v>643</v>
      </c>
      <c r="B9" s="44"/>
      <c r="C9" s="3"/>
      <c r="D9" s="3"/>
      <c r="E9" s="3"/>
    </row>
    <row r="10" spans="1:6" x14ac:dyDescent="0.2">
      <c r="A10" s="269"/>
      <c r="B10" s="44"/>
    </row>
    <row r="11" spans="1:6" x14ac:dyDescent="0.2">
      <c r="A11" s="1710" t="s">
        <v>1125</v>
      </c>
      <c r="B11" s="1710"/>
      <c r="C11" s="1710"/>
      <c r="D11" s="1710"/>
      <c r="E11" s="1710"/>
      <c r="F11" s="1710"/>
    </row>
    <row r="12" spans="1:6" ht="13.5" thickBot="1" x14ac:dyDescent="0.25"/>
    <row r="13" spans="1:6" x14ac:dyDescent="0.2">
      <c r="A13" s="18"/>
      <c r="B13" s="19"/>
      <c r="C13" s="19"/>
      <c r="D13" s="19"/>
      <c r="E13" s="19"/>
      <c r="F13" s="20"/>
    </row>
    <row r="14" spans="1:6" x14ac:dyDescent="0.2">
      <c r="A14" s="9"/>
      <c r="B14" s="13"/>
      <c r="C14" s="13"/>
      <c r="D14" s="13"/>
      <c r="E14" s="13"/>
      <c r="F14" s="21"/>
    </row>
    <row r="15" spans="1:6" x14ac:dyDescent="0.2">
      <c r="A15" s="9"/>
      <c r="B15" s="13"/>
      <c r="C15" s="13"/>
      <c r="D15" s="13"/>
      <c r="E15" s="13"/>
      <c r="F15" s="21"/>
    </row>
    <row r="16" spans="1:6" x14ac:dyDescent="0.2">
      <c r="A16" s="9"/>
      <c r="B16" s="13"/>
      <c r="C16" s="13"/>
      <c r="D16" s="13"/>
      <c r="E16" s="13"/>
      <c r="F16" s="21"/>
    </row>
    <row r="17" spans="1:6" x14ac:dyDescent="0.2">
      <c r="A17" s="9"/>
      <c r="B17" s="13"/>
      <c r="C17" s="13"/>
      <c r="D17" s="13"/>
      <c r="E17" s="13"/>
      <c r="F17" s="21"/>
    </row>
    <row r="18" spans="1:6" x14ac:dyDescent="0.2">
      <c r="A18" s="9"/>
      <c r="B18" s="13"/>
      <c r="C18" s="13"/>
      <c r="D18" s="13"/>
      <c r="E18" s="13"/>
      <c r="F18" s="21"/>
    </row>
    <row r="19" spans="1:6" x14ac:dyDescent="0.2">
      <c r="A19" s="9"/>
      <c r="B19" s="13"/>
      <c r="C19" s="13"/>
      <c r="D19" s="13"/>
      <c r="E19" s="13"/>
      <c r="F19" s="21"/>
    </row>
    <row r="20" spans="1:6" x14ac:dyDescent="0.2">
      <c r="A20" s="9"/>
      <c r="B20" s="13"/>
      <c r="C20" s="13"/>
      <c r="D20" s="13"/>
      <c r="E20" s="13"/>
      <c r="F20" s="21"/>
    </row>
    <row r="21" spans="1:6" x14ac:dyDescent="0.2">
      <c r="A21" s="9"/>
      <c r="B21" s="13"/>
      <c r="C21" s="13"/>
      <c r="D21" s="13"/>
      <c r="E21" s="13"/>
      <c r="F21" s="21"/>
    </row>
    <row r="22" spans="1:6" x14ac:dyDescent="0.2">
      <c r="A22" s="9"/>
      <c r="B22" s="13"/>
      <c r="C22" s="13"/>
      <c r="D22" s="13"/>
      <c r="E22" s="13"/>
      <c r="F22" s="21"/>
    </row>
    <row r="23" spans="1:6" x14ac:dyDescent="0.2">
      <c r="A23" s="9"/>
      <c r="B23" s="13"/>
      <c r="C23" s="13"/>
      <c r="D23" s="13"/>
      <c r="E23" s="13"/>
      <c r="F23" s="21"/>
    </row>
    <row r="24" spans="1:6" x14ac:dyDescent="0.2">
      <c r="A24" s="9"/>
      <c r="B24" s="13"/>
      <c r="C24" s="13"/>
      <c r="D24" s="13"/>
      <c r="E24" s="13"/>
      <c r="F24" s="21"/>
    </row>
    <row r="25" spans="1:6" x14ac:dyDescent="0.2">
      <c r="A25" s="9"/>
      <c r="B25" s="13"/>
      <c r="C25" s="13"/>
      <c r="D25" s="13"/>
      <c r="E25" s="13"/>
      <c r="F25" s="21"/>
    </row>
    <row r="26" spans="1:6" x14ac:dyDescent="0.2">
      <c r="A26" s="9"/>
      <c r="B26" s="13"/>
      <c r="C26" s="13"/>
      <c r="D26" s="13"/>
      <c r="E26" s="13"/>
      <c r="F26" s="21"/>
    </row>
    <row r="27" spans="1:6" x14ac:dyDescent="0.2">
      <c r="A27" s="9"/>
      <c r="B27" s="13"/>
      <c r="C27" s="13"/>
      <c r="D27" s="13"/>
      <c r="E27" s="13"/>
      <c r="F27" s="21"/>
    </row>
    <row r="28" spans="1:6" x14ac:dyDescent="0.2">
      <c r="A28" s="9"/>
      <c r="B28" s="13"/>
      <c r="C28" s="13"/>
      <c r="D28" s="13"/>
      <c r="E28" s="13"/>
      <c r="F28" s="21"/>
    </row>
    <row r="29" spans="1:6" x14ac:dyDescent="0.2">
      <c r="A29" s="9"/>
      <c r="B29" s="13"/>
      <c r="C29" s="13"/>
      <c r="D29" s="13"/>
      <c r="E29" s="13"/>
      <c r="F29" s="21"/>
    </row>
    <row r="30" spans="1:6" x14ac:dyDescent="0.2">
      <c r="A30" s="9"/>
      <c r="B30" s="13"/>
      <c r="C30" s="13"/>
      <c r="D30" s="13"/>
      <c r="E30" s="13"/>
      <c r="F30" s="21"/>
    </row>
    <row r="31" spans="1:6" x14ac:dyDescent="0.2">
      <c r="A31" s="9"/>
      <c r="B31" s="13"/>
      <c r="C31" s="13"/>
      <c r="D31" s="13"/>
      <c r="E31" s="13"/>
      <c r="F31" s="21"/>
    </row>
    <row r="32" spans="1:6" x14ac:dyDescent="0.2">
      <c r="A32" s="9"/>
      <c r="B32" s="13"/>
      <c r="C32" s="13"/>
      <c r="D32" s="13"/>
      <c r="E32" s="13"/>
      <c r="F32" s="21"/>
    </row>
    <row r="33" spans="1:6" x14ac:dyDescent="0.2">
      <c r="A33" s="9"/>
      <c r="B33" s="13"/>
      <c r="C33" s="13"/>
      <c r="D33" s="13"/>
      <c r="E33" s="13"/>
      <c r="F33" s="21"/>
    </row>
    <row r="34" spans="1:6" x14ac:dyDescent="0.2">
      <c r="A34" s="9"/>
      <c r="B34" s="13"/>
      <c r="C34" s="13"/>
      <c r="D34" s="13"/>
      <c r="E34" s="13"/>
      <c r="F34" s="21"/>
    </row>
    <row r="35" spans="1:6" x14ac:dyDescent="0.2">
      <c r="A35" s="9"/>
      <c r="B35" s="13"/>
      <c r="C35" s="13"/>
      <c r="D35" s="13"/>
      <c r="E35" s="13"/>
      <c r="F35" s="21"/>
    </row>
    <row r="36" spans="1:6" x14ac:dyDescent="0.2">
      <c r="A36" s="9"/>
      <c r="B36" s="13"/>
      <c r="C36" s="13"/>
      <c r="D36" s="13"/>
      <c r="E36" s="13"/>
      <c r="F36" s="21"/>
    </row>
    <row r="37" spans="1:6" x14ac:dyDescent="0.2">
      <c r="A37" s="9"/>
      <c r="B37" s="13"/>
      <c r="C37" s="13"/>
      <c r="D37" s="13"/>
      <c r="E37" s="13"/>
      <c r="F37" s="21"/>
    </row>
    <row r="38" spans="1:6" x14ac:dyDescent="0.2">
      <c r="A38" s="9"/>
      <c r="B38" s="13"/>
      <c r="C38" s="13"/>
      <c r="D38" s="13"/>
      <c r="E38" s="13"/>
      <c r="F38" s="21"/>
    </row>
    <row r="39" spans="1:6" x14ac:dyDescent="0.2">
      <c r="A39" s="9"/>
      <c r="B39" s="13"/>
      <c r="C39" s="13"/>
      <c r="D39" s="13"/>
      <c r="E39" s="13"/>
      <c r="F39" s="21"/>
    </row>
    <row r="40" spans="1:6" x14ac:dyDescent="0.2">
      <c r="A40" s="9"/>
      <c r="B40" s="13"/>
      <c r="C40" s="13"/>
      <c r="D40" s="13"/>
      <c r="E40" s="13"/>
      <c r="F40" s="21"/>
    </row>
    <row r="41" spans="1:6" x14ac:dyDescent="0.2">
      <c r="A41" s="9"/>
      <c r="B41" s="13"/>
      <c r="C41" s="13"/>
      <c r="D41" s="13"/>
      <c r="E41" s="13"/>
      <c r="F41" s="21"/>
    </row>
    <row r="42" spans="1:6" x14ac:dyDescent="0.2">
      <c r="A42" s="9"/>
      <c r="B42" s="13"/>
      <c r="C42" s="13"/>
      <c r="D42" s="13"/>
      <c r="E42" s="13"/>
      <c r="F42" s="21"/>
    </row>
    <row r="43" spans="1:6" x14ac:dyDescent="0.2">
      <c r="A43" s="9"/>
      <c r="B43" s="13"/>
      <c r="C43" s="13"/>
      <c r="D43" s="13"/>
      <c r="E43" s="13"/>
      <c r="F43" s="21"/>
    </row>
    <row r="44" spans="1:6" x14ac:dyDescent="0.2">
      <c r="A44" s="9"/>
      <c r="B44" s="13"/>
      <c r="C44" s="13"/>
      <c r="D44" s="13"/>
      <c r="E44" s="13"/>
      <c r="F44" s="21"/>
    </row>
    <row r="45" spans="1:6" x14ac:dyDescent="0.2">
      <c r="A45" s="9"/>
      <c r="B45" s="13"/>
      <c r="C45" s="13"/>
      <c r="D45" s="13"/>
      <c r="E45" s="13"/>
      <c r="F45" s="21"/>
    </row>
    <row r="46" spans="1:6" x14ac:dyDescent="0.2">
      <c r="A46" s="9"/>
      <c r="B46" s="13"/>
      <c r="C46" s="13"/>
      <c r="D46" s="13"/>
      <c r="E46" s="13"/>
      <c r="F46" s="21"/>
    </row>
    <row r="47" spans="1:6" x14ac:dyDescent="0.2">
      <c r="A47" s="9"/>
      <c r="B47" s="13"/>
      <c r="C47" s="13"/>
      <c r="D47" s="13"/>
      <c r="E47" s="13"/>
      <c r="F47" s="21"/>
    </row>
    <row r="48" spans="1:6" x14ac:dyDescent="0.2">
      <c r="A48" s="9"/>
      <c r="B48" s="13"/>
      <c r="C48" s="13"/>
      <c r="D48" s="13"/>
      <c r="E48" s="13"/>
      <c r="F48" s="21"/>
    </row>
    <row r="49" spans="1:6" x14ac:dyDescent="0.2">
      <c r="A49" s="9"/>
      <c r="B49" s="13"/>
      <c r="C49" s="13"/>
      <c r="D49" s="13"/>
      <c r="E49" s="13"/>
      <c r="F49" s="21"/>
    </row>
    <row r="50" spans="1:6" x14ac:dyDescent="0.2">
      <c r="A50" s="9"/>
      <c r="B50" s="13"/>
      <c r="C50" s="13"/>
      <c r="D50" s="13"/>
      <c r="E50" s="13"/>
      <c r="F50" s="21"/>
    </row>
    <row r="51" spans="1:6" x14ac:dyDescent="0.2">
      <c r="A51" s="9"/>
      <c r="B51" s="13"/>
      <c r="C51" s="13"/>
      <c r="D51" s="13"/>
      <c r="E51" s="13"/>
      <c r="F51" s="21"/>
    </row>
    <row r="52" spans="1:6" x14ac:dyDescent="0.2">
      <c r="A52" s="9"/>
      <c r="B52" s="13"/>
      <c r="C52" s="13"/>
      <c r="D52" s="13"/>
      <c r="E52" s="13"/>
      <c r="F52" s="21"/>
    </row>
    <row r="53" spans="1:6" x14ac:dyDescent="0.2">
      <c r="A53" s="9"/>
      <c r="B53" s="13"/>
      <c r="C53" s="13"/>
      <c r="D53" s="13"/>
      <c r="E53" s="13"/>
      <c r="F53" s="21"/>
    </row>
    <row r="54" spans="1:6" x14ac:dyDescent="0.2">
      <c r="A54" s="9"/>
      <c r="B54" s="13"/>
      <c r="C54" s="13"/>
      <c r="D54" s="13"/>
      <c r="E54" s="13"/>
      <c r="F54" s="21"/>
    </row>
    <row r="55" spans="1:6" x14ac:dyDescent="0.2">
      <c r="A55" s="9"/>
      <c r="B55" s="13"/>
      <c r="C55" s="13"/>
      <c r="D55" s="13"/>
      <c r="E55" s="13"/>
      <c r="F55" s="21"/>
    </row>
    <row r="56" spans="1:6" x14ac:dyDescent="0.2">
      <c r="A56" s="9"/>
      <c r="B56" s="13"/>
      <c r="C56" s="13"/>
      <c r="D56" s="13"/>
      <c r="E56" s="13"/>
      <c r="F56" s="21"/>
    </row>
    <row r="57" spans="1:6" x14ac:dyDescent="0.2">
      <c r="A57" s="9"/>
      <c r="B57" s="13"/>
      <c r="C57" s="13"/>
      <c r="D57" s="13"/>
      <c r="E57" s="13"/>
      <c r="F57" s="21"/>
    </row>
    <row r="58" spans="1:6" x14ac:dyDescent="0.2">
      <c r="A58" s="9"/>
      <c r="B58" s="13"/>
      <c r="C58" s="13"/>
      <c r="D58" s="13"/>
      <c r="E58" s="13"/>
      <c r="F58" s="21"/>
    </row>
    <row r="59" spans="1:6" x14ac:dyDescent="0.2">
      <c r="A59" s="9"/>
      <c r="B59" s="13"/>
      <c r="C59" s="13"/>
      <c r="D59" s="13"/>
      <c r="E59" s="13"/>
      <c r="F59" s="21"/>
    </row>
    <row r="60" spans="1:6" x14ac:dyDescent="0.2">
      <c r="A60" s="9"/>
      <c r="B60" s="13"/>
      <c r="C60" s="13"/>
      <c r="D60" s="13"/>
      <c r="E60" s="13"/>
      <c r="F60" s="21"/>
    </row>
    <row r="61" spans="1:6" x14ac:dyDescent="0.2">
      <c r="A61" s="9"/>
      <c r="B61" s="13"/>
      <c r="C61" s="13"/>
      <c r="D61" s="13"/>
      <c r="E61" s="13"/>
      <c r="F61" s="21"/>
    </row>
    <row r="62" spans="1:6" x14ac:dyDescent="0.2">
      <c r="A62" s="9"/>
      <c r="B62" s="13"/>
      <c r="C62" s="13"/>
      <c r="D62" s="13"/>
      <c r="E62" s="13"/>
      <c r="F62" s="21"/>
    </row>
    <row r="63" spans="1:6" x14ac:dyDescent="0.2">
      <c r="A63" s="9"/>
      <c r="B63" s="13"/>
      <c r="C63" s="13"/>
      <c r="D63" s="13"/>
      <c r="E63" s="13"/>
      <c r="F63" s="21"/>
    </row>
    <row r="64" spans="1:6" x14ac:dyDescent="0.2">
      <c r="A64" s="9"/>
      <c r="B64" s="13"/>
      <c r="C64" s="13"/>
      <c r="D64" s="13"/>
      <c r="E64" s="13"/>
      <c r="F64" s="21"/>
    </row>
    <row r="65" spans="1:6" x14ac:dyDescent="0.2">
      <c r="A65" s="9"/>
      <c r="B65" s="13"/>
      <c r="C65" s="13"/>
      <c r="D65" s="13"/>
      <c r="E65" s="13"/>
      <c r="F65" s="21"/>
    </row>
    <row r="66" spans="1:6" x14ac:dyDescent="0.2">
      <c r="A66" s="9"/>
      <c r="B66" s="13"/>
      <c r="C66" s="13"/>
      <c r="D66" s="13"/>
      <c r="E66" s="13"/>
      <c r="F66" s="21"/>
    </row>
    <row r="67" spans="1:6" x14ac:dyDescent="0.2">
      <c r="A67" s="9"/>
      <c r="B67" s="13"/>
      <c r="C67" s="13"/>
      <c r="D67" s="13"/>
      <c r="E67" s="13"/>
      <c r="F67" s="21"/>
    </row>
    <row r="68" spans="1:6" x14ac:dyDescent="0.2">
      <c r="A68" s="9"/>
      <c r="B68" s="13"/>
      <c r="C68" s="13"/>
      <c r="D68" s="13"/>
      <c r="E68" s="13"/>
      <c r="F68" s="21"/>
    </row>
    <row r="69" spans="1:6" x14ac:dyDescent="0.2">
      <c r="A69" s="9"/>
      <c r="B69" s="13"/>
      <c r="C69" s="13"/>
      <c r="D69" s="13"/>
      <c r="E69" s="13"/>
      <c r="F69" s="21"/>
    </row>
    <row r="70" spans="1:6" x14ac:dyDescent="0.2">
      <c r="A70" s="9"/>
      <c r="B70" s="13"/>
      <c r="C70" s="13"/>
      <c r="D70" s="13"/>
      <c r="E70" s="13"/>
      <c r="F70" s="21"/>
    </row>
    <row r="71" spans="1:6" x14ac:dyDescent="0.2">
      <c r="A71" s="9"/>
      <c r="B71" s="13"/>
      <c r="C71" s="13"/>
      <c r="D71" s="13"/>
      <c r="E71" s="13"/>
      <c r="F71" s="21"/>
    </row>
    <row r="72" spans="1:6" x14ac:dyDescent="0.2">
      <c r="A72" s="9"/>
      <c r="B72" s="13"/>
      <c r="C72" s="13"/>
      <c r="D72" s="13"/>
      <c r="E72" s="13"/>
      <c r="F72" s="21"/>
    </row>
    <row r="73" spans="1:6" x14ac:dyDescent="0.2">
      <c r="A73" s="9"/>
      <c r="B73" s="13"/>
      <c r="C73" s="13"/>
      <c r="D73" s="13"/>
      <c r="E73" s="13"/>
      <c r="F73" s="21"/>
    </row>
    <row r="74" spans="1:6" x14ac:dyDescent="0.2">
      <c r="A74" s="9"/>
      <c r="B74" s="13"/>
      <c r="C74" s="13"/>
      <c r="D74" s="13"/>
      <c r="E74" s="13"/>
      <c r="F74" s="21"/>
    </row>
    <row r="75" spans="1:6" x14ac:dyDescent="0.2">
      <c r="A75" s="9"/>
      <c r="B75" s="13"/>
      <c r="C75" s="13"/>
      <c r="D75" s="13"/>
      <c r="E75" s="13"/>
      <c r="F75" s="21"/>
    </row>
    <row r="76" spans="1:6" x14ac:dyDescent="0.2">
      <c r="A76" s="9"/>
      <c r="B76" s="13"/>
      <c r="C76" s="13"/>
      <c r="D76" s="13"/>
      <c r="E76" s="13"/>
      <c r="F76" s="21"/>
    </row>
    <row r="77" spans="1:6" x14ac:dyDescent="0.2">
      <c r="A77" s="9"/>
      <c r="B77" s="13"/>
      <c r="C77" s="13"/>
      <c r="D77" s="13"/>
      <c r="E77" s="13"/>
      <c r="F77" s="21"/>
    </row>
    <row r="78" spans="1:6" x14ac:dyDescent="0.2">
      <c r="A78" s="9"/>
      <c r="B78" s="13"/>
      <c r="C78" s="13"/>
      <c r="D78" s="13"/>
      <c r="E78" s="13"/>
      <c r="F78" s="21"/>
    </row>
    <row r="79" spans="1:6" x14ac:dyDescent="0.2">
      <c r="A79" s="9"/>
      <c r="B79" s="13"/>
      <c r="C79" s="13"/>
      <c r="D79" s="13"/>
      <c r="E79" s="13"/>
      <c r="F79" s="21"/>
    </row>
    <row r="80" spans="1:6" x14ac:dyDescent="0.2">
      <c r="A80" s="9"/>
      <c r="B80" s="13"/>
      <c r="C80" s="13"/>
      <c r="D80" s="13"/>
      <c r="E80" s="13"/>
      <c r="F80" s="21"/>
    </row>
    <row r="81" spans="1:7" x14ac:dyDescent="0.2">
      <c r="A81" s="9"/>
      <c r="B81" s="13"/>
      <c r="C81" s="13"/>
      <c r="D81" s="13"/>
      <c r="E81" s="13"/>
      <c r="F81" s="21"/>
    </row>
    <row r="82" spans="1:7" x14ac:dyDescent="0.2">
      <c r="A82" s="9"/>
      <c r="B82" s="13"/>
      <c r="C82" s="13"/>
      <c r="D82" s="13"/>
      <c r="E82" s="13"/>
      <c r="F82" s="21"/>
    </row>
    <row r="83" spans="1:7" x14ac:dyDescent="0.2">
      <c r="A83" s="9"/>
      <c r="B83" s="13"/>
      <c r="C83" s="13"/>
      <c r="D83" s="13"/>
      <c r="E83" s="13"/>
      <c r="F83" s="21"/>
    </row>
    <row r="84" spans="1:7" x14ac:dyDescent="0.2">
      <c r="A84" s="9"/>
      <c r="B84" s="13"/>
      <c r="C84" s="13"/>
      <c r="D84" s="13"/>
      <c r="E84" s="13"/>
      <c r="F84" s="21"/>
    </row>
    <row r="85" spans="1:7" x14ac:dyDescent="0.2">
      <c r="A85" s="9"/>
      <c r="B85" s="13"/>
      <c r="C85" s="13"/>
      <c r="D85" s="13"/>
      <c r="E85" s="13"/>
      <c r="F85" s="21"/>
    </row>
    <row r="86" spans="1:7" x14ac:dyDescent="0.2">
      <c r="A86" s="9"/>
      <c r="B86" s="13"/>
      <c r="C86" s="13"/>
      <c r="D86" s="13"/>
      <c r="E86" s="13"/>
      <c r="F86" s="21"/>
    </row>
    <row r="87" spans="1:7" x14ac:dyDescent="0.2">
      <c r="A87" s="9"/>
      <c r="B87" s="13"/>
      <c r="C87" s="13"/>
      <c r="D87" s="13"/>
      <c r="E87" s="13"/>
      <c r="F87" s="21"/>
    </row>
    <row r="88" spans="1:7" x14ac:dyDescent="0.2">
      <c r="A88" s="9"/>
      <c r="B88" s="13"/>
      <c r="C88" s="13"/>
      <c r="D88" s="13"/>
      <c r="E88" s="13"/>
      <c r="F88" s="21"/>
    </row>
    <row r="89" spans="1:7" x14ac:dyDescent="0.2">
      <c r="A89" s="9"/>
      <c r="B89" s="13"/>
      <c r="C89" s="13"/>
      <c r="D89" s="13"/>
      <c r="E89" s="13"/>
      <c r="F89" s="21"/>
    </row>
    <row r="90" spans="1:7" ht="13.5" thickBot="1" x14ac:dyDescent="0.25">
      <c r="A90" s="11"/>
      <c r="B90" s="22"/>
      <c r="C90" s="22"/>
      <c r="D90" s="22"/>
      <c r="E90" s="22"/>
      <c r="F90" s="23"/>
    </row>
    <row r="91" spans="1:7" x14ac:dyDescent="0.2">
      <c r="A91" s="1721"/>
      <c r="B91" s="1721"/>
      <c r="C91" s="1721"/>
      <c r="D91" s="1721"/>
      <c r="E91" s="1721"/>
      <c r="F91" s="1721"/>
    </row>
    <row r="93" spans="1:7" ht="15.75" x14ac:dyDescent="0.25">
      <c r="A93" s="622" t="s">
        <v>422</v>
      </c>
    </row>
    <row r="94" spans="1:7" ht="15.75" x14ac:dyDescent="0.25">
      <c r="A94" s="624" t="s">
        <v>553</v>
      </c>
      <c r="B94" s="625"/>
      <c r="C94" s="625"/>
      <c r="D94" s="625"/>
      <c r="E94" s="626"/>
      <c r="F94" s="626"/>
      <c r="G94" s="626"/>
    </row>
    <row r="96" spans="1:7" x14ac:dyDescent="0.2">
      <c r="D96" s="1495" t="s">
        <v>443</v>
      </c>
      <c r="E96" s="1509"/>
      <c r="F96" s="1509"/>
    </row>
  </sheetData>
  <mergeCells count="6">
    <mergeCell ref="A1:F1"/>
    <mergeCell ref="A3:F3"/>
    <mergeCell ref="A7:F7"/>
    <mergeCell ref="A11:F11"/>
    <mergeCell ref="D96:F96"/>
    <mergeCell ref="A91:F91"/>
  </mergeCells>
  <phoneticPr fontId="3" type="noConversion"/>
  <hyperlinks>
    <hyperlink ref="D96" location="'TABLA DE CONTENIDO'!A1" display="'TABLA DE CONTENIDO'!A1"/>
    <hyperlink ref="D96:F96" location="'TABLA DE CONTENIDO'!A1" display="VOLVER A TABLA DE CONTENIDO"/>
  </hyperlinks>
  <printOptions horizontalCentered="1" verticalCentered="1"/>
  <pageMargins left="0.59055118110236227" right="0.49" top="0.59055118110236227" bottom="0.98425196850393704" header="0" footer="0"/>
  <pageSetup orientation="portrait" horizontalDpi="300" verticalDpi="300" r:id="rId1"/>
  <headerFooter alignWithMargins="0"/>
  <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66"/>
  <sheetViews>
    <sheetView zoomScale="130" zoomScaleNormal="130" workbookViewId="0">
      <selection activeCell="F69" sqref="F69"/>
    </sheetView>
  </sheetViews>
  <sheetFormatPr baseColWidth="10" defaultRowHeight="12.75" x14ac:dyDescent="0.2"/>
  <cols>
    <col min="1" max="1" width="5" customWidth="1"/>
    <col min="5" max="5" width="27.28515625" customWidth="1"/>
    <col min="6" max="6" width="21.28515625" customWidth="1"/>
  </cols>
  <sheetData>
    <row r="1" spans="1:7" ht="23.25" x14ac:dyDescent="0.35">
      <c r="A1" s="1507" t="s">
        <v>0</v>
      </c>
      <c r="B1" s="1507"/>
      <c r="C1" s="1507"/>
      <c r="D1" s="1507"/>
      <c r="E1" s="1507"/>
      <c r="F1" s="1507"/>
      <c r="G1" s="1507"/>
    </row>
    <row r="2" spans="1:7" ht="23.25" x14ac:dyDescent="0.35">
      <c r="A2" s="390"/>
      <c r="B2" s="390"/>
      <c r="C2" s="390"/>
      <c r="D2" s="390"/>
      <c r="E2" s="390"/>
      <c r="F2" s="390"/>
    </row>
    <row r="3" spans="1:7" ht="18" x14ac:dyDescent="0.25">
      <c r="A3" s="1322" t="s">
        <v>947</v>
      </c>
      <c r="B3" s="1322"/>
      <c r="C3" s="1322"/>
      <c r="D3" s="1322"/>
      <c r="E3" s="1322"/>
      <c r="F3" s="1322"/>
    </row>
    <row r="4" spans="1:7" x14ac:dyDescent="0.2">
      <c r="B4" s="55"/>
      <c r="C4" s="40"/>
      <c r="D4" s="40"/>
      <c r="E4" s="1"/>
      <c r="F4" s="1"/>
    </row>
    <row r="5" spans="1:7" ht="20.25" x14ac:dyDescent="0.3">
      <c r="A5" s="1300" t="s">
        <v>70</v>
      </c>
      <c r="B5" s="1300"/>
      <c r="C5" s="1300"/>
      <c r="D5" s="1300"/>
      <c r="E5" s="1300"/>
      <c r="F5" s="1300"/>
      <c r="G5" s="1300"/>
    </row>
    <row r="6" spans="1:7" x14ac:dyDescent="0.2">
      <c r="A6" t="s">
        <v>56</v>
      </c>
      <c r="B6" s="55"/>
      <c r="C6" s="40"/>
      <c r="D6" s="40"/>
      <c r="E6" s="1"/>
      <c r="F6" s="1"/>
    </row>
    <row r="7" spans="1:7" x14ac:dyDescent="0.2">
      <c r="A7" s="269" t="s">
        <v>731</v>
      </c>
      <c r="B7" s="44"/>
      <c r="C7" s="13"/>
      <c r="D7" s="3"/>
      <c r="E7" s="3"/>
      <c r="F7" s="3"/>
    </row>
    <row r="8" spans="1:7" x14ac:dyDescent="0.2">
      <c r="A8" s="269"/>
      <c r="B8" s="44"/>
    </row>
    <row r="10" spans="1:7" x14ac:dyDescent="0.2">
      <c r="A10" s="1722" t="s">
        <v>1125</v>
      </c>
      <c r="B10" s="1722"/>
      <c r="C10" s="1722"/>
      <c r="D10" s="1722"/>
      <c r="E10" s="1722"/>
      <c r="F10" s="1722"/>
    </row>
    <row r="11" spans="1:7" x14ac:dyDescent="0.2">
      <c r="A11" s="13"/>
      <c r="B11" s="13"/>
      <c r="C11" s="13"/>
      <c r="D11" s="13"/>
      <c r="E11" s="13"/>
      <c r="F11" s="13"/>
      <c r="G11" s="13"/>
    </row>
    <row r="12" spans="1:7" ht="13.5" thickBot="1" x14ac:dyDescent="0.25">
      <c r="A12" s="22"/>
      <c r="B12" s="22"/>
      <c r="C12" s="22"/>
      <c r="D12" s="22"/>
      <c r="E12" s="22"/>
      <c r="F12" s="22"/>
      <c r="G12" s="13"/>
    </row>
    <row r="13" spans="1:7" x14ac:dyDescent="0.2">
      <c r="A13" s="9"/>
      <c r="B13" s="13"/>
      <c r="C13" s="13"/>
      <c r="D13" s="13"/>
      <c r="E13" s="19"/>
      <c r="F13" s="19"/>
      <c r="G13" s="20"/>
    </row>
    <row r="14" spans="1:7" ht="13.15" customHeight="1" x14ac:dyDescent="0.2">
      <c r="A14" s="1723" t="s">
        <v>1256</v>
      </c>
      <c r="B14" s="1487"/>
      <c r="C14" s="1487"/>
      <c r="D14" s="1487"/>
      <c r="E14" s="1487"/>
      <c r="F14" s="1487"/>
      <c r="G14" s="1724"/>
    </row>
    <row r="15" spans="1:7" x14ac:dyDescent="0.2">
      <c r="A15" s="1725"/>
      <c r="B15" s="1487"/>
      <c r="C15" s="1487"/>
      <c r="D15" s="1487"/>
      <c r="E15" s="1487"/>
      <c r="F15" s="1487"/>
      <c r="G15" s="1724"/>
    </row>
    <row r="16" spans="1:7" x14ac:dyDescent="0.2">
      <c r="A16" s="1725"/>
      <c r="B16" s="1487"/>
      <c r="C16" s="1487"/>
      <c r="D16" s="1487"/>
      <c r="E16" s="1487"/>
      <c r="F16" s="1487"/>
      <c r="G16" s="1724"/>
    </row>
    <row r="17" spans="1:7" x14ac:dyDescent="0.2">
      <c r="A17" s="1725"/>
      <c r="B17" s="1487"/>
      <c r="C17" s="1487"/>
      <c r="D17" s="1487"/>
      <c r="E17" s="1487"/>
      <c r="F17" s="1487"/>
      <c r="G17" s="1724"/>
    </row>
    <row r="18" spans="1:7" x14ac:dyDescent="0.2">
      <c r="A18" s="1725"/>
      <c r="B18" s="1487"/>
      <c r="C18" s="1487"/>
      <c r="D18" s="1487"/>
      <c r="E18" s="1487"/>
      <c r="F18" s="1487"/>
      <c r="G18" s="1724"/>
    </row>
    <row r="19" spans="1:7" x14ac:dyDescent="0.2">
      <c r="A19" s="1725"/>
      <c r="B19" s="1487"/>
      <c r="C19" s="1487"/>
      <c r="D19" s="1487"/>
      <c r="E19" s="1487"/>
      <c r="F19" s="1487"/>
      <c r="G19" s="1724"/>
    </row>
    <row r="20" spans="1:7" x14ac:dyDescent="0.2">
      <c r="A20" s="1725"/>
      <c r="B20" s="1487"/>
      <c r="C20" s="1487"/>
      <c r="D20" s="1487"/>
      <c r="E20" s="1487"/>
      <c r="F20" s="1487"/>
      <c r="G20" s="1724"/>
    </row>
    <row r="21" spans="1:7" x14ac:dyDescent="0.2">
      <c r="A21" s="1725"/>
      <c r="B21" s="1487"/>
      <c r="C21" s="1487"/>
      <c r="D21" s="1487"/>
      <c r="E21" s="1487"/>
      <c r="F21" s="1487"/>
      <c r="G21" s="1724"/>
    </row>
    <row r="22" spans="1:7" x14ac:dyDescent="0.2">
      <c r="A22" s="1725"/>
      <c r="B22" s="1487"/>
      <c r="C22" s="1487"/>
      <c r="D22" s="1487"/>
      <c r="E22" s="1487"/>
      <c r="F22" s="1487"/>
      <c r="G22" s="1724"/>
    </row>
    <row r="23" spans="1:7" x14ac:dyDescent="0.2">
      <c r="A23" s="1725"/>
      <c r="B23" s="1487"/>
      <c r="C23" s="1487"/>
      <c r="D23" s="1487"/>
      <c r="E23" s="1487"/>
      <c r="F23" s="1487"/>
      <c r="G23" s="1724"/>
    </row>
    <row r="24" spans="1:7" x14ac:dyDescent="0.2">
      <c r="A24" s="1725"/>
      <c r="B24" s="1487"/>
      <c r="C24" s="1487"/>
      <c r="D24" s="1487"/>
      <c r="E24" s="1487"/>
      <c r="F24" s="1487"/>
      <c r="G24" s="1724"/>
    </row>
    <row r="25" spans="1:7" x14ac:dyDescent="0.2">
      <c r="A25" s="1725"/>
      <c r="B25" s="1487"/>
      <c r="C25" s="1487"/>
      <c r="D25" s="1487"/>
      <c r="E25" s="1487"/>
      <c r="F25" s="1487"/>
      <c r="G25" s="1724"/>
    </row>
    <row r="26" spans="1:7" x14ac:dyDescent="0.2">
      <c r="A26" s="1725"/>
      <c r="B26" s="1487"/>
      <c r="C26" s="1487"/>
      <c r="D26" s="1487"/>
      <c r="E26" s="1487"/>
      <c r="F26" s="1487"/>
      <c r="G26" s="1724"/>
    </row>
    <row r="27" spans="1:7" x14ac:dyDescent="0.2">
      <c r="A27" s="1725"/>
      <c r="B27" s="1487"/>
      <c r="C27" s="1487"/>
      <c r="D27" s="1487"/>
      <c r="E27" s="1487"/>
      <c r="F27" s="1487"/>
      <c r="G27" s="1724"/>
    </row>
    <row r="28" spans="1:7" x14ac:dyDescent="0.2">
      <c r="A28" s="1725"/>
      <c r="B28" s="1487"/>
      <c r="C28" s="1487"/>
      <c r="D28" s="1487"/>
      <c r="E28" s="1487"/>
      <c r="F28" s="1487"/>
      <c r="G28" s="1724"/>
    </row>
    <row r="29" spans="1:7" x14ac:dyDescent="0.2">
      <c r="A29" s="1725"/>
      <c r="B29" s="1487"/>
      <c r="C29" s="1487"/>
      <c r="D29" s="1487"/>
      <c r="E29" s="1487"/>
      <c r="F29" s="1487"/>
      <c r="G29" s="1724"/>
    </row>
    <row r="30" spans="1:7" x14ac:dyDescent="0.2">
      <c r="A30" s="1725"/>
      <c r="B30" s="1487"/>
      <c r="C30" s="1487"/>
      <c r="D30" s="1487"/>
      <c r="E30" s="1487"/>
      <c r="F30" s="1487"/>
      <c r="G30" s="1724"/>
    </row>
    <row r="31" spans="1:7" x14ac:dyDescent="0.2">
      <c r="A31" s="1725"/>
      <c r="B31" s="1487"/>
      <c r="C31" s="1487"/>
      <c r="D31" s="1487"/>
      <c r="E31" s="1487"/>
      <c r="F31" s="1487"/>
      <c r="G31" s="1724"/>
    </row>
    <row r="32" spans="1:7" x14ac:dyDescent="0.2">
      <c r="A32" s="1725"/>
      <c r="B32" s="1487"/>
      <c r="C32" s="1487"/>
      <c r="D32" s="1487"/>
      <c r="E32" s="1487"/>
      <c r="F32" s="1487"/>
      <c r="G32" s="1724"/>
    </row>
    <row r="33" spans="1:7" x14ac:dyDescent="0.2">
      <c r="A33" s="1725"/>
      <c r="B33" s="1487"/>
      <c r="C33" s="1487"/>
      <c r="D33" s="1487"/>
      <c r="E33" s="1487"/>
      <c r="F33" s="1487"/>
      <c r="G33" s="1724"/>
    </row>
    <row r="34" spans="1:7" x14ac:dyDescent="0.2">
      <c r="A34" s="1725"/>
      <c r="B34" s="1487"/>
      <c r="C34" s="1487"/>
      <c r="D34" s="1487"/>
      <c r="E34" s="1487"/>
      <c r="F34" s="1487"/>
      <c r="G34" s="1724"/>
    </row>
    <row r="35" spans="1:7" x14ac:dyDescent="0.2">
      <c r="A35" s="1725"/>
      <c r="B35" s="1487"/>
      <c r="C35" s="1487"/>
      <c r="D35" s="1487"/>
      <c r="E35" s="1487"/>
      <c r="F35" s="1487"/>
      <c r="G35" s="1724"/>
    </row>
    <row r="36" spans="1:7" x14ac:dyDescent="0.2">
      <c r="A36" s="1725"/>
      <c r="B36" s="1487"/>
      <c r="C36" s="1487"/>
      <c r="D36" s="1487"/>
      <c r="E36" s="1487"/>
      <c r="F36" s="1487"/>
      <c r="G36" s="1724"/>
    </row>
    <row r="37" spans="1:7" x14ac:dyDescent="0.2">
      <c r="A37" s="1725"/>
      <c r="B37" s="1487"/>
      <c r="C37" s="1487"/>
      <c r="D37" s="1487"/>
      <c r="E37" s="1487"/>
      <c r="F37" s="1487"/>
      <c r="G37" s="1724"/>
    </row>
    <row r="38" spans="1:7" x14ac:dyDescent="0.2">
      <c r="A38" s="1725"/>
      <c r="B38" s="1487"/>
      <c r="C38" s="1487"/>
      <c r="D38" s="1487"/>
      <c r="E38" s="1487"/>
      <c r="F38" s="1487"/>
      <c r="G38" s="1724"/>
    </row>
    <row r="39" spans="1:7" x14ac:dyDescent="0.2">
      <c r="A39" s="1725"/>
      <c r="B39" s="1487"/>
      <c r="C39" s="1487"/>
      <c r="D39" s="1487"/>
      <c r="E39" s="1487"/>
      <c r="F39" s="1487"/>
      <c r="G39" s="1724"/>
    </row>
    <row r="40" spans="1:7" x14ac:dyDescent="0.2">
      <c r="A40" s="1725"/>
      <c r="B40" s="1487"/>
      <c r="C40" s="1487"/>
      <c r="D40" s="1487"/>
      <c r="E40" s="1487"/>
      <c r="F40" s="1487"/>
      <c r="G40" s="1724"/>
    </row>
    <row r="41" spans="1:7" x14ac:dyDescent="0.2">
      <c r="A41" s="1725"/>
      <c r="B41" s="1487"/>
      <c r="C41" s="1487"/>
      <c r="D41" s="1487"/>
      <c r="E41" s="1487"/>
      <c r="F41" s="1487"/>
      <c r="G41" s="1724"/>
    </row>
    <row r="42" spans="1:7" x14ac:dyDescent="0.2">
      <c r="A42" s="1725"/>
      <c r="B42" s="1487"/>
      <c r="C42" s="1487"/>
      <c r="D42" s="1487"/>
      <c r="E42" s="1487"/>
      <c r="F42" s="1487"/>
      <c r="G42" s="1724"/>
    </row>
    <row r="43" spans="1:7" x14ac:dyDescent="0.2">
      <c r="A43" s="1725"/>
      <c r="B43" s="1487"/>
      <c r="C43" s="1487"/>
      <c r="D43" s="1487"/>
      <c r="E43" s="1487"/>
      <c r="F43" s="1487"/>
      <c r="G43" s="1724"/>
    </row>
    <row r="44" spans="1:7" x14ac:dyDescent="0.2">
      <c r="A44" s="1725"/>
      <c r="B44" s="1487"/>
      <c r="C44" s="1487"/>
      <c r="D44" s="1487"/>
      <c r="E44" s="1487"/>
      <c r="F44" s="1487"/>
      <c r="G44" s="1724"/>
    </row>
    <row r="45" spans="1:7" x14ac:dyDescent="0.2">
      <c r="A45" s="1725"/>
      <c r="B45" s="1487"/>
      <c r="C45" s="1487"/>
      <c r="D45" s="1487"/>
      <c r="E45" s="1487"/>
      <c r="F45" s="1487"/>
      <c r="G45" s="1724"/>
    </row>
    <row r="46" spans="1:7" x14ac:dyDescent="0.2">
      <c r="A46" s="1725"/>
      <c r="B46" s="1487"/>
      <c r="C46" s="1487"/>
      <c r="D46" s="1487"/>
      <c r="E46" s="1487"/>
      <c r="F46" s="1487"/>
      <c r="G46" s="1724"/>
    </row>
    <row r="47" spans="1:7" x14ac:dyDescent="0.2">
      <c r="A47" s="1725"/>
      <c r="B47" s="1487"/>
      <c r="C47" s="1487"/>
      <c r="D47" s="1487"/>
      <c r="E47" s="1487"/>
      <c r="F47" s="1487"/>
      <c r="G47" s="1724"/>
    </row>
    <row r="48" spans="1:7" x14ac:dyDescent="0.2">
      <c r="A48" s="1725"/>
      <c r="B48" s="1487"/>
      <c r="C48" s="1487"/>
      <c r="D48" s="1487"/>
      <c r="E48" s="1487"/>
      <c r="F48" s="1487"/>
      <c r="G48" s="1724"/>
    </row>
    <row r="49" spans="1:7" x14ac:dyDescent="0.2">
      <c r="A49" s="1725"/>
      <c r="B49" s="1487"/>
      <c r="C49" s="1487"/>
      <c r="D49" s="1487"/>
      <c r="E49" s="1487"/>
      <c r="F49" s="1487"/>
      <c r="G49" s="1724"/>
    </row>
    <row r="50" spans="1:7" x14ac:dyDescent="0.2">
      <c r="A50" s="1725"/>
      <c r="B50" s="1487"/>
      <c r="C50" s="1487"/>
      <c r="D50" s="1487"/>
      <c r="E50" s="1487"/>
      <c r="F50" s="1487"/>
      <c r="G50" s="1724"/>
    </row>
    <row r="51" spans="1:7" x14ac:dyDescent="0.2">
      <c r="A51" s="1725"/>
      <c r="B51" s="1487"/>
      <c r="C51" s="1487"/>
      <c r="D51" s="1487"/>
      <c r="E51" s="1487"/>
      <c r="F51" s="1487"/>
      <c r="G51" s="1724"/>
    </row>
    <row r="52" spans="1:7" x14ac:dyDescent="0.2">
      <c r="A52" s="1725"/>
      <c r="B52" s="1487"/>
      <c r="C52" s="1487"/>
      <c r="D52" s="1487"/>
      <c r="E52" s="1487"/>
      <c r="F52" s="1487"/>
      <c r="G52" s="1724"/>
    </row>
    <row r="53" spans="1:7" x14ac:dyDescent="0.2">
      <c r="A53" s="1725"/>
      <c r="B53" s="1487"/>
      <c r="C53" s="1487"/>
      <c r="D53" s="1487"/>
      <c r="E53" s="1487"/>
      <c r="F53" s="1487"/>
      <c r="G53" s="1724"/>
    </row>
    <row r="54" spans="1:7" x14ac:dyDescent="0.2">
      <c r="A54" s="1725"/>
      <c r="B54" s="1487"/>
      <c r="C54" s="1487"/>
      <c r="D54" s="1487"/>
      <c r="E54" s="1487"/>
      <c r="F54" s="1487"/>
      <c r="G54" s="1724"/>
    </row>
    <row r="55" spans="1:7" x14ac:dyDescent="0.2">
      <c r="A55" s="1725"/>
      <c r="B55" s="1487"/>
      <c r="C55" s="1487"/>
      <c r="D55" s="1487"/>
      <c r="E55" s="1487"/>
      <c r="F55" s="1487"/>
      <c r="G55" s="1724"/>
    </row>
    <row r="56" spans="1:7" x14ac:dyDescent="0.2">
      <c r="A56" s="1725"/>
      <c r="B56" s="1487"/>
      <c r="C56" s="1487"/>
      <c r="D56" s="1487"/>
      <c r="E56" s="1487"/>
      <c r="F56" s="1487"/>
      <c r="G56" s="1724"/>
    </row>
    <row r="57" spans="1:7" x14ac:dyDescent="0.2">
      <c r="A57" s="1725"/>
      <c r="B57" s="1487"/>
      <c r="C57" s="1487"/>
      <c r="D57" s="1487"/>
      <c r="E57" s="1487"/>
      <c r="F57" s="1487"/>
      <c r="G57" s="1724"/>
    </row>
    <row r="58" spans="1:7" x14ac:dyDescent="0.2">
      <c r="A58" s="1725"/>
      <c r="B58" s="1487"/>
      <c r="C58" s="1487"/>
      <c r="D58" s="1487"/>
      <c r="E58" s="1487"/>
      <c r="F58" s="1487"/>
      <c r="G58" s="1724"/>
    </row>
    <row r="59" spans="1:7" x14ac:dyDescent="0.2">
      <c r="A59" s="1725"/>
      <c r="B59" s="1487"/>
      <c r="C59" s="1487"/>
      <c r="D59" s="1487"/>
      <c r="E59" s="1487"/>
      <c r="F59" s="1487"/>
      <c r="G59" s="1724"/>
    </row>
    <row r="60" spans="1:7" x14ac:dyDescent="0.2">
      <c r="A60" s="1725"/>
      <c r="B60" s="1487"/>
      <c r="C60" s="1487"/>
      <c r="D60" s="1487"/>
      <c r="E60" s="1487"/>
      <c r="F60" s="1487"/>
      <c r="G60" s="1724"/>
    </row>
    <row r="61" spans="1:7" x14ac:dyDescent="0.2">
      <c r="A61" s="1725"/>
      <c r="B61" s="1487"/>
      <c r="C61" s="1487"/>
      <c r="D61" s="1487"/>
      <c r="E61" s="1487"/>
      <c r="F61" s="1487"/>
      <c r="G61" s="1724"/>
    </row>
    <row r="62" spans="1:7" x14ac:dyDescent="0.2">
      <c r="A62" s="1725"/>
      <c r="B62" s="1487"/>
      <c r="C62" s="1487"/>
      <c r="D62" s="1487"/>
      <c r="E62" s="1487"/>
      <c r="F62" s="1487"/>
      <c r="G62" s="1724"/>
    </row>
    <row r="63" spans="1:7" ht="42" customHeight="1" thickBot="1" x14ac:dyDescent="0.25">
      <c r="A63" s="1726"/>
      <c r="B63" s="1727"/>
      <c r="C63" s="1727"/>
      <c r="D63" s="1727"/>
      <c r="E63" s="1727"/>
      <c r="F63" s="1727"/>
      <c r="G63" s="1728"/>
    </row>
    <row r="65" spans="2:7" x14ac:dyDescent="0.2">
      <c r="F65" s="1495" t="s">
        <v>443</v>
      </c>
      <c r="G65" s="1495"/>
    </row>
    <row r="66" spans="2:7" x14ac:dyDescent="0.2">
      <c r="B66" s="2"/>
      <c r="C66" s="2"/>
      <c r="D66" s="2"/>
      <c r="E66" s="2"/>
      <c r="F66" s="2"/>
    </row>
  </sheetData>
  <mergeCells count="6">
    <mergeCell ref="A3:F3"/>
    <mergeCell ref="A10:F10"/>
    <mergeCell ref="A1:G1"/>
    <mergeCell ref="A5:G5"/>
    <mergeCell ref="F65:G65"/>
    <mergeCell ref="A14:G63"/>
  </mergeCells>
  <phoneticPr fontId="3" type="noConversion"/>
  <hyperlinks>
    <hyperlink ref="F65" location="'TABLA DE CONTENIDO'!A1" display="VOLVER A TABLA DE CONTENIDO"/>
  </hyperlinks>
  <printOptions horizontalCentered="1"/>
  <pageMargins left="0.51181102362204722" right="0.41" top="0.78740157480314965" bottom="0.98425196850393704" header="0.51181102362204722" footer="0.51181102362204722"/>
  <pageSetup scale="99" orientation="portrait" horizontalDpi="300" verticalDpi="300" r:id="rId1"/>
  <headerFooter alignWithMargins="0"/>
  <drawing r:id="rId2"/>
  <legacyDrawing r:id="rId3"/>
  <oleObjects>
    <mc:AlternateContent xmlns:mc="http://schemas.openxmlformats.org/markup-compatibility/2006">
      <mc:Choice Requires="x14">
        <oleObject progId="Word.Document.6" shapeId="13313" r:id="rId4">
          <objectPr defaultSize="0" autoLine="0" autoPict="0" r:id="rId5">
            <anchor moveWithCells="1">
              <from>
                <xdr:col>0</xdr:col>
                <xdr:colOff>0</xdr:colOff>
                <xdr:row>0</xdr:row>
                <xdr:rowOff>0</xdr:rowOff>
              </from>
              <to>
                <xdr:col>2</xdr:col>
                <xdr:colOff>38100</xdr:colOff>
                <xdr:row>3</xdr:row>
                <xdr:rowOff>114300</xdr:rowOff>
              </to>
            </anchor>
          </objectPr>
        </oleObject>
      </mc:Choice>
      <mc:Fallback>
        <oleObject progId="Word.Document.6" shapeId="13313"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166"/>
  <sheetViews>
    <sheetView topLeftCell="A113" zoomScale="55" zoomScaleNormal="55" workbookViewId="0">
      <selection activeCell="P142" sqref="P142"/>
    </sheetView>
  </sheetViews>
  <sheetFormatPr baseColWidth="10" defaultRowHeight="12.75" x14ac:dyDescent="0.2"/>
  <cols>
    <col min="1" max="1" width="5" customWidth="1"/>
    <col min="4" max="4" width="20" customWidth="1"/>
    <col min="5" max="5" width="27.28515625" customWidth="1"/>
    <col min="6" max="6" width="24.28515625" customWidth="1"/>
    <col min="7" max="7" width="22.42578125" customWidth="1"/>
  </cols>
  <sheetData>
    <row r="1" spans="1:7" ht="23.25" x14ac:dyDescent="0.35">
      <c r="A1" s="1507" t="s">
        <v>0</v>
      </c>
      <c r="B1" s="1507"/>
      <c r="C1" s="1507"/>
      <c r="D1" s="1507"/>
      <c r="E1" s="1507"/>
      <c r="F1" s="1507"/>
      <c r="G1" s="1507"/>
    </row>
    <row r="2" spans="1:7" ht="23.25" x14ac:dyDescent="0.35">
      <c r="A2" s="390"/>
      <c r="B2" s="390"/>
      <c r="C2" s="390"/>
      <c r="D2" s="390"/>
      <c r="E2" s="390"/>
      <c r="F2" s="390"/>
    </row>
    <row r="3" spans="1:7" ht="18" x14ac:dyDescent="0.25">
      <c r="A3" s="1322" t="s">
        <v>590</v>
      </c>
      <c r="B3" s="1322"/>
      <c r="C3" s="1322"/>
      <c r="D3" s="1322"/>
      <c r="E3" s="1322"/>
      <c r="F3" s="1322"/>
    </row>
    <row r="4" spans="1:7" x14ac:dyDescent="0.2">
      <c r="B4" s="55"/>
      <c r="C4" s="40"/>
      <c r="D4" s="40"/>
      <c r="E4" s="1"/>
      <c r="F4" s="1"/>
    </row>
    <row r="5" spans="1:7" ht="20.25" x14ac:dyDescent="0.2">
      <c r="A5" s="1729" t="s">
        <v>575</v>
      </c>
      <c r="B5" s="1729"/>
      <c r="C5" s="1729"/>
      <c r="D5" s="1729"/>
      <c r="E5" s="1729"/>
      <c r="F5" s="1729"/>
      <c r="G5" s="1729"/>
    </row>
    <row r="6" spans="1:7" x14ac:dyDescent="0.2">
      <c r="A6" t="s">
        <v>56</v>
      </c>
      <c r="B6" s="55"/>
      <c r="C6" s="40"/>
      <c r="D6" s="40"/>
      <c r="E6" s="1"/>
      <c r="F6" s="1"/>
    </row>
    <row r="7" spans="1:7" x14ac:dyDescent="0.2">
      <c r="A7" s="269" t="s">
        <v>731</v>
      </c>
      <c r="B7" s="44"/>
      <c r="C7" s="13"/>
      <c r="D7" s="3"/>
      <c r="E7" s="3"/>
      <c r="F7" s="3"/>
    </row>
    <row r="8" spans="1:7" x14ac:dyDescent="0.2">
      <c r="A8" s="269"/>
      <c r="B8" s="44"/>
    </row>
    <row r="10" spans="1:7" x14ac:dyDescent="0.2">
      <c r="A10" s="1722"/>
      <c r="B10" s="1722"/>
      <c r="C10" s="1722"/>
      <c r="D10" s="1722"/>
      <c r="E10" s="1722"/>
      <c r="F10" s="1722"/>
    </row>
    <row r="11" spans="1:7" x14ac:dyDescent="0.2">
      <c r="A11" s="598" t="s">
        <v>1248</v>
      </c>
      <c r="B11" s="3"/>
      <c r="C11" s="3"/>
      <c r="D11" s="3"/>
      <c r="E11" s="3"/>
      <c r="F11" s="3"/>
      <c r="G11" s="3"/>
    </row>
    <row r="12" spans="1:7" ht="13.5" thickBot="1" x14ac:dyDescent="0.25">
      <c r="A12" s="22"/>
      <c r="B12" s="22"/>
      <c r="C12" s="22"/>
      <c r="D12" s="22"/>
      <c r="E12" s="22"/>
      <c r="F12" s="22"/>
      <c r="G12" s="13"/>
    </row>
    <row r="13" spans="1:7" x14ac:dyDescent="0.2">
      <c r="A13" s="1730" t="s">
        <v>1250</v>
      </c>
      <c r="B13" s="1731"/>
      <c r="C13" s="1731"/>
      <c r="D13" s="1731"/>
      <c r="E13" s="1731"/>
      <c r="F13" s="1731"/>
      <c r="G13" s="1732"/>
    </row>
    <row r="14" spans="1:7" x14ac:dyDescent="0.2">
      <c r="A14" s="1733"/>
      <c r="B14" s="1734"/>
      <c r="C14" s="1734"/>
      <c r="D14" s="1734"/>
      <c r="E14" s="1734"/>
      <c r="F14" s="1734"/>
      <c r="G14" s="1735"/>
    </row>
    <row r="15" spans="1:7" x14ac:dyDescent="0.2">
      <c r="A15" s="1733"/>
      <c r="B15" s="1734"/>
      <c r="C15" s="1734"/>
      <c r="D15" s="1734"/>
      <c r="E15" s="1734"/>
      <c r="F15" s="1734"/>
      <c r="G15" s="1735"/>
    </row>
    <row r="16" spans="1:7" ht="24" customHeight="1" thickBot="1" x14ac:dyDescent="0.25">
      <c r="A16" s="1733"/>
      <c r="B16" s="1734"/>
      <c r="C16" s="1734"/>
      <c r="D16" s="1734"/>
      <c r="E16" s="1734"/>
      <c r="F16" s="1734"/>
      <c r="G16" s="1735"/>
    </row>
    <row r="17" spans="1:7" ht="13.5" thickBot="1" x14ac:dyDescent="0.25">
      <c r="A17" s="1740" t="s">
        <v>948</v>
      </c>
      <c r="B17" s="1497"/>
      <c r="C17" s="1497"/>
      <c r="D17" s="1497"/>
      <c r="E17" s="1497"/>
      <c r="F17" s="1497"/>
      <c r="G17" s="1498"/>
    </row>
    <row r="18" spans="1:7" x14ac:dyDescent="0.2">
      <c r="A18" s="9"/>
      <c r="B18" s="13"/>
      <c r="C18" s="13"/>
      <c r="D18" s="13"/>
      <c r="E18" s="13"/>
      <c r="F18" s="13"/>
      <c r="G18" s="21"/>
    </row>
    <row r="19" spans="1:7" x14ac:dyDescent="0.2">
      <c r="A19" s="9"/>
      <c r="B19" s="13"/>
      <c r="C19" s="13"/>
      <c r="D19" s="13"/>
      <c r="E19" s="13"/>
      <c r="F19" s="13"/>
      <c r="G19" s="21"/>
    </row>
    <row r="20" spans="1:7" ht="53.25" customHeight="1" x14ac:dyDescent="0.2">
      <c r="A20" s="600"/>
      <c r="B20" s="601"/>
      <c r="C20" s="601"/>
      <c r="D20" s="601"/>
      <c r="E20" s="601"/>
      <c r="F20" s="601"/>
      <c r="G20" s="602"/>
    </row>
    <row r="21" spans="1:7" x14ac:dyDescent="0.2">
      <c r="A21" s="600"/>
      <c r="B21" s="601"/>
      <c r="C21" s="601"/>
      <c r="D21" s="601"/>
      <c r="E21" s="601"/>
      <c r="F21" s="601"/>
      <c r="G21" s="602"/>
    </row>
    <row r="22" spans="1:7" x14ac:dyDescent="0.2">
      <c r="A22" s="600"/>
      <c r="B22" s="601"/>
      <c r="C22" s="601"/>
      <c r="D22" s="601"/>
      <c r="E22" s="601"/>
      <c r="F22" s="601"/>
      <c r="G22" s="602"/>
    </row>
    <row r="23" spans="1:7" x14ac:dyDescent="0.2">
      <c r="A23" s="9"/>
      <c r="B23" s="13"/>
      <c r="C23" s="13"/>
      <c r="D23" s="13"/>
      <c r="E23" s="603"/>
      <c r="F23" s="13"/>
      <c r="G23" s="21"/>
    </row>
    <row r="24" spans="1:7" x14ac:dyDescent="0.2">
      <c r="A24" s="9"/>
      <c r="B24" s="13"/>
      <c r="C24" s="13"/>
      <c r="D24" s="13"/>
      <c r="E24" s="13"/>
      <c r="F24" s="13"/>
      <c r="G24" s="21"/>
    </row>
    <row r="25" spans="1:7" x14ac:dyDescent="0.2">
      <c r="A25" s="9"/>
      <c r="B25" s="13"/>
      <c r="C25" s="13"/>
      <c r="D25" s="13"/>
      <c r="E25" s="13"/>
      <c r="F25" s="13"/>
      <c r="G25" s="21"/>
    </row>
    <row r="26" spans="1:7" x14ac:dyDescent="0.2">
      <c r="A26" s="9"/>
      <c r="B26" s="13"/>
      <c r="C26" s="13"/>
      <c r="D26" s="13"/>
      <c r="E26" s="13"/>
      <c r="F26" s="13"/>
      <c r="G26" s="21"/>
    </row>
    <row r="27" spans="1:7" x14ac:dyDescent="0.2">
      <c r="A27" s="9"/>
      <c r="B27" s="13"/>
      <c r="C27" s="13"/>
      <c r="D27" s="13"/>
      <c r="E27" s="13"/>
      <c r="F27" s="13"/>
      <c r="G27" s="21"/>
    </row>
    <row r="28" spans="1:7" x14ac:dyDescent="0.2">
      <c r="A28" s="9"/>
      <c r="B28" s="13"/>
      <c r="C28" s="13"/>
      <c r="D28" s="13"/>
      <c r="E28" s="13"/>
      <c r="F28" s="13"/>
      <c r="G28" s="21"/>
    </row>
    <row r="29" spans="1:7" x14ac:dyDescent="0.2">
      <c r="A29" s="9"/>
      <c r="B29" s="13"/>
      <c r="C29" s="13"/>
      <c r="D29" s="13"/>
      <c r="E29" s="13"/>
      <c r="F29" s="13"/>
      <c r="G29" s="21"/>
    </row>
    <row r="30" spans="1:7" x14ac:dyDescent="0.2">
      <c r="A30" s="9"/>
      <c r="B30" s="13"/>
      <c r="C30" s="13"/>
      <c r="D30" s="13"/>
      <c r="E30" s="13"/>
      <c r="F30" s="13"/>
      <c r="G30" s="21"/>
    </row>
    <row r="31" spans="1:7" x14ac:dyDescent="0.2">
      <c r="A31" s="9"/>
      <c r="B31" s="13"/>
      <c r="C31" s="13"/>
      <c r="D31" s="13"/>
      <c r="E31" s="13"/>
      <c r="F31" s="13"/>
      <c r="G31" s="21"/>
    </row>
    <row r="32" spans="1:7" x14ac:dyDescent="0.2">
      <c r="A32" s="9"/>
      <c r="B32" s="13"/>
      <c r="C32" s="13"/>
      <c r="D32" s="13"/>
      <c r="E32" s="13"/>
      <c r="F32" s="13"/>
      <c r="G32" s="21"/>
    </row>
    <row r="33" spans="1:7" x14ac:dyDescent="0.2">
      <c r="A33" s="9"/>
      <c r="B33" s="13"/>
      <c r="C33" s="13"/>
      <c r="D33" s="13"/>
      <c r="E33" s="13"/>
      <c r="F33" s="13"/>
      <c r="G33" s="21"/>
    </row>
    <row r="34" spans="1:7" x14ac:dyDescent="0.2">
      <c r="A34" s="9"/>
      <c r="B34" s="13"/>
      <c r="C34" s="13"/>
      <c r="D34" s="13"/>
      <c r="E34" s="13"/>
      <c r="F34" s="13"/>
      <c r="G34" s="21"/>
    </row>
    <row r="35" spans="1:7" x14ac:dyDescent="0.2">
      <c r="A35" s="9"/>
      <c r="B35" s="13"/>
      <c r="C35" s="13"/>
      <c r="D35" s="13"/>
      <c r="E35" s="13"/>
      <c r="F35" s="13"/>
      <c r="G35" s="21"/>
    </row>
    <row r="36" spans="1:7" x14ac:dyDescent="0.2">
      <c r="A36" s="9"/>
      <c r="B36" s="13"/>
      <c r="C36" s="13"/>
      <c r="D36" s="13"/>
      <c r="E36" s="13"/>
      <c r="F36" s="13"/>
      <c r="G36" s="21"/>
    </row>
    <row r="37" spans="1:7" x14ac:dyDescent="0.2">
      <c r="A37" s="9"/>
      <c r="B37" s="13"/>
      <c r="C37" s="13"/>
      <c r="D37" s="13"/>
      <c r="E37" s="13"/>
      <c r="F37" s="13"/>
      <c r="G37" s="21"/>
    </row>
    <row r="38" spans="1:7" ht="45" customHeight="1" x14ac:dyDescent="0.2">
      <c r="A38" s="1736" t="s">
        <v>1251</v>
      </c>
      <c r="B38" s="1737"/>
      <c r="C38" s="1737"/>
      <c r="D38" s="1737"/>
      <c r="E38" s="1737"/>
      <c r="F38" s="1737"/>
      <c r="G38" s="1738"/>
    </row>
    <row r="39" spans="1:7" ht="78" customHeight="1" x14ac:dyDescent="0.2">
      <c r="A39" s="1736"/>
      <c r="B39" s="1737"/>
      <c r="C39" s="1737"/>
      <c r="D39" s="1737"/>
      <c r="E39" s="1737"/>
      <c r="F39" s="1737"/>
      <c r="G39" s="1738"/>
    </row>
    <row r="40" spans="1:7" ht="18.75" customHeight="1" x14ac:dyDescent="0.2">
      <c r="A40" s="1739"/>
      <c r="B40" s="1737"/>
      <c r="C40" s="1737"/>
      <c r="D40" s="1737"/>
      <c r="E40" s="1737"/>
      <c r="F40" s="1737"/>
      <c r="G40" s="1738"/>
    </row>
    <row r="41" spans="1:7" ht="13.5" thickBot="1" x14ac:dyDescent="0.25">
      <c r="A41" s="9"/>
      <c r="B41" s="13"/>
      <c r="C41" s="13"/>
      <c r="D41" s="13"/>
      <c r="E41" s="13"/>
      <c r="F41" s="13"/>
      <c r="G41" s="21"/>
    </row>
    <row r="42" spans="1:7" ht="13.5" thickBot="1" x14ac:dyDescent="0.25">
      <c r="A42" s="1578" t="s">
        <v>950</v>
      </c>
      <c r="B42" s="1579"/>
      <c r="C42" s="1579"/>
      <c r="D42" s="1579"/>
      <c r="E42" s="1579"/>
      <c r="F42" s="1579"/>
      <c r="G42" s="1580"/>
    </row>
    <row r="43" spans="1:7" x14ac:dyDescent="0.2">
      <c r="A43" s="9"/>
      <c r="B43" s="13"/>
      <c r="C43" s="13"/>
      <c r="D43" s="13"/>
      <c r="E43" s="13"/>
      <c r="F43" s="13"/>
      <c r="G43" s="21"/>
    </row>
    <row r="44" spans="1:7" x14ac:dyDescent="0.2">
      <c r="A44" s="9"/>
      <c r="B44" s="13"/>
      <c r="C44" s="13"/>
      <c r="D44" s="13"/>
      <c r="E44" s="13"/>
      <c r="F44" s="13"/>
      <c r="G44" s="21"/>
    </row>
    <row r="45" spans="1:7" x14ac:dyDescent="0.2">
      <c r="A45" s="9"/>
      <c r="B45" s="13"/>
      <c r="C45" s="13"/>
      <c r="D45" s="13"/>
      <c r="E45" s="13"/>
      <c r="F45" s="13"/>
      <c r="G45" s="21"/>
    </row>
    <row r="46" spans="1:7" x14ac:dyDescent="0.2">
      <c r="A46" s="9"/>
      <c r="B46" s="13"/>
      <c r="C46" s="13"/>
      <c r="D46" s="13"/>
      <c r="E46" s="13"/>
      <c r="F46" s="13"/>
      <c r="G46" s="21"/>
    </row>
    <row r="47" spans="1:7" x14ac:dyDescent="0.2">
      <c r="A47" s="9"/>
      <c r="B47" s="13"/>
      <c r="C47" s="13"/>
      <c r="D47" s="13"/>
      <c r="E47" s="13"/>
      <c r="F47" s="13"/>
      <c r="G47" s="21"/>
    </row>
    <row r="48" spans="1:7" x14ac:dyDescent="0.2">
      <c r="A48" s="9"/>
      <c r="B48" s="13"/>
      <c r="C48" s="13"/>
      <c r="D48" s="13"/>
      <c r="E48" s="13"/>
      <c r="F48" s="13"/>
      <c r="G48" s="21"/>
    </row>
    <row r="49" spans="1:7" x14ac:dyDescent="0.2">
      <c r="A49" s="9"/>
      <c r="B49" s="13"/>
      <c r="C49" s="13"/>
      <c r="D49" s="13"/>
      <c r="E49" s="13"/>
      <c r="F49" s="13"/>
      <c r="G49" s="21"/>
    </row>
    <row r="50" spans="1:7" x14ac:dyDescent="0.2">
      <c r="A50" s="9"/>
      <c r="B50" s="13"/>
      <c r="C50" s="13"/>
      <c r="D50" s="13"/>
      <c r="E50" s="13"/>
      <c r="F50" s="13"/>
      <c r="G50" s="21"/>
    </row>
    <row r="51" spans="1:7" x14ac:dyDescent="0.2">
      <c r="A51" s="9"/>
      <c r="B51" s="13"/>
      <c r="C51" s="13"/>
      <c r="D51" s="13"/>
      <c r="E51" s="13"/>
      <c r="F51" s="13"/>
      <c r="G51" s="21"/>
    </row>
    <row r="52" spans="1:7" x14ac:dyDescent="0.2">
      <c r="A52" s="9"/>
      <c r="B52" s="13"/>
      <c r="C52" s="13"/>
      <c r="D52" s="13"/>
      <c r="E52" s="13"/>
      <c r="F52" s="13"/>
      <c r="G52" s="21"/>
    </row>
    <row r="53" spans="1:7" x14ac:dyDescent="0.2">
      <c r="A53" s="9"/>
      <c r="B53" s="13"/>
      <c r="C53" s="13"/>
      <c r="D53" s="13"/>
      <c r="E53" s="13"/>
      <c r="F53" s="13"/>
      <c r="G53" s="21"/>
    </row>
    <row r="54" spans="1:7" x14ac:dyDescent="0.2">
      <c r="A54" s="9"/>
      <c r="B54" s="13"/>
      <c r="C54" s="13"/>
      <c r="D54" s="13"/>
      <c r="E54" s="13"/>
      <c r="F54" s="13"/>
      <c r="G54" s="21"/>
    </row>
    <row r="55" spans="1:7" x14ac:dyDescent="0.2">
      <c r="A55" s="9"/>
      <c r="B55" s="13"/>
      <c r="C55" s="13"/>
      <c r="D55" s="13"/>
      <c r="E55" s="13"/>
      <c r="F55" s="13"/>
      <c r="G55" s="21"/>
    </row>
    <row r="56" spans="1:7" x14ac:dyDescent="0.2">
      <c r="A56" s="9"/>
      <c r="B56" s="13"/>
      <c r="C56" s="13"/>
      <c r="D56" s="13"/>
      <c r="E56" s="13"/>
      <c r="F56" s="13"/>
      <c r="G56" s="21"/>
    </row>
    <row r="57" spans="1:7" x14ac:dyDescent="0.2">
      <c r="A57" s="9"/>
      <c r="B57" s="13"/>
      <c r="C57" s="13"/>
      <c r="D57" s="13"/>
      <c r="E57" s="13"/>
      <c r="F57" s="13"/>
      <c r="G57" s="21"/>
    </row>
    <row r="58" spans="1:7" x14ac:dyDescent="0.2">
      <c r="A58" s="9"/>
      <c r="B58" s="13"/>
      <c r="C58" s="13"/>
      <c r="D58" s="13"/>
      <c r="E58" s="13"/>
      <c r="F58" s="13"/>
      <c r="G58" s="21"/>
    </row>
    <row r="59" spans="1:7" x14ac:dyDescent="0.2">
      <c r="A59" s="9"/>
      <c r="B59" s="13"/>
      <c r="C59" s="13"/>
      <c r="D59" s="13"/>
      <c r="E59" s="13"/>
      <c r="F59" s="13"/>
      <c r="G59" s="21"/>
    </row>
    <row r="60" spans="1:7" x14ac:dyDescent="0.2">
      <c r="A60" s="9"/>
      <c r="B60" s="13"/>
      <c r="C60" s="13"/>
      <c r="D60" s="13"/>
      <c r="E60" s="13"/>
      <c r="F60" s="13"/>
      <c r="G60" s="21"/>
    </row>
    <row r="61" spans="1:7" x14ac:dyDescent="0.2">
      <c r="A61" s="9"/>
      <c r="B61" s="13"/>
      <c r="C61" s="13"/>
      <c r="D61" s="13"/>
      <c r="E61" s="13"/>
      <c r="F61" s="13"/>
      <c r="G61" s="21"/>
    </row>
    <row r="62" spans="1:7" x14ac:dyDescent="0.2">
      <c r="A62" s="9"/>
      <c r="B62" s="13"/>
      <c r="C62" s="13"/>
      <c r="D62" s="13"/>
      <c r="E62" s="13"/>
      <c r="F62" s="13"/>
      <c r="G62" s="21"/>
    </row>
    <row r="63" spans="1:7" x14ac:dyDescent="0.2">
      <c r="A63" s="9"/>
      <c r="B63" s="13"/>
      <c r="C63" s="13"/>
      <c r="D63" s="13"/>
      <c r="E63" s="13"/>
      <c r="F63" s="13"/>
      <c r="G63" s="21"/>
    </row>
    <row r="64" spans="1:7" x14ac:dyDescent="0.2">
      <c r="A64" s="9"/>
      <c r="B64" s="13"/>
      <c r="C64" s="13"/>
      <c r="D64" s="13"/>
      <c r="E64" s="13"/>
      <c r="F64" s="13"/>
      <c r="G64" s="21"/>
    </row>
    <row r="65" spans="1:7" x14ac:dyDescent="0.2">
      <c r="A65" s="9"/>
      <c r="B65" s="13"/>
      <c r="C65" s="13"/>
      <c r="D65" s="13"/>
      <c r="E65" s="13"/>
      <c r="F65" s="13"/>
      <c r="G65" s="21"/>
    </row>
    <row r="66" spans="1:7" x14ac:dyDescent="0.2">
      <c r="A66" s="9"/>
      <c r="B66" s="13"/>
      <c r="C66" s="13"/>
      <c r="D66" s="13"/>
      <c r="E66" s="13"/>
      <c r="F66" s="13"/>
      <c r="G66" s="21"/>
    </row>
    <row r="67" spans="1:7" x14ac:dyDescent="0.2">
      <c r="A67" s="9"/>
      <c r="B67" s="13"/>
      <c r="C67" s="13"/>
      <c r="D67" s="13"/>
      <c r="E67" s="13"/>
      <c r="F67" s="13"/>
      <c r="G67" s="21"/>
    </row>
    <row r="68" spans="1:7" x14ac:dyDescent="0.2">
      <c r="A68" s="9"/>
      <c r="B68" s="13"/>
      <c r="C68" s="13"/>
      <c r="D68" s="13"/>
      <c r="E68" s="13"/>
      <c r="F68" s="13"/>
      <c r="G68" s="21"/>
    </row>
    <row r="69" spans="1:7" x14ac:dyDescent="0.2">
      <c r="A69" s="9"/>
      <c r="B69" s="13"/>
      <c r="C69" s="13"/>
      <c r="D69" s="13"/>
      <c r="E69" s="13"/>
      <c r="F69" s="13"/>
      <c r="G69" s="21"/>
    </row>
    <row r="70" spans="1:7" ht="13.5" thickBot="1" x14ac:dyDescent="0.25">
      <c r="A70" s="9"/>
      <c r="B70" s="13"/>
      <c r="C70" s="13"/>
      <c r="D70" s="13"/>
      <c r="E70" s="13"/>
      <c r="F70" s="13"/>
      <c r="G70" s="21"/>
    </row>
    <row r="71" spans="1:7" ht="13.5" thickBot="1" x14ac:dyDescent="0.25">
      <c r="A71" s="1740" t="s">
        <v>949</v>
      </c>
      <c r="B71" s="1497"/>
      <c r="C71" s="1497"/>
      <c r="D71" s="1497"/>
      <c r="E71" s="1497"/>
      <c r="F71" s="1497"/>
      <c r="G71" s="1498"/>
    </row>
    <row r="72" spans="1:7" x14ac:dyDescent="0.2">
      <c r="A72" s="9"/>
      <c r="B72" s="13"/>
      <c r="C72" s="13"/>
      <c r="D72" s="13"/>
      <c r="E72" s="13"/>
      <c r="F72" s="13"/>
      <c r="G72" s="21"/>
    </row>
    <row r="73" spans="1:7" x14ac:dyDescent="0.2">
      <c r="A73" s="9"/>
      <c r="B73" s="13"/>
      <c r="C73" s="13"/>
      <c r="D73" s="13"/>
      <c r="E73" s="13"/>
      <c r="F73" s="13"/>
      <c r="G73" s="21"/>
    </row>
    <row r="74" spans="1:7" x14ac:dyDescent="0.2">
      <c r="A74" s="9"/>
      <c r="B74" s="13"/>
      <c r="C74" s="13"/>
      <c r="D74" s="13"/>
      <c r="E74" s="13"/>
      <c r="F74" s="13"/>
      <c r="G74" s="21"/>
    </row>
    <row r="75" spans="1:7" x14ac:dyDescent="0.2">
      <c r="A75" s="9"/>
      <c r="B75" s="13"/>
      <c r="C75" s="13"/>
      <c r="D75" s="13"/>
      <c r="E75" s="13"/>
      <c r="F75" s="13"/>
      <c r="G75" s="21"/>
    </row>
    <row r="76" spans="1:7" x14ac:dyDescent="0.2">
      <c r="A76" s="9"/>
      <c r="B76" s="13"/>
      <c r="C76" s="13"/>
      <c r="D76" s="13"/>
      <c r="E76" s="13"/>
      <c r="F76" s="13"/>
      <c r="G76" s="21"/>
    </row>
    <row r="77" spans="1:7" x14ac:dyDescent="0.2">
      <c r="A77" s="9"/>
      <c r="B77" s="13"/>
      <c r="C77" s="13"/>
      <c r="D77" s="13"/>
      <c r="E77" s="13"/>
      <c r="F77" s="13"/>
      <c r="G77" s="21"/>
    </row>
    <row r="78" spans="1:7" x14ac:dyDescent="0.2">
      <c r="A78" s="9"/>
      <c r="B78" s="13"/>
      <c r="C78" s="13"/>
      <c r="D78" s="13"/>
      <c r="E78" s="13"/>
      <c r="F78" s="13"/>
      <c r="G78" s="21"/>
    </row>
    <row r="79" spans="1:7" x14ac:dyDescent="0.2">
      <c r="A79" s="9"/>
      <c r="B79" s="13"/>
      <c r="C79" s="13"/>
      <c r="D79" s="13"/>
      <c r="E79" s="13"/>
      <c r="F79" s="13"/>
      <c r="G79" s="21"/>
    </row>
    <row r="80" spans="1:7" x14ac:dyDescent="0.2">
      <c r="A80" s="9"/>
      <c r="B80" s="13"/>
      <c r="C80" s="13"/>
      <c r="D80" s="13"/>
      <c r="E80" s="13"/>
      <c r="F80" s="13"/>
      <c r="G80" s="21"/>
    </row>
    <row r="81" spans="1:7" x14ac:dyDescent="0.2">
      <c r="A81" s="9"/>
      <c r="B81" s="13"/>
      <c r="C81" s="13"/>
      <c r="D81" s="13"/>
      <c r="E81" s="13"/>
      <c r="F81" s="13"/>
      <c r="G81" s="21"/>
    </row>
    <row r="82" spans="1:7" x14ac:dyDescent="0.2">
      <c r="A82" s="9"/>
      <c r="B82" s="13"/>
      <c r="C82" s="13"/>
      <c r="D82" s="13"/>
      <c r="E82" s="13"/>
      <c r="F82" s="13"/>
      <c r="G82" s="21"/>
    </row>
    <row r="83" spans="1:7" x14ac:dyDescent="0.2">
      <c r="A83" s="9"/>
      <c r="B83" s="13"/>
      <c r="C83" s="13"/>
      <c r="D83" s="13"/>
      <c r="E83" s="13"/>
      <c r="F83" s="13"/>
      <c r="G83" s="21"/>
    </row>
    <row r="84" spans="1:7" x14ac:dyDescent="0.2">
      <c r="A84" s="9"/>
      <c r="B84" s="13"/>
      <c r="C84" s="13"/>
      <c r="D84" s="13"/>
      <c r="E84" s="13"/>
      <c r="F84" s="13"/>
      <c r="G84" s="21"/>
    </row>
    <row r="85" spans="1:7" x14ac:dyDescent="0.2">
      <c r="A85" s="9"/>
      <c r="B85" s="13"/>
      <c r="C85" s="13"/>
      <c r="D85" s="13"/>
      <c r="E85" s="13"/>
      <c r="F85" s="13"/>
      <c r="G85" s="21"/>
    </row>
    <row r="86" spans="1:7" x14ac:dyDescent="0.2">
      <c r="A86" s="9"/>
      <c r="B86" s="13"/>
      <c r="C86" s="13"/>
      <c r="D86" s="13"/>
      <c r="E86" s="13"/>
      <c r="F86" s="13"/>
      <c r="G86" s="21"/>
    </row>
    <row r="87" spans="1:7" x14ac:dyDescent="0.2">
      <c r="A87" s="9"/>
      <c r="B87" s="13"/>
      <c r="C87" s="13"/>
      <c r="D87" s="13"/>
      <c r="E87" s="13"/>
      <c r="F87" s="13"/>
      <c r="G87" s="21"/>
    </row>
    <row r="88" spans="1:7" x14ac:dyDescent="0.2">
      <c r="A88" s="9"/>
      <c r="B88" s="13"/>
      <c r="C88" s="13"/>
      <c r="D88" s="13"/>
      <c r="E88" s="13"/>
      <c r="F88" s="13"/>
      <c r="G88" s="21"/>
    </row>
    <row r="89" spans="1:7" x14ac:dyDescent="0.2">
      <c r="A89" s="9"/>
      <c r="B89" s="13"/>
      <c r="C89" s="13"/>
      <c r="D89" s="13"/>
      <c r="E89" s="13"/>
      <c r="F89" s="13"/>
      <c r="G89" s="21"/>
    </row>
    <row r="90" spans="1:7" x14ac:dyDescent="0.2">
      <c r="A90" s="9"/>
      <c r="B90" s="13"/>
      <c r="C90" s="13"/>
      <c r="D90" s="13"/>
      <c r="E90" s="13"/>
      <c r="F90" s="13"/>
      <c r="G90" s="21"/>
    </row>
    <row r="91" spans="1:7" x14ac:dyDescent="0.2">
      <c r="A91" s="9"/>
      <c r="B91" s="13"/>
      <c r="C91" s="13"/>
      <c r="D91" s="13"/>
      <c r="E91" s="13"/>
      <c r="F91" s="13"/>
      <c r="G91" s="21"/>
    </row>
    <row r="92" spans="1:7" x14ac:dyDescent="0.2">
      <c r="A92" s="9"/>
      <c r="B92" s="13"/>
      <c r="C92" s="13"/>
      <c r="D92" s="13"/>
      <c r="E92" s="13"/>
      <c r="F92" s="13"/>
      <c r="G92" s="21"/>
    </row>
    <row r="93" spans="1:7" x14ac:dyDescent="0.2">
      <c r="A93" s="9"/>
      <c r="B93" s="13"/>
      <c r="C93" s="13"/>
      <c r="D93" s="13"/>
      <c r="E93" s="13"/>
      <c r="F93" s="13"/>
      <c r="G93" s="21"/>
    </row>
    <row r="94" spans="1:7" x14ac:dyDescent="0.2">
      <c r="A94" s="9"/>
      <c r="B94" s="13"/>
      <c r="C94" s="13"/>
      <c r="D94" s="13"/>
      <c r="E94" s="13"/>
      <c r="F94" s="13"/>
      <c r="G94" s="21"/>
    </row>
    <row r="95" spans="1:7" x14ac:dyDescent="0.2">
      <c r="A95" s="9"/>
      <c r="B95" s="13"/>
      <c r="C95" s="13"/>
      <c r="D95" s="13"/>
      <c r="E95" s="13"/>
      <c r="F95" s="13"/>
      <c r="G95" s="21"/>
    </row>
    <row r="96" spans="1:7" x14ac:dyDescent="0.2">
      <c r="A96" s="9"/>
      <c r="B96" s="13"/>
      <c r="C96" s="13"/>
      <c r="D96" s="13"/>
      <c r="E96" s="13"/>
      <c r="F96" s="13"/>
      <c r="G96" s="21"/>
    </row>
    <row r="97" spans="1:7" x14ac:dyDescent="0.2">
      <c r="A97" s="9"/>
      <c r="B97" s="13"/>
      <c r="C97" s="13"/>
      <c r="D97" s="13"/>
      <c r="E97" s="13"/>
      <c r="F97" s="13"/>
      <c r="G97" s="21"/>
    </row>
    <row r="98" spans="1:7" x14ac:dyDescent="0.2">
      <c r="A98" s="9"/>
      <c r="B98" s="13"/>
      <c r="C98" s="13"/>
      <c r="D98" s="13"/>
      <c r="E98" s="13"/>
      <c r="F98" s="13"/>
      <c r="G98" s="21"/>
    </row>
    <row r="99" spans="1:7" x14ac:dyDescent="0.2">
      <c r="A99" s="9"/>
      <c r="B99" s="13"/>
      <c r="C99" s="13"/>
      <c r="D99" s="13"/>
      <c r="E99" s="13"/>
      <c r="F99" s="13"/>
      <c r="G99" s="21"/>
    </row>
    <row r="100" spans="1:7" x14ac:dyDescent="0.2">
      <c r="A100" s="9"/>
      <c r="B100" s="13"/>
      <c r="C100" s="13"/>
      <c r="D100" s="13"/>
      <c r="E100" s="13"/>
      <c r="F100" s="13"/>
      <c r="G100" s="21"/>
    </row>
    <row r="101" spans="1:7" x14ac:dyDescent="0.2">
      <c r="A101" s="9"/>
      <c r="B101" s="13"/>
      <c r="C101" s="13"/>
      <c r="D101" s="13"/>
      <c r="E101" s="13"/>
      <c r="F101" s="13"/>
      <c r="G101" s="21"/>
    </row>
    <row r="102" spans="1:7" x14ac:dyDescent="0.2">
      <c r="A102" s="9"/>
      <c r="B102" s="13"/>
      <c r="C102" s="13"/>
      <c r="D102" s="13"/>
      <c r="E102" s="13"/>
      <c r="F102" s="13"/>
      <c r="G102" s="21"/>
    </row>
    <row r="103" spans="1:7" x14ac:dyDescent="0.2">
      <c r="A103" s="9"/>
      <c r="B103" s="13"/>
      <c r="C103" s="13"/>
      <c r="D103" s="13"/>
      <c r="E103" s="13"/>
      <c r="F103" s="13"/>
      <c r="G103" s="21"/>
    </row>
    <row r="104" spans="1:7" x14ac:dyDescent="0.2">
      <c r="A104" s="9"/>
      <c r="B104" s="13"/>
      <c r="C104" s="13"/>
      <c r="D104" s="13"/>
      <c r="E104" s="13"/>
      <c r="F104" s="13"/>
      <c r="G104" s="21"/>
    </row>
    <row r="105" spans="1:7" x14ac:dyDescent="0.2">
      <c r="A105" s="9"/>
      <c r="B105" s="13"/>
      <c r="C105" s="13"/>
      <c r="D105" s="13"/>
      <c r="E105" s="13"/>
      <c r="F105" s="13"/>
      <c r="G105" s="21"/>
    </row>
    <row r="106" spans="1:7" x14ac:dyDescent="0.2">
      <c r="A106" s="9"/>
      <c r="B106" s="13"/>
      <c r="C106" s="13"/>
      <c r="D106" s="13"/>
      <c r="E106" s="13"/>
      <c r="F106" s="13"/>
      <c r="G106" s="21"/>
    </row>
    <row r="107" spans="1:7" x14ac:dyDescent="0.2">
      <c r="A107" s="9"/>
      <c r="B107" s="13"/>
      <c r="C107" s="13"/>
      <c r="D107" s="13"/>
      <c r="E107" s="13"/>
      <c r="F107" s="13"/>
      <c r="G107" s="21"/>
    </row>
    <row r="108" spans="1:7" x14ac:dyDescent="0.2">
      <c r="A108" s="9"/>
      <c r="B108" s="13"/>
      <c r="C108" s="13"/>
      <c r="D108" s="13"/>
      <c r="E108" s="13"/>
      <c r="F108" s="13"/>
      <c r="G108" s="21"/>
    </row>
    <row r="109" spans="1:7" x14ac:dyDescent="0.2">
      <c r="A109" s="9"/>
      <c r="B109" s="13"/>
      <c r="C109" s="13"/>
      <c r="D109" s="13"/>
      <c r="E109" s="13"/>
      <c r="F109" s="13"/>
      <c r="G109" s="21"/>
    </row>
    <row r="110" spans="1:7" x14ac:dyDescent="0.2">
      <c r="A110" s="9"/>
      <c r="B110" s="13"/>
      <c r="C110" s="13"/>
      <c r="D110" s="13"/>
      <c r="E110" s="13"/>
      <c r="F110" s="13"/>
      <c r="G110" s="21"/>
    </row>
    <row r="111" spans="1:7" x14ac:dyDescent="0.2">
      <c r="A111" s="9"/>
      <c r="B111" s="13"/>
      <c r="C111" s="13"/>
      <c r="D111" s="13"/>
      <c r="E111" s="13"/>
      <c r="F111" s="13"/>
      <c r="G111" s="21"/>
    </row>
    <row r="112" spans="1:7" x14ac:dyDescent="0.2">
      <c r="A112" s="9"/>
      <c r="B112" s="13"/>
      <c r="C112" s="13"/>
      <c r="D112" s="13"/>
      <c r="E112" s="13"/>
      <c r="F112" s="13"/>
      <c r="G112" s="21"/>
    </row>
    <row r="113" spans="1:7" x14ac:dyDescent="0.2">
      <c r="A113" s="9"/>
      <c r="B113" s="13"/>
      <c r="C113" s="13"/>
      <c r="D113" s="13"/>
      <c r="E113" s="13"/>
      <c r="F113" s="13"/>
      <c r="G113" s="21"/>
    </row>
    <row r="114" spans="1:7" x14ac:dyDescent="0.2">
      <c r="A114" s="9"/>
      <c r="B114" s="13"/>
      <c r="C114" s="13"/>
      <c r="D114" s="13"/>
      <c r="E114" s="13"/>
      <c r="F114" s="13"/>
      <c r="G114" s="21"/>
    </row>
    <row r="115" spans="1:7" x14ac:dyDescent="0.2">
      <c r="A115" s="9"/>
      <c r="B115" s="13"/>
      <c r="C115" s="13"/>
      <c r="D115" s="13"/>
      <c r="E115" s="13"/>
      <c r="F115" s="13"/>
      <c r="G115" s="21"/>
    </row>
    <row r="116" spans="1:7" x14ac:dyDescent="0.2">
      <c r="A116" s="9"/>
      <c r="B116" s="13"/>
      <c r="C116" s="13"/>
      <c r="D116" s="13"/>
      <c r="E116" s="13"/>
      <c r="F116" s="13"/>
      <c r="G116" s="21"/>
    </row>
    <row r="117" spans="1:7" x14ac:dyDescent="0.2">
      <c r="A117" s="9"/>
      <c r="B117" s="13"/>
      <c r="C117" s="13"/>
      <c r="D117" s="13"/>
      <c r="E117" s="13"/>
      <c r="F117" s="13"/>
      <c r="G117" s="21"/>
    </row>
    <row r="118" spans="1:7" x14ac:dyDescent="0.2">
      <c r="A118" s="9"/>
      <c r="B118" s="13"/>
      <c r="C118" s="13"/>
      <c r="D118" s="13"/>
      <c r="E118" s="13"/>
      <c r="F118" s="13"/>
      <c r="G118" s="21"/>
    </row>
    <row r="119" spans="1:7" x14ac:dyDescent="0.2">
      <c r="A119" s="9"/>
      <c r="B119" s="13"/>
      <c r="C119" s="13"/>
      <c r="D119" s="13"/>
      <c r="E119" s="13"/>
      <c r="F119" s="13"/>
      <c r="G119" s="21"/>
    </row>
    <row r="120" spans="1:7" x14ac:dyDescent="0.2">
      <c r="A120" s="9"/>
      <c r="B120" s="13"/>
      <c r="C120" s="13"/>
      <c r="D120" s="13"/>
      <c r="E120" s="13"/>
      <c r="F120" s="13"/>
      <c r="G120" s="21"/>
    </row>
    <row r="121" spans="1:7" x14ac:dyDescent="0.2">
      <c r="A121" s="9"/>
      <c r="B121" s="13"/>
      <c r="C121" s="13"/>
      <c r="D121" s="13"/>
      <c r="E121" s="13"/>
      <c r="F121" s="13"/>
      <c r="G121" s="21"/>
    </row>
    <row r="122" spans="1:7" x14ac:dyDescent="0.2">
      <c r="A122" s="9"/>
      <c r="B122" s="13"/>
      <c r="C122" s="13"/>
      <c r="D122" s="13"/>
      <c r="E122" s="13"/>
      <c r="F122" s="13"/>
      <c r="G122" s="21"/>
    </row>
    <row r="123" spans="1:7" x14ac:dyDescent="0.2">
      <c r="A123" s="9"/>
      <c r="B123" s="13"/>
      <c r="C123" s="13"/>
      <c r="D123" s="13"/>
      <c r="E123" s="13"/>
      <c r="F123" s="13"/>
      <c r="G123" s="21"/>
    </row>
    <row r="124" spans="1:7" x14ac:dyDescent="0.2">
      <c r="A124" s="9"/>
      <c r="B124" s="13"/>
      <c r="C124" s="13"/>
      <c r="D124" s="13"/>
      <c r="E124" s="13"/>
      <c r="F124" s="13"/>
      <c r="G124" s="21"/>
    </row>
    <row r="125" spans="1:7" x14ac:dyDescent="0.2">
      <c r="A125" s="9"/>
      <c r="B125" s="13"/>
      <c r="C125" s="13"/>
      <c r="D125" s="13"/>
      <c r="E125" s="13"/>
      <c r="F125" s="13"/>
      <c r="G125" s="21"/>
    </row>
    <row r="126" spans="1:7" x14ac:dyDescent="0.2">
      <c r="A126" s="9"/>
      <c r="B126" s="13"/>
      <c r="C126" s="13"/>
      <c r="D126" s="13"/>
      <c r="E126" s="13"/>
      <c r="F126" s="13"/>
      <c r="G126" s="21"/>
    </row>
    <row r="127" spans="1:7" x14ac:dyDescent="0.2">
      <c r="A127" s="9"/>
      <c r="B127" s="13"/>
      <c r="C127" s="13"/>
      <c r="D127" s="13"/>
      <c r="E127" s="13"/>
      <c r="F127" s="13"/>
      <c r="G127" s="21"/>
    </row>
    <row r="128" spans="1:7" x14ac:dyDescent="0.2">
      <c r="A128" s="9"/>
      <c r="B128" s="13"/>
      <c r="C128" s="13"/>
      <c r="D128" s="13"/>
      <c r="E128" s="13"/>
      <c r="F128" s="13"/>
      <c r="G128" s="21"/>
    </row>
    <row r="129" spans="1:7" x14ac:dyDescent="0.2">
      <c r="A129" s="9"/>
      <c r="B129" s="13"/>
      <c r="C129" s="13"/>
      <c r="D129" s="13"/>
      <c r="E129" s="13"/>
      <c r="F129" s="13"/>
      <c r="G129" s="21"/>
    </row>
    <row r="130" spans="1:7" x14ac:dyDescent="0.2">
      <c r="A130" s="9"/>
      <c r="B130" s="13"/>
      <c r="C130" s="13"/>
      <c r="D130" s="13"/>
      <c r="E130" s="13"/>
      <c r="F130" s="13"/>
      <c r="G130" s="21"/>
    </row>
    <row r="131" spans="1:7" x14ac:dyDescent="0.2">
      <c r="A131" s="9"/>
      <c r="B131" s="13"/>
      <c r="C131" s="13"/>
      <c r="D131" s="13"/>
      <c r="E131" s="13"/>
      <c r="F131" s="13"/>
      <c r="G131" s="21"/>
    </row>
    <row r="132" spans="1:7" x14ac:dyDescent="0.2">
      <c r="A132" s="9"/>
      <c r="B132" s="13"/>
      <c r="C132" s="13"/>
      <c r="D132" s="13"/>
      <c r="E132" s="13"/>
      <c r="F132" s="13"/>
      <c r="G132" s="21"/>
    </row>
    <row r="133" spans="1:7" x14ac:dyDescent="0.2">
      <c r="A133" s="9"/>
      <c r="B133" s="13"/>
      <c r="C133" s="13"/>
      <c r="D133" s="13"/>
      <c r="E133" s="13"/>
      <c r="F133" s="13"/>
      <c r="G133" s="21"/>
    </row>
    <row r="134" spans="1:7" x14ac:dyDescent="0.2">
      <c r="A134" s="9"/>
      <c r="B134" s="13"/>
      <c r="C134" s="13"/>
      <c r="D134" s="13"/>
      <c r="E134" s="13"/>
      <c r="F134" s="13"/>
      <c r="G134" s="21"/>
    </row>
    <row r="135" spans="1:7" x14ac:dyDescent="0.2">
      <c r="A135" s="9"/>
      <c r="B135" s="13"/>
      <c r="C135" s="13"/>
      <c r="D135" s="13"/>
      <c r="E135" s="13"/>
      <c r="F135" s="13"/>
      <c r="G135" s="21"/>
    </row>
    <row r="136" spans="1:7" x14ac:dyDescent="0.2">
      <c r="A136" s="9"/>
      <c r="B136" s="13"/>
      <c r="C136" s="13"/>
      <c r="D136" s="13"/>
      <c r="E136" s="13"/>
      <c r="F136" s="13"/>
      <c r="G136" s="21"/>
    </row>
    <row r="137" spans="1:7" x14ac:dyDescent="0.2">
      <c r="A137" s="9"/>
      <c r="B137" s="13"/>
      <c r="C137" s="13"/>
      <c r="D137" s="13"/>
      <c r="E137" s="13"/>
      <c r="F137" s="13"/>
      <c r="G137" s="21"/>
    </row>
    <row r="138" spans="1:7" x14ac:dyDescent="0.2">
      <c r="A138" s="9"/>
      <c r="B138" s="13"/>
      <c r="C138" s="13"/>
      <c r="D138" s="13"/>
      <c r="E138" s="13"/>
      <c r="F138" s="13"/>
      <c r="G138" s="21"/>
    </row>
    <row r="139" spans="1:7" x14ac:dyDescent="0.2">
      <c r="A139" s="9"/>
      <c r="B139" s="13"/>
      <c r="C139" s="13"/>
      <c r="D139" s="13"/>
      <c r="E139" s="13"/>
      <c r="F139" s="13"/>
      <c r="G139" s="21"/>
    </row>
    <row r="140" spans="1:7" x14ac:dyDescent="0.2">
      <c r="A140" s="9"/>
      <c r="B140" s="13"/>
      <c r="C140" s="13"/>
      <c r="D140" s="13"/>
      <c r="E140" s="13"/>
      <c r="F140" s="13"/>
      <c r="G140" s="21"/>
    </row>
    <row r="141" spans="1:7" x14ac:dyDescent="0.2">
      <c r="A141" s="9"/>
      <c r="B141" s="13"/>
      <c r="C141" s="13"/>
      <c r="D141" s="13"/>
      <c r="E141" s="13"/>
      <c r="F141" s="13"/>
      <c r="G141" s="21"/>
    </row>
    <row r="142" spans="1:7" x14ac:dyDescent="0.2">
      <c r="A142" s="9"/>
      <c r="B142" s="13"/>
      <c r="C142" s="13"/>
      <c r="D142" s="13"/>
      <c r="E142" s="13"/>
      <c r="F142" s="13"/>
      <c r="G142" s="21"/>
    </row>
    <row r="143" spans="1:7" x14ac:dyDescent="0.2">
      <c r="A143" s="9"/>
      <c r="B143" s="13"/>
      <c r="C143" s="13"/>
      <c r="D143" s="13"/>
      <c r="E143" s="13"/>
      <c r="F143" s="13"/>
      <c r="G143" s="21"/>
    </row>
    <row r="144" spans="1:7" x14ac:dyDescent="0.2">
      <c r="A144" s="9"/>
      <c r="B144" s="13"/>
      <c r="C144" s="13"/>
      <c r="D144" s="13"/>
      <c r="E144" s="13"/>
      <c r="F144" s="13"/>
      <c r="G144" s="21"/>
    </row>
    <row r="145" spans="1:7" x14ac:dyDescent="0.2">
      <c r="A145" s="9"/>
      <c r="B145" s="13"/>
      <c r="C145" s="13"/>
      <c r="D145" s="13"/>
      <c r="E145" s="13"/>
      <c r="F145" s="13"/>
      <c r="G145" s="21"/>
    </row>
    <row r="146" spans="1:7" x14ac:dyDescent="0.2">
      <c r="A146" s="9"/>
      <c r="B146" s="13"/>
      <c r="C146" s="13"/>
      <c r="D146" s="13"/>
      <c r="E146" s="13"/>
      <c r="F146" s="13"/>
      <c r="G146" s="21"/>
    </row>
    <row r="147" spans="1:7" x14ac:dyDescent="0.2">
      <c r="A147" s="9"/>
      <c r="B147" s="13"/>
      <c r="C147" s="13"/>
      <c r="D147" s="13"/>
      <c r="E147" s="13"/>
      <c r="F147" s="13"/>
      <c r="G147" s="21"/>
    </row>
    <row r="148" spans="1:7" x14ac:dyDescent="0.2">
      <c r="A148" s="9"/>
      <c r="B148" s="13"/>
      <c r="C148" s="13"/>
      <c r="D148" s="13"/>
      <c r="E148" s="13"/>
      <c r="F148" s="13"/>
      <c r="G148" s="21"/>
    </row>
    <row r="149" spans="1:7" x14ac:dyDescent="0.2">
      <c r="A149" s="9"/>
      <c r="B149" s="13"/>
      <c r="C149" s="13"/>
      <c r="D149" s="13"/>
      <c r="E149" s="13"/>
      <c r="F149" s="13"/>
      <c r="G149" s="21"/>
    </row>
    <row r="150" spans="1:7" x14ac:dyDescent="0.2">
      <c r="A150" s="9"/>
      <c r="B150" s="13"/>
      <c r="C150" s="13"/>
      <c r="D150" s="13"/>
      <c r="E150" s="13"/>
      <c r="F150" s="13"/>
      <c r="G150" s="21"/>
    </row>
    <row r="151" spans="1:7" x14ac:dyDescent="0.2">
      <c r="A151" s="9"/>
      <c r="B151" s="13"/>
      <c r="C151" s="13"/>
      <c r="D151" s="13"/>
      <c r="E151" s="13"/>
      <c r="F151" s="13"/>
      <c r="G151" s="21"/>
    </row>
    <row r="152" spans="1:7" x14ac:dyDescent="0.2">
      <c r="A152" s="9"/>
      <c r="B152" s="13"/>
      <c r="C152" s="13"/>
      <c r="D152" s="13"/>
      <c r="E152" s="13"/>
      <c r="F152" s="13"/>
      <c r="G152" s="21"/>
    </row>
    <row r="153" spans="1:7" x14ac:dyDescent="0.2">
      <c r="A153" s="9"/>
      <c r="B153" s="13"/>
      <c r="C153" s="13"/>
      <c r="D153" s="13"/>
      <c r="E153" s="13"/>
      <c r="F153" s="13"/>
      <c r="G153" s="21"/>
    </row>
    <row r="154" spans="1:7" x14ac:dyDescent="0.2">
      <c r="A154" s="9"/>
      <c r="B154" s="13"/>
      <c r="C154" s="13"/>
      <c r="D154" s="13"/>
      <c r="E154" s="13"/>
      <c r="F154" s="13"/>
      <c r="G154" s="21"/>
    </row>
    <row r="155" spans="1:7" x14ac:dyDescent="0.2">
      <c r="A155" s="9"/>
      <c r="B155" s="13"/>
      <c r="C155" s="13"/>
      <c r="D155" s="13"/>
      <c r="E155" s="13"/>
      <c r="F155" s="13"/>
      <c r="G155" s="21"/>
    </row>
    <row r="156" spans="1:7" x14ac:dyDescent="0.2">
      <c r="A156" s="9"/>
      <c r="B156" s="13"/>
      <c r="C156" s="13"/>
      <c r="D156" s="13"/>
      <c r="E156" s="13"/>
      <c r="F156" s="13"/>
      <c r="G156" s="21"/>
    </row>
    <row r="157" spans="1:7" x14ac:dyDescent="0.2">
      <c r="A157" s="9"/>
      <c r="B157" s="13"/>
      <c r="C157" s="13"/>
      <c r="D157" s="13"/>
      <c r="E157" s="13"/>
      <c r="F157" s="13"/>
      <c r="G157" s="21"/>
    </row>
    <row r="158" spans="1:7" x14ac:dyDescent="0.2">
      <c r="A158" s="9"/>
      <c r="B158" s="13"/>
      <c r="C158" s="13"/>
      <c r="D158" s="13"/>
      <c r="E158" s="13"/>
      <c r="F158" s="13"/>
      <c r="G158" s="21"/>
    </row>
    <row r="159" spans="1:7" x14ac:dyDescent="0.2">
      <c r="A159" s="9"/>
      <c r="B159" s="13"/>
      <c r="C159" s="13"/>
      <c r="D159" s="13"/>
      <c r="E159" s="13"/>
      <c r="F159" s="13"/>
      <c r="G159" s="21"/>
    </row>
    <row r="160" spans="1:7" x14ac:dyDescent="0.2">
      <c r="A160" s="9"/>
      <c r="B160" s="13"/>
      <c r="C160" s="13"/>
      <c r="D160" s="13"/>
      <c r="E160" s="13"/>
      <c r="F160" s="13"/>
      <c r="G160" s="21"/>
    </row>
    <row r="161" spans="1:7" x14ac:dyDescent="0.2">
      <c r="A161" s="9"/>
      <c r="B161" s="13"/>
      <c r="C161" s="13"/>
      <c r="D161" s="13"/>
      <c r="E161" s="13"/>
      <c r="F161" s="13"/>
      <c r="G161" s="21"/>
    </row>
    <row r="162" spans="1:7" x14ac:dyDescent="0.2">
      <c r="A162" s="9"/>
      <c r="B162" s="13"/>
      <c r="C162" s="13"/>
      <c r="D162" s="13"/>
      <c r="E162" s="13"/>
      <c r="F162" s="13"/>
      <c r="G162" s="21"/>
    </row>
    <row r="163" spans="1:7" ht="13.5" thickBot="1" x14ac:dyDescent="0.25">
      <c r="A163" s="11"/>
      <c r="B163" s="22"/>
      <c r="C163" s="22"/>
      <c r="D163" s="22"/>
      <c r="E163" s="22"/>
      <c r="F163" s="22"/>
      <c r="G163" s="23"/>
    </row>
    <row r="165" spans="1:7" x14ac:dyDescent="0.2">
      <c r="F165" s="1495" t="s">
        <v>443</v>
      </c>
      <c r="G165" s="1495"/>
    </row>
    <row r="166" spans="1:7" x14ac:dyDescent="0.2">
      <c r="B166" s="2"/>
      <c r="C166" s="2"/>
      <c r="D166" s="2"/>
      <c r="E166" s="2"/>
      <c r="F166" s="2"/>
    </row>
  </sheetData>
  <mergeCells count="10">
    <mergeCell ref="A42:G42"/>
    <mergeCell ref="A1:G1"/>
    <mergeCell ref="A3:F3"/>
    <mergeCell ref="A5:G5"/>
    <mergeCell ref="A10:F10"/>
    <mergeCell ref="F165:G165"/>
    <mergeCell ref="A13:G16"/>
    <mergeCell ref="A38:G40"/>
    <mergeCell ref="A71:G71"/>
    <mergeCell ref="A17:G17"/>
  </mergeCells>
  <hyperlinks>
    <hyperlink ref="F165" location="'TABLA DE CONTENIDO'!A1" display="VOLVER A TABLA DE CONTENIDO"/>
  </hyperlinks>
  <printOptions horizontalCentered="1" verticalCentered="1"/>
  <pageMargins left="0.51181102362204722" right="0.39370078740157483" top="0.78740157480314965" bottom="0.98425196850393704" header="0.51181102362204722" footer="0.51181102362204722"/>
  <pageSetup scale="98" orientation="portrait" horizontalDpi="300" verticalDpi="300" r:id="rId1"/>
  <headerFooter alignWithMargins="0"/>
  <drawing r:id="rId2"/>
  <legacyDrawing r:id="rId3"/>
  <oleObjects>
    <mc:AlternateContent xmlns:mc="http://schemas.openxmlformats.org/markup-compatibility/2006">
      <mc:Choice Requires="x14">
        <oleObject progId="Word.Document.6" shapeId="47105" r:id="rId4">
          <objectPr defaultSize="0" autoLine="0" autoPict="0" r:id="rId5">
            <anchor moveWithCells="1">
              <from>
                <xdr:col>0</xdr:col>
                <xdr:colOff>0</xdr:colOff>
                <xdr:row>0</xdr:row>
                <xdr:rowOff>0</xdr:rowOff>
              </from>
              <to>
                <xdr:col>2</xdr:col>
                <xdr:colOff>38100</xdr:colOff>
                <xdr:row>3</xdr:row>
                <xdr:rowOff>114300</xdr:rowOff>
              </to>
            </anchor>
          </objectPr>
        </oleObject>
      </mc:Choice>
      <mc:Fallback>
        <oleObject progId="Word.Document.6" shapeId="47105"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158"/>
  <sheetViews>
    <sheetView tabSelected="1" topLeftCell="A42" zoomScaleNormal="100" workbookViewId="0">
      <selection activeCell="A17" sqref="A17:G17"/>
    </sheetView>
  </sheetViews>
  <sheetFormatPr baseColWidth="10" defaultRowHeight="12.75" x14ac:dyDescent="0.2"/>
  <cols>
    <col min="1" max="1" width="5" customWidth="1"/>
    <col min="4" max="4" width="20" customWidth="1"/>
    <col min="5" max="5" width="27.28515625" customWidth="1"/>
    <col min="6" max="6" width="24.28515625" customWidth="1"/>
    <col min="7" max="7" width="22.42578125" customWidth="1"/>
  </cols>
  <sheetData>
    <row r="1" spans="1:7" ht="23.25" x14ac:dyDescent="0.35">
      <c r="A1" s="1507" t="s">
        <v>0</v>
      </c>
      <c r="B1" s="1507"/>
      <c r="C1" s="1507"/>
      <c r="D1" s="1507"/>
      <c r="E1" s="1507"/>
      <c r="F1" s="1507"/>
      <c r="G1" s="1507"/>
    </row>
    <row r="2" spans="1:7" ht="23.25" x14ac:dyDescent="0.35">
      <c r="A2" s="390"/>
      <c r="B2" s="390"/>
      <c r="C2" s="390"/>
      <c r="D2" s="390"/>
      <c r="E2" s="390"/>
      <c r="F2" s="390"/>
    </row>
    <row r="3" spans="1:7" ht="18" x14ac:dyDescent="0.25">
      <c r="A3" s="1322" t="s">
        <v>590</v>
      </c>
      <c r="B3" s="1322"/>
      <c r="C3" s="1322"/>
      <c r="D3" s="1322"/>
      <c r="E3" s="1322"/>
      <c r="F3" s="1322"/>
    </row>
    <row r="4" spans="1:7" x14ac:dyDescent="0.2">
      <c r="B4" s="55"/>
      <c r="C4" s="40"/>
      <c r="D4" s="40"/>
      <c r="E4" s="1"/>
      <c r="F4" s="1"/>
    </row>
    <row r="5" spans="1:7" ht="20.25" x14ac:dyDescent="0.2">
      <c r="A5" s="1729" t="s">
        <v>575</v>
      </c>
      <c r="B5" s="1729"/>
      <c r="C5" s="1729"/>
      <c r="D5" s="1729"/>
      <c r="E5" s="1729"/>
      <c r="F5" s="1729"/>
      <c r="G5" s="1729"/>
    </row>
    <row r="6" spans="1:7" x14ac:dyDescent="0.2">
      <c r="A6" t="s">
        <v>56</v>
      </c>
      <c r="B6" s="55"/>
      <c r="C6" s="40"/>
      <c r="D6" s="40"/>
      <c r="E6" s="1"/>
      <c r="F6" s="1"/>
    </row>
    <row r="7" spans="1:7" x14ac:dyDescent="0.2">
      <c r="A7" s="269" t="s">
        <v>731</v>
      </c>
      <c r="B7" s="44"/>
      <c r="C7" s="13"/>
      <c r="D7" s="3"/>
      <c r="E7" s="3"/>
      <c r="F7" s="3"/>
    </row>
    <row r="8" spans="1:7" x14ac:dyDescent="0.2">
      <c r="A8" s="269"/>
      <c r="B8" s="44"/>
    </row>
    <row r="10" spans="1:7" x14ac:dyDescent="0.2">
      <c r="A10" s="1722" t="s">
        <v>1125</v>
      </c>
      <c r="B10" s="1722"/>
      <c r="C10" s="1722"/>
      <c r="D10" s="1722"/>
      <c r="E10" s="1722"/>
      <c r="F10" s="1722"/>
    </row>
    <row r="11" spans="1:7" x14ac:dyDescent="0.2">
      <c r="A11" s="598" t="s">
        <v>1246</v>
      </c>
      <c r="B11" s="3"/>
      <c r="C11" s="3"/>
      <c r="D11" s="3"/>
      <c r="E11" s="3"/>
      <c r="F11" s="3"/>
      <c r="G11" s="3"/>
    </row>
    <row r="12" spans="1:7" ht="13.5" thickBot="1" x14ac:dyDescent="0.25">
      <c r="A12" s="22"/>
      <c r="B12" s="22"/>
      <c r="C12" s="22"/>
      <c r="D12" s="22"/>
      <c r="E12" s="22"/>
      <c r="F12" s="22"/>
      <c r="G12" s="13"/>
    </row>
    <row r="13" spans="1:7" x14ac:dyDescent="0.2">
      <c r="A13" s="1730" t="s">
        <v>1249</v>
      </c>
      <c r="B13" s="1731"/>
      <c r="C13" s="1731"/>
      <c r="D13" s="1731"/>
      <c r="E13" s="1731"/>
      <c r="F13" s="1731"/>
      <c r="G13" s="1732"/>
    </row>
    <row r="14" spans="1:7" x14ac:dyDescent="0.2">
      <c r="A14" s="1733"/>
      <c r="B14" s="1734"/>
      <c r="C14" s="1734"/>
      <c r="D14" s="1734"/>
      <c r="E14" s="1734"/>
      <c r="F14" s="1734"/>
      <c r="G14" s="1735"/>
    </row>
    <row r="15" spans="1:7" x14ac:dyDescent="0.2">
      <c r="A15" s="1733"/>
      <c r="B15" s="1734"/>
      <c r="C15" s="1734"/>
      <c r="D15" s="1734"/>
      <c r="E15" s="1734"/>
      <c r="F15" s="1734"/>
      <c r="G15" s="1735"/>
    </row>
    <row r="16" spans="1:7" ht="13.5" thickBot="1" x14ac:dyDescent="0.25">
      <c r="A16" s="1733"/>
      <c r="B16" s="1734"/>
      <c r="C16" s="1734"/>
      <c r="D16" s="1734"/>
      <c r="E16" s="1734"/>
      <c r="F16" s="1734"/>
      <c r="G16" s="1735"/>
    </row>
    <row r="17" spans="1:7" ht="13.5" thickBot="1" x14ac:dyDescent="0.25">
      <c r="A17" s="1740" t="s">
        <v>948</v>
      </c>
      <c r="B17" s="1497"/>
      <c r="C17" s="1497"/>
      <c r="D17" s="1497"/>
      <c r="E17" s="1497"/>
      <c r="F17" s="1497"/>
      <c r="G17" s="1498"/>
    </row>
    <row r="18" spans="1:7" x14ac:dyDescent="0.2">
      <c r="A18" s="9"/>
      <c r="B18" s="13"/>
      <c r="C18" s="13"/>
      <c r="D18" s="13"/>
      <c r="E18" s="13"/>
      <c r="F18" s="13"/>
      <c r="G18" s="21"/>
    </row>
    <row r="19" spans="1:7" x14ac:dyDescent="0.2">
      <c r="A19" s="9"/>
      <c r="B19" s="13"/>
      <c r="C19" s="13"/>
      <c r="D19" s="13"/>
      <c r="E19" s="13"/>
      <c r="F19" s="13"/>
      <c r="G19" s="21"/>
    </row>
    <row r="20" spans="1:7" x14ac:dyDescent="0.2">
      <c r="A20" s="9"/>
      <c r="B20" s="13"/>
      <c r="C20" s="13"/>
      <c r="D20" s="13"/>
      <c r="E20" s="13"/>
      <c r="F20" s="13"/>
      <c r="G20" s="21"/>
    </row>
    <row r="21" spans="1:7" x14ac:dyDescent="0.2">
      <c r="A21" s="9"/>
      <c r="B21" s="13"/>
      <c r="C21" s="13"/>
      <c r="D21" s="13"/>
      <c r="E21" s="13"/>
      <c r="F21" s="13"/>
      <c r="G21" s="21"/>
    </row>
    <row r="22" spans="1:7" x14ac:dyDescent="0.2">
      <c r="A22" s="9"/>
      <c r="B22" s="13"/>
      <c r="C22" s="13"/>
      <c r="D22" s="13"/>
      <c r="E22" s="13"/>
      <c r="F22" s="13"/>
      <c r="G22" s="21"/>
    </row>
    <row r="23" spans="1:7" x14ac:dyDescent="0.2">
      <c r="A23" s="9"/>
      <c r="B23" s="13"/>
      <c r="C23" s="13"/>
      <c r="D23" s="13"/>
      <c r="E23" s="13"/>
      <c r="F23" s="13"/>
      <c r="G23" s="21"/>
    </row>
    <row r="24" spans="1:7" x14ac:dyDescent="0.2">
      <c r="A24" s="9"/>
      <c r="B24" s="13"/>
      <c r="C24" s="13"/>
      <c r="D24" s="13"/>
      <c r="E24" s="13"/>
      <c r="F24" s="13"/>
      <c r="G24" s="21"/>
    </row>
    <row r="25" spans="1:7" x14ac:dyDescent="0.2">
      <c r="A25" s="9"/>
      <c r="B25" s="13"/>
      <c r="C25" s="13"/>
      <c r="D25" s="13"/>
      <c r="E25" s="13"/>
      <c r="F25" s="13"/>
      <c r="G25" s="21"/>
    </row>
    <row r="26" spans="1:7" x14ac:dyDescent="0.2">
      <c r="A26" s="9"/>
      <c r="B26" s="13"/>
      <c r="C26" s="13"/>
      <c r="D26" s="13"/>
      <c r="E26" s="13"/>
      <c r="F26" s="13"/>
      <c r="G26" s="21"/>
    </row>
    <row r="27" spans="1:7" x14ac:dyDescent="0.2">
      <c r="A27" s="9"/>
      <c r="B27" s="13"/>
      <c r="C27" s="13"/>
      <c r="D27" s="13"/>
      <c r="E27" s="13"/>
      <c r="F27" s="13"/>
      <c r="G27" s="21"/>
    </row>
    <row r="28" spans="1:7" x14ac:dyDescent="0.2">
      <c r="A28" s="9"/>
      <c r="B28" s="13"/>
      <c r="C28" s="13"/>
      <c r="D28" s="13"/>
      <c r="E28" s="13"/>
      <c r="F28" s="13"/>
      <c r="G28" s="21"/>
    </row>
    <row r="29" spans="1:7" x14ac:dyDescent="0.2">
      <c r="A29" s="9"/>
      <c r="B29" s="13"/>
      <c r="C29" s="13"/>
      <c r="D29" s="13"/>
      <c r="E29" s="13"/>
      <c r="F29" s="13"/>
      <c r="G29" s="21"/>
    </row>
    <row r="30" spans="1:7" x14ac:dyDescent="0.2">
      <c r="A30" s="9"/>
      <c r="B30" s="13"/>
      <c r="C30" s="13"/>
      <c r="D30" s="13"/>
      <c r="E30" s="13"/>
      <c r="F30" s="13"/>
      <c r="G30" s="21"/>
    </row>
    <row r="31" spans="1:7" x14ac:dyDescent="0.2">
      <c r="A31" s="9"/>
      <c r="B31" s="13"/>
      <c r="C31" s="13"/>
      <c r="D31" s="13"/>
      <c r="E31" s="13"/>
      <c r="F31" s="13"/>
      <c r="G31" s="21"/>
    </row>
    <row r="32" spans="1:7" x14ac:dyDescent="0.2">
      <c r="A32" s="9"/>
      <c r="B32" s="13"/>
      <c r="C32" s="13"/>
      <c r="D32" s="13"/>
      <c r="E32" s="13"/>
      <c r="F32" s="13"/>
      <c r="G32" s="21"/>
    </row>
    <row r="33" spans="1:7" x14ac:dyDescent="0.2">
      <c r="A33" s="9"/>
      <c r="B33" s="13"/>
      <c r="C33" s="13"/>
      <c r="D33" s="13"/>
      <c r="E33" s="13"/>
      <c r="F33" s="13"/>
      <c r="G33" s="21"/>
    </row>
    <row r="34" spans="1:7" x14ac:dyDescent="0.2">
      <c r="A34" s="9"/>
      <c r="B34" s="13"/>
      <c r="C34" s="13"/>
      <c r="D34" s="13"/>
      <c r="E34" s="13"/>
      <c r="F34" s="13"/>
      <c r="G34" s="21"/>
    </row>
    <row r="35" spans="1:7" x14ac:dyDescent="0.2">
      <c r="A35" s="9"/>
      <c r="B35" s="13"/>
      <c r="C35" s="13"/>
      <c r="D35" s="13"/>
      <c r="E35" s="13"/>
      <c r="F35" s="13"/>
      <c r="G35" s="21"/>
    </row>
    <row r="36" spans="1:7" x14ac:dyDescent="0.2">
      <c r="A36" s="9"/>
      <c r="B36" s="13"/>
      <c r="C36" s="13"/>
      <c r="D36" s="13"/>
      <c r="E36" s="13"/>
      <c r="F36" s="13"/>
      <c r="G36" s="21"/>
    </row>
    <row r="37" spans="1:7" x14ac:dyDescent="0.2">
      <c r="A37" s="9"/>
      <c r="B37" s="13"/>
      <c r="C37" s="13"/>
      <c r="D37" s="13"/>
      <c r="E37" s="13"/>
      <c r="F37" s="13"/>
      <c r="G37" s="21"/>
    </row>
    <row r="38" spans="1:7" x14ac:dyDescent="0.2">
      <c r="A38" s="9"/>
      <c r="B38" s="13"/>
      <c r="C38" s="13"/>
      <c r="D38" s="13"/>
      <c r="E38" s="13"/>
      <c r="F38" s="13"/>
      <c r="G38" s="21"/>
    </row>
    <row r="39" spans="1:7" x14ac:dyDescent="0.2">
      <c r="A39" s="9"/>
      <c r="B39" s="13"/>
      <c r="C39" s="13"/>
      <c r="D39" s="13"/>
      <c r="E39" s="13"/>
      <c r="F39" s="13"/>
      <c r="G39" s="21"/>
    </row>
    <row r="40" spans="1:7" x14ac:dyDescent="0.2">
      <c r="A40" s="9"/>
      <c r="B40" s="13"/>
      <c r="C40" s="13"/>
      <c r="D40" s="13"/>
      <c r="E40" s="13"/>
      <c r="F40" s="13"/>
      <c r="G40" s="21"/>
    </row>
    <row r="41" spans="1:7" x14ac:dyDescent="0.2">
      <c r="A41" s="9"/>
      <c r="B41" s="13"/>
      <c r="C41" s="13"/>
      <c r="D41" s="13"/>
      <c r="E41" s="13"/>
      <c r="F41" s="13"/>
      <c r="G41" s="21"/>
    </row>
    <row r="42" spans="1:7" x14ac:dyDescent="0.2">
      <c r="A42" s="9"/>
      <c r="B42" s="13"/>
      <c r="C42" s="13"/>
      <c r="D42" s="13"/>
      <c r="E42" s="13"/>
      <c r="F42" s="13"/>
      <c r="G42" s="21"/>
    </row>
    <row r="43" spans="1:7" x14ac:dyDescent="0.2">
      <c r="A43" s="9"/>
      <c r="B43" s="13"/>
      <c r="C43" s="13"/>
      <c r="D43" s="13"/>
      <c r="E43" s="13"/>
      <c r="F43" s="13"/>
      <c r="G43" s="21"/>
    </row>
    <row r="44" spans="1:7" x14ac:dyDescent="0.2">
      <c r="A44" s="9"/>
      <c r="B44" s="13"/>
      <c r="C44" s="13"/>
      <c r="D44" s="13"/>
      <c r="E44" s="13"/>
      <c r="F44" s="13"/>
      <c r="G44" s="21"/>
    </row>
    <row r="45" spans="1:7" x14ac:dyDescent="0.2">
      <c r="A45" s="1733" t="s">
        <v>1247</v>
      </c>
      <c r="B45" s="1822"/>
      <c r="C45" s="1822"/>
      <c r="D45" s="1822"/>
      <c r="E45" s="1822"/>
      <c r="F45" s="1822"/>
      <c r="G45" s="1823"/>
    </row>
    <row r="46" spans="1:7" ht="36.75" customHeight="1" x14ac:dyDescent="0.2">
      <c r="A46" s="1824"/>
      <c r="B46" s="1822"/>
      <c r="C46" s="1822"/>
      <c r="D46" s="1822"/>
      <c r="E46" s="1822"/>
      <c r="F46" s="1822"/>
      <c r="G46" s="1823"/>
    </row>
    <row r="47" spans="1:7" ht="13.5" thickBot="1" x14ac:dyDescent="0.25">
      <c r="A47" s="9"/>
      <c r="B47" s="13"/>
      <c r="C47" s="13"/>
      <c r="D47" s="13"/>
      <c r="E47" s="13"/>
      <c r="F47" s="13"/>
      <c r="G47" s="21"/>
    </row>
    <row r="48" spans="1:7" ht="13.5" thickBot="1" x14ac:dyDescent="0.25">
      <c r="A48" s="1578" t="s">
        <v>950</v>
      </c>
      <c r="B48" s="1579"/>
      <c r="C48" s="1579"/>
      <c r="D48" s="1579"/>
      <c r="E48" s="1579"/>
      <c r="F48" s="1579"/>
      <c r="G48" s="1580"/>
    </row>
    <row r="49" spans="1:7" x14ac:dyDescent="0.2">
      <c r="A49" s="600"/>
      <c r="B49" s="601"/>
      <c r="C49" s="601"/>
      <c r="D49" s="601"/>
      <c r="E49" s="601"/>
      <c r="F49" s="601"/>
      <c r="G49" s="602"/>
    </row>
    <row r="50" spans="1:7" x14ac:dyDescent="0.2">
      <c r="A50" s="600"/>
      <c r="B50" s="601"/>
      <c r="C50" s="601"/>
      <c r="D50" s="601"/>
      <c r="E50" s="601"/>
      <c r="F50" s="601"/>
      <c r="G50" s="602"/>
    </row>
    <row r="51" spans="1:7" x14ac:dyDescent="0.2">
      <c r="A51" s="9"/>
      <c r="B51" s="13"/>
      <c r="C51" s="13"/>
      <c r="D51" s="13"/>
      <c r="E51" s="603"/>
      <c r="F51" s="13"/>
      <c r="G51" s="21"/>
    </row>
    <row r="52" spans="1:7" x14ac:dyDescent="0.2">
      <c r="A52" s="9"/>
      <c r="B52" s="13"/>
      <c r="C52" s="13"/>
      <c r="D52" s="13"/>
      <c r="E52" s="13"/>
      <c r="F52" s="13"/>
      <c r="G52" s="21"/>
    </row>
    <row r="53" spans="1:7" x14ac:dyDescent="0.2">
      <c r="A53" s="9"/>
      <c r="B53" s="13"/>
      <c r="C53" s="13"/>
      <c r="D53" s="13"/>
      <c r="E53" s="13"/>
      <c r="F53" s="13"/>
      <c r="G53" s="21"/>
    </row>
    <row r="54" spans="1:7" x14ac:dyDescent="0.2">
      <c r="A54" s="9"/>
      <c r="B54" s="13"/>
      <c r="C54" s="13"/>
      <c r="D54" s="13"/>
      <c r="E54" s="13"/>
      <c r="F54" s="13"/>
      <c r="G54" s="21"/>
    </row>
    <row r="55" spans="1:7" x14ac:dyDescent="0.2">
      <c r="A55" s="9"/>
      <c r="B55" s="13"/>
      <c r="C55" s="13"/>
      <c r="D55" s="13"/>
      <c r="E55" s="13"/>
      <c r="F55" s="13"/>
      <c r="G55" s="21"/>
    </row>
    <row r="56" spans="1:7" x14ac:dyDescent="0.2">
      <c r="A56" s="9"/>
      <c r="B56" s="13"/>
      <c r="C56" s="13"/>
      <c r="D56" s="13"/>
      <c r="E56" s="13"/>
      <c r="F56" s="13"/>
      <c r="G56" s="21"/>
    </row>
    <row r="57" spans="1:7" x14ac:dyDescent="0.2">
      <c r="A57" s="9"/>
      <c r="B57" s="13"/>
      <c r="C57" s="13"/>
      <c r="D57" s="13"/>
      <c r="E57" s="13"/>
      <c r="F57" s="13"/>
      <c r="G57" s="21"/>
    </row>
    <row r="58" spans="1:7" x14ac:dyDescent="0.2">
      <c r="A58" s="9"/>
      <c r="B58" s="13"/>
      <c r="C58" s="13"/>
      <c r="D58" s="13"/>
      <c r="E58" s="13"/>
      <c r="F58" s="13"/>
      <c r="G58" s="21"/>
    </row>
    <row r="59" spans="1:7" x14ac:dyDescent="0.2">
      <c r="A59" s="9"/>
      <c r="B59" s="13"/>
      <c r="C59" s="13"/>
      <c r="D59" s="13"/>
      <c r="E59" s="13"/>
      <c r="F59" s="13"/>
      <c r="G59" s="21"/>
    </row>
    <row r="60" spans="1:7" x14ac:dyDescent="0.2">
      <c r="A60" s="9"/>
      <c r="B60" s="13"/>
      <c r="C60" s="13"/>
      <c r="D60" s="13"/>
      <c r="E60" s="13"/>
      <c r="F60" s="13"/>
      <c r="G60" s="21"/>
    </row>
    <row r="61" spans="1:7" x14ac:dyDescent="0.2">
      <c r="A61" s="9"/>
      <c r="B61" s="13"/>
      <c r="C61" s="13"/>
      <c r="D61" s="13"/>
      <c r="E61" s="13"/>
      <c r="F61" s="13"/>
      <c r="G61" s="21"/>
    </row>
    <row r="62" spans="1:7" x14ac:dyDescent="0.2">
      <c r="A62" s="9"/>
      <c r="B62" s="13"/>
      <c r="C62" s="13"/>
      <c r="D62" s="13"/>
      <c r="E62" s="13"/>
      <c r="F62" s="13"/>
      <c r="G62" s="21"/>
    </row>
    <row r="63" spans="1:7" x14ac:dyDescent="0.2">
      <c r="A63" s="9"/>
      <c r="B63" s="13"/>
      <c r="C63" s="13"/>
      <c r="D63" s="13"/>
      <c r="E63" s="13"/>
      <c r="F63" s="13"/>
      <c r="G63" s="21"/>
    </row>
    <row r="64" spans="1:7" x14ac:dyDescent="0.2">
      <c r="A64" s="9"/>
      <c r="B64" s="13"/>
      <c r="C64" s="13"/>
      <c r="D64" s="13"/>
      <c r="E64" s="13"/>
      <c r="F64" s="13"/>
      <c r="G64" s="21"/>
    </row>
    <row r="65" spans="1:7" x14ac:dyDescent="0.2">
      <c r="A65" s="9"/>
      <c r="B65" s="13"/>
      <c r="C65" s="13"/>
      <c r="D65" s="13"/>
      <c r="E65" s="13"/>
      <c r="F65" s="13"/>
      <c r="G65" s="21"/>
    </row>
    <row r="66" spans="1:7" x14ac:dyDescent="0.2">
      <c r="A66" s="9"/>
      <c r="B66" s="13"/>
      <c r="C66" s="13"/>
      <c r="D66" s="13"/>
      <c r="E66" s="13"/>
      <c r="F66" s="13"/>
      <c r="G66" s="21"/>
    </row>
    <row r="67" spans="1:7" x14ac:dyDescent="0.2">
      <c r="A67" s="9"/>
      <c r="B67" s="13"/>
      <c r="C67" s="13"/>
      <c r="D67" s="13"/>
      <c r="E67" s="13"/>
      <c r="F67" s="13"/>
      <c r="G67" s="21"/>
    </row>
    <row r="68" spans="1:7" x14ac:dyDescent="0.2">
      <c r="A68" s="9"/>
      <c r="B68" s="13"/>
      <c r="C68" s="13"/>
      <c r="D68" s="13"/>
      <c r="E68" s="13"/>
      <c r="F68" s="13"/>
      <c r="G68" s="21"/>
    </row>
    <row r="69" spans="1:7" x14ac:dyDescent="0.2">
      <c r="A69" s="9"/>
      <c r="B69" s="13"/>
      <c r="C69" s="13"/>
      <c r="D69" s="13"/>
      <c r="E69" s="13"/>
      <c r="F69" s="13"/>
      <c r="G69" s="21"/>
    </row>
    <row r="70" spans="1:7" x14ac:dyDescent="0.2">
      <c r="A70" s="9"/>
      <c r="B70" s="13"/>
      <c r="C70" s="13"/>
      <c r="D70" s="13"/>
      <c r="E70" s="13"/>
      <c r="F70" s="13"/>
      <c r="G70" s="21"/>
    </row>
    <row r="71" spans="1:7" x14ac:dyDescent="0.2">
      <c r="A71" s="9"/>
      <c r="B71" s="13"/>
      <c r="C71" s="13"/>
      <c r="D71" s="13"/>
      <c r="E71" s="13"/>
      <c r="F71" s="13"/>
      <c r="G71" s="21"/>
    </row>
    <row r="72" spans="1:7" x14ac:dyDescent="0.2">
      <c r="A72" s="9"/>
      <c r="B72" s="13"/>
      <c r="C72" s="13"/>
      <c r="D72" s="13"/>
      <c r="E72" s="13"/>
      <c r="F72" s="13"/>
      <c r="G72" s="21"/>
    </row>
    <row r="73" spans="1:7" x14ac:dyDescent="0.2">
      <c r="A73" s="9"/>
      <c r="B73" s="13"/>
      <c r="C73" s="13"/>
      <c r="D73" s="13"/>
      <c r="E73" s="13"/>
      <c r="F73" s="13"/>
      <c r="G73" s="21"/>
    </row>
    <row r="74" spans="1:7" x14ac:dyDescent="0.2">
      <c r="A74" s="9"/>
      <c r="B74" s="13"/>
      <c r="C74" s="13"/>
      <c r="D74" s="13"/>
      <c r="E74" s="13"/>
      <c r="F74" s="13"/>
      <c r="G74" s="21"/>
    </row>
    <row r="75" spans="1:7" ht="13.5" thickBot="1" x14ac:dyDescent="0.25">
      <c r="A75" s="9"/>
      <c r="B75" s="13"/>
      <c r="C75" s="13"/>
      <c r="D75" s="13"/>
      <c r="E75" s="13"/>
      <c r="F75" s="13"/>
      <c r="G75" s="21"/>
    </row>
    <row r="76" spans="1:7" ht="13.5" thickBot="1" x14ac:dyDescent="0.25">
      <c r="A76" s="1740" t="s">
        <v>949</v>
      </c>
      <c r="B76" s="1497"/>
      <c r="C76" s="1497"/>
      <c r="D76" s="1497"/>
      <c r="E76" s="1497"/>
      <c r="F76" s="1497"/>
      <c r="G76" s="1498"/>
    </row>
    <row r="77" spans="1:7" x14ac:dyDescent="0.2">
      <c r="A77" s="9"/>
      <c r="B77" s="13"/>
      <c r="C77" s="13"/>
      <c r="D77" s="13"/>
      <c r="E77" s="13"/>
      <c r="F77" s="13"/>
      <c r="G77" s="21"/>
    </row>
    <row r="78" spans="1:7" x14ac:dyDescent="0.2">
      <c r="A78" s="9"/>
      <c r="B78" s="13"/>
      <c r="C78" s="13"/>
      <c r="D78" s="13"/>
      <c r="E78" s="13"/>
      <c r="F78" s="13"/>
      <c r="G78" s="21"/>
    </row>
    <row r="79" spans="1:7" x14ac:dyDescent="0.2">
      <c r="A79" s="9"/>
      <c r="B79" s="13"/>
      <c r="C79" s="13"/>
      <c r="D79" s="13"/>
      <c r="E79" s="13"/>
      <c r="F79" s="13"/>
      <c r="G79" s="21"/>
    </row>
    <row r="80" spans="1:7" x14ac:dyDescent="0.2">
      <c r="A80" s="9"/>
      <c r="B80" s="13"/>
      <c r="C80" s="13"/>
      <c r="D80" s="13"/>
      <c r="E80" s="13"/>
      <c r="F80" s="13"/>
      <c r="G80" s="21"/>
    </row>
    <row r="81" spans="1:7" x14ac:dyDescent="0.2">
      <c r="A81" s="9"/>
      <c r="B81" s="13"/>
      <c r="C81" s="13"/>
      <c r="D81" s="13"/>
      <c r="E81" s="13"/>
      <c r="F81" s="13"/>
      <c r="G81" s="21"/>
    </row>
    <row r="82" spans="1:7" x14ac:dyDescent="0.2">
      <c r="A82" s="9"/>
      <c r="B82" s="13"/>
      <c r="C82" s="13"/>
      <c r="D82" s="13"/>
      <c r="E82" s="13"/>
      <c r="F82" s="13"/>
      <c r="G82" s="21"/>
    </row>
    <row r="83" spans="1:7" x14ac:dyDescent="0.2">
      <c r="A83" s="9"/>
      <c r="B83" s="13"/>
      <c r="C83" s="13"/>
      <c r="D83" s="13"/>
      <c r="E83" s="13"/>
      <c r="F83" s="13"/>
      <c r="G83" s="21"/>
    </row>
    <row r="84" spans="1:7" x14ac:dyDescent="0.2">
      <c r="A84" s="9"/>
      <c r="B84" s="13"/>
      <c r="C84" s="13"/>
      <c r="D84" s="13"/>
      <c r="E84" s="13"/>
      <c r="F84" s="13"/>
      <c r="G84" s="21"/>
    </row>
    <row r="85" spans="1:7" x14ac:dyDescent="0.2">
      <c r="A85" s="9"/>
      <c r="B85" s="13"/>
      <c r="C85" s="13"/>
      <c r="D85" s="13"/>
      <c r="E85" s="13"/>
      <c r="F85" s="13"/>
      <c r="G85" s="21"/>
    </row>
    <row r="86" spans="1:7" x14ac:dyDescent="0.2">
      <c r="A86" s="9"/>
      <c r="B86" s="13"/>
      <c r="C86" s="13"/>
      <c r="D86" s="13"/>
      <c r="E86" s="13"/>
      <c r="F86" s="13"/>
      <c r="G86" s="21"/>
    </row>
    <row r="87" spans="1:7" x14ac:dyDescent="0.2">
      <c r="A87" s="9"/>
      <c r="B87" s="13"/>
      <c r="C87" s="13"/>
      <c r="D87" s="13"/>
      <c r="E87" s="13"/>
      <c r="F87" s="13"/>
      <c r="G87" s="21"/>
    </row>
    <row r="88" spans="1:7" x14ac:dyDescent="0.2">
      <c r="A88" s="9"/>
      <c r="B88" s="13"/>
      <c r="C88" s="13"/>
      <c r="D88" s="13"/>
      <c r="E88" s="13"/>
      <c r="F88" s="13"/>
      <c r="G88" s="21"/>
    </row>
    <row r="89" spans="1:7" x14ac:dyDescent="0.2">
      <c r="A89" s="9"/>
      <c r="B89" s="13"/>
      <c r="C89" s="13"/>
      <c r="D89" s="13"/>
      <c r="E89" s="13"/>
      <c r="F89" s="13"/>
      <c r="G89" s="21"/>
    </row>
    <row r="90" spans="1:7" x14ac:dyDescent="0.2">
      <c r="A90" s="9"/>
      <c r="B90" s="13"/>
      <c r="C90" s="13"/>
      <c r="D90" s="13"/>
      <c r="E90" s="13"/>
      <c r="F90" s="13"/>
      <c r="G90" s="21"/>
    </row>
    <row r="91" spans="1:7" x14ac:dyDescent="0.2">
      <c r="A91" s="9"/>
      <c r="B91" s="13"/>
      <c r="C91" s="13"/>
      <c r="D91" s="13"/>
      <c r="E91" s="13"/>
      <c r="F91" s="13"/>
      <c r="G91" s="21"/>
    </row>
    <row r="92" spans="1:7" x14ac:dyDescent="0.2">
      <c r="A92" s="9"/>
      <c r="B92" s="13"/>
      <c r="C92" s="13"/>
      <c r="D92" s="13"/>
      <c r="E92" s="13"/>
      <c r="F92" s="13"/>
      <c r="G92" s="21"/>
    </row>
    <row r="93" spans="1:7" x14ac:dyDescent="0.2">
      <c r="A93" s="9"/>
      <c r="B93" s="13"/>
      <c r="C93" s="13"/>
      <c r="D93" s="13"/>
      <c r="E93" s="13"/>
      <c r="F93" s="13"/>
      <c r="G93" s="21"/>
    </row>
    <row r="94" spans="1:7" x14ac:dyDescent="0.2">
      <c r="A94" s="9"/>
      <c r="B94" s="13"/>
      <c r="C94" s="13"/>
      <c r="D94" s="13"/>
      <c r="E94" s="13"/>
      <c r="F94" s="13"/>
      <c r="G94" s="21"/>
    </row>
    <row r="95" spans="1:7" x14ac:dyDescent="0.2">
      <c r="A95" s="9"/>
      <c r="B95" s="13"/>
      <c r="C95" s="13"/>
      <c r="D95" s="13"/>
      <c r="E95" s="13"/>
      <c r="F95" s="13"/>
      <c r="G95" s="21"/>
    </row>
    <row r="96" spans="1:7" x14ac:dyDescent="0.2">
      <c r="A96" s="9"/>
      <c r="B96" s="13"/>
      <c r="C96" s="13"/>
      <c r="D96" s="13"/>
      <c r="E96" s="13"/>
      <c r="F96" s="13"/>
      <c r="G96" s="21"/>
    </row>
    <row r="97" spans="1:7" x14ac:dyDescent="0.2">
      <c r="A97" s="9"/>
      <c r="B97" s="13"/>
      <c r="C97" s="13"/>
      <c r="D97" s="13"/>
      <c r="E97" s="13"/>
      <c r="F97" s="13"/>
      <c r="G97" s="21"/>
    </row>
    <row r="98" spans="1:7" x14ac:dyDescent="0.2">
      <c r="A98" s="9"/>
      <c r="B98" s="13"/>
      <c r="C98" s="13"/>
      <c r="D98" s="13"/>
      <c r="E98" s="13"/>
      <c r="F98" s="13"/>
      <c r="G98" s="21"/>
    </row>
    <row r="99" spans="1:7" x14ac:dyDescent="0.2">
      <c r="A99" s="9"/>
      <c r="B99" s="13"/>
      <c r="C99" s="13"/>
      <c r="D99" s="13"/>
      <c r="E99" s="13"/>
      <c r="F99" s="13"/>
      <c r="G99" s="21"/>
    </row>
    <row r="100" spans="1:7" x14ac:dyDescent="0.2">
      <c r="A100" s="9"/>
      <c r="B100" s="13"/>
      <c r="C100" s="13"/>
      <c r="D100" s="13"/>
      <c r="E100" s="13"/>
      <c r="F100" s="13"/>
      <c r="G100" s="21"/>
    </row>
    <row r="101" spans="1:7" x14ac:dyDescent="0.2">
      <c r="A101" s="9"/>
      <c r="B101" s="13"/>
      <c r="C101" s="13"/>
      <c r="D101" s="13"/>
      <c r="E101" s="13"/>
      <c r="F101" s="13"/>
      <c r="G101" s="21"/>
    </row>
    <row r="102" spans="1:7" x14ac:dyDescent="0.2">
      <c r="A102" s="9"/>
      <c r="B102" s="13"/>
      <c r="C102" s="13"/>
      <c r="D102" s="13"/>
      <c r="E102" s="13"/>
      <c r="F102" s="13"/>
      <c r="G102" s="21"/>
    </row>
    <row r="103" spans="1:7" x14ac:dyDescent="0.2">
      <c r="A103" s="9"/>
      <c r="B103" s="13"/>
      <c r="C103" s="13"/>
      <c r="D103" s="13"/>
      <c r="E103" s="13"/>
      <c r="F103" s="13"/>
      <c r="G103" s="21"/>
    </row>
    <row r="104" spans="1:7" x14ac:dyDescent="0.2">
      <c r="A104" s="9"/>
      <c r="B104" s="13"/>
      <c r="C104" s="13"/>
      <c r="D104" s="13"/>
      <c r="E104" s="13"/>
      <c r="F104" s="13"/>
      <c r="G104" s="21"/>
    </row>
    <row r="105" spans="1:7" x14ac:dyDescent="0.2">
      <c r="A105" s="9"/>
      <c r="B105" s="13"/>
      <c r="C105" s="13"/>
      <c r="D105" s="13"/>
      <c r="E105" s="13"/>
      <c r="F105" s="13"/>
      <c r="G105" s="21"/>
    </row>
    <row r="106" spans="1:7" x14ac:dyDescent="0.2">
      <c r="A106" s="9"/>
      <c r="B106" s="13"/>
      <c r="C106" s="13"/>
      <c r="D106" s="13"/>
      <c r="E106" s="13"/>
      <c r="F106" s="13"/>
      <c r="G106" s="21"/>
    </row>
    <row r="107" spans="1:7" x14ac:dyDescent="0.2">
      <c r="A107" s="9"/>
      <c r="B107" s="13"/>
      <c r="C107" s="13"/>
      <c r="D107" s="13"/>
      <c r="E107" s="13"/>
      <c r="F107" s="13"/>
      <c r="G107" s="21"/>
    </row>
    <row r="108" spans="1:7" x14ac:dyDescent="0.2">
      <c r="A108" s="9"/>
      <c r="B108" s="13"/>
      <c r="C108" s="13"/>
      <c r="D108" s="13"/>
      <c r="E108" s="13"/>
      <c r="F108" s="13"/>
      <c r="G108" s="21"/>
    </row>
    <row r="109" spans="1:7" x14ac:dyDescent="0.2">
      <c r="A109" s="9"/>
      <c r="B109" s="13"/>
      <c r="C109" s="13"/>
      <c r="D109" s="13"/>
      <c r="E109" s="13"/>
      <c r="F109" s="13"/>
      <c r="G109" s="21"/>
    </row>
    <row r="110" spans="1:7" x14ac:dyDescent="0.2">
      <c r="A110" s="9"/>
      <c r="B110" s="13"/>
      <c r="C110" s="13"/>
      <c r="D110" s="13"/>
      <c r="E110" s="13"/>
      <c r="F110" s="13"/>
      <c r="G110" s="21"/>
    </row>
    <row r="111" spans="1:7" x14ac:dyDescent="0.2">
      <c r="A111" s="9"/>
      <c r="B111" s="13"/>
      <c r="C111" s="13"/>
      <c r="D111" s="13"/>
      <c r="E111" s="13"/>
      <c r="F111" s="13"/>
      <c r="G111" s="21"/>
    </row>
    <row r="112" spans="1:7" x14ac:dyDescent="0.2">
      <c r="A112" s="9"/>
      <c r="B112" s="13"/>
      <c r="C112" s="13"/>
      <c r="D112" s="13"/>
      <c r="E112" s="13"/>
      <c r="F112" s="13"/>
      <c r="G112" s="21"/>
    </row>
    <row r="113" spans="1:7" x14ac:dyDescent="0.2">
      <c r="A113" s="9"/>
      <c r="B113" s="13"/>
      <c r="C113" s="13"/>
      <c r="D113" s="13"/>
      <c r="E113" s="13"/>
      <c r="F113" s="13"/>
      <c r="G113" s="21"/>
    </row>
    <row r="114" spans="1:7" x14ac:dyDescent="0.2">
      <c r="A114" s="9"/>
      <c r="B114" s="13"/>
      <c r="C114" s="13"/>
      <c r="D114" s="13"/>
      <c r="E114" s="13"/>
      <c r="F114" s="13"/>
      <c r="G114" s="21"/>
    </row>
    <row r="115" spans="1:7" x14ac:dyDescent="0.2">
      <c r="A115" s="9"/>
      <c r="B115" s="13"/>
      <c r="C115" s="13"/>
      <c r="D115" s="13"/>
      <c r="E115" s="13"/>
      <c r="F115" s="13"/>
      <c r="G115" s="21"/>
    </row>
    <row r="116" spans="1:7" x14ac:dyDescent="0.2">
      <c r="A116" s="9"/>
      <c r="B116" s="13"/>
      <c r="C116" s="13"/>
      <c r="D116" s="13"/>
      <c r="E116" s="13"/>
      <c r="F116" s="13"/>
      <c r="G116" s="21"/>
    </row>
    <row r="117" spans="1:7" x14ac:dyDescent="0.2">
      <c r="A117" s="9"/>
      <c r="B117" s="13"/>
      <c r="C117" s="13"/>
      <c r="D117" s="13"/>
      <c r="E117" s="13"/>
      <c r="F117" s="13"/>
      <c r="G117" s="21"/>
    </row>
    <row r="118" spans="1:7" x14ac:dyDescent="0.2">
      <c r="A118" s="9"/>
      <c r="B118" s="13"/>
      <c r="C118" s="13"/>
      <c r="D118" s="13"/>
      <c r="E118" s="13"/>
      <c r="F118" s="13"/>
      <c r="G118" s="21"/>
    </row>
    <row r="119" spans="1:7" x14ac:dyDescent="0.2">
      <c r="A119" s="9"/>
      <c r="B119" s="13"/>
      <c r="C119" s="13"/>
      <c r="D119" s="13"/>
      <c r="E119" s="13"/>
      <c r="F119" s="13"/>
      <c r="G119" s="21"/>
    </row>
    <row r="120" spans="1:7" x14ac:dyDescent="0.2">
      <c r="A120" s="9"/>
      <c r="B120" s="13"/>
      <c r="C120" s="13"/>
      <c r="D120" s="13"/>
      <c r="E120" s="13"/>
      <c r="F120" s="13"/>
      <c r="G120" s="21"/>
    </row>
    <row r="121" spans="1:7" x14ac:dyDescent="0.2">
      <c r="A121" s="9"/>
      <c r="B121" s="13"/>
      <c r="C121" s="13"/>
      <c r="D121" s="13"/>
      <c r="E121" s="13"/>
      <c r="F121" s="13"/>
      <c r="G121" s="21"/>
    </row>
    <row r="122" spans="1:7" x14ac:dyDescent="0.2">
      <c r="A122" s="9"/>
      <c r="B122" s="13"/>
      <c r="C122" s="13"/>
      <c r="D122" s="13"/>
      <c r="E122" s="13"/>
      <c r="F122" s="13"/>
      <c r="G122" s="21"/>
    </row>
    <row r="123" spans="1:7" x14ac:dyDescent="0.2">
      <c r="A123" s="9"/>
      <c r="B123" s="13"/>
      <c r="C123" s="13"/>
      <c r="D123" s="13"/>
      <c r="E123" s="13"/>
      <c r="F123" s="13"/>
      <c r="G123" s="21"/>
    </row>
    <row r="124" spans="1:7" x14ac:dyDescent="0.2">
      <c r="A124" s="9"/>
      <c r="B124" s="13"/>
      <c r="C124" s="13"/>
      <c r="D124" s="13"/>
      <c r="E124" s="13"/>
      <c r="F124" s="13"/>
      <c r="G124" s="21"/>
    </row>
    <row r="125" spans="1:7" x14ac:dyDescent="0.2">
      <c r="A125" s="9"/>
      <c r="B125" s="13"/>
      <c r="C125" s="13"/>
      <c r="D125" s="13"/>
      <c r="E125" s="13"/>
      <c r="F125" s="13"/>
      <c r="G125" s="21"/>
    </row>
    <row r="126" spans="1:7" x14ac:dyDescent="0.2">
      <c r="A126" s="9"/>
      <c r="B126" s="13"/>
      <c r="C126" s="13"/>
      <c r="D126" s="13"/>
      <c r="E126" s="13"/>
      <c r="F126" s="13"/>
      <c r="G126" s="21"/>
    </row>
    <row r="127" spans="1:7" x14ac:dyDescent="0.2">
      <c r="A127" s="9"/>
      <c r="B127" s="13"/>
      <c r="C127" s="13"/>
      <c r="D127" s="13"/>
      <c r="E127" s="13"/>
      <c r="F127" s="13"/>
      <c r="G127" s="21"/>
    </row>
    <row r="128" spans="1:7" x14ac:dyDescent="0.2">
      <c r="A128" s="9"/>
      <c r="B128" s="13"/>
      <c r="C128" s="13"/>
      <c r="D128" s="13"/>
      <c r="E128" s="13"/>
      <c r="F128" s="13"/>
      <c r="G128" s="21"/>
    </row>
    <row r="129" spans="1:7" x14ac:dyDescent="0.2">
      <c r="A129" s="9"/>
      <c r="B129" s="13"/>
      <c r="C129" s="13"/>
      <c r="D129" s="13"/>
      <c r="E129" s="13"/>
      <c r="F129" s="13"/>
      <c r="G129" s="21"/>
    </row>
    <row r="130" spans="1:7" x14ac:dyDescent="0.2">
      <c r="A130" s="9"/>
      <c r="B130" s="13"/>
      <c r="C130" s="13"/>
      <c r="D130" s="13"/>
      <c r="E130" s="13"/>
      <c r="F130" s="13"/>
      <c r="G130" s="21"/>
    </row>
    <row r="131" spans="1:7" x14ac:dyDescent="0.2">
      <c r="A131" s="9"/>
      <c r="B131" s="13"/>
      <c r="C131" s="13"/>
      <c r="D131" s="13"/>
      <c r="E131" s="13"/>
      <c r="F131" s="13"/>
      <c r="G131" s="21"/>
    </row>
    <row r="132" spans="1:7" x14ac:dyDescent="0.2">
      <c r="A132" s="9"/>
      <c r="B132" s="13"/>
      <c r="C132" s="13"/>
      <c r="D132" s="13"/>
      <c r="E132" s="13"/>
      <c r="F132" s="13"/>
      <c r="G132" s="21"/>
    </row>
    <row r="133" spans="1:7" x14ac:dyDescent="0.2">
      <c r="A133" s="9"/>
      <c r="B133" s="13"/>
      <c r="C133" s="13"/>
      <c r="D133" s="13"/>
      <c r="E133" s="13"/>
      <c r="F133" s="13"/>
      <c r="G133" s="21"/>
    </row>
    <row r="134" spans="1:7" x14ac:dyDescent="0.2">
      <c r="A134" s="9"/>
      <c r="B134" s="13"/>
      <c r="C134" s="13"/>
      <c r="D134" s="13"/>
      <c r="E134" s="13"/>
      <c r="F134" s="13"/>
      <c r="G134" s="21"/>
    </row>
    <row r="135" spans="1:7" x14ac:dyDescent="0.2">
      <c r="A135" s="9"/>
      <c r="B135" s="13"/>
      <c r="C135" s="13"/>
      <c r="D135" s="13"/>
      <c r="E135" s="13"/>
      <c r="F135" s="13"/>
      <c r="G135" s="21"/>
    </row>
    <row r="136" spans="1:7" x14ac:dyDescent="0.2">
      <c r="A136" s="9"/>
      <c r="B136" s="13"/>
      <c r="C136" s="13"/>
      <c r="D136" s="13"/>
      <c r="E136" s="13"/>
      <c r="F136" s="13"/>
      <c r="G136" s="21"/>
    </row>
    <row r="137" spans="1:7" x14ac:dyDescent="0.2">
      <c r="A137" s="9"/>
      <c r="B137" s="13"/>
      <c r="C137" s="13"/>
      <c r="D137" s="13"/>
      <c r="E137" s="13"/>
      <c r="F137" s="13"/>
      <c r="G137" s="21"/>
    </row>
    <row r="138" spans="1:7" x14ac:dyDescent="0.2">
      <c r="A138" s="9"/>
      <c r="B138" s="13"/>
      <c r="C138" s="13"/>
      <c r="D138" s="13"/>
      <c r="E138" s="13"/>
      <c r="F138" s="13"/>
      <c r="G138" s="21"/>
    </row>
    <row r="139" spans="1:7" x14ac:dyDescent="0.2">
      <c r="A139" s="9"/>
      <c r="B139" s="13"/>
      <c r="C139" s="13"/>
      <c r="D139" s="13"/>
      <c r="E139" s="13"/>
      <c r="F139" s="13"/>
      <c r="G139" s="21"/>
    </row>
    <row r="140" spans="1:7" x14ac:dyDescent="0.2">
      <c r="A140" s="9"/>
      <c r="B140" s="13"/>
      <c r="C140" s="13"/>
      <c r="D140" s="13"/>
      <c r="E140" s="13"/>
      <c r="F140" s="13"/>
      <c r="G140" s="21"/>
    </row>
    <row r="141" spans="1:7" x14ac:dyDescent="0.2">
      <c r="A141" s="9"/>
      <c r="B141" s="13"/>
      <c r="C141" s="13"/>
      <c r="D141" s="13"/>
      <c r="E141" s="13"/>
      <c r="F141" s="13"/>
      <c r="G141" s="21"/>
    </row>
    <row r="142" spans="1:7" x14ac:dyDescent="0.2">
      <c r="A142" s="9"/>
      <c r="B142" s="13"/>
      <c r="C142" s="13"/>
      <c r="D142" s="13"/>
      <c r="E142" s="13"/>
      <c r="F142" s="13"/>
      <c r="G142" s="21"/>
    </row>
    <row r="143" spans="1:7" x14ac:dyDescent="0.2">
      <c r="A143" s="9"/>
      <c r="B143" s="13"/>
      <c r="C143" s="13"/>
      <c r="D143" s="13"/>
      <c r="E143" s="13"/>
      <c r="F143" s="13"/>
      <c r="G143" s="21"/>
    </row>
    <row r="144" spans="1:7" x14ac:dyDescent="0.2">
      <c r="A144" s="9"/>
      <c r="B144" s="13"/>
      <c r="C144" s="13"/>
      <c r="D144" s="13"/>
      <c r="E144" s="13"/>
      <c r="F144" s="13"/>
      <c r="G144" s="21"/>
    </row>
    <row r="145" spans="1:7" x14ac:dyDescent="0.2">
      <c r="A145" s="9"/>
      <c r="B145" s="13"/>
      <c r="C145" s="13"/>
      <c r="D145" s="13"/>
      <c r="E145" s="13"/>
      <c r="F145" s="13"/>
      <c r="G145" s="21"/>
    </row>
    <row r="146" spans="1:7" x14ac:dyDescent="0.2">
      <c r="A146" s="9"/>
      <c r="B146" s="13"/>
      <c r="C146" s="13"/>
      <c r="D146" s="13"/>
      <c r="E146" s="13"/>
      <c r="F146" s="13"/>
      <c r="G146" s="21"/>
    </row>
    <row r="147" spans="1:7" x14ac:dyDescent="0.2">
      <c r="A147" s="9"/>
      <c r="B147" s="13"/>
      <c r="C147" s="13"/>
      <c r="D147" s="13"/>
      <c r="E147" s="13"/>
      <c r="F147" s="13"/>
      <c r="G147" s="21"/>
    </row>
    <row r="148" spans="1:7" x14ac:dyDescent="0.2">
      <c r="A148" s="9"/>
      <c r="B148" s="13"/>
      <c r="C148" s="13"/>
      <c r="D148" s="13"/>
      <c r="E148" s="13"/>
      <c r="F148" s="13"/>
      <c r="G148" s="21"/>
    </row>
    <row r="149" spans="1:7" x14ac:dyDescent="0.2">
      <c r="A149" s="9"/>
      <c r="B149" s="13"/>
      <c r="C149" s="13"/>
      <c r="D149" s="13"/>
      <c r="E149" s="13"/>
      <c r="F149" s="13"/>
      <c r="G149" s="21"/>
    </row>
    <row r="150" spans="1:7" x14ac:dyDescent="0.2">
      <c r="A150" s="9"/>
      <c r="B150" s="13"/>
      <c r="C150" s="13"/>
      <c r="D150" s="13"/>
      <c r="E150" s="13"/>
      <c r="F150" s="13"/>
      <c r="G150" s="21"/>
    </row>
    <row r="151" spans="1:7" x14ac:dyDescent="0.2">
      <c r="A151" s="9"/>
      <c r="B151" s="13"/>
      <c r="C151" s="13"/>
      <c r="D151" s="13"/>
      <c r="E151" s="13"/>
      <c r="F151" s="13"/>
      <c r="G151" s="21"/>
    </row>
    <row r="152" spans="1:7" x14ac:dyDescent="0.2">
      <c r="A152" s="9"/>
      <c r="B152" s="13"/>
      <c r="C152" s="13"/>
      <c r="D152" s="13"/>
      <c r="E152" s="13"/>
      <c r="F152" s="13"/>
      <c r="G152" s="21"/>
    </row>
    <row r="153" spans="1:7" x14ac:dyDescent="0.2">
      <c r="A153" s="9"/>
      <c r="B153" s="13"/>
      <c r="C153" s="13"/>
      <c r="D153" s="13"/>
      <c r="E153" s="13"/>
      <c r="F153" s="13"/>
      <c r="G153" s="21"/>
    </row>
    <row r="154" spans="1:7" x14ac:dyDescent="0.2">
      <c r="A154" s="9"/>
      <c r="B154" s="13"/>
      <c r="C154" s="13"/>
      <c r="D154" s="13"/>
      <c r="E154" s="13"/>
      <c r="F154" s="13"/>
      <c r="G154" s="21"/>
    </row>
    <row r="155" spans="1:7" ht="13.5" thickBot="1" x14ac:dyDescent="0.25">
      <c r="A155" s="11"/>
      <c r="B155" s="22"/>
      <c r="C155" s="22"/>
      <c r="D155" s="22"/>
      <c r="E155" s="22"/>
      <c r="F155" s="22"/>
      <c r="G155" s="23"/>
    </row>
    <row r="157" spans="1:7" x14ac:dyDescent="0.2">
      <c r="F157" s="1495" t="s">
        <v>443</v>
      </c>
      <c r="G157" s="1495"/>
    </row>
    <row r="158" spans="1:7" x14ac:dyDescent="0.2">
      <c r="B158" s="2"/>
      <c r="C158" s="2"/>
      <c r="D158" s="2"/>
      <c r="E158" s="2"/>
      <c r="F158" s="2"/>
    </row>
  </sheetData>
  <mergeCells count="10">
    <mergeCell ref="A13:G16"/>
    <mergeCell ref="F157:G157"/>
    <mergeCell ref="A45:G46"/>
    <mergeCell ref="A76:G76"/>
    <mergeCell ref="A17:G17"/>
    <mergeCell ref="A1:G1"/>
    <mergeCell ref="A3:F3"/>
    <mergeCell ref="A5:G5"/>
    <mergeCell ref="A10:F10"/>
    <mergeCell ref="A48:G48"/>
  </mergeCells>
  <hyperlinks>
    <hyperlink ref="F157" location="'TABLA DE CONTENIDO'!A1" display="VOLVER A TABLA DE CONTENIDO"/>
  </hyperlinks>
  <printOptions horizontalCentered="1" verticalCentered="1"/>
  <pageMargins left="0.51181102362204722" right="0.39370078740157483" top="0.78740157480314965" bottom="0.98425196850393704" header="0.51181102362204722" footer="0.51181102362204722"/>
  <pageSetup scale="98" orientation="portrait" horizontalDpi="300" verticalDpi="300" r:id="rId1"/>
  <headerFooter alignWithMargins="0"/>
  <drawing r:id="rId2"/>
  <legacyDrawing r:id="rId3"/>
  <oleObjects>
    <mc:AlternateContent xmlns:mc="http://schemas.openxmlformats.org/markup-compatibility/2006">
      <mc:Choice Requires="x14">
        <oleObject progId="Word.Document.6" shapeId="97281" r:id="rId4">
          <objectPr defaultSize="0" autoLine="0" r:id="rId5">
            <anchor moveWithCells="1">
              <from>
                <xdr:col>0</xdr:col>
                <xdr:colOff>0</xdr:colOff>
                <xdr:row>0</xdr:row>
                <xdr:rowOff>0</xdr:rowOff>
              </from>
              <to>
                <xdr:col>2</xdr:col>
                <xdr:colOff>38100</xdr:colOff>
                <xdr:row>3</xdr:row>
                <xdr:rowOff>114300</xdr:rowOff>
              </to>
            </anchor>
          </objectPr>
        </oleObject>
      </mc:Choice>
      <mc:Fallback>
        <oleObject progId="Word.Document.6" shapeId="97281"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171"/>
  <sheetViews>
    <sheetView zoomScaleNormal="100" workbookViewId="0">
      <selection activeCell="H145" sqref="H145"/>
    </sheetView>
  </sheetViews>
  <sheetFormatPr baseColWidth="10" defaultRowHeight="12.75" x14ac:dyDescent="0.2"/>
  <cols>
    <col min="1" max="1" width="5" customWidth="1"/>
    <col min="4" max="4" width="20" customWidth="1"/>
    <col min="5" max="5" width="27.28515625" customWidth="1"/>
    <col min="6" max="6" width="24.28515625" customWidth="1"/>
    <col min="7" max="7" width="22.42578125" customWidth="1"/>
  </cols>
  <sheetData>
    <row r="1" spans="1:7" ht="23.25" x14ac:dyDescent="0.35">
      <c r="A1" s="1507" t="s">
        <v>0</v>
      </c>
      <c r="B1" s="1507"/>
      <c r="C1" s="1507"/>
      <c r="D1" s="1507"/>
      <c r="E1" s="1507"/>
      <c r="F1" s="1507"/>
      <c r="G1" s="1507"/>
    </row>
    <row r="2" spans="1:7" ht="23.25" x14ac:dyDescent="0.35">
      <c r="A2" s="390"/>
      <c r="B2" s="390"/>
      <c r="C2" s="390"/>
      <c r="D2" s="390"/>
      <c r="E2" s="390"/>
      <c r="F2" s="390"/>
    </row>
    <row r="3" spans="1:7" ht="18" x14ac:dyDescent="0.25">
      <c r="A3" s="1322" t="s">
        <v>590</v>
      </c>
      <c r="B3" s="1322"/>
      <c r="C3" s="1322"/>
      <c r="D3" s="1322"/>
      <c r="E3" s="1322"/>
      <c r="F3" s="1322"/>
    </row>
    <row r="4" spans="1:7" x14ac:dyDescent="0.2">
      <c r="B4" s="55"/>
      <c r="C4" s="40"/>
      <c r="D4" s="40"/>
      <c r="E4" s="1"/>
      <c r="F4" s="1"/>
    </row>
    <row r="5" spans="1:7" ht="20.25" x14ac:dyDescent="0.2">
      <c r="A5" s="1729" t="s">
        <v>575</v>
      </c>
      <c r="B5" s="1729"/>
      <c r="C5" s="1729"/>
      <c r="D5" s="1729"/>
      <c r="E5" s="1729"/>
      <c r="F5" s="1729"/>
      <c r="G5" s="1729"/>
    </row>
    <row r="6" spans="1:7" x14ac:dyDescent="0.2">
      <c r="A6" t="s">
        <v>56</v>
      </c>
      <c r="B6" s="55"/>
      <c r="C6" s="40"/>
      <c r="D6" s="40"/>
      <c r="E6" s="1"/>
      <c r="F6" s="1"/>
    </row>
    <row r="7" spans="1:7" x14ac:dyDescent="0.2">
      <c r="A7" s="269" t="s">
        <v>731</v>
      </c>
      <c r="B7" s="44"/>
      <c r="C7" s="13"/>
      <c r="D7" s="3"/>
      <c r="E7" s="3"/>
      <c r="F7" s="3"/>
    </row>
    <row r="8" spans="1:7" x14ac:dyDescent="0.2">
      <c r="A8" s="269"/>
      <c r="B8" s="44"/>
    </row>
    <row r="10" spans="1:7" x14ac:dyDescent="0.2">
      <c r="A10" s="1722" t="s">
        <v>1125</v>
      </c>
      <c r="B10" s="1722"/>
      <c r="C10" s="1722"/>
      <c r="D10" s="1722"/>
      <c r="E10" s="1722"/>
      <c r="F10" s="1722"/>
    </row>
    <row r="11" spans="1:7" x14ac:dyDescent="0.2">
      <c r="A11" s="598" t="s">
        <v>1252</v>
      </c>
      <c r="B11" s="3"/>
      <c r="C11" s="3"/>
      <c r="D11" s="3"/>
      <c r="E11" s="3"/>
      <c r="F11" s="3"/>
      <c r="G11" s="3"/>
    </row>
    <row r="12" spans="1:7" ht="13.5" thickBot="1" x14ac:dyDescent="0.25">
      <c r="A12" s="22"/>
      <c r="B12" s="22"/>
      <c r="C12" s="22"/>
      <c r="D12" s="22"/>
      <c r="E12" s="22"/>
      <c r="F12" s="22"/>
      <c r="G12" s="13"/>
    </row>
    <row r="13" spans="1:7" x14ac:dyDescent="0.2">
      <c r="A13" s="1730" t="s">
        <v>1253</v>
      </c>
      <c r="B13" s="1731"/>
      <c r="C13" s="1731"/>
      <c r="D13" s="1731"/>
      <c r="E13" s="1731"/>
      <c r="F13" s="1731"/>
      <c r="G13" s="1732"/>
    </row>
    <row r="14" spans="1:7" x14ac:dyDescent="0.2">
      <c r="A14" s="1733"/>
      <c r="B14" s="1734"/>
      <c r="C14" s="1734"/>
      <c r="D14" s="1734"/>
      <c r="E14" s="1734"/>
      <c r="F14" s="1734"/>
      <c r="G14" s="1735"/>
    </row>
    <row r="15" spans="1:7" x14ac:dyDescent="0.2">
      <c r="A15" s="1733"/>
      <c r="B15" s="1734"/>
      <c r="C15" s="1734"/>
      <c r="D15" s="1734"/>
      <c r="E15" s="1734"/>
      <c r="F15" s="1734"/>
      <c r="G15" s="1735"/>
    </row>
    <row r="16" spans="1:7" x14ac:dyDescent="0.2">
      <c r="A16" s="1733"/>
      <c r="B16" s="1734"/>
      <c r="C16" s="1734"/>
      <c r="D16" s="1734"/>
      <c r="E16" s="1734"/>
      <c r="F16" s="1734"/>
      <c r="G16" s="1735"/>
    </row>
    <row r="17" spans="1:7" ht="13.5" thickBot="1" x14ac:dyDescent="0.25">
      <c r="A17" s="9"/>
      <c r="B17" s="13"/>
      <c r="C17" s="13"/>
      <c r="D17" s="13"/>
      <c r="E17" s="13"/>
      <c r="F17" s="13"/>
      <c r="G17" s="21"/>
    </row>
    <row r="18" spans="1:7" ht="13.5" thickBot="1" x14ac:dyDescent="0.25">
      <c r="A18" s="1740" t="s">
        <v>948</v>
      </c>
      <c r="B18" s="1497"/>
      <c r="C18" s="1497"/>
      <c r="D18" s="1497"/>
      <c r="E18" s="1497"/>
      <c r="F18" s="1497"/>
      <c r="G18" s="1498"/>
    </row>
    <row r="19" spans="1:7" x14ac:dyDescent="0.2">
      <c r="A19" s="9"/>
      <c r="B19" s="13"/>
      <c r="C19" s="13"/>
      <c r="D19" s="13"/>
      <c r="E19" s="13"/>
      <c r="F19" s="13"/>
      <c r="G19" s="21"/>
    </row>
    <row r="20" spans="1:7" x14ac:dyDescent="0.2">
      <c r="A20" s="9"/>
      <c r="B20" s="13"/>
      <c r="C20" s="13"/>
      <c r="D20" s="13"/>
      <c r="E20" s="13"/>
      <c r="F20" s="13"/>
      <c r="G20" s="21"/>
    </row>
    <row r="21" spans="1:7" x14ac:dyDescent="0.2">
      <c r="A21" s="1733"/>
      <c r="B21" s="1734"/>
      <c r="C21" s="1734"/>
      <c r="D21" s="1734"/>
      <c r="E21" s="1734"/>
      <c r="F21" s="1734"/>
      <c r="G21" s="1735"/>
    </row>
    <row r="22" spans="1:7" x14ac:dyDescent="0.2">
      <c r="A22" s="600"/>
      <c r="B22" s="601"/>
      <c r="C22" s="601"/>
      <c r="D22" s="601"/>
      <c r="E22" s="601"/>
      <c r="F22" s="601"/>
      <c r="G22" s="602"/>
    </row>
    <row r="23" spans="1:7" x14ac:dyDescent="0.2">
      <c r="A23" s="600"/>
      <c r="B23" s="601"/>
      <c r="C23" s="601"/>
      <c r="D23" s="601"/>
      <c r="E23" s="601"/>
      <c r="F23" s="601"/>
      <c r="G23" s="602"/>
    </row>
    <row r="24" spans="1:7" x14ac:dyDescent="0.2">
      <c r="A24" s="600"/>
      <c r="B24" s="601"/>
      <c r="C24" s="601"/>
      <c r="D24" s="601"/>
      <c r="E24" s="601"/>
      <c r="F24" s="601"/>
      <c r="G24" s="602"/>
    </row>
    <row r="25" spans="1:7" x14ac:dyDescent="0.2">
      <c r="A25" s="600"/>
      <c r="B25" s="601"/>
      <c r="C25" s="601"/>
      <c r="D25" s="601"/>
      <c r="E25" s="601"/>
      <c r="F25" s="601"/>
      <c r="G25" s="602"/>
    </row>
    <row r="26" spans="1:7" x14ac:dyDescent="0.2">
      <c r="A26" s="600"/>
      <c r="B26" s="601"/>
      <c r="C26" s="601"/>
      <c r="D26" s="601"/>
      <c r="E26" s="601"/>
      <c r="F26" s="601"/>
      <c r="G26" s="602"/>
    </row>
    <row r="27" spans="1:7" x14ac:dyDescent="0.2">
      <c r="A27" s="600"/>
      <c r="B27" s="601"/>
      <c r="C27" s="601"/>
      <c r="D27" s="601"/>
      <c r="E27" s="601"/>
      <c r="F27" s="601"/>
      <c r="G27" s="602"/>
    </row>
    <row r="28" spans="1:7" x14ac:dyDescent="0.2">
      <c r="A28" s="600"/>
      <c r="B28" s="601"/>
      <c r="C28" s="601"/>
      <c r="D28" s="601"/>
      <c r="E28" s="601"/>
      <c r="F28" s="601"/>
      <c r="G28" s="602"/>
    </row>
    <row r="29" spans="1:7" x14ac:dyDescent="0.2">
      <c r="A29" s="600"/>
      <c r="B29" s="601"/>
      <c r="C29" s="601"/>
      <c r="D29" s="601"/>
      <c r="E29" s="601"/>
      <c r="F29" s="601"/>
      <c r="G29" s="602"/>
    </row>
    <row r="30" spans="1:7" x14ac:dyDescent="0.2">
      <c r="A30" s="600"/>
      <c r="B30" s="601"/>
      <c r="C30" s="601"/>
      <c r="D30" s="601"/>
      <c r="E30" s="601"/>
      <c r="F30" s="601"/>
      <c r="G30" s="602"/>
    </row>
    <row r="31" spans="1:7" x14ac:dyDescent="0.2">
      <c r="A31" s="600"/>
      <c r="B31" s="601"/>
      <c r="C31" s="601"/>
      <c r="D31" s="601"/>
      <c r="E31" s="601"/>
      <c r="F31" s="601"/>
      <c r="G31" s="602"/>
    </row>
    <row r="32" spans="1:7" x14ac:dyDescent="0.2">
      <c r="A32" s="600"/>
      <c r="B32" s="601"/>
      <c r="C32" s="601"/>
      <c r="D32" s="601"/>
      <c r="E32" s="601"/>
      <c r="F32" s="601"/>
      <c r="G32" s="602"/>
    </row>
    <row r="33" spans="1:7" x14ac:dyDescent="0.2">
      <c r="A33" s="600"/>
      <c r="B33" s="601"/>
      <c r="C33" s="601"/>
      <c r="D33" s="601"/>
      <c r="E33" s="601"/>
      <c r="F33" s="601"/>
      <c r="G33" s="602"/>
    </row>
    <row r="34" spans="1:7" x14ac:dyDescent="0.2">
      <c r="A34" s="600"/>
      <c r="B34" s="601"/>
      <c r="C34" s="601"/>
      <c r="D34" s="601"/>
      <c r="E34" s="601"/>
      <c r="F34" s="601"/>
      <c r="G34" s="602"/>
    </row>
    <row r="35" spans="1:7" x14ac:dyDescent="0.2">
      <c r="A35" s="600"/>
      <c r="B35" s="601"/>
      <c r="C35" s="601"/>
      <c r="D35" s="601"/>
      <c r="E35" s="601"/>
      <c r="F35" s="601"/>
      <c r="G35" s="602"/>
    </row>
    <row r="36" spans="1:7" x14ac:dyDescent="0.2">
      <c r="A36" s="600"/>
      <c r="B36" s="601"/>
      <c r="C36" s="601"/>
      <c r="D36" s="601"/>
      <c r="E36" s="601"/>
      <c r="F36" s="601"/>
      <c r="G36" s="602"/>
    </row>
    <row r="37" spans="1:7" x14ac:dyDescent="0.2">
      <c r="A37" s="600"/>
      <c r="B37" s="601"/>
      <c r="C37" s="601"/>
      <c r="D37" s="601"/>
      <c r="E37" s="601"/>
      <c r="F37" s="601"/>
      <c r="G37" s="602"/>
    </row>
    <row r="38" spans="1:7" x14ac:dyDescent="0.2">
      <c r="A38" s="600"/>
      <c r="B38" s="601"/>
      <c r="C38" s="601"/>
      <c r="D38" s="601"/>
      <c r="E38" s="601"/>
      <c r="F38" s="601"/>
      <c r="G38" s="602"/>
    </row>
    <row r="39" spans="1:7" x14ac:dyDescent="0.2">
      <c r="A39" s="600"/>
      <c r="B39" s="601"/>
      <c r="C39" s="601"/>
      <c r="D39" s="601"/>
      <c r="E39" s="601"/>
      <c r="F39" s="601"/>
      <c r="G39" s="602"/>
    </row>
    <row r="40" spans="1:7" x14ac:dyDescent="0.2">
      <c r="A40" s="600"/>
      <c r="B40" s="601"/>
      <c r="C40" s="601"/>
      <c r="D40" s="601"/>
      <c r="E40" s="601"/>
      <c r="F40" s="601"/>
      <c r="G40" s="602"/>
    </row>
    <row r="41" spans="1:7" x14ac:dyDescent="0.2">
      <c r="A41" s="600"/>
      <c r="B41" s="601"/>
      <c r="C41" s="601"/>
      <c r="D41" s="601"/>
      <c r="E41" s="601"/>
      <c r="F41" s="601"/>
      <c r="G41" s="602"/>
    </row>
    <row r="42" spans="1:7" x14ac:dyDescent="0.2">
      <c r="A42" s="9"/>
      <c r="B42" s="13"/>
      <c r="C42" s="13"/>
      <c r="D42" s="13"/>
      <c r="E42" s="603"/>
      <c r="F42" s="13"/>
      <c r="G42" s="21"/>
    </row>
    <row r="43" spans="1:7" x14ac:dyDescent="0.2">
      <c r="A43" s="9"/>
      <c r="B43" s="13"/>
      <c r="C43" s="13"/>
      <c r="D43" s="13"/>
      <c r="E43" s="13"/>
      <c r="F43" s="13"/>
      <c r="G43" s="21"/>
    </row>
    <row r="44" spans="1:7" x14ac:dyDescent="0.2">
      <c r="A44" s="9"/>
      <c r="B44" s="13"/>
      <c r="C44" s="13"/>
      <c r="D44" s="13"/>
      <c r="E44" s="13"/>
      <c r="F44" s="13"/>
      <c r="G44" s="21"/>
    </row>
    <row r="45" spans="1:7" x14ac:dyDescent="0.2">
      <c r="A45" s="9"/>
      <c r="B45" s="13"/>
      <c r="C45" s="13"/>
      <c r="D45" s="13"/>
      <c r="E45" s="13"/>
      <c r="F45" s="13"/>
      <c r="G45" s="21"/>
    </row>
    <row r="46" spans="1:7" x14ac:dyDescent="0.2">
      <c r="A46" s="9"/>
      <c r="B46" s="13"/>
      <c r="C46" s="13"/>
      <c r="D46" s="13"/>
      <c r="E46" s="13"/>
      <c r="F46" s="13"/>
      <c r="G46" s="21"/>
    </row>
    <row r="47" spans="1:7" x14ac:dyDescent="0.2">
      <c r="A47" s="9"/>
      <c r="B47" s="13"/>
      <c r="C47" s="13"/>
      <c r="D47" s="13"/>
      <c r="E47" s="13"/>
      <c r="F47" s="13"/>
      <c r="G47" s="21"/>
    </row>
    <row r="48" spans="1:7" ht="13.5" thickBot="1" x14ac:dyDescent="0.25">
      <c r="A48" s="9"/>
      <c r="B48" s="13"/>
      <c r="C48" s="13"/>
      <c r="D48" s="13"/>
      <c r="E48" s="13"/>
      <c r="F48" s="13"/>
      <c r="G48" s="21"/>
    </row>
    <row r="49" spans="1:7" ht="13.5" thickBot="1" x14ac:dyDescent="0.25">
      <c r="A49" s="1740" t="s">
        <v>1255</v>
      </c>
      <c r="B49" s="1497"/>
      <c r="C49" s="1497"/>
      <c r="D49" s="1497"/>
      <c r="E49" s="1497"/>
      <c r="F49" s="1497"/>
      <c r="G49" s="1498"/>
    </row>
    <row r="50" spans="1:7" x14ac:dyDescent="0.2">
      <c r="A50" s="9"/>
      <c r="B50" s="13"/>
      <c r="C50" s="13"/>
      <c r="D50" s="13"/>
      <c r="E50" s="13"/>
      <c r="F50" s="13"/>
      <c r="G50" s="21"/>
    </row>
    <row r="51" spans="1:7" x14ac:dyDescent="0.2">
      <c r="A51" s="1825" t="s">
        <v>1254</v>
      </c>
      <c r="B51" s="1826"/>
      <c r="C51" s="1826"/>
      <c r="D51" s="1826"/>
      <c r="E51" s="1826"/>
      <c r="F51" s="1826"/>
      <c r="G51" s="1827"/>
    </row>
    <row r="52" spans="1:7" x14ac:dyDescent="0.2">
      <c r="A52" s="1825"/>
      <c r="B52" s="1826"/>
      <c r="C52" s="1826"/>
      <c r="D52" s="1826"/>
      <c r="E52" s="1826"/>
      <c r="F52" s="1826"/>
      <c r="G52" s="1827"/>
    </row>
    <row r="53" spans="1:7" x14ac:dyDescent="0.2">
      <c r="A53" s="1825"/>
      <c r="B53" s="1826"/>
      <c r="C53" s="1826"/>
      <c r="D53" s="1826"/>
      <c r="E53" s="1826"/>
      <c r="F53" s="1826"/>
      <c r="G53" s="1827"/>
    </row>
    <row r="54" spans="1:7" x14ac:dyDescent="0.2">
      <c r="A54" s="1825"/>
      <c r="B54" s="1826"/>
      <c r="C54" s="1826"/>
      <c r="D54" s="1826"/>
      <c r="E54" s="1826"/>
      <c r="F54" s="1826"/>
      <c r="G54" s="1827"/>
    </row>
    <row r="55" spans="1:7" x14ac:dyDescent="0.2">
      <c r="A55" s="1825"/>
      <c r="B55" s="1826"/>
      <c r="C55" s="1826"/>
      <c r="D55" s="1826"/>
      <c r="E55" s="1826"/>
      <c r="F55" s="1826"/>
      <c r="G55" s="1827"/>
    </row>
    <row r="56" spans="1:7" x14ac:dyDescent="0.2">
      <c r="A56" s="1825"/>
      <c r="B56" s="1826"/>
      <c r="C56" s="1826"/>
      <c r="D56" s="1826"/>
      <c r="E56" s="1826"/>
      <c r="F56" s="1826"/>
      <c r="G56" s="1827"/>
    </row>
    <row r="57" spans="1:7" x14ac:dyDescent="0.2">
      <c r="A57" s="1825"/>
      <c r="B57" s="1826"/>
      <c r="C57" s="1826"/>
      <c r="D57" s="1826"/>
      <c r="E57" s="1826"/>
      <c r="F57" s="1826"/>
      <c r="G57" s="1827"/>
    </row>
    <row r="58" spans="1:7" ht="13.5" thickBot="1" x14ac:dyDescent="0.25">
      <c r="A58" s="9"/>
      <c r="B58" s="13"/>
      <c r="C58" s="13"/>
      <c r="D58" s="13"/>
      <c r="E58" s="13"/>
      <c r="F58" s="13"/>
      <c r="G58" s="21"/>
    </row>
    <row r="59" spans="1:7" ht="13.5" thickBot="1" x14ac:dyDescent="0.25">
      <c r="A59" s="1740" t="s">
        <v>950</v>
      </c>
      <c r="B59" s="1497"/>
      <c r="C59" s="1497"/>
      <c r="D59" s="1497"/>
      <c r="E59" s="1497"/>
      <c r="F59" s="1497"/>
      <c r="G59" s="1498"/>
    </row>
    <row r="60" spans="1:7" x14ac:dyDescent="0.2">
      <c r="A60" s="9"/>
      <c r="B60" s="13"/>
      <c r="C60" s="13"/>
      <c r="D60" s="13"/>
      <c r="E60" s="13"/>
      <c r="F60" s="13"/>
      <c r="G60" s="21"/>
    </row>
    <row r="61" spans="1:7" x14ac:dyDescent="0.2">
      <c r="A61" s="9"/>
      <c r="B61" s="13"/>
      <c r="C61" s="13"/>
      <c r="D61" s="13"/>
      <c r="E61" s="13"/>
      <c r="F61" s="13"/>
      <c r="G61" s="21"/>
    </row>
    <row r="62" spans="1:7" x14ac:dyDescent="0.2">
      <c r="A62" s="9"/>
      <c r="B62" s="13"/>
      <c r="C62" s="13"/>
      <c r="D62" s="13"/>
      <c r="E62" s="13"/>
      <c r="F62" s="13"/>
      <c r="G62" s="21"/>
    </row>
    <row r="63" spans="1:7" x14ac:dyDescent="0.2">
      <c r="A63" s="9"/>
      <c r="B63" s="13"/>
      <c r="C63" s="13"/>
      <c r="D63" s="13"/>
      <c r="E63" s="13"/>
      <c r="F63" s="13"/>
      <c r="G63" s="21"/>
    </row>
    <row r="64" spans="1:7" x14ac:dyDescent="0.2">
      <c r="A64" s="9"/>
      <c r="B64" s="13"/>
      <c r="C64" s="13"/>
      <c r="D64" s="13"/>
      <c r="E64" s="13"/>
      <c r="F64" s="13"/>
      <c r="G64" s="21"/>
    </row>
    <row r="65" spans="1:7" x14ac:dyDescent="0.2">
      <c r="A65" s="9"/>
      <c r="B65" s="13"/>
      <c r="C65" s="13"/>
      <c r="D65" s="13"/>
      <c r="E65" s="13"/>
      <c r="F65" s="13"/>
      <c r="G65" s="21"/>
    </row>
    <row r="66" spans="1:7" x14ac:dyDescent="0.2">
      <c r="A66" s="9"/>
      <c r="B66" s="13"/>
      <c r="C66" s="13"/>
      <c r="D66" s="13"/>
      <c r="E66" s="13"/>
      <c r="F66" s="13"/>
      <c r="G66" s="21"/>
    </row>
    <row r="67" spans="1:7" x14ac:dyDescent="0.2">
      <c r="A67" s="9"/>
      <c r="B67" s="13"/>
      <c r="C67" s="13"/>
      <c r="D67" s="13"/>
      <c r="E67" s="13"/>
      <c r="F67" s="13"/>
      <c r="G67" s="21"/>
    </row>
    <row r="68" spans="1:7" x14ac:dyDescent="0.2">
      <c r="A68" s="9"/>
      <c r="B68" s="13"/>
      <c r="C68" s="13"/>
      <c r="D68" s="13"/>
      <c r="E68" s="13"/>
      <c r="F68" s="13"/>
      <c r="G68" s="21"/>
    </row>
    <row r="69" spans="1:7" x14ac:dyDescent="0.2">
      <c r="A69" s="9"/>
      <c r="B69" s="13"/>
      <c r="C69" s="13"/>
      <c r="D69" s="13"/>
      <c r="E69" s="13"/>
      <c r="F69" s="13"/>
      <c r="G69" s="21"/>
    </row>
    <row r="70" spans="1:7" x14ac:dyDescent="0.2">
      <c r="A70" s="9"/>
      <c r="B70" s="13"/>
      <c r="C70" s="13"/>
      <c r="D70" s="13"/>
      <c r="E70" s="13"/>
      <c r="F70" s="13"/>
      <c r="G70" s="21"/>
    </row>
    <row r="71" spans="1:7" x14ac:dyDescent="0.2">
      <c r="A71" s="9"/>
      <c r="B71" s="13"/>
      <c r="C71" s="13"/>
      <c r="D71" s="13"/>
      <c r="E71" s="13"/>
      <c r="F71" s="13"/>
      <c r="G71" s="21"/>
    </row>
    <row r="72" spans="1:7" x14ac:dyDescent="0.2">
      <c r="A72" s="9"/>
      <c r="B72" s="13"/>
      <c r="C72" s="13"/>
      <c r="D72" s="13"/>
      <c r="E72" s="13"/>
      <c r="F72" s="13"/>
      <c r="G72" s="21"/>
    </row>
    <row r="73" spans="1:7" x14ac:dyDescent="0.2">
      <c r="A73" s="9"/>
      <c r="B73" s="13"/>
      <c r="C73" s="13"/>
      <c r="D73" s="13"/>
      <c r="E73" s="13"/>
      <c r="F73" s="13"/>
      <c r="G73" s="21"/>
    </row>
    <row r="74" spans="1:7" x14ac:dyDescent="0.2">
      <c r="A74" s="9"/>
      <c r="B74" s="13"/>
      <c r="C74" s="13"/>
      <c r="D74" s="13"/>
      <c r="E74" s="13"/>
      <c r="F74" s="13"/>
      <c r="G74" s="21"/>
    </row>
    <row r="75" spans="1:7" x14ac:dyDescent="0.2">
      <c r="A75" s="9"/>
      <c r="B75" s="13"/>
      <c r="C75" s="13"/>
      <c r="D75" s="13"/>
      <c r="E75" s="13"/>
      <c r="F75" s="13"/>
      <c r="G75" s="21"/>
    </row>
    <row r="76" spans="1:7" x14ac:dyDescent="0.2">
      <c r="A76" s="9"/>
      <c r="B76" s="13"/>
      <c r="C76" s="13"/>
      <c r="D76" s="13"/>
      <c r="E76" s="13"/>
      <c r="F76" s="13"/>
      <c r="G76" s="21"/>
    </row>
    <row r="77" spans="1:7" x14ac:dyDescent="0.2">
      <c r="A77" s="9"/>
      <c r="B77" s="13"/>
      <c r="C77" s="13"/>
      <c r="D77" s="13"/>
      <c r="E77" s="13"/>
      <c r="F77" s="13"/>
      <c r="G77" s="21"/>
    </row>
    <row r="78" spans="1:7" x14ac:dyDescent="0.2">
      <c r="A78" s="9"/>
      <c r="B78" s="13"/>
      <c r="C78" s="13"/>
      <c r="D78" s="13"/>
      <c r="E78" s="13"/>
      <c r="F78" s="13"/>
      <c r="G78" s="21"/>
    </row>
    <row r="79" spans="1:7" x14ac:dyDescent="0.2">
      <c r="A79" s="9"/>
      <c r="B79" s="13"/>
      <c r="C79" s="13"/>
      <c r="D79" s="13"/>
      <c r="E79" s="13"/>
      <c r="F79" s="13"/>
      <c r="G79" s="21"/>
    </row>
    <row r="80" spans="1:7" x14ac:dyDescent="0.2">
      <c r="A80" s="9"/>
      <c r="B80" s="13"/>
      <c r="C80" s="13"/>
      <c r="D80" s="13"/>
      <c r="E80" s="13"/>
      <c r="F80" s="13"/>
      <c r="G80" s="21"/>
    </row>
    <row r="81" spans="1:7" x14ac:dyDescent="0.2">
      <c r="A81" s="9"/>
      <c r="B81" s="13"/>
      <c r="C81" s="13"/>
      <c r="D81" s="13"/>
      <c r="E81" s="13"/>
      <c r="F81" s="13"/>
      <c r="G81" s="21"/>
    </row>
    <row r="82" spans="1:7" x14ac:dyDescent="0.2">
      <c r="A82" s="9"/>
      <c r="B82" s="13"/>
      <c r="C82" s="13"/>
      <c r="D82" s="13"/>
      <c r="E82" s="13"/>
      <c r="F82" s="13"/>
      <c r="G82" s="21"/>
    </row>
    <row r="83" spans="1:7" x14ac:dyDescent="0.2">
      <c r="A83" s="9"/>
      <c r="B83" s="13"/>
      <c r="C83" s="13"/>
      <c r="D83" s="13"/>
      <c r="E83" s="13"/>
      <c r="F83" s="13"/>
      <c r="G83" s="21"/>
    </row>
    <row r="84" spans="1:7" ht="13.5" thickBot="1" x14ac:dyDescent="0.25">
      <c r="A84" s="9"/>
      <c r="B84" s="13"/>
      <c r="C84" s="13"/>
      <c r="D84" s="13"/>
      <c r="E84" s="13"/>
      <c r="F84" s="13"/>
      <c r="G84" s="21"/>
    </row>
    <row r="85" spans="1:7" ht="13.5" thickBot="1" x14ac:dyDescent="0.25">
      <c r="A85" s="1740" t="s">
        <v>949</v>
      </c>
      <c r="B85" s="1497"/>
      <c r="C85" s="1497"/>
      <c r="D85" s="1497"/>
      <c r="E85" s="1497"/>
      <c r="F85" s="1497"/>
      <c r="G85" s="1498"/>
    </row>
    <row r="86" spans="1:7" x14ac:dyDescent="0.2">
      <c r="A86" s="9"/>
      <c r="B86" s="13"/>
      <c r="C86" s="13"/>
      <c r="D86" s="13"/>
      <c r="E86" s="13"/>
      <c r="F86" s="13"/>
      <c r="G86" s="21"/>
    </row>
    <row r="87" spans="1:7" x14ac:dyDescent="0.2">
      <c r="A87" s="9"/>
      <c r="B87" s="13"/>
      <c r="C87" s="13"/>
      <c r="D87" s="13"/>
      <c r="E87" s="13"/>
      <c r="F87" s="13"/>
      <c r="G87" s="21"/>
    </row>
    <row r="88" spans="1:7" x14ac:dyDescent="0.2">
      <c r="A88" s="9"/>
      <c r="B88" s="13"/>
      <c r="C88" s="13"/>
      <c r="D88" s="13"/>
      <c r="E88" s="13"/>
      <c r="F88" s="13"/>
      <c r="G88" s="21"/>
    </row>
    <row r="89" spans="1:7" x14ac:dyDescent="0.2">
      <c r="A89" s="9"/>
      <c r="B89" s="13"/>
      <c r="C89" s="13"/>
      <c r="D89" s="13"/>
      <c r="E89" s="13"/>
      <c r="F89" s="13"/>
      <c r="G89" s="21"/>
    </row>
    <row r="90" spans="1:7" x14ac:dyDescent="0.2">
      <c r="A90" s="9"/>
      <c r="B90" s="13"/>
      <c r="C90" s="13"/>
      <c r="D90" s="13"/>
      <c r="E90" s="13"/>
      <c r="F90" s="13"/>
      <c r="G90" s="21"/>
    </row>
    <row r="91" spans="1:7" x14ac:dyDescent="0.2">
      <c r="A91" s="9"/>
      <c r="B91" s="13"/>
      <c r="C91" s="13"/>
      <c r="D91" s="13"/>
      <c r="E91" s="13"/>
      <c r="F91" s="13"/>
      <c r="G91" s="21"/>
    </row>
    <row r="92" spans="1:7" x14ac:dyDescent="0.2">
      <c r="A92" s="9"/>
      <c r="B92" s="13"/>
      <c r="C92" s="13"/>
      <c r="D92" s="13"/>
      <c r="E92" s="13"/>
      <c r="F92" s="13"/>
      <c r="G92" s="21"/>
    </row>
    <row r="93" spans="1:7" x14ac:dyDescent="0.2">
      <c r="A93" s="9"/>
      <c r="B93" s="13"/>
      <c r="C93" s="13"/>
      <c r="D93" s="13"/>
      <c r="E93" s="13"/>
      <c r="F93" s="13"/>
      <c r="G93" s="21"/>
    </row>
    <row r="94" spans="1:7" x14ac:dyDescent="0.2">
      <c r="A94" s="9"/>
      <c r="B94" s="13"/>
      <c r="C94" s="13"/>
      <c r="D94" s="13"/>
      <c r="E94" s="13"/>
      <c r="F94" s="13"/>
      <c r="G94" s="21"/>
    </row>
    <row r="95" spans="1:7" x14ac:dyDescent="0.2">
      <c r="A95" s="9"/>
      <c r="B95" s="13"/>
      <c r="C95" s="13"/>
      <c r="D95" s="13"/>
      <c r="E95" s="13"/>
      <c r="F95" s="13"/>
      <c r="G95" s="21"/>
    </row>
    <row r="96" spans="1:7" x14ac:dyDescent="0.2">
      <c r="A96" s="9"/>
      <c r="B96" s="13"/>
      <c r="C96" s="13"/>
      <c r="D96" s="13"/>
      <c r="E96" s="13"/>
      <c r="F96" s="13"/>
      <c r="G96" s="21"/>
    </row>
    <row r="97" spans="1:7" x14ac:dyDescent="0.2">
      <c r="A97" s="9"/>
      <c r="B97" s="13"/>
      <c r="C97" s="13"/>
      <c r="D97" s="13"/>
      <c r="E97" s="13"/>
      <c r="F97" s="13"/>
      <c r="G97" s="21"/>
    </row>
    <row r="98" spans="1:7" x14ac:dyDescent="0.2">
      <c r="A98" s="9"/>
      <c r="B98" s="13"/>
      <c r="C98" s="13"/>
      <c r="D98" s="13"/>
      <c r="E98" s="13"/>
      <c r="F98" s="13"/>
      <c r="G98" s="21"/>
    </row>
    <row r="99" spans="1:7" x14ac:dyDescent="0.2">
      <c r="A99" s="9"/>
      <c r="B99" s="13"/>
      <c r="C99" s="13"/>
      <c r="D99" s="13"/>
      <c r="E99" s="13"/>
      <c r="F99" s="13"/>
      <c r="G99" s="21"/>
    </row>
    <row r="100" spans="1:7" x14ac:dyDescent="0.2">
      <c r="A100" s="9"/>
      <c r="B100" s="13"/>
      <c r="C100" s="13"/>
      <c r="D100" s="13"/>
      <c r="E100" s="13"/>
      <c r="F100" s="13"/>
      <c r="G100" s="21"/>
    </row>
    <row r="101" spans="1:7" x14ac:dyDescent="0.2">
      <c r="A101" s="9"/>
      <c r="B101" s="13"/>
      <c r="C101" s="13"/>
      <c r="D101" s="13"/>
      <c r="E101" s="13"/>
      <c r="F101" s="13"/>
      <c r="G101" s="21"/>
    </row>
    <row r="102" spans="1:7" x14ac:dyDescent="0.2">
      <c r="A102" s="9"/>
      <c r="B102" s="13"/>
      <c r="C102" s="13"/>
      <c r="D102" s="13"/>
      <c r="E102" s="13"/>
      <c r="F102" s="13"/>
      <c r="G102" s="21"/>
    </row>
    <row r="103" spans="1:7" x14ac:dyDescent="0.2">
      <c r="A103" s="9"/>
      <c r="B103" s="13"/>
      <c r="C103" s="13"/>
      <c r="D103" s="13"/>
      <c r="E103" s="13"/>
      <c r="F103" s="13"/>
      <c r="G103" s="21"/>
    </row>
    <row r="104" spans="1:7" x14ac:dyDescent="0.2">
      <c r="A104" s="9"/>
      <c r="B104" s="13"/>
      <c r="C104" s="13"/>
      <c r="D104" s="13"/>
      <c r="E104" s="13"/>
      <c r="F104" s="13"/>
      <c r="G104" s="21"/>
    </row>
    <row r="105" spans="1:7" x14ac:dyDescent="0.2">
      <c r="A105" s="9"/>
      <c r="B105" s="13"/>
      <c r="C105" s="13"/>
      <c r="D105" s="13"/>
      <c r="E105" s="13"/>
      <c r="F105" s="13"/>
      <c r="G105" s="21"/>
    </row>
    <row r="106" spans="1:7" x14ac:dyDescent="0.2">
      <c r="A106" s="9"/>
      <c r="B106" s="13"/>
      <c r="C106" s="13"/>
      <c r="D106" s="13"/>
      <c r="E106" s="13"/>
      <c r="F106" s="13"/>
      <c r="G106" s="21"/>
    </row>
    <row r="107" spans="1:7" x14ac:dyDescent="0.2">
      <c r="A107" s="9"/>
      <c r="B107" s="13"/>
      <c r="C107" s="13"/>
      <c r="D107" s="13"/>
      <c r="E107" s="13"/>
      <c r="F107" s="13"/>
      <c r="G107" s="21"/>
    </row>
    <row r="108" spans="1:7" x14ac:dyDescent="0.2">
      <c r="A108" s="9"/>
      <c r="B108" s="13"/>
      <c r="C108" s="13"/>
      <c r="D108" s="13"/>
      <c r="E108" s="13"/>
      <c r="F108" s="13"/>
      <c r="G108" s="21"/>
    </row>
    <row r="109" spans="1:7" x14ac:dyDescent="0.2">
      <c r="A109" s="9"/>
      <c r="B109" s="13"/>
      <c r="C109" s="13"/>
      <c r="D109" s="13"/>
      <c r="E109" s="13"/>
      <c r="F109" s="13"/>
      <c r="G109" s="21"/>
    </row>
    <row r="110" spans="1:7" x14ac:dyDescent="0.2">
      <c r="A110" s="9"/>
      <c r="B110" s="13"/>
      <c r="C110" s="13"/>
      <c r="D110" s="13"/>
      <c r="E110" s="13"/>
      <c r="F110" s="13"/>
      <c r="G110" s="21"/>
    </row>
    <row r="111" spans="1:7" x14ac:dyDescent="0.2">
      <c r="A111" s="9"/>
      <c r="B111" s="13"/>
      <c r="C111" s="13"/>
      <c r="D111" s="13"/>
      <c r="E111" s="13"/>
      <c r="F111" s="13"/>
      <c r="G111" s="21"/>
    </row>
    <row r="112" spans="1:7" x14ac:dyDescent="0.2">
      <c r="A112" s="9"/>
      <c r="B112" s="13"/>
      <c r="C112" s="13"/>
      <c r="D112" s="13"/>
      <c r="E112" s="13"/>
      <c r="F112" s="13"/>
      <c r="G112" s="21"/>
    </row>
    <row r="113" spans="1:7" x14ac:dyDescent="0.2">
      <c r="A113" s="9"/>
      <c r="B113" s="13"/>
      <c r="C113" s="13"/>
      <c r="D113" s="13"/>
      <c r="E113" s="13"/>
      <c r="F113" s="13"/>
      <c r="G113" s="21"/>
    </row>
    <row r="114" spans="1:7" x14ac:dyDescent="0.2">
      <c r="A114" s="9"/>
      <c r="B114" s="13"/>
      <c r="C114" s="13"/>
      <c r="D114" s="13"/>
      <c r="E114" s="13"/>
      <c r="F114" s="13"/>
      <c r="G114" s="21"/>
    </row>
    <row r="115" spans="1:7" x14ac:dyDescent="0.2">
      <c r="A115" s="9"/>
      <c r="B115" s="13"/>
      <c r="C115" s="13"/>
      <c r="D115" s="13"/>
      <c r="E115" s="13"/>
      <c r="F115" s="13"/>
      <c r="G115" s="21"/>
    </row>
    <row r="116" spans="1:7" x14ac:dyDescent="0.2">
      <c r="A116" s="9"/>
      <c r="B116" s="13"/>
      <c r="C116" s="13"/>
      <c r="D116" s="13"/>
      <c r="E116" s="13"/>
      <c r="F116" s="13"/>
      <c r="G116" s="21"/>
    </row>
    <row r="117" spans="1:7" x14ac:dyDescent="0.2">
      <c r="A117" s="9"/>
      <c r="B117" s="13"/>
      <c r="C117" s="13"/>
      <c r="D117" s="13"/>
      <c r="E117" s="13"/>
      <c r="F117" s="13"/>
      <c r="G117" s="21"/>
    </row>
    <row r="118" spans="1:7" x14ac:dyDescent="0.2">
      <c r="A118" s="9"/>
      <c r="B118" s="13"/>
      <c r="C118" s="13"/>
      <c r="D118" s="13"/>
      <c r="E118" s="13"/>
      <c r="F118" s="13"/>
      <c r="G118" s="21"/>
    </row>
    <row r="119" spans="1:7" x14ac:dyDescent="0.2">
      <c r="A119" s="9"/>
      <c r="B119" s="13"/>
      <c r="C119" s="13"/>
      <c r="D119" s="13"/>
      <c r="E119" s="13"/>
      <c r="F119" s="13"/>
      <c r="G119" s="21"/>
    </row>
    <row r="120" spans="1:7" x14ac:dyDescent="0.2">
      <c r="A120" s="9"/>
      <c r="B120" s="13"/>
      <c r="C120" s="13"/>
      <c r="D120" s="13"/>
      <c r="E120" s="13"/>
      <c r="F120" s="13"/>
      <c r="G120" s="21"/>
    </row>
    <row r="121" spans="1:7" x14ac:dyDescent="0.2">
      <c r="A121" s="9"/>
      <c r="B121" s="13"/>
      <c r="C121" s="13"/>
      <c r="D121" s="13"/>
      <c r="E121" s="13"/>
      <c r="F121" s="13"/>
      <c r="G121" s="21"/>
    </row>
    <row r="122" spans="1:7" x14ac:dyDescent="0.2">
      <c r="A122" s="9"/>
      <c r="B122" s="13"/>
      <c r="C122" s="13"/>
      <c r="D122" s="13"/>
      <c r="E122" s="13"/>
      <c r="F122" s="13"/>
      <c r="G122" s="21"/>
    </row>
    <row r="123" spans="1:7" x14ac:dyDescent="0.2">
      <c r="A123" s="9"/>
      <c r="B123" s="13"/>
      <c r="C123" s="13"/>
      <c r="D123" s="13"/>
      <c r="E123" s="13"/>
      <c r="F123" s="13"/>
      <c r="G123" s="21"/>
    </row>
    <row r="124" spans="1:7" x14ac:dyDescent="0.2">
      <c r="A124" s="9"/>
      <c r="B124" s="13"/>
      <c r="C124" s="13"/>
      <c r="D124" s="13"/>
      <c r="E124" s="13"/>
      <c r="F124" s="13"/>
      <c r="G124" s="21"/>
    </row>
    <row r="125" spans="1:7" x14ac:dyDescent="0.2">
      <c r="A125" s="9"/>
      <c r="B125" s="13"/>
      <c r="C125" s="13"/>
      <c r="D125" s="13"/>
      <c r="E125" s="13"/>
      <c r="F125" s="13"/>
      <c r="G125" s="21"/>
    </row>
    <row r="126" spans="1:7" x14ac:dyDescent="0.2">
      <c r="A126" s="9"/>
      <c r="B126" s="13"/>
      <c r="C126" s="13"/>
      <c r="D126" s="13"/>
      <c r="E126" s="13"/>
      <c r="F126" s="13"/>
      <c r="G126" s="21"/>
    </row>
    <row r="127" spans="1:7" x14ac:dyDescent="0.2">
      <c r="A127" s="9"/>
      <c r="B127" s="13"/>
      <c r="C127" s="13"/>
      <c r="D127" s="13"/>
      <c r="E127" s="13"/>
      <c r="F127" s="13"/>
      <c r="G127" s="21"/>
    </row>
    <row r="128" spans="1:7" x14ac:dyDescent="0.2">
      <c r="A128" s="9"/>
      <c r="B128" s="13"/>
      <c r="C128" s="13"/>
      <c r="D128" s="13"/>
      <c r="E128" s="13"/>
      <c r="F128" s="13"/>
      <c r="G128" s="21"/>
    </row>
    <row r="129" spans="1:7" x14ac:dyDescent="0.2">
      <c r="A129" s="9"/>
      <c r="B129" s="13"/>
      <c r="C129" s="13"/>
      <c r="D129" s="13"/>
      <c r="E129" s="13"/>
      <c r="F129" s="13"/>
      <c r="G129" s="21"/>
    </row>
    <row r="130" spans="1:7" x14ac:dyDescent="0.2">
      <c r="A130" s="9"/>
      <c r="B130" s="13"/>
      <c r="C130" s="13"/>
      <c r="D130" s="13"/>
      <c r="E130" s="13"/>
      <c r="F130" s="13"/>
      <c r="G130" s="21"/>
    </row>
    <row r="131" spans="1:7" x14ac:dyDescent="0.2">
      <c r="A131" s="9"/>
      <c r="B131" s="13"/>
      <c r="C131" s="13"/>
      <c r="D131" s="13"/>
      <c r="E131" s="13"/>
      <c r="F131" s="13"/>
      <c r="G131" s="21"/>
    </row>
    <row r="132" spans="1:7" x14ac:dyDescent="0.2">
      <c r="A132" s="9"/>
      <c r="B132" s="13"/>
      <c r="C132" s="13"/>
      <c r="D132" s="13"/>
      <c r="E132" s="13"/>
      <c r="F132" s="13"/>
      <c r="G132" s="21"/>
    </row>
    <row r="133" spans="1:7" x14ac:dyDescent="0.2">
      <c r="A133" s="9"/>
      <c r="B133" s="13"/>
      <c r="C133" s="13"/>
      <c r="D133" s="13"/>
      <c r="E133" s="13"/>
      <c r="F133" s="13"/>
      <c r="G133" s="21"/>
    </row>
    <row r="134" spans="1:7" x14ac:dyDescent="0.2">
      <c r="A134" s="9"/>
      <c r="B134" s="13"/>
      <c r="C134" s="13"/>
      <c r="D134" s="13"/>
      <c r="E134" s="13"/>
      <c r="F134" s="13"/>
      <c r="G134" s="21"/>
    </row>
    <row r="135" spans="1:7" x14ac:dyDescent="0.2">
      <c r="A135" s="9"/>
      <c r="B135" s="13"/>
      <c r="C135" s="13"/>
      <c r="D135" s="13"/>
      <c r="E135" s="13"/>
      <c r="F135" s="13"/>
      <c r="G135" s="21"/>
    </row>
    <row r="136" spans="1:7" x14ac:dyDescent="0.2">
      <c r="A136" s="9"/>
      <c r="B136" s="13"/>
      <c r="C136" s="13"/>
      <c r="D136" s="13"/>
      <c r="E136" s="13"/>
      <c r="F136" s="13"/>
      <c r="G136" s="21"/>
    </row>
    <row r="137" spans="1:7" x14ac:dyDescent="0.2">
      <c r="A137" s="9"/>
      <c r="B137" s="13"/>
      <c r="C137" s="13"/>
      <c r="D137" s="13"/>
      <c r="E137" s="13"/>
      <c r="F137" s="13"/>
      <c r="G137" s="21"/>
    </row>
    <row r="138" spans="1:7" x14ac:dyDescent="0.2">
      <c r="A138" s="9"/>
      <c r="B138" s="13"/>
      <c r="C138" s="13"/>
      <c r="D138" s="13"/>
      <c r="E138" s="13"/>
      <c r="F138" s="13"/>
      <c r="G138" s="21"/>
    </row>
    <row r="139" spans="1:7" x14ac:dyDescent="0.2">
      <c r="A139" s="9"/>
      <c r="B139" s="13"/>
      <c r="C139" s="13"/>
      <c r="D139" s="13"/>
      <c r="E139" s="13"/>
      <c r="F139" s="13"/>
      <c r="G139" s="21"/>
    </row>
    <row r="140" spans="1:7" x14ac:dyDescent="0.2">
      <c r="A140" s="9"/>
      <c r="B140" s="13"/>
      <c r="C140" s="13"/>
      <c r="D140" s="13"/>
      <c r="E140" s="13"/>
      <c r="F140" s="13"/>
      <c r="G140" s="21"/>
    </row>
    <row r="141" spans="1:7" x14ac:dyDescent="0.2">
      <c r="A141" s="9"/>
      <c r="B141" s="13"/>
      <c r="C141" s="13"/>
      <c r="D141" s="13"/>
      <c r="E141" s="13"/>
      <c r="F141" s="13"/>
      <c r="G141" s="21"/>
    </row>
    <row r="142" spans="1:7" x14ac:dyDescent="0.2">
      <c r="A142" s="9"/>
      <c r="B142" s="13"/>
      <c r="C142" s="13"/>
      <c r="D142" s="13"/>
      <c r="E142" s="13"/>
      <c r="F142" s="13"/>
      <c r="G142" s="21"/>
    </row>
    <row r="143" spans="1:7" x14ac:dyDescent="0.2">
      <c r="A143" s="9"/>
      <c r="B143" s="13"/>
      <c r="C143" s="13"/>
      <c r="D143" s="13"/>
      <c r="E143" s="13"/>
      <c r="F143" s="13"/>
      <c r="G143" s="21"/>
    </row>
    <row r="144" spans="1:7" x14ac:dyDescent="0.2">
      <c r="A144" s="9"/>
      <c r="B144" s="13"/>
      <c r="C144" s="13"/>
      <c r="D144" s="13"/>
      <c r="E144" s="13"/>
      <c r="F144" s="13"/>
      <c r="G144" s="21"/>
    </row>
    <row r="145" spans="1:7" x14ac:dyDescent="0.2">
      <c r="A145" s="9"/>
      <c r="B145" s="13"/>
      <c r="C145" s="13"/>
      <c r="D145" s="13"/>
      <c r="E145" s="13"/>
      <c r="F145" s="13"/>
      <c r="G145" s="21"/>
    </row>
    <row r="146" spans="1:7" x14ac:dyDescent="0.2">
      <c r="A146" s="9"/>
      <c r="B146" s="13"/>
      <c r="C146" s="13"/>
      <c r="D146" s="13"/>
      <c r="E146" s="13"/>
      <c r="F146" s="13"/>
      <c r="G146" s="21"/>
    </row>
    <row r="147" spans="1:7" x14ac:dyDescent="0.2">
      <c r="A147" s="9"/>
      <c r="B147" s="13"/>
      <c r="C147" s="13"/>
      <c r="D147" s="13"/>
      <c r="E147" s="13"/>
      <c r="F147" s="13"/>
      <c r="G147" s="21"/>
    </row>
    <row r="148" spans="1:7" x14ac:dyDescent="0.2">
      <c r="A148" s="9"/>
      <c r="B148" s="13"/>
      <c r="C148" s="13"/>
      <c r="D148" s="13"/>
      <c r="E148" s="13"/>
      <c r="F148" s="13"/>
      <c r="G148" s="21"/>
    </row>
    <row r="149" spans="1:7" x14ac:dyDescent="0.2">
      <c r="A149" s="9"/>
      <c r="B149" s="13"/>
      <c r="C149" s="13"/>
      <c r="D149" s="13"/>
      <c r="E149" s="13"/>
      <c r="F149" s="13"/>
      <c r="G149" s="21"/>
    </row>
    <row r="150" spans="1:7" x14ac:dyDescent="0.2">
      <c r="A150" s="9"/>
      <c r="B150" s="13"/>
      <c r="C150" s="13"/>
      <c r="D150" s="13"/>
      <c r="E150" s="13"/>
      <c r="F150" s="13"/>
      <c r="G150" s="21"/>
    </row>
    <row r="151" spans="1:7" x14ac:dyDescent="0.2">
      <c r="A151" s="9"/>
      <c r="B151" s="13"/>
      <c r="C151" s="13"/>
      <c r="D151" s="13"/>
      <c r="E151" s="13"/>
      <c r="F151" s="13"/>
      <c r="G151" s="21"/>
    </row>
    <row r="152" spans="1:7" x14ac:dyDescent="0.2">
      <c r="A152" s="9"/>
      <c r="B152" s="13"/>
      <c r="C152" s="13"/>
      <c r="D152" s="13"/>
      <c r="E152" s="13"/>
      <c r="F152" s="13"/>
      <c r="G152" s="21"/>
    </row>
    <row r="153" spans="1:7" x14ac:dyDescent="0.2">
      <c r="A153" s="9"/>
      <c r="B153" s="13"/>
      <c r="C153" s="13"/>
      <c r="D153" s="13"/>
      <c r="E153" s="13"/>
      <c r="F153" s="13"/>
      <c r="G153" s="21"/>
    </row>
    <row r="154" spans="1:7" x14ac:dyDescent="0.2">
      <c r="A154" s="9"/>
      <c r="B154" s="13"/>
      <c r="C154" s="13"/>
      <c r="D154" s="13"/>
      <c r="E154" s="13"/>
      <c r="F154" s="13"/>
      <c r="G154" s="21"/>
    </row>
    <row r="155" spans="1:7" x14ac:dyDescent="0.2">
      <c r="A155" s="9"/>
      <c r="B155" s="13"/>
      <c r="C155" s="13"/>
      <c r="D155" s="13"/>
      <c r="E155" s="13"/>
      <c r="F155" s="13"/>
      <c r="G155" s="21"/>
    </row>
    <row r="156" spans="1:7" x14ac:dyDescent="0.2">
      <c r="A156" s="9"/>
      <c r="B156" s="13"/>
      <c r="C156" s="13"/>
      <c r="D156" s="13"/>
      <c r="E156" s="13"/>
      <c r="F156" s="13"/>
      <c r="G156" s="21"/>
    </row>
    <row r="157" spans="1:7" x14ac:dyDescent="0.2">
      <c r="A157" s="9"/>
      <c r="B157" s="13"/>
      <c r="C157" s="13"/>
      <c r="D157" s="13"/>
      <c r="E157" s="13"/>
      <c r="F157" s="13"/>
      <c r="G157" s="21"/>
    </row>
    <row r="158" spans="1:7" x14ac:dyDescent="0.2">
      <c r="A158" s="9"/>
      <c r="B158" s="13"/>
      <c r="C158" s="13"/>
      <c r="D158" s="13"/>
      <c r="E158" s="13"/>
      <c r="F158" s="13"/>
      <c r="G158" s="21"/>
    </row>
    <row r="159" spans="1:7" x14ac:dyDescent="0.2">
      <c r="A159" s="9"/>
      <c r="B159" s="13"/>
      <c r="C159" s="13"/>
      <c r="D159" s="13"/>
      <c r="E159" s="13"/>
      <c r="F159" s="13"/>
      <c r="G159" s="21"/>
    </row>
    <row r="160" spans="1:7" x14ac:dyDescent="0.2">
      <c r="A160" s="9"/>
      <c r="B160" s="13"/>
      <c r="C160" s="13"/>
      <c r="D160" s="13"/>
      <c r="E160" s="13"/>
      <c r="F160" s="13"/>
      <c r="G160" s="21"/>
    </row>
    <row r="161" spans="1:7" x14ac:dyDescent="0.2">
      <c r="A161" s="9"/>
      <c r="B161" s="13"/>
      <c r="C161" s="13"/>
      <c r="D161" s="13"/>
      <c r="E161" s="13"/>
      <c r="F161" s="13"/>
      <c r="G161" s="21"/>
    </row>
    <row r="162" spans="1:7" x14ac:dyDescent="0.2">
      <c r="A162" s="9"/>
      <c r="B162" s="13"/>
      <c r="C162" s="13"/>
      <c r="D162" s="13"/>
      <c r="E162" s="13"/>
      <c r="F162" s="13"/>
      <c r="G162" s="21"/>
    </row>
    <row r="163" spans="1:7" x14ac:dyDescent="0.2">
      <c r="A163" s="9"/>
      <c r="B163" s="13"/>
      <c r="C163" s="13"/>
      <c r="D163" s="13"/>
      <c r="E163" s="13"/>
      <c r="F163" s="13"/>
      <c r="G163" s="21"/>
    </row>
    <row r="164" spans="1:7" x14ac:dyDescent="0.2">
      <c r="A164" s="9"/>
      <c r="B164" s="13"/>
      <c r="C164" s="13"/>
      <c r="D164" s="13"/>
      <c r="E164" s="13"/>
      <c r="F164" s="13"/>
      <c r="G164" s="21"/>
    </row>
    <row r="165" spans="1:7" x14ac:dyDescent="0.2">
      <c r="A165" s="9"/>
      <c r="B165" s="13"/>
      <c r="C165" s="13"/>
      <c r="D165" s="13"/>
      <c r="E165" s="13"/>
      <c r="F165" s="13"/>
      <c r="G165" s="21"/>
    </row>
    <row r="166" spans="1:7" x14ac:dyDescent="0.2">
      <c r="A166" s="9"/>
      <c r="B166" s="13"/>
      <c r="C166" s="13"/>
      <c r="D166" s="13"/>
      <c r="E166" s="13"/>
      <c r="F166" s="13"/>
      <c r="G166" s="21"/>
    </row>
    <row r="167" spans="1:7" x14ac:dyDescent="0.2">
      <c r="A167" s="9"/>
      <c r="B167" s="13"/>
      <c r="C167" s="13"/>
      <c r="D167" s="13"/>
      <c r="E167" s="13"/>
      <c r="F167" s="13"/>
      <c r="G167" s="21"/>
    </row>
    <row r="168" spans="1:7" ht="13.5" thickBot="1" x14ac:dyDescent="0.25">
      <c r="A168" s="11"/>
      <c r="B168" s="22"/>
      <c r="C168" s="22"/>
      <c r="D168" s="22"/>
      <c r="E168" s="22"/>
      <c r="F168" s="22"/>
      <c r="G168" s="23"/>
    </row>
    <row r="170" spans="1:7" x14ac:dyDescent="0.2">
      <c r="F170" s="1495" t="s">
        <v>443</v>
      </c>
      <c r="G170" s="1495"/>
    </row>
    <row r="171" spans="1:7" x14ac:dyDescent="0.2">
      <c r="B171" s="2"/>
      <c r="C171" s="2"/>
      <c r="D171" s="2"/>
      <c r="E171" s="2"/>
      <c r="F171" s="2"/>
    </row>
  </sheetData>
  <mergeCells count="12">
    <mergeCell ref="A59:G59"/>
    <mergeCell ref="A85:G85"/>
    <mergeCell ref="A1:G1"/>
    <mergeCell ref="A3:F3"/>
    <mergeCell ref="A5:G5"/>
    <mergeCell ref="A10:F10"/>
    <mergeCell ref="A21:G21"/>
    <mergeCell ref="F170:G170"/>
    <mergeCell ref="A13:G16"/>
    <mergeCell ref="A49:G49"/>
    <mergeCell ref="A18:G18"/>
    <mergeCell ref="A51:G57"/>
  </mergeCells>
  <hyperlinks>
    <hyperlink ref="F170" location="'TABLA DE CONTENIDO'!A1" display="VOLVER A TABLA DE CONTENIDO"/>
  </hyperlinks>
  <printOptions horizontalCentered="1" verticalCentered="1"/>
  <pageMargins left="0.51181102362204722" right="0.39370078740157483" top="0.78740157480314965" bottom="0.98425196850393704" header="0.51181102362204722" footer="0.51181102362204722"/>
  <pageSetup scale="98" orientation="portrait" horizontalDpi="300" verticalDpi="300" r:id="rId1"/>
  <headerFooter alignWithMargins="0"/>
  <drawing r:id="rId2"/>
  <legacyDrawing r:id="rId3"/>
  <oleObjects>
    <mc:AlternateContent xmlns:mc="http://schemas.openxmlformats.org/markup-compatibility/2006">
      <mc:Choice Requires="x14">
        <oleObject progId="Word.Document.6" shapeId="98305" r:id="rId4">
          <objectPr defaultSize="0" autoLine="0" r:id="rId5">
            <anchor moveWithCells="1">
              <from>
                <xdr:col>0</xdr:col>
                <xdr:colOff>0</xdr:colOff>
                <xdr:row>0</xdr:row>
                <xdr:rowOff>0</xdr:rowOff>
              </from>
              <to>
                <xdr:col>2</xdr:col>
                <xdr:colOff>38100</xdr:colOff>
                <xdr:row>3</xdr:row>
                <xdr:rowOff>114300</xdr:rowOff>
              </to>
            </anchor>
          </objectPr>
        </oleObject>
      </mc:Choice>
      <mc:Fallback>
        <oleObject progId="Word.Document.6" shapeId="9830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40</vt:i4>
      </vt:variant>
      <vt:variant>
        <vt:lpstr>Rangos con nombre</vt:lpstr>
      </vt:variant>
      <vt:variant>
        <vt:i4>38</vt:i4>
      </vt:variant>
    </vt:vector>
  </HeadingPairs>
  <TitlesOfParts>
    <vt:vector size="78" baseType="lpstr">
      <vt:lpstr>PORTADA</vt:lpstr>
      <vt:lpstr>TABLA DE CONTENIDO</vt:lpstr>
      <vt:lpstr>GENERALIDADES </vt:lpstr>
      <vt:lpstr>CUMPLIMIENTO % </vt:lpstr>
      <vt:lpstr>ESTADO RED VIS</vt:lpstr>
      <vt:lpstr>SEMAFORO VIS</vt:lpstr>
      <vt:lpstr>TORTA EST. VIAS VIS</vt:lpstr>
      <vt:lpstr>ESTADO RED TEC</vt:lpstr>
      <vt:lpstr>SEMAFORO TEC</vt:lpstr>
      <vt:lpstr>TORTA EST. VIAS TEC</vt:lpstr>
      <vt:lpstr>MAPA 1 EST RED</vt:lpstr>
      <vt:lpstr>NECESIDADES PREVENTIVAS VIA</vt:lpstr>
      <vt:lpstr>NECESIDADES CRITICAS VIA</vt:lpstr>
      <vt:lpstr>CANT OBRA</vt:lpstr>
      <vt:lpstr>INF. EMERGENCIAS</vt:lpstr>
      <vt:lpstr>ESTADO PUENTES</vt:lpstr>
      <vt:lpstr>NECESIDADES PTES</vt:lpstr>
      <vt:lpstr>ESTADO PONTONES</vt:lpstr>
      <vt:lpstr>NEC. PONTONES</vt:lpstr>
      <vt:lpstr>ESTADO TUNELES</vt:lpstr>
      <vt:lpstr>NECESIDADES EN TÚNELES</vt:lpstr>
      <vt:lpstr>Señalización Vertical</vt:lpstr>
      <vt:lpstr>Señalización Horizontal</vt:lpstr>
      <vt:lpstr>ACCIDENTALIDAD</vt:lpstr>
      <vt:lpstr>DEFENSA VIAS</vt:lpstr>
      <vt:lpstr>SEGUIMIENTO</vt:lpstr>
      <vt:lpstr>FICHA CUANTI AMV</vt:lpstr>
      <vt:lpstr>FICHA CUALI AMV</vt:lpstr>
      <vt:lpstr>FICHA CUANTI MR</vt:lpstr>
      <vt:lpstr>FICHA CUALI MR</vt:lpstr>
      <vt:lpstr>APOYO SUPERVISIÓN CONTRATOS</vt:lpstr>
      <vt:lpstr>RESEÑA 1-FOTOGRÁFICA</vt:lpstr>
      <vt:lpstr>RESEÑA 1-FOTOGRÁFICA 2</vt:lpstr>
      <vt:lpstr>RESEÑA 1-FOTOGRÁFICA 3</vt:lpstr>
      <vt:lpstr>RESEÑA 1-FOTOGRÁFICA 4</vt:lpstr>
      <vt:lpstr>RESEÑA 2-PRENSA</vt:lpstr>
      <vt:lpstr>COMENTARIOS</vt:lpstr>
      <vt:lpstr>CAPACITACION S.T.M. RUTINARIO 1</vt:lpstr>
      <vt:lpstr>CAPACITACION S.T.M. RUTINAR 2</vt:lpstr>
      <vt:lpstr>CAPACITACION S.T.M. RUTINAR 3</vt:lpstr>
      <vt:lpstr>ACCIDENTALIDAD!Área_de_impresión</vt:lpstr>
      <vt:lpstr>'APOYO SUPERVISIÓN CONTRATOS'!Área_de_impresión</vt:lpstr>
      <vt:lpstr>'CANT OBRA'!Área_de_impresión</vt:lpstr>
      <vt:lpstr>'CAPACITACION S.T.M. RUTINAR 2'!Área_de_impresión</vt:lpstr>
      <vt:lpstr>'CAPACITACION S.T.M. RUTINAR 3'!Área_de_impresión</vt:lpstr>
      <vt:lpstr>'CAPACITACION S.T.M. RUTINARIO 1'!Área_de_impresión</vt:lpstr>
      <vt:lpstr>COMENTARIOS!Área_de_impresión</vt:lpstr>
      <vt:lpstr>'CUMPLIMIENTO % '!Área_de_impresión</vt:lpstr>
      <vt:lpstr>'DEFENSA VIAS'!Área_de_impresión</vt:lpstr>
      <vt:lpstr>'ESTADO PONTONES'!Área_de_impresión</vt:lpstr>
      <vt:lpstr>'ESTADO PUENTES'!Área_de_impresión</vt:lpstr>
      <vt:lpstr>'ESTADO RED TEC'!Área_de_impresión</vt:lpstr>
      <vt:lpstr>'ESTADO RED VIS'!Área_de_impresión</vt:lpstr>
      <vt:lpstr>'ESTADO TUNELES'!Área_de_impresión</vt:lpstr>
      <vt:lpstr>'FICHA CUANTI AMV'!Área_de_impresión</vt:lpstr>
      <vt:lpstr>'FICHA CUANTI MR'!Área_de_impresión</vt:lpstr>
      <vt:lpstr>'GENERALIDADES '!Área_de_impresión</vt:lpstr>
      <vt:lpstr>'INF. EMERGENCIAS'!Área_de_impresión</vt:lpstr>
      <vt:lpstr>'MAPA 1 EST RED'!Área_de_impresión</vt:lpstr>
      <vt:lpstr>'NEC. PONTONES'!Área_de_impresión</vt:lpstr>
      <vt:lpstr>'NECESIDADES CRITICAS VIA'!Área_de_impresión</vt:lpstr>
      <vt:lpstr>'NECESIDADES EN TÚNELES'!Área_de_impresión</vt:lpstr>
      <vt:lpstr>'NECESIDADES PREVENTIVAS VIA'!Área_de_impresión</vt:lpstr>
      <vt:lpstr>'NECESIDADES PTES'!Área_de_impresión</vt:lpstr>
      <vt:lpstr>'RESEÑA 1-FOTOGRÁFICA'!Área_de_impresión</vt:lpstr>
      <vt:lpstr>'RESEÑA 1-FOTOGRÁFICA 2'!Área_de_impresión</vt:lpstr>
      <vt:lpstr>'RESEÑA 1-FOTOGRÁFICA 3'!Área_de_impresión</vt:lpstr>
      <vt:lpstr>'RESEÑA 1-FOTOGRÁFICA 4'!Área_de_impresión</vt:lpstr>
      <vt:lpstr>'RESEÑA 2-PRENSA'!Área_de_impresión</vt:lpstr>
      <vt:lpstr>SEGUIMIENTO!Área_de_impresión</vt:lpstr>
      <vt:lpstr>'SEMAFORO TEC'!Área_de_impresión</vt:lpstr>
      <vt:lpstr>'SEMAFORO VIS'!Área_de_impresión</vt:lpstr>
      <vt:lpstr>'Señalización Horizontal'!Área_de_impresión</vt:lpstr>
      <vt:lpstr>'Señalización Vertical'!Área_de_impresión</vt:lpstr>
      <vt:lpstr>'TABLA DE CONTENIDO'!Área_de_impresión</vt:lpstr>
      <vt:lpstr>'TORTA EST. VIAS TEC'!Área_de_impresión</vt:lpstr>
      <vt:lpstr>'TORTA EST. VIAS VIS'!Área_de_impresión</vt:lpstr>
      <vt:lpstr>TABLA_DE_CONTENIDO__A1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Sub-direccin de ConservacSub-di</dc:creator>
  <cp:lastModifiedBy>Jael del Carmen Moriano Cortés</cp:lastModifiedBy>
  <cp:lastPrinted>2014-04-04T15:49:19Z</cp:lastPrinted>
  <dcterms:created xsi:type="dcterms:W3CDTF">1999-02-23T14:42:21Z</dcterms:created>
  <dcterms:modified xsi:type="dcterms:W3CDTF">2025-04-26T20:21:05Z</dcterms:modified>
</cp:coreProperties>
</file>