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sena4-my.sharepoint.com/personal/saayalam_sena_edu_co/Documents/Documentos/1 REGIONAL CONTRATACION/7 MC PUNTO DE ANTENCION AL CIUDADANO/"/>
    </mc:Choice>
  </mc:AlternateContent>
  <xr:revisionPtr revIDLastSave="3" documentId="8_{1751BDA2-DE3D-4DB8-9E5D-0E2473670ED5}" xr6:coauthVersionLast="47" xr6:coauthVersionMax="47" xr10:uidLastSave="{99D59EAC-A01E-4B01-BF5A-B7EDEE1CC321}"/>
  <bookViews>
    <workbookView xWindow="-120" yWindow="-120" windowWidth="29040" windowHeight="15720" xr2:uid="{E92F40FD-3222-487D-935D-84FC717E985B}"/>
  </bookViews>
  <sheets>
    <sheet name="PRESUPUESTO FINAL" sheetId="3" r:id="rId1"/>
    <sheet name="Hoja1" sheetId="1" r:id="rId2"/>
  </sheets>
  <externalReferences>
    <externalReference r:id="rId3"/>
    <externalReference r:id="rId4"/>
  </externalReferences>
  <definedNames>
    <definedName name="_xlnm.Print_Area" localSheetId="0">'PRESUPUESTO FINAL'!$A$1:$I$67</definedName>
    <definedName name="LIstadeprecios">'[1]Lista de Insumos'!$C$10:$F$2044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9" i="3" l="1"/>
  <c r="E59" i="3"/>
  <c r="D59" i="3"/>
  <c r="B59" i="3"/>
  <c r="H58" i="3"/>
  <c r="E58" i="3"/>
  <c r="D58" i="3"/>
  <c r="B58" i="3"/>
  <c r="H57" i="3"/>
  <c r="E57" i="3"/>
  <c r="D57" i="3"/>
  <c r="B57" i="3"/>
  <c r="H56" i="3"/>
  <c r="E56" i="3"/>
  <c r="D56" i="3"/>
  <c r="B56" i="3"/>
  <c r="H55" i="3"/>
  <c r="E55" i="3"/>
  <c r="D55" i="3"/>
  <c r="B55" i="3"/>
  <c r="H54" i="3"/>
  <c r="E54" i="3"/>
  <c r="D54" i="3"/>
  <c r="B54" i="3"/>
  <c r="H53" i="3"/>
  <c r="E53" i="3"/>
  <c r="D53" i="3"/>
  <c r="B53" i="3"/>
  <c r="H50" i="3"/>
  <c r="F50" i="3"/>
  <c r="E50" i="3"/>
  <c r="D50" i="3"/>
  <c r="B50" i="3"/>
  <c r="F49" i="3"/>
  <c r="H49" i="3" s="1"/>
  <c r="E49" i="3"/>
  <c r="D49" i="3"/>
  <c r="B49" i="3"/>
  <c r="F48" i="3"/>
  <c r="H48" i="3" s="1"/>
  <c r="E48" i="3"/>
  <c r="D48" i="3"/>
  <c r="B48" i="3"/>
  <c r="F47" i="3"/>
  <c r="H47" i="3" s="1"/>
  <c r="E47" i="3"/>
  <c r="D47" i="3"/>
  <c r="B47" i="3"/>
  <c r="H46" i="3"/>
  <c r="F46" i="3"/>
  <c r="E46" i="3"/>
  <c r="D46" i="3"/>
  <c r="B46" i="3"/>
  <c r="H43" i="3"/>
  <c r="F43" i="3"/>
  <c r="E43" i="3"/>
  <c r="D43" i="3"/>
  <c r="B43" i="3"/>
  <c r="E42" i="3"/>
  <c r="D42" i="3"/>
  <c r="B42" i="3"/>
  <c r="H39" i="3"/>
  <c r="F39" i="3"/>
  <c r="E39" i="3"/>
  <c r="D39" i="3"/>
  <c r="B39" i="3"/>
  <c r="E38" i="3"/>
  <c r="D38" i="3"/>
  <c r="B38" i="3"/>
  <c r="H37" i="3"/>
  <c r="F37" i="3"/>
  <c r="E37" i="3"/>
  <c r="D37" i="3"/>
  <c r="B37" i="3"/>
  <c r="F36" i="3"/>
  <c r="H36" i="3" s="1"/>
  <c r="E36" i="3"/>
  <c r="D36" i="3"/>
  <c r="B36" i="3"/>
  <c r="H35" i="3"/>
  <c r="F35" i="3"/>
  <c r="E35" i="3"/>
  <c r="D35" i="3"/>
  <c r="B35" i="3"/>
  <c r="H33" i="3"/>
  <c r="E33" i="3"/>
  <c r="D33" i="3"/>
  <c r="B33" i="3"/>
  <c r="H32" i="3"/>
  <c r="F32" i="3"/>
  <c r="E32" i="3"/>
  <c r="D32" i="3"/>
  <c r="B32" i="3"/>
  <c r="H31" i="3"/>
  <c r="H30" i="3"/>
  <c r="F30" i="3"/>
  <c r="E30" i="3"/>
  <c r="D30" i="3"/>
  <c r="B30" i="3"/>
  <c r="H29" i="3"/>
  <c r="F29" i="3"/>
  <c r="E29" i="3"/>
  <c r="D29" i="3"/>
  <c r="B29" i="3"/>
  <c r="H28" i="3"/>
  <c r="F28" i="3"/>
  <c r="E28" i="3"/>
  <c r="D28" i="3"/>
  <c r="B28" i="3"/>
  <c r="H27" i="3"/>
  <c r="F27" i="3"/>
  <c r="E27" i="3"/>
  <c r="D27" i="3"/>
  <c r="B27" i="3"/>
  <c r="E26" i="3"/>
  <c r="D26" i="3"/>
  <c r="B26" i="3"/>
  <c r="E25" i="3"/>
  <c r="D25" i="3"/>
  <c r="B25" i="3"/>
  <c r="H22" i="3"/>
  <c r="E22" i="3"/>
  <c r="D22" i="3"/>
  <c r="B22" i="3"/>
  <c r="E21" i="3"/>
  <c r="D21" i="3"/>
  <c r="B21" i="3"/>
  <c r="H20" i="3"/>
  <c r="E20" i="3"/>
  <c r="D20" i="3"/>
  <c r="B20" i="3"/>
  <c r="E19" i="3"/>
  <c r="D19" i="3"/>
  <c r="B19" i="3"/>
  <c r="H17" i="3"/>
  <c r="F17" i="3"/>
  <c r="F22" i="3" s="1"/>
  <c r="E17" i="3"/>
  <c r="D17" i="3"/>
  <c r="B17" i="3"/>
  <c r="H16" i="3"/>
  <c r="E16" i="3"/>
  <c r="D16" i="3"/>
  <c r="B16" i="3"/>
  <c r="H15" i="3"/>
  <c r="H14" i="3" s="1"/>
  <c r="E15" i="3"/>
  <c r="D15" i="3"/>
  <c r="B15" i="3"/>
  <c r="H52" i="3" l="1"/>
  <c r="H51" i="3" s="1"/>
  <c r="H45" i="3"/>
  <c r="H44" i="3" s="1"/>
  <c r="F19" i="3"/>
  <c r="F42" i="3"/>
  <c r="H42" i="3" s="1"/>
  <c r="H41" i="3" s="1"/>
  <c r="H40" i="3" s="1"/>
  <c r="F26" i="3"/>
  <c r="H26" i="3" s="1"/>
  <c r="F38" i="3"/>
  <c r="H38" i="3" s="1"/>
  <c r="H34" i="3" s="1"/>
  <c r="F21" i="3"/>
  <c r="H21" i="3" s="1"/>
  <c r="H19" i="3" l="1"/>
  <c r="H18" i="3" s="1"/>
  <c r="H13" i="3" s="1"/>
  <c r="F25" i="3"/>
  <c r="H25" i="3" s="1"/>
  <c r="H24" i="3" s="1"/>
  <c r="H23" i="3" s="1"/>
  <c r="H61" i="3" l="1"/>
  <c r="H63" i="3" l="1"/>
  <c r="H64" i="3" s="1"/>
  <c r="H62" i="3"/>
  <c r="H65" i="3" l="1"/>
  <c r="H66" i="3" s="1"/>
</calcChain>
</file>

<file path=xl/sharedStrings.xml><?xml version="1.0" encoding="utf-8"?>
<sst xmlns="http://schemas.openxmlformats.org/spreadsheetml/2006/main" count="44" uniqueCount="44">
  <si>
    <t>REGIONAL SANTANDER</t>
  </si>
  <si>
    <t xml:space="preserve">FECHA 
ELABORACION </t>
  </si>
  <si>
    <t xml:space="preserve">Suministro Instalacion de Piso en Baldosa Granito De Mármol Nube 30x30 Cm </t>
  </si>
  <si>
    <t>ITEM</t>
  </si>
  <si>
    <t>CAPITULO</t>
  </si>
  <si>
    <t>UNIDAD</t>
  </si>
  <si>
    <t>CANTIDADES</t>
  </si>
  <si>
    <t>A</t>
  </si>
  <si>
    <t>PRELIMINARES</t>
  </si>
  <si>
    <t>A01</t>
  </si>
  <si>
    <t>DESMONTES Y DEMOLICIONES</t>
  </si>
  <si>
    <t>A02</t>
  </si>
  <si>
    <t>OTRAS LABORES PRELIMINARES</t>
  </si>
  <si>
    <t>B</t>
  </si>
  <si>
    <t>CONSTRUCCION INTERIOR</t>
  </si>
  <si>
    <t>B01</t>
  </si>
  <si>
    <t>MUROS EN DRYWALL, MAMPOSTERIA Y OTRAS OBRAS</t>
  </si>
  <si>
    <t>B02</t>
  </si>
  <si>
    <t>ESTRUCTURA METALICA</t>
  </si>
  <si>
    <t>B03</t>
  </si>
  <si>
    <t>ACABADOS</t>
  </si>
  <si>
    <t>C</t>
  </si>
  <si>
    <t>CIELO RASO</t>
  </si>
  <si>
    <t>C01</t>
  </si>
  <si>
    <t>INSTALACION DE CIELO RASO</t>
  </si>
  <si>
    <t>D</t>
  </si>
  <si>
    <t>CARPINTERIA METALICA</t>
  </si>
  <si>
    <t>D01</t>
  </si>
  <si>
    <t>INSTALACIO DE PUERTAS Y VENTANAS</t>
  </si>
  <si>
    <t>E</t>
  </si>
  <si>
    <t>RED ELECTRICA</t>
  </si>
  <si>
    <t>E01</t>
  </si>
  <si>
    <t xml:space="preserve">INSTALACIONES ELECTRICAS Y SISTEMA DE VENTILACION </t>
  </si>
  <si>
    <t>NOTA:
- Las cantidades a ejecutar en el proyecto están sujetas a cambios según las
labores de replanteo que se ejecutan de manera preliminar al inicio de obra.
- Los cálculos para la determinación del presupuesto y los esquemas de obra presentados
se hicieron con base en la apreciación realizada en la visita, ya que no se contaba con
planos récord de las instalaciones del centro de formación</t>
  </si>
  <si>
    <t xml:space="preserve">PRESUPUESTO GENERAL DE OBRA - Contratar la adecuacion de punto de atencion al ciudadano, para el Despacho Regional Santander </t>
  </si>
  <si>
    <t>V.UNITARIO</t>
  </si>
  <si>
    <t>V. TOTAL</t>
  </si>
  <si>
    <t>TOTAL DE COSTO DIRECTO</t>
  </si>
  <si>
    <t>ADMINISTRACIÓN</t>
  </si>
  <si>
    <t>UTILIDADES</t>
  </si>
  <si>
    <t>IVA SOBRE UTILIDAD</t>
  </si>
  <si>
    <t>TOTAL DE COSTO INDIRECTO</t>
  </si>
  <si>
    <t>TOTAL COSTO CONSTRUCCIÓN</t>
  </si>
  <si>
    <t>ESPECIFICACIONES TECNICAS PROCESO NRO. MC-STD-0186-2025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</si>
</sst>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Aptos Narrow"/>
      <family val="2"/>
      <scheme val="minor"/>
    </font>
    <font>
      <sz val="11"/>
      <color theme="1"/>
      <name val="Aptos Narrow"/>
      <family val="2"/>
      <scheme val="minor"/>
    </font>
    <font>
      <sz val="11"/>
      <color theme="1"/>
      <name val="Arial"/>
      <family val="2"/>
    </font>
    <font>
      <b/>
      <sz val="12"/>
      <color rgb="FF00A44A"/>
      <name val="Arial"/>
      <family val="2"/>
    </font>
    <font>
      <b/>
      <sz val="11"/>
      <color theme="1"/>
      <name val="Arial"/>
      <family val="2"/>
    </font>
    <font>
      <sz val="10"/>
      <name val="Arial"/>
      <family val="2"/>
    </font>
    <font>
      <b/>
      <sz val="12"/>
      <color theme="0"/>
      <name val="Arial"/>
      <family val="2"/>
    </font>
    <font>
      <b/>
      <sz val="12"/>
      <name val="Arial"/>
      <family val="2"/>
    </font>
    <font>
      <sz val="12"/>
      <name val="Arial"/>
      <family val="2"/>
    </font>
    <font>
      <sz val="11"/>
      <name val="Arial"/>
      <family val="2"/>
    </font>
    <font>
      <sz val="12"/>
      <color theme="1"/>
      <name val="Arial"/>
      <family val="2"/>
    </font>
  </fonts>
  <fills count="7">
    <fill>
      <patternFill patternType="none"/>
    </fill>
    <fill>
      <patternFill patternType="gray125"/>
    </fill>
    <fill>
      <patternFill patternType="solid">
        <fgColor theme="9" tint="-0.249977111117893"/>
        <bgColor indexed="64"/>
      </patternFill>
    </fill>
    <fill>
      <patternFill patternType="solid">
        <fgColor theme="9" tint="0.39997558519241921"/>
        <bgColor rgb="FF7F7F7F"/>
      </patternFill>
    </fill>
    <fill>
      <patternFill patternType="solid">
        <fgColor theme="9" tint="0.39997558519241921"/>
        <bgColor indexed="64"/>
      </patternFill>
    </fill>
    <fill>
      <patternFill patternType="solid">
        <fgColor theme="9" tint="0.79998168889431442"/>
        <bgColor indexed="64"/>
      </patternFill>
    </fill>
    <fill>
      <patternFill patternType="solid">
        <fgColor theme="0"/>
        <bgColor indexed="64"/>
      </patternFill>
    </fill>
  </fills>
  <borders count="3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thin">
        <color rgb="FF000000"/>
      </right>
      <top style="medium">
        <color indexed="64"/>
      </top>
      <bottom style="thin">
        <color indexed="64"/>
      </bottom>
      <diagonal/>
    </border>
    <border>
      <left style="thin">
        <color rgb="FF000000"/>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5" fillId="0" borderId="0"/>
  </cellStyleXfs>
  <cellXfs count="79">
    <xf numFmtId="0" fontId="0" fillId="0" borderId="0" xfId="0"/>
    <xf numFmtId="0" fontId="2" fillId="0" borderId="0" xfId="0" applyFont="1" applyAlignment="1">
      <alignment vertical="center" wrapText="1"/>
    </xf>
    <xf numFmtId="0" fontId="2" fillId="0" borderId="0" xfId="0" applyFont="1" applyAlignment="1">
      <alignment horizontal="center" vertical="center" wrapText="1"/>
    </xf>
    <xf numFmtId="0" fontId="6" fillId="2" borderId="13" xfId="3" applyFont="1" applyFill="1" applyBorder="1" applyAlignment="1">
      <alignment horizontal="center" vertical="center" wrapText="1"/>
    </xf>
    <xf numFmtId="0" fontId="6" fillId="2" borderId="14" xfId="3" applyFont="1" applyFill="1" applyBorder="1" applyAlignment="1">
      <alignment horizontal="center" vertical="center" wrapText="1"/>
    </xf>
    <xf numFmtId="0" fontId="7" fillId="3" borderId="17" xfId="0" applyFont="1" applyFill="1" applyBorder="1" applyAlignment="1">
      <alignment vertical="center" wrapText="1"/>
    </xf>
    <xf numFmtId="0" fontId="8" fillId="4" borderId="18" xfId="0" applyFont="1" applyFill="1" applyBorder="1" applyAlignment="1">
      <alignment horizontal="center" vertical="center" wrapText="1"/>
    </xf>
    <xf numFmtId="0" fontId="2" fillId="0" borderId="6" xfId="0" applyFont="1" applyBorder="1" applyAlignment="1">
      <alignment vertical="center" wrapText="1"/>
    </xf>
    <xf numFmtId="0" fontId="2" fillId="0" borderId="6" xfId="0" applyFont="1" applyBorder="1" applyAlignment="1">
      <alignment horizontal="center" vertical="center" wrapText="1"/>
    </xf>
    <xf numFmtId="0" fontId="2" fillId="0" borderId="8" xfId="0" applyFont="1" applyBorder="1" applyAlignment="1">
      <alignment vertical="center" wrapText="1"/>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0" xfId="0" applyFont="1" applyBorder="1" applyAlignment="1">
      <alignment vertical="center" wrapText="1"/>
    </xf>
    <xf numFmtId="2" fontId="2" fillId="0" borderId="0" xfId="0" applyNumberFormat="1" applyFont="1" applyAlignment="1">
      <alignment vertical="center" wrapText="1"/>
    </xf>
    <xf numFmtId="2" fontId="6" fillId="2" borderId="13" xfId="1" applyNumberFormat="1" applyFont="1" applyFill="1" applyBorder="1" applyAlignment="1">
      <alignment horizontal="center" vertical="center" wrapText="1"/>
    </xf>
    <xf numFmtId="44" fontId="7" fillId="4" borderId="32" xfId="1" applyFont="1" applyFill="1" applyBorder="1" applyAlignment="1">
      <alignment horizontal="center" vertical="center" wrapText="1"/>
    </xf>
    <xf numFmtId="44" fontId="9" fillId="5" borderId="23" xfId="0" applyNumberFormat="1" applyFont="1" applyFill="1" applyBorder="1" applyAlignment="1">
      <alignment vertical="center" wrapText="1"/>
    </xf>
    <xf numFmtId="2" fontId="2" fillId="0" borderId="6" xfId="0" applyNumberFormat="1" applyFont="1" applyBorder="1" applyAlignment="1">
      <alignment vertical="center" wrapText="1"/>
    </xf>
    <xf numFmtId="44" fontId="2" fillId="0" borderId="6" xfId="1" applyFont="1" applyBorder="1" applyAlignment="1">
      <alignment vertical="center" wrapText="1"/>
    </xf>
    <xf numFmtId="44" fontId="2" fillId="0" borderId="23" xfId="1" applyFont="1" applyBorder="1" applyAlignment="1">
      <alignment vertical="center" wrapText="1"/>
    </xf>
    <xf numFmtId="2" fontId="2" fillId="6" borderId="6" xfId="0" applyNumberFormat="1" applyFont="1" applyFill="1" applyBorder="1" applyAlignment="1">
      <alignment vertical="center" wrapText="1"/>
    </xf>
    <xf numFmtId="44" fontId="2" fillId="0" borderId="6" xfId="1" applyFont="1" applyFill="1" applyBorder="1" applyAlignment="1">
      <alignment vertical="center" wrapText="1"/>
    </xf>
    <xf numFmtId="44" fontId="2" fillId="0" borderId="23" xfId="1" applyFont="1" applyFill="1" applyBorder="1" applyAlignment="1">
      <alignment vertical="center" wrapText="1"/>
    </xf>
    <xf numFmtId="2" fontId="2" fillId="0" borderId="8" xfId="0" applyNumberFormat="1" applyFont="1" applyBorder="1" applyAlignment="1">
      <alignment vertical="center" wrapText="1"/>
    </xf>
    <xf numFmtId="44" fontId="2" fillId="0" borderId="8" xfId="1" applyFont="1" applyBorder="1" applyAlignment="1">
      <alignment vertical="center" wrapText="1"/>
    </xf>
    <xf numFmtId="44" fontId="2" fillId="0" borderId="8" xfId="1" applyFont="1" applyFill="1" applyBorder="1" applyAlignment="1">
      <alignment vertical="center" wrapText="1"/>
    </xf>
    <xf numFmtId="44" fontId="2" fillId="0" borderId="10" xfId="1" applyFont="1" applyBorder="1" applyAlignment="1">
      <alignment vertical="center" wrapText="1"/>
    </xf>
    <xf numFmtId="44" fontId="2" fillId="0" borderId="26" xfId="1" applyFont="1" applyBorder="1" applyAlignment="1">
      <alignment vertical="center" wrapText="1"/>
    </xf>
    <xf numFmtId="2" fontId="2" fillId="0" borderId="10" xfId="0" applyNumberFormat="1" applyFont="1" applyBorder="1" applyAlignment="1">
      <alignment vertical="center" wrapText="1"/>
    </xf>
    <xf numFmtId="44" fontId="2" fillId="0" borderId="0" xfId="1" applyFont="1" applyBorder="1" applyAlignment="1">
      <alignment vertical="center" wrapText="1"/>
    </xf>
    <xf numFmtId="44" fontId="7" fillId="4" borderId="32" xfId="1" applyFont="1" applyFill="1" applyBorder="1" applyAlignment="1">
      <alignment horizontal="center" vertical="center"/>
    </xf>
    <xf numFmtId="0" fontId="10" fillId="0" borderId="19" xfId="0" applyFont="1" applyBorder="1" applyAlignment="1">
      <alignment vertical="center" wrapText="1"/>
    </xf>
    <xf numFmtId="10" fontId="10" fillId="0" borderId="6" xfId="2" applyNumberFormat="1" applyFont="1" applyFill="1" applyBorder="1" applyAlignment="1">
      <alignment horizontal="right" vertical="center"/>
    </xf>
    <xf numFmtId="44" fontId="10" fillId="0" borderId="23" xfId="1" applyFont="1" applyBorder="1" applyAlignment="1">
      <alignment horizontal="center" vertical="center"/>
    </xf>
    <xf numFmtId="10" fontId="10" fillId="0" borderId="6" xfId="2" applyNumberFormat="1" applyFont="1" applyBorder="1" applyAlignment="1">
      <alignment horizontal="right" vertical="center"/>
    </xf>
    <xf numFmtId="44" fontId="7" fillId="4" borderId="23" xfId="1" applyFont="1" applyFill="1" applyBorder="1" applyAlignment="1">
      <alignment horizontal="center" vertical="center"/>
    </xf>
    <xf numFmtId="44" fontId="6" fillId="2" borderId="26" xfId="1" applyFont="1" applyFill="1" applyBorder="1" applyAlignment="1">
      <alignment horizontal="center" vertical="center"/>
    </xf>
    <xf numFmtId="44" fontId="2" fillId="0" borderId="0" xfId="0" applyNumberFormat="1" applyFont="1" applyAlignment="1">
      <alignment vertical="center" wrapText="1"/>
    </xf>
    <xf numFmtId="0" fontId="2" fillId="0" borderId="24" xfId="0" applyFont="1" applyBorder="1" applyAlignment="1">
      <alignment vertical="center" wrapText="1"/>
    </xf>
    <xf numFmtId="0" fontId="2" fillId="0" borderId="25" xfId="0" applyFont="1" applyBorder="1" applyAlignment="1">
      <alignment vertical="center" wrapText="1"/>
    </xf>
    <xf numFmtId="0" fontId="2" fillId="0" borderId="2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7" fillId="4" borderId="15" xfId="0" applyFont="1" applyFill="1" applyBorder="1" applyAlignment="1">
      <alignment horizontal="right" vertical="center"/>
    </xf>
    <xf numFmtId="0" fontId="7" fillId="4" borderId="33" xfId="0" applyFont="1" applyFill="1" applyBorder="1" applyAlignment="1">
      <alignment horizontal="right" vertical="center"/>
    </xf>
    <xf numFmtId="0" fontId="7" fillId="4" borderId="19" xfId="0" applyFont="1" applyFill="1" applyBorder="1" applyAlignment="1">
      <alignment horizontal="right" vertical="center"/>
    </xf>
    <xf numFmtId="0" fontId="7" fillId="4" borderId="20" xfId="0" applyFont="1" applyFill="1" applyBorder="1" applyAlignment="1">
      <alignment horizontal="right" vertical="center"/>
    </xf>
    <xf numFmtId="0" fontId="6" fillId="2" borderId="24" xfId="0" applyFont="1" applyFill="1" applyBorder="1" applyAlignment="1">
      <alignment horizontal="right" vertical="center"/>
    </xf>
    <xf numFmtId="0" fontId="6" fillId="2" borderId="25" xfId="0" applyFont="1" applyFill="1" applyBorder="1" applyAlignment="1">
      <alignment horizontal="right" vertical="center"/>
    </xf>
    <xf numFmtId="0" fontId="2" fillId="0" borderId="19" xfId="0" applyFont="1" applyBorder="1" applyAlignment="1">
      <alignment vertical="center" wrapText="1"/>
    </xf>
    <xf numFmtId="0" fontId="2" fillId="0" borderId="20" xfId="0" applyFont="1" applyBorder="1" applyAlignment="1">
      <alignment vertical="center" wrapText="1"/>
    </xf>
    <xf numFmtId="0" fontId="7" fillId="3" borderId="15" xfId="0" applyFont="1" applyFill="1" applyBorder="1" applyAlignment="1">
      <alignment vertical="center" wrapText="1"/>
    </xf>
    <xf numFmtId="0" fontId="7" fillId="3" borderId="16" xfId="0" applyFont="1" applyFill="1" applyBorder="1" applyAlignment="1">
      <alignment vertical="center" wrapText="1"/>
    </xf>
    <xf numFmtId="0" fontId="7" fillId="5" borderId="19" xfId="3" applyFont="1" applyFill="1" applyBorder="1" applyAlignment="1">
      <alignment vertical="center" wrapText="1"/>
    </xf>
    <xf numFmtId="0" fontId="7" fillId="5" borderId="20" xfId="3" applyFont="1" applyFill="1" applyBorder="1" applyAlignment="1">
      <alignment vertical="center" wrapText="1"/>
    </xf>
    <xf numFmtId="0" fontId="7" fillId="5" borderId="21" xfId="0" applyFont="1" applyFill="1" applyBorder="1" applyAlignment="1">
      <alignment horizontal="left" vertical="center" wrapText="1"/>
    </xf>
    <xf numFmtId="0" fontId="7" fillId="5" borderId="22" xfId="0" applyFont="1" applyFill="1" applyBorder="1" applyAlignment="1">
      <alignment horizontal="left" vertical="center" wrapText="1"/>
    </xf>
    <xf numFmtId="0" fontId="7" fillId="5" borderId="20" xfId="0" applyFont="1" applyFill="1" applyBorder="1" applyAlignment="1">
      <alignment horizontal="left" vertical="center" wrapText="1"/>
    </xf>
    <xf numFmtId="0" fontId="3" fillId="0" borderId="1" xfId="0" applyFont="1" applyBorder="1" applyAlignment="1">
      <alignment horizontal="center" wrapText="1"/>
    </xf>
    <xf numFmtId="0" fontId="3" fillId="0" borderId="2" xfId="0" applyFont="1" applyBorder="1" applyAlignment="1">
      <alignment horizontal="center" wrapText="1"/>
    </xf>
    <xf numFmtId="0" fontId="3" fillId="0" borderId="5" xfId="0" applyFont="1" applyBorder="1" applyAlignment="1">
      <alignment horizontal="center" wrapText="1"/>
    </xf>
    <xf numFmtId="0" fontId="3" fillId="0" borderId="6" xfId="0" applyFont="1" applyBorder="1" applyAlignment="1">
      <alignment horizontal="center" wrapText="1"/>
    </xf>
    <xf numFmtId="0" fontId="3" fillId="0" borderId="9" xfId="0" applyFont="1" applyBorder="1" applyAlignment="1">
      <alignment horizontal="center" wrapText="1"/>
    </xf>
    <xf numFmtId="0" fontId="3" fillId="0" borderId="10" xfId="0" applyFont="1" applyBorder="1" applyAlignment="1">
      <alignment horizontal="center" wrapText="1"/>
    </xf>
    <xf numFmtId="0" fontId="4" fillId="0" borderId="2"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0" xfId="0" applyFont="1" applyBorder="1" applyAlignment="1">
      <alignment horizontal="center" vertical="center" wrapText="1"/>
    </xf>
    <xf numFmtId="14" fontId="4" fillId="0" borderId="6" xfId="0" applyNumberFormat="1" applyFont="1" applyBorder="1" applyAlignment="1">
      <alignment horizontal="center" vertical="center" wrapText="1"/>
    </xf>
    <xf numFmtId="0" fontId="4" fillId="0" borderId="26" xfId="0" applyFont="1" applyBorder="1" applyAlignment="1">
      <alignment horizontal="center" vertical="center" wrapText="1"/>
    </xf>
    <xf numFmtId="0" fontId="6" fillId="2" borderId="11" xfId="3" applyFont="1" applyFill="1" applyBorder="1" applyAlignment="1">
      <alignment horizontal="center" vertical="center" wrapText="1"/>
    </xf>
    <xf numFmtId="0" fontId="6" fillId="2" borderId="12" xfId="3" applyFont="1" applyFill="1" applyBorder="1" applyAlignment="1">
      <alignment horizontal="center" vertical="center" wrapText="1"/>
    </xf>
  </cellXfs>
  <cellStyles count="4">
    <cellStyle name="Moneda" xfId="1" builtinId="4"/>
    <cellStyle name="Normal" xfId="0" builtinId="0"/>
    <cellStyle name="Normal 2" xfId="3" xr:uid="{1B500621-B4A4-4DFD-B9F5-7E67D11D4C1B}"/>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234950</xdr:colOff>
      <xdr:row>1</xdr:row>
      <xdr:rowOff>80430</xdr:rowOff>
    </xdr:from>
    <xdr:to>
      <xdr:col>2</xdr:col>
      <xdr:colOff>626534</xdr:colOff>
      <xdr:row>8</xdr:row>
      <xdr:rowOff>25274</xdr:rowOff>
    </xdr:to>
    <xdr:pic>
      <xdr:nvPicPr>
        <xdr:cNvPr id="2" name="Imagen 1">
          <a:extLst>
            <a:ext uri="{FF2B5EF4-FFF2-40B4-BE49-F238E27FC236}">
              <a16:creationId xmlns:a16="http://schemas.microsoft.com/office/drawing/2014/main" id="{3AF47AEB-25BD-4386-9451-ED49C9D69234}"/>
            </a:ext>
          </a:extLst>
        </xdr:cNvPr>
        <xdr:cNvPicPr>
          <a:picLocks noChangeAspect="1"/>
        </xdr:cNvPicPr>
      </xdr:nvPicPr>
      <xdr:blipFill>
        <a:blip xmlns:r="http://schemas.openxmlformats.org/officeDocument/2006/relationships" r:embed="rId1" cstate="print">
          <a:clrChange>
            <a:clrFrom>
              <a:srgbClr val="000000"/>
            </a:clrFrom>
            <a:clrTo>
              <a:srgbClr val="000000">
                <a:alpha val="0"/>
              </a:srgbClr>
            </a:clrTo>
          </a:clrChange>
          <a:extLst>
            <a:ext uri="{28A0092B-C50C-407E-A947-70E740481C1C}">
              <a14:useLocalDpi xmlns:a14="http://schemas.microsoft.com/office/drawing/2010/main" val="0"/>
            </a:ext>
          </a:extLst>
        </a:blip>
        <a:srcRect/>
        <a:stretch>
          <a:fillRect/>
        </a:stretch>
      </xdr:blipFill>
      <xdr:spPr bwMode="auto">
        <a:xfrm>
          <a:off x="454025" y="270930"/>
          <a:ext cx="1286934" cy="1268819"/>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LABORES%20SENA/PROYECTO%20PLAYON%20DORMITORIOS/PRECIOS%202023/presupuesto%20aguas%20calientes%202023%20FINAL.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sena4-my.sharepoint.com/personal/ljruedat_sena_edu_co/Documents/SENA%202025/PROCESOS%20JOHANA/REGIONAL/PUNTO%20DE%20ATENCI&#211;N%20AL%20CIUDADANO/05.PRESUPUESTO%20PUNTO%20DE%20ANTENCION%20AL%20CIUDADANO.xlsx" TargetMode="External"/><Relationship Id="rId1" Type="http://schemas.openxmlformats.org/officeDocument/2006/relationships/externalLinkPath" Target="/personal/ljruedat_sena_edu_co/Documents/SENA%202025/PROCESOS%20JOHANA/REGIONAL/PUNTO%20DE%20ATENCI&#211;N%20AL%20CIUDADANO/05.PRESUPUESTO%20PUNTO%20DE%20ANTENCION%20AL%20CIUDADAN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CASA A"/>
      <sheetName val="MEMORIA CASA B"/>
      <sheetName val="MEMORIA CASA C"/>
      <sheetName val="MEMORIA CASA D"/>
      <sheetName val="MEMORIA CASA E"/>
      <sheetName val="electrico"/>
      <sheetName val="Agua Potable"/>
      <sheetName val="Aguas Residuales"/>
      <sheetName val="Aguas Lluvias"/>
      <sheetName val="A010"/>
      <sheetName val="A020"/>
      <sheetName val="A090"/>
      <sheetName val="A0100"/>
      <sheetName val="A0110"/>
      <sheetName val="A0120"/>
      <sheetName val="A0130"/>
      <sheetName val="A0140"/>
      <sheetName val="A0150"/>
      <sheetName val="A0160"/>
      <sheetName val="A0170"/>
      <sheetName val="A302030"/>
      <sheetName val="A302040"/>
      <sheetName val="A0302050"/>
      <sheetName val="A0302060"/>
      <sheetName val="A0302070"/>
      <sheetName val="B10560"/>
      <sheetName val="B10570"/>
      <sheetName val="B2060"/>
      <sheetName val="B3010"/>
      <sheetName val="C1020150"/>
      <sheetName val="C301060"/>
      <sheetName val="C301070"/>
      <sheetName val="C301080"/>
      <sheetName val="C3030110"/>
      <sheetName val="C3030120"/>
      <sheetName val="C4010920"/>
      <sheetName val="C4010930"/>
      <sheetName val="C4010940"/>
      <sheetName val="C4010950"/>
      <sheetName val="C4010960"/>
      <sheetName val="C4010970"/>
      <sheetName val="C501010"/>
      <sheetName val="C5030120"/>
      <sheetName val="C601020"/>
      <sheetName val="C601030"/>
      <sheetName val="C701010"/>
      <sheetName val="C7020110"/>
      <sheetName val="C7020310"/>
      <sheetName val="C7020320"/>
      <sheetName val="C7020320 (2)"/>
      <sheetName val="C7020320 (3)"/>
      <sheetName val="C7020320 (4)"/>
      <sheetName val="C703060"/>
      <sheetName val="C704020"/>
      <sheetName val="C704030"/>
      <sheetName val="D101020"/>
      <sheetName val="D101030"/>
      <sheetName val="D1010240"/>
      <sheetName val="D1010270"/>
      <sheetName val="D1010340"/>
      <sheetName val="D102030"/>
      <sheetName val="D102050"/>
      <sheetName val="D1020100"/>
      <sheetName val="D1020140"/>
      <sheetName val="D1020200"/>
      <sheetName val="D1020220"/>
      <sheetName val="D1020300"/>
      <sheetName val="D207010"/>
      <sheetName val="D207020"/>
      <sheetName val="D207030"/>
      <sheetName val="D207040"/>
      <sheetName val="D2070130"/>
      <sheetName val="D2070140"/>
      <sheetName val="D2070150"/>
      <sheetName val="D2070160"/>
      <sheetName val="D2070170"/>
      <sheetName val="D2070180"/>
      <sheetName val="D2070190"/>
      <sheetName val="D2070210"/>
      <sheetName val="D2070220"/>
      <sheetName val="D2070230"/>
      <sheetName val="D2070240"/>
      <sheetName val="D208020"/>
      <sheetName val="D208030"/>
      <sheetName val="D208040"/>
      <sheetName val="D208050"/>
      <sheetName val="D208060"/>
      <sheetName val="D208070"/>
      <sheetName val="D208080"/>
      <sheetName val="D208090"/>
      <sheetName val="D2080210"/>
      <sheetName val="D2080220"/>
      <sheetName val="D2080230"/>
      <sheetName val="D2080240"/>
      <sheetName val="D2080250"/>
      <sheetName val="D2080260"/>
      <sheetName val="D2080270"/>
      <sheetName val="D209010"/>
      <sheetName val="D209020"/>
      <sheetName val="D209030"/>
      <sheetName val="D209040"/>
      <sheetName val="D209050"/>
      <sheetName val="D209060"/>
      <sheetName val="D209070"/>
      <sheetName val="D209080"/>
      <sheetName val="D50120"/>
      <sheetName val="D50210"/>
      <sheetName val="D50220"/>
      <sheetName val="D50230"/>
      <sheetName val="D50240"/>
      <sheetName val="D50250"/>
      <sheetName val="D50260"/>
      <sheetName val="D50270"/>
      <sheetName val="D50280"/>
      <sheetName val="D50290"/>
      <sheetName val="D50310"/>
      <sheetName val="D50320"/>
      <sheetName val="D50330"/>
      <sheetName val="D50340"/>
      <sheetName val="D50350"/>
      <sheetName val="D50360"/>
      <sheetName val="D50370"/>
      <sheetName val="D50380"/>
      <sheetName val="D50390"/>
      <sheetName val="D50410"/>
      <sheetName val="D50420"/>
      <sheetName val="D50430"/>
      <sheetName val="D50440"/>
      <sheetName val="D50450"/>
      <sheetName val="D50460"/>
      <sheetName val="D50470"/>
      <sheetName val="D50480"/>
      <sheetName val="D50490"/>
      <sheetName val="D50510"/>
      <sheetName val="D50520"/>
      <sheetName val="D50530"/>
      <sheetName val="D601010"/>
      <sheetName val="D6010120"/>
      <sheetName val="D6010130"/>
      <sheetName val="D6010140"/>
      <sheetName val="D6110"/>
      <sheetName val="D6120"/>
      <sheetName val="D6130"/>
      <sheetName val="D6140"/>
      <sheetName val="D6150"/>
      <sheetName val="Lista de Insumos"/>
      <sheetName val="Analisis 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65188.259999999995</v>
          </cell>
        </row>
        <row r="12">
          <cell r="C12" t="str">
            <v>Durmiente 4cm X 4cm X 2,9m</v>
          </cell>
          <cell r="D12" t="str">
            <v>UN</v>
          </cell>
          <cell r="E12" t="str">
            <v>MATERIAL</v>
          </cell>
          <cell r="F12">
            <v>7466.3711999999996</v>
          </cell>
        </row>
        <row r="13">
          <cell r="C13" t="str">
            <v>Puntilla con Cabeza 2"</v>
          </cell>
          <cell r="D13" t="str">
            <v>LB</v>
          </cell>
          <cell r="E13" t="str">
            <v>MATERIAL</v>
          </cell>
          <cell r="F13">
            <v>4630.8599999999997</v>
          </cell>
        </row>
        <row r="14">
          <cell r="C14" t="str">
            <v>Estacas en madera 4cm x 4cm x 90cm - Ordinario</v>
          </cell>
          <cell r="D14" t="str">
            <v>UN</v>
          </cell>
          <cell r="E14" t="str">
            <v>MATERIAL</v>
          </cell>
          <cell r="F14">
            <v>2208.0177960000001</v>
          </cell>
        </row>
        <row r="15">
          <cell r="C15" t="str">
            <v>Alquiler equipo de topografia - Estación total</v>
          </cell>
          <cell r="D15" t="str">
            <v>DIA</v>
          </cell>
          <cell r="E15" t="str">
            <v>MATERIAL</v>
          </cell>
          <cell r="F15">
            <v>106747.26</v>
          </cell>
        </row>
        <row r="16">
          <cell r="C16" t="str">
            <v>Minicargador Bobcat</v>
          </cell>
          <cell r="D16" t="str">
            <v>HORA</v>
          </cell>
          <cell r="E16" t="str">
            <v>EQUIPO</v>
          </cell>
          <cell r="F16">
            <v>111912.45</v>
          </cell>
        </row>
        <row r="17">
          <cell r="C17" t="str">
            <v>Cuadrilla C (1 oficial T1 + 3 ayudante)</v>
          </cell>
          <cell r="D17" t="str">
            <v>Dia</v>
          </cell>
          <cell r="E17" t="str">
            <v>Mano de obra</v>
          </cell>
          <cell r="F17">
            <v>375010</v>
          </cell>
        </row>
        <row r="18">
          <cell r="C18" t="str">
            <v>Andamio tubular estandar 1.5x1.5m</v>
          </cell>
          <cell r="D18" t="str">
            <v>DIA</v>
          </cell>
          <cell r="E18" t="str">
            <v>EQUIPO</v>
          </cell>
          <cell r="F18">
            <v>2119.509</v>
          </cell>
        </row>
        <row r="19">
          <cell r="C19" t="str">
            <v>Volqueta (Viaje 6m3 máx 30 km)</v>
          </cell>
          <cell r="D19" t="str">
            <v>VJ</v>
          </cell>
          <cell r="E19" t="str">
            <v>EQUIPO</v>
          </cell>
          <cell r="F19">
            <v>204321.85499999998</v>
          </cell>
        </row>
        <row r="20">
          <cell r="C20" t="str">
            <v xml:space="preserve">Concreto 3000 PSI </v>
          </cell>
          <cell r="D20" t="str">
            <v>M3</v>
          </cell>
          <cell r="E20" t="str">
            <v>MATERIAL</v>
          </cell>
          <cell r="F20">
            <v>524772</v>
          </cell>
        </row>
        <row r="21">
          <cell r="C21" t="str">
            <v>Desencofrante biodegradable X 20Kg</v>
          </cell>
          <cell r="D21" t="str">
            <v>GL</v>
          </cell>
          <cell r="E21" t="str">
            <v>MATERIAL</v>
          </cell>
          <cell r="F21">
            <v>137619.66</v>
          </cell>
        </row>
        <row r="22">
          <cell r="C22" t="str">
            <v>Tabla chapa 30cm x 2cm x 2,9m</v>
          </cell>
          <cell r="D22" t="str">
            <v>UN</v>
          </cell>
          <cell r="E22" t="str">
            <v>MATERIAL</v>
          </cell>
          <cell r="F22">
            <v>23337.159599999999</v>
          </cell>
        </row>
        <row r="23">
          <cell r="C23" t="str">
            <v>Repisa 8cm x 4cm x 2,9m</v>
          </cell>
          <cell r="D23" t="str">
            <v>UN</v>
          </cell>
          <cell r="E23" t="str">
            <v>MATERIAL</v>
          </cell>
          <cell r="F23">
            <v>13999.446</v>
          </cell>
        </row>
        <row r="24">
          <cell r="C24" t="str">
            <v>Vibrador de concreto a gasolina</v>
          </cell>
          <cell r="D24" t="str">
            <v>DIA</v>
          </cell>
          <cell r="E24" t="str">
            <v>MATERIAL</v>
          </cell>
          <cell r="F24">
            <v>43815.06</v>
          </cell>
        </row>
        <row r="25">
          <cell r="C25" t="str">
            <v>Membrana curadora curaseal blanco x 20 Kg</v>
          </cell>
          <cell r="D25" t="str">
            <v>KG</v>
          </cell>
          <cell r="E25" t="str">
            <v>MATERIAL</v>
          </cell>
          <cell r="F25">
            <v>6477.2669999999998</v>
          </cell>
        </row>
        <row r="26">
          <cell r="C26" t="str">
            <v>Bloque en concreto de 14cm x 19cm x 39 cm</v>
          </cell>
          <cell r="D26" t="str">
            <v>UN</v>
          </cell>
          <cell r="E26" t="str">
            <v>MATERIAL</v>
          </cell>
          <cell r="F26">
            <v>4155.8999999999996</v>
          </cell>
        </row>
        <row r="27">
          <cell r="C27" t="str">
            <v>Mortero  1:3</v>
          </cell>
          <cell r="D27" t="str">
            <v>M3</v>
          </cell>
          <cell r="E27" t="str">
            <v>MATERIAL</v>
          </cell>
          <cell r="F27">
            <v>504966</v>
          </cell>
        </row>
        <row r="28">
          <cell r="C28" t="str">
            <v>Poliestileno expandido para dilatación</v>
          </cell>
          <cell r="D28" t="str">
            <v>ML</v>
          </cell>
          <cell r="E28" t="str">
            <v>MATERIAL</v>
          </cell>
          <cell r="F28">
            <v>2460.2928000000002</v>
          </cell>
        </row>
        <row r="29">
          <cell r="C29" t="str">
            <v>Mortero de relleno 12.5 MPa</v>
          </cell>
          <cell r="D29" t="str">
            <v>M3</v>
          </cell>
          <cell r="E29" t="str">
            <v>MATERIAL</v>
          </cell>
          <cell r="F29">
            <v>538542</v>
          </cell>
        </row>
        <row r="30">
          <cell r="C30" t="str">
            <v xml:space="preserve">Cortadora de ladrillo </v>
          </cell>
          <cell r="D30" t="str">
            <v>DIA</v>
          </cell>
          <cell r="E30" t="str">
            <v>EQUIPO</v>
          </cell>
          <cell r="F30">
            <v>50939.46</v>
          </cell>
        </row>
        <row r="31">
          <cell r="C31" t="str">
            <v>Transporte bloque estructural</v>
          </cell>
          <cell r="D31" t="str">
            <v>M2</v>
          </cell>
          <cell r="E31" t="str">
            <v>TRANSPORTE</v>
          </cell>
          <cell r="F31">
            <v>5877.63</v>
          </cell>
        </row>
        <row r="32">
          <cell r="C32" t="str">
            <v>Mortero 1:4</v>
          </cell>
          <cell r="D32" t="str">
            <v>M3</v>
          </cell>
          <cell r="E32" t="str">
            <v>MATERIAL</v>
          </cell>
          <cell r="F32">
            <v>461362</v>
          </cell>
        </row>
        <row r="33">
          <cell r="C33" t="str">
            <v>Estucor - Estuco plástico</v>
          </cell>
          <cell r="D33" t="str">
            <v>KG</v>
          </cell>
          <cell r="E33" t="str">
            <v>MATERIAL</v>
          </cell>
          <cell r="F33">
            <v>4749.6000000000004</v>
          </cell>
        </row>
        <row r="34">
          <cell r="C34" t="str">
            <v>Lija en tela No 120 Pabermil</v>
          </cell>
          <cell r="D34" t="str">
            <v>UN</v>
          </cell>
          <cell r="E34" t="str">
            <v>MATERIAL</v>
          </cell>
          <cell r="F34">
            <v>1246.77</v>
          </cell>
        </row>
        <row r="35">
          <cell r="C35" t="str">
            <v>Cuadrilla A A (1 oficial T1+ 1 ayudante)</v>
          </cell>
          <cell r="D35" t="str">
            <v>DIA</v>
          </cell>
          <cell r="E35" t="str">
            <v>MANO DE OBRA</v>
          </cell>
          <cell r="F35">
            <v>205930</v>
          </cell>
        </row>
        <row r="36">
          <cell r="C36" t="str">
            <v>Ayudante T1</v>
          </cell>
          <cell r="D36" t="str">
            <v>DIA</v>
          </cell>
          <cell r="E36" t="str">
            <v>MANO DE OBRA</v>
          </cell>
          <cell r="F36">
            <v>99280</v>
          </cell>
        </row>
        <row r="37">
          <cell r="C37" t="str">
            <v>Ayudante T2</v>
          </cell>
          <cell r="D37" t="str">
            <v>DIA</v>
          </cell>
          <cell r="E37" t="str">
            <v>MANO DE OBRA</v>
          </cell>
          <cell r="F37">
            <v>84540</v>
          </cell>
        </row>
        <row r="38">
          <cell r="C38" t="str">
            <v>Estucador</v>
          </cell>
          <cell r="D38" t="str">
            <v>DIA</v>
          </cell>
          <cell r="E38" t="str">
            <v>MANO DE OBRA</v>
          </cell>
          <cell r="F38">
            <v>99280</v>
          </cell>
        </row>
        <row r="39">
          <cell r="C39" t="str">
            <v>Carpintero</v>
          </cell>
          <cell r="D39" t="str">
            <v>DIA</v>
          </cell>
          <cell r="E39" t="str">
            <v>MANO DE OBRA</v>
          </cell>
          <cell r="F39">
            <v>158241</v>
          </cell>
        </row>
        <row r="40">
          <cell r="C40" t="str">
            <v>Soldador</v>
          </cell>
          <cell r="D40" t="str">
            <v>DIA</v>
          </cell>
          <cell r="E40" t="str">
            <v>MANO DE OBRA</v>
          </cell>
          <cell r="F40">
            <v>186309</v>
          </cell>
        </row>
        <row r="41">
          <cell r="C41" t="str">
            <v xml:space="preserve">Oficial T1 </v>
          </cell>
          <cell r="D41" t="str">
            <v>DIA</v>
          </cell>
          <cell r="E41" t="str">
            <v>MANO DE OBRA</v>
          </cell>
          <cell r="F41">
            <v>121390</v>
          </cell>
        </row>
        <row r="42">
          <cell r="C42" t="str">
            <v>Oficial T2</v>
          </cell>
          <cell r="D42" t="str">
            <v>DIA</v>
          </cell>
          <cell r="E42" t="str">
            <v>MANO DE OBRA</v>
          </cell>
          <cell r="F42">
            <v>186309</v>
          </cell>
        </row>
        <row r="43">
          <cell r="C43" t="str">
            <v>Oficial T3</v>
          </cell>
          <cell r="D43" t="str">
            <v>DIA</v>
          </cell>
          <cell r="E43" t="str">
            <v>MANO DE OBRA</v>
          </cell>
          <cell r="F43">
            <v>207817.1983816248</v>
          </cell>
        </row>
        <row r="44">
          <cell r="C44" t="str">
            <v>Cuadrilla BB (1 oficial T2 + 1 ayudante T2)</v>
          </cell>
          <cell r="D44" t="str">
            <v>DIA</v>
          </cell>
          <cell r="E44" t="str">
            <v>MANO DE OBRA</v>
          </cell>
          <cell r="F44">
            <v>242781</v>
          </cell>
        </row>
        <row r="45">
          <cell r="C45" t="str">
            <v>Cuadrilla CC (1 oficial T2+ 1 estucador + 1 ayudante T2)</v>
          </cell>
          <cell r="D45" t="str">
            <v>DIA</v>
          </cell>
          <cell r="E45" t="str">
            <v>MANO DE OBRA</v>
          </cell>
          <cell r="F45">
            <v>342061</v>
          </cell>
        </row>
        <row r="46">
          <cell r="C46" t="str">
            <v>Cuadrilla DD (1 Carpintero + 1 ayudante T2)</v>
          </cell>
          <cell r="D46" t="str">
            <v>DIA</v>
          </cell>
          <cell r="E46" t="str">
            <v>MANO DE OBRA</v>
          </cell>
          <cell r="F46">
            <v>257521</v>
          </cell>
        </row>
        <row r="47">
          <cell r="C47" t="str">
            <v>Cuadrilla EE ( 2 oficiales T3)</v>
          </cell>
          <cell r="D47" t="str">
            <v>DIA</v>
          </cell>
          <cell r="E47" t="str">
            <v>MANO DE OBRA</v>
          </cell>
          <cell r="F47">
            <v>372619</v>
          </cell>
        </row>
        <row r="48">
          <cell r="C48" t="str">
            <v>Cuadrilla FF (2 oficiales T3+ 1 ayudante T2 + Encargado)</v>
          </cell>
          <cell r="D48" t="str">
            <v>DIA</v>
          </cell>
          <cell r="E48" t="str">
            <v>MANO DE OBRA</v>
          </cell>
          <cell r="F48">
            <v>627771</v>
          </cell>
        </row>
        <row r="49">
          <cell r="C49" t="str">
            <v>Cuadrilla GG (1 Oficial T1 + 1 Oficial T2 + 1 Ayudante T1)</v>
          </cell>
          <cell r="D49" t="str">
            <v>DIA</v>
          </cell>
          <cell r="E49" t="str">
            <v>MANO DE OBRA</v>
          </cell>
          <cell r="F49">
            <v>349431</v>
          </cell>
        </row>
        <row r="50">
          <cell r="C50" t="str">
            <v>Cuadrilla HH (1 Soldador + 1 Oficial T1 + 1 ayudante T1)</v>
          </cell>
          <cell r="D50" t="str">
            <v>DIA</v>
          </cell>
          <cell r="E50" t="str">
            <v>MANO DE OBRA</v>
          </cell>
          <cell r="F50">
            <v>392340</v>
          </cell>
        </row>
        <row r="51">
          <cell r="C51" t="str">
            <v>Cuadrilla Alt (1 Oficial T1 Alt +  1 Ayudante T1 Alt</v>
          </cell>
          <cell r="D51" t="str">
            <v>DIA</v>
          </cell>
          <cell r="E51" t="str">
            <v>MANO DE OBRA</v>
          </cell>
          <cell r="F51">
            <v>222470.38903951319</v>
          </cell>
        </row>
        <row r="52">
          <cell r="C52" t="str">
            <v>Pintura epoxica 1 Gl</v>
          </cell>
          <cell r="D52" t="str">
            <v>GL</v>
          </cell>
          <cell r="E52" t="str">
            <v>MATERIAL</v>
          </cell>
          <cell r="F52">
            <v>166117.26</v>
          </cell>
        </row>
        <row r="53">
          <cell r="C53" t="str">
            <v>Loceta tableta romana sahara - Gres</v>
          </cell>
          <cell r="D53" t="str">
            <v>M2</v>
          </cell>
          <cell r="E53" t="str">
            <v>MATERIAL</v>
          </cell>
          <cell r="F53">
            <v>19592.099999999999</v>
          </cell>
        </row>
        <row r="54">
          <cell r="C54" t="str">
            <v>Pegacor  gris</v>
          </cell>
          <cell r="D54" t="str">
            <v>KG</v>
          </cell>
          <cell r="E54" t="str">
            <v>MATERIAL</v>
          </cell>
          <cell r="F54">
            <v>1705.1063999999999</v>
          </cell>
        </row>
        <row r="55">
          <cell r="C55" t="str">
            <v>Concolor junta universal color Gris</v>
          </cell>
          <cell r="D55" t="str">
            <v>KG</v>
          </cell>
          <cell r="E55" t="str">
            <v>MATERIAL</v>
          </cell>
          <cell r="F55">
            <v>5557.0320000000002</v>
          </cell>
        </row>
        <row r="56">
          <cell r="C56" t="str">
            <v>Pared egeo  Blanco  - Ceramica de 25 x 35 cm</v>
          </cell>
          <cell r="D56" t="str">
            <v>M2</v>
          </cell>
          <cell r="E56" t="str">
            <v>MATERIAL</v>
          </cell>
          <cell r="F56">
            <v>31109.879999999997</v>
          </cell>
        </row>
        <row r="57">
          <cell r="C57" t="str">
            <v>División para baño corrediza vidrio 8mm</v>
          </cell>
          <cell r="D57" t="str">
            <v>M2</v>
          </cell>
          <cell r="E57" t="str">
            <v>MATERIAL</v>
          </cell>
          <cell r="F57">
            <v>606842.58974358963</v>
          </cell>
        </row>
        <row r="58">
          <cell r="C58" t="str">
            <v>Silicona Pegadit Transparente Baños-Cocina 280 ml</v>
          </cell>
          <cell r="D58" t="str">
            <v>UN</v>
          </cell>
          <cell r="E58" t="str">
            <v>MATERIAL</v>
          </cell>
          <cell r="F58">
            <v>20067.059999999998</v>
          </cell>
        </row>
        <row r="59">
          <cell r="C59" t="str">
            <v>Lámina de Yeso ST 1/2" hidrófugada</v>
          </cell>
          <cell r="D59" t="str">
            <v>M2</v>
          </cell>
          <cell r="E59" t="str">
            <v>MATERIAL</v>
          </cell>
          <cell r="F59">
            <v>17330.102999999999</v>
          </cell>
        </row>
        <row r="60">
          <cell r="C60" t="str">
            <v>Pintura antihumedad sella impermeabilizada</v>
          </cell>
          <cell r="D60" t="str">
            <v>GL</v>
          </cell>
          <cell r="E60" t="str">
            <v>MATERIAL</v>
          </cell>
          <cell r="F60">
            <v>71859.073199999999</v>
          </cell>
        </row>
        <row r="61">
          <cell r="C61" t="str">
            <v>Rodillo de felpa 9"</v>
          </cell>
          <cell r="D61" t="str">
            <v>UN</v>
          </cell>
          <cell r="E61" t="str">
            <v>MATERIAL</v>
          </cell>
          <cell r="F61">
            <v>8407.3856999999989</v>
          </cell>
        </row>
        <row r="62">
          <cell r="C62" t="str">
            <v>Tornillo autoperforante Yeso 6x1</v>
          </cell>
          <cell r="D62" t="str">
            <v>UN</v>
          </cell>
          <cell r="E62" t="str">
            <v>MATERIAL</v>
          </cell>
          <cell r="F62">
            <v>11.874000000000001</v>
          </cell>
        </row>
        <row r="63">
          <cell r="C63" t="str">
            <v>Lija de pintura grano 180</v>
          </cell>
          <cell r="D63" t="str">
            <v>UN</v>
          </cell>
          <cell r="E63" t="str">
            <v>MATERIAL</v>
          </cell>
          <cell r="F63">
            <v>1222.2501899999997</v>
          </cell>
        </row>
        <row r="64">
          <cell r="C64" t="str">
            <v>Masilla supermastick Plus</v>
          </cell>
          <cell r="D64" t="str">
            <v>GL</v>
          </cell>
          <cell r="E64" t="str">
            <v>MATERIAL</v>
          </cell>
          <cell r="F64">
            <v>9116.5933333333323</v>
          </cell>
        </row>
        <row r="65">
          <cell r="C65" t="str">
            <v>Perfil paral Cal. 26 - 2.44M</v>
          </cell>
          <cell r="D65" t="str">
            <v>UN</v>
          </cell>
          <cell r="E65" t="str">
            <v>MATERIAL</v>
          </cell>
          <cell r="F65">
            <v>7937.7690000000002</v>
          </cell>
        </row>
        <row r="66">
          <cell r="C66" t="str">
            <v>Omega rollado (2.44M) Cal 26</v>
          </cell>
          <cell r="D66" t="str">
            <v>UN</v>
          </cell>
          <cell r="E66" t="str">
            <v>MATERIAL</v>
          </cell>
          <cell r="F66">
            <v>3059.9297999999999</v>
          </cell>
        </row>
        <row r="67">
          <cell r="C67" t="str">
            <v>Ángulo galvanizado 0.2x0.25 (2.44m) Cal 26.</v>
          </cell>
          <cell r="D67" t="str">
            <v>UN</v>
          </cell>
          <cell r="E67" t="str">
            <v>MATERIAL</v>
          </cell>
          <cell r="F67">
            <v>1553.1192000000001</v>
          </cell>
        </row>
        <row r="68">
          <cell r="C68" t="str">
            <v>Perfil Remate U Blanco Nevado</v>
          </cell>
          <cell r="D68" t="str">
            <v>ML</v>
          </cell>
          <cell r="E68" t="str">
            <v>MATERIAL</v>
          </cell>
          <cell r="F68">
            <v>2888.9441999999999</v>
          </cell>
        </row>
        <row r="69">
          <cell r="C69" t="str">
            <v>Cinta papel para juntas e=50mm</v>
          </cell>
          <cell r="D69" t="str">
            <v>ML</v>
          </cell>
          <cell r="E69" t="str">
            <v>MATERIAL</v>
          </cell>
          <cell r="F69">
            <v>100.929</v>
          </cell>
        </row>
        <row r="70">
          <cell r="C70" t="str">
            <v>Tornillo 8x1/2 punta de broca - cabeza de lenteja</v>
          </cell>
          <cell r="D70" t="str">
            <v>UN</v>
          </cell>
          <cell r="E70" t="str">
            <v>MATERIAL</v>
          </cell>
          <cell r="F70">
            <v>21.373200000000001</v>
          </cell>
        </row>
        <row r="71">
          <cell r="C71" t="str">
            <v>Frescasa Eco 2-1/2",62x1.22m</v>
          </cell>
          <cell r="D71" t="str">
            <v>M2</v>
          </cell>
          <cell r="E71" t="str">
            <v>MATERIAL</v>
          </cell>
          <cell r="F71">
            <v>11223.3048</v>
          </cell>
        </row>
        <row r="72">
          <cell r="C72" t="str">
            <v>Alambre negro No. 18</v>
          </cell>
          <cell r="D72" t="str">
            <v>KG</v>
          </cell>
          <cell r="E72" t="str">
            <v>MATERIAL</v>
          </cell>
          <cell r="F72">
            <v>6256.7905679999994</v>
          </cell>
        </row>
        <row r="73">
          <cell r="C73" t="str">
            <v>Kit Taza Báltica entrada superior con válvula push de empotrar</v>
          </cell>
          <cell r="D73" t="str">
            <v>UN</v>
          </cell>
          <cell r="E73" t="str">
            <v>MATERIAL</v>
          </cell>
          <cell r="F73">
            <v>1245701.3400000001</v>
          </cell>
        </row>
        <row r="74">
          <cell r="C74" t="str">
            <v>Cemento blanco</v>
          </cell>
          <cell r="D74" t="str">
            <v>KG</v>
          </cell>
          <cell r="E74" t="str">
            <v>MATERIAL</v>
          </cell>
          <cell r="F74">
            <v>1484.25</v>
          </cell>
        </row>
        <row r="75">
          <cell r="C75" t="str">
            <v>Sanitario Smart Alongado blanco</v>
          </cell>
          <cell r="D75" t="str">
            <v>UN</v>
          </cell>
          <cell r="E75" t="str">
            <v>MATERIAL</v>
          </cell>
          <cell r="F75">
            <v>557959.26</v>
          </cell>
        </row>
        <row r="76">
          <cell r="C76" t="str">
            <v>Lavamanos vessel blanco</v>
          </cell>
          <cell r="D76" t="str">
            <v>UN</v>
          </cell>
          <cell r="E76" t="str">
            <v>MATERIAL</v>
          </cell>
          <cell r="F76">
            <v>296850</v>
          </cell>
        </row>
        <row r="77">
          <cell r="C77" t="str">
            <v>Desague sencillo + Sifón botella  + 2 griflex</v>
          </cell>
          <cell r="D77" t="str">
            <v>UN</v>
          </cell>
          <cell r="E77" t="str">
            <v>MATERIAL</v>
          </cell>
          <cell r="F77">
            <v>29506.89</v>
          </cell>
        </row>
        <row r="78">
          <cell r="C78" t="str">
            <v>Válvula Regulación 1/2Pulg Hembra/ Macho Cruceta Metal</v>
          </cell>
          <cell r="D78" t="str">
            <v>UN</v>
          </cell>
          <cell r="E78" t="str">
            <v>MATERIAL</v>
          </cell>
          <cell r="F78">
            <v>60438.66</v>
          </cell>
        </row>
        <row r="79">
          <cell r="C79" t="str">
            <v>Lavamanos aquajet institucional de colgar</v>
          </cell>
          <cell r="D79" t="str">
            <v>UN</v>
          </cell>
          <cell r="E79" t="str">
            <v>MATERIAL</v>
          </cell>
          <cell r="F79">
            <v>480540.78</v>
          </cell>
        </row>
        <row r="80">
          <cell r="C80" t="str">
            <v>Grifería para Lavamanos Monocontrol Cascade Alta</v>
          </cell>
          <cell r="D80" t="str">
            <v>UN</v>
          </cell>
          <cell r="E80" t="str">
            <v>MATERIAL</v>
          </cell>
          <cell r="F80">
            <v>205301.46</v>
          </cell>
        </row>
        <row r="81">
          <cell r="C81" t="str">
            <v>Cinta Teflón ptfe Basic 1/2 Pulg x 10 Metros</v>
          </cell>
          <cell r="D81" t="str">
            <v>UN</v>
          </cell>
          <cell r="E81" t="str">
            <v>MATERIAL</v>
          </cell>
          <cell r="F81">
            <v>2018.58</v>
          </cell>
        </row>
        <row r="82">
          <cell r="C82" t="str">
            <v>Grifería para Lavamanos Monocontrol Alta</v>
          </cell>
          <cell r="D82" t="str">
            <v>UN</v>
          </cell>
          <cell r="E82" t="str">
            <v>MATERIAL</v>
          </cell>
          <cell r="F82">
            <v>88936.26</v>
          </cell>
        </row>
        <row r="83">
          <cell r="C83" t="str">
            <v>Dispensador de papel higienico en acero inoxidable</v>
          </cell>
          <cell r="D83" t="str">
            <v>UN</v>
          </cell>
          <cell r="E83" t="str">
            <v>MATERIAL</v>
          </cell>
          <cell r="F83">
            <v>322141.62</v>
          </cell>
        </row>
        <row r="84">
          <cell r="C84" t="str">
            <v>Alquiler Taladro Percutor 1/2-pulg 850W</v>
          </cell>
          <cell r="D84" t="str">
            <v>DIA</v>
          </cell>
          <cell r="E84" t="str">
            <v>MATERIAL</v>
          </cell>
          <cell r="F84">
            <v>20067.059999999998</v>
          </cell>
        </row>
        <row r="85">
          <cell r="C85" t="str">
            <v>Broca Para Concreto 200 X 1 Mm</v>
          </cell>
          <cell r="D85" t="str">
            <v>UN</v>
          </cell>
          <cell r="E85" t="str">
            <v>MATERIAL</v>
          </cell>
          <cell r="F85">
            <v>41669.428200000002</v>
          </cell>
        </row>
        <row r="86">
          <cell r="C86" t="str">
            <v>Tornillo Aglomerado Autoperforante 6X1-1/8 500un</v>
          </cell>
          <cell r="D86" t="str">
            <v>UN</v>
          </cell>
          <cell r="E86" t="str">
            <v>MATERIAL</v>
          </cell>
          <cell r="F86">
            <v>35.622</v>
          </cell>
        </row>
        <row r="87">
          <cell r="C87" t="str">
            <v>Toallero sencicllo cromado 60 cm</v>
          </cell>
          <cell r="D87" t="str">
            <v>UN</v>
          </cell>
          <cell r="E87" t="str">
            <v>MATERIAL</v>
          </cell>
          <cell r="F87">
            <v>59251.259999999995</v>
          </cell>
        </row>
        <row r="88">
          <cell r="C88" t="str">
            <v>Concreto grava comun 2500 PSI</v>
          </cell>
          <cell r="D88" t="str">
            <v>M3</v>
          </cell>
          <cell r="E88" t="str">
            <v>MATERIAL</v>
          </cell>
          <cell r="F88">
            <v>499680</v>
          </cell>
        </row>
        <row r="89">
          <cell r="C89" t="str">
            <v xml:space="preserve">Toalleto multibarra en aluminio </v>
          </cell>
          <cell r="D89" t="str">
            <v>UN</v>
          </cell>
          <cell r="E89" t="str">
            <v>MATERIAL</v>
          </cell>
          <cell r="F89">
            <v>94049.204400000002</v>
          </cell>
        </row>
        <row r="90">
          <cell r="C90" t="str">
            <v xml:space="preserve">Barra recta en acero inoxidable </v>
          </cell>
          <cell r="D90" t="str">
            <v>UN</v>
          </cell>
          <cell r="E90" t="str">
            <v>MATERIAL</v>
          </cell>
          <cell r="F90">
            <v>143556.66</v>
          </cell>
        </row>
        <row r="91">
          <cell r="C91" t="str">
            <v>Chazo Concreto Impacto Nylon 1/4X2-7/8</v>
          </cell>
          <cell r="D91" t="str">
            <v>UN</v>
          </cell>
          <cell r="E91" t="str">
            <v>MATERIAL</v>
          </cell>
          <cell r="F91">
            <v>306.3492</v>
          </cell>
        </row>
        <row r="92">
          <cell r="C92" t="str">
            <v>Ducha bidet</v>
          </cell>
          <cell r="D92" t="str">
            <v>UN</v>
          </cell>
          <cell r="E92" t="str">
            <v>MATERIAL</v>
          </cell>
          <cell r="F92">
            <v>75874.86</v>
          </cell>
        </row>
        <row r="93">
          <cell r="C93" t="str">
            <v>Dispensador de jabón en acero inoxidable</v>
          </cell>
          <cell r="D93" t="str">
            <v>UN</v>
          </cell>
          <cell r="E93" t="str">
            <v>MATERIAL</v>
          </cell>
          <cell r="F93">
            <v>112899.17939999999</v>
          </cell>
        </row>
        <row r="94">
          <cell r="C94" t="str">
            <v>Silla de seguridad plegable para ducha</v>
          </cell>
          <cell r="D94" t="str">
            <v>UN</v>
          </cell>
          <cell r="E94" t="str">
            <v>MATERIAL</v>
          </cell>
          <cell r="F94">
            <v>1297709.46</v>
          </cell>
        </row>
        <row r="95">
          <cell r="C95" t="str">
            <v>Barra de seguridad plegable acero inoxidable</v>
          </cell>
          <cell r="D95" t="str">
            <v>UN</v>
          </cell>
          <cell r="E95" t="str">
            <v>MATERIAL</v>
          </cell>
          <cell r="F95">
            <v>686317.2</v>
          </cell>
        </row>
        <row r="96">
          <cell r="C96" t="str">
            <v>Cerradura cilindro de Seguridad 3535</v>
          </cell>
          <cell r="D96" t="str">
            <v xml:space="preserve">UN </v>
          </cell>
          <cell r="E96" t="str">
            <v>MATERIAL</v>
          </cell>
          <cell r="F96">
            <v>88936.26</v>
          </cell>
        </row>
        <row r="97">
          <cell r="C97" t="str">
            <v>Marco en madera puerta  (Lijado y pintado) altura 2,2 m</v>
          </cell>
          <cell r="D97" t="str">
            <v>ML</v>
          </cell>
          <cell r="E97" t="str">
            <v>MATERIAL</v>
          </cell>
          <cell r="F97">
            <v>31525.47</v>
          </cell>
        </row>
        <row r="98">
          <cell r="C98" t="str">
            <v>Bisagra cobre nudo 3"</v>
          </cell>
          <cell r="D98" t="str">
            <v>UN</v>
          </cell>
          <cell r="E98" t="str">
            <v>MATERIAL</v>
          </cell>
          <cell r="F98">
            <v>5699.5199999999995</v>
          </cell>
        </row>
        <row r="99">
          <cell r="C99" t="str">
            <v>Hoja entamborada en madera contrachapada . (Lijada y pintada)</v>
          </cell>
          <cell r="D99" t="str">
            <v>M2</v>
          </cell>
          <cell r="E99" t="str">
            <v>MATERIAL</v>
          </cell>
          <cell r="F99">
            <v>126398.73</v>
          </cell>
        </row>
        <row r="100">
          <cell r="C100" t="str">
            <v>Hoja con paneles en vidrio 6mm</v>
          </cell>
          <cell r="D100" t="str">
            <v>M2</v>
          </cell>
          <cell r="E100" t="str">
            <v>MATERIAL</v>
          </cell>
          <cell r="F100">
            <v>214096.5318</v>
          </cell>
        </row>
        <row r="101">
          <cell r="C101" t="str">
            <v>Bisagra de gato omega 3"</v>
          </cell>
          <cell r="D101" t="str">
            <v>UN</v>
          </cell>
          <cell r="E101" t="str">
            <v>MATERIAL</v>
          </cell>
          <cell r="F101">
            <v>3799.68</v>
          </cell>
        </row>
        <row r="102">
          <cell r="C102" t="str">
            <v>Pegante colbon Madera</v>
          </cell>
          <cell r="D102" t="str">
            <v>KG</v>
          </cell>
          <cell r="E102" t="str">
            <v>MATERIAL</v>
          </cell>
          <cell r="F102">
            <v>47021.04</v>
          </cell>
        </row>
        <row r="103">
          <cell r="C103" t="str">
            <v>Tornillo para madera 1 No 6</v>
          </cell>
          <cell r="D103" t="str">
            <v>UN</v>
          </cell>
          <cell r="E103" t="str">
            <v>MATERIAL</v>
          </cell>
          <cell r="F103">
            <v>87.867599999999996</v>
          </cell>
        </row>
        <row r="104">
          <cell r="C104" t="str">
            <v>Vidrio laminado 6mm + Marco en madera</v>
          </cell>
          <cell r="D104" t="str">
            <v>M2</v>
          </cell>
          <cell r="E104" t="str">
            <v>MATERIAL</v>
          </cell>
          <cell r="F104">
            <v>202356.70799999998</v>
          </cell>
        </row>
        <row r="105">
          <cell r="C105" t="str">
            <v>Marco en madera maciza tipo persiana</v>
          </cell>
          <cell r="D105" t="str">
            <v>M2</v>
          </cell>
          <cell r="E105" t="str">
            <v>MATERIAL</v>
          </cell>
          <cell r="F105">
            <v>160892.70000000001</v>
          </cell>
        </row>
        <row r="106">
          <cell r="C106" t="str">
            <v>Sikalimpiador rinse</v>
          </cell>
          <cell r="D106" t="str">
            <v>KG</v>
          </cell>
          <cell r="E106" t="str">
            <v>MATERIAL</v>
          </cell>
          <cell r="F106">
            <v>25624.092000000001</v>
          </cell>
        </row>
        <row r="107">
          <cell r="C107" t="str">
            <v>Manto asfaltico fiberglass</v>
          </cell>
          <cell r="D107" t="str">
            <v>M2</v>
          </cell>
          <cell r="E107" t="str">
            <v>MATERIAL</v>
          </cell>
          <cell r="F107">
            <v>10318.505999999999</v>
          </cell>
        </row>
        <row r="108">
          <cell r="C108" t="str">
            <v>Sikadur 31</v>
          </cell>
          <cell r="D108" t="str">
            <v>KG</v>
          </cell>
          <cell r="E108" t="str">
            <v>MATERIAL</v>
          </cell>
          <cell r="F108">
            <v>116127.72</v>
          </cell>
        </row>
        <row r="109">
          <cell r="C109" t="str">
            <v>Soplete para impermeabilizar</v>
          </cell>
          <cell r="D109" t="str">
            <v>UN</v>
          </cell>
          <cell r="E109" t="str">
            <v>MATERIAL</v>
          </cell>
          <cell r="F109">
            <v>106866</v>
          </cell>
        </row>
        <row r="110">
          <cell r="C110" t="str">
            <v>Agua</v>
          </cell>
          <cell r="D110" t="str">
            <v>LT</v>
          </cell>
          <cell r="E110" t="str">
            <v>MATERIAL</v>
          </cell>
          <cell r="F110">
            <v>26.122799999999998</v>
          </cell>
        </row>
        <row r="111">
          <cell r="C111" t="str">
            <v>Estopa</v>
          </cell>
          <cell r="D111" t="str">
            <v>KG</v>
          </cell>
          <cell r="E111" t="str">
            <v>MATERIAL</v>
          </cell>
          <cell r="F111">
            <v>29685</v>
          </cell>
        </row>
        <row r="112">
          <cell r="C112" t="str">
            <v>Teja colonial</v>
          </cell>
          <cell r="D112" t="str">
            <v>M2</v>
          </cell>
          <cell r="E112" t="str">
            <v>MATERIAL</v>
          </cell>
          <cell r="F112">
            <v>81087.546000000002</v>
          </cell>
        </row>
        <row r="113">
          <cell r="C113" t="str">
            <v>Gancho para teja</v>
          </cell>
          <cell r="D113" t="str">
            <v>UN</v>
          </cell>
          <cell r="E113" t="str">
            <v>MATERIAL</v>
          </cell>
          <cell r="F113">
            <v>819.30600000000004</v>
          </cell>
        </row>
        <row r="114">
          <cell r="C114" t="str">
            <v>ACPM</v>
          </cell>
          <cell r="D114" t="str">
            <v>GL</v>
          </cell>
          <cell r="E114" t="str">
            <v>MATERIAL</v>
          </cell>
          <cell r="F114">
            <v>10369.564200000001</v>
          </cell>
        </row>
        <row r="115">
          <cell r="C115" t="str">
            <v>Barniz para madera semi mate incoloro</v>
          </cell>
          <cell r="D115" t="str">
            <v>GL</v>
          </cell>
          <cell r="E115" t="str">
            <v>MATERIAL</v>
          </cell>
          <cell r="F115">
            <v>87748.86</v>
          </cell>
        </row>
        <row r="116">
          <cell r="C116" t="str">
            <v>Inmunizante para madera Incoloro</v>
          </cell>
          <cell r="D116" t="str">
            <v>GL</v>
          </cell>
          <cell r="E116" t="str">
            <v>MATERIAL</v>
          </cell>
          <cell r="F116">
            <v>23629.26</v>
          </cell>
        </row>
        <row r="117">
          <cell r="C117" t="str">
            <v>Lija de Tela 9 X 11 G180</v>
          </cell>
          <cell r="D117" t="str">
            <v>UN</v>
          </cell>
          <cell r="E117" t="str">
            <v>MATERIAL</v>
          </cell>
          <cell r="F117">
            <v>2679.9618</v>
          </cell>
        </row>
        <row r="118">
          <cell r="C118" t="str">
            <v>Rodillo de felpa 9"</v>
          </cell>
          <cell r="D118" t="str">
            <v>UN</v>
          </cell>
          <cell r="E118" t="str">
            <v>MATERIAL</v>
          </cell>
          <cell r="F118">
            <v>8407.9794000000002</v>
          </cell>
        </row>
        <row r="119">
          <cell r="C119" t="str">
            <v>Llana acabado rustico</v>
          </cell>
          <cell r="D119" t="str">
            <v>UN</v>
          </cell>
          <cell r="E119" t="str">
            <v>MATERIAL</v>
          </cell>
          <cell r="F119">
            <v>8102.8176000000003</v>
          </cell>
        </row>
        <row r="120">
          <cell r="C120" t="str">
            <v>Pintura interior super lavable</v>
          </cell>
          <cell r="D120" t="str">
            <v>GL</v>
          </cell>
          <cell r="E120" t="str">
            <v>MATERIAL</v>
          </cell>
          <cell r="F120">
            <v>56259.012000000002</v>
          </cell>
        </row>
        <row r="121">
          <cell r="C121" t="str">
            <v>Equipo de chorro de agua a presión con adaptador</v>
          </cell>
          <cell r="D121" t="str">
            <v>HR</v>
          </cell>
          <cell r="E121" t="str">
            <v>EQUIPO</v>
          </cell>
          <cell r="F121">
            <v>12549.6306</v>
          </cell>
        </row>
        <row r="122">
          <cell r="C122" t="str">
            <v>Sellamur 3 en 1 x 1/4 Gl</v>
          </cell>
          <cell r="D122" t="str">
            <v>UN</v>
          </cell>
          <cell r="E122" t="str">
            <v>MATERIAL</v>
          </cell>
          <cell r="F122">
            <v>41440.26</v>
          </cell>
        </row>
        <row r="123">
          <cell r="C123" t="str">
            <v xml:space="preserve"> instalación de Torreducha + teleducha + mezclador monocontrol</v>
          </cell>
          <cell r="D123" t="str">
            <v>UN</v>
          </cell>
          <cell r="E123" t="str">
            <v>MATERIAL</v>
          </cell>
          <cell r="F123">
            <v>486715.26</v>
          </cell>
        </row>
        <row r="124">
          <cell r="C124" t="str">
            <v>Adoquín en concreto 10x20x6cm</v>
          </cell>
          <cell r="D124" t="str">
            <v>UN</v>
          </cell>
          <cell r="E124" t="str">
            <v>MATERIAL</v>
          </cell>
          <cell r="F124">
            <v>2256.06</v>
          </cell>
        </row>
        <row r="125">
          <cell r="C125" t="str">
            <v>Arena de peña</v>
          </cell>
          <cell r="D125" t="str">
            <v>M3</v>
          </cell>
          <cell r="E125" t="str">
            <v>MATERIAL</v>
          </cell>
          <cell r="F125">
            <v>162198.84</v>
          </cell>
        </row>
        <row r="126">
          <cell r="C126" t="str">
            <v>Geotextil T-2400</v>
          </cell>
          <cell r="D126" t="str">
            <v>M2</v>
          </cell>
          <cell r="E126" t="str">
            <v>MATERIAL</v>
          </cell>
          <cell r="F126">
            <v>4855.8375091799999</v>
          </cell>
        </row>
        <row r="127">
          <cell r="C127" t="str">
            <v>Subbase granular INVIAS</v>
          </cell>
          <cell r="D127" t="str">
            <v>M3</v>
          </cell>
          <cell r="E127" t="str">
            <v>MATERIAL</v>
          </cell>
          <cell r="F127">
            <v>85790.837400000004</v>
          </cell>
        </row>
        <row r="128">
          <cell r="C128" t="str">
            <v>Mueble con perfil tubular metalico y Mesón en corian blanco e 6mm ancho =0,40 acabado en triplex okume</v>
          </cell>
          <cell r="D128" t="str">
            <v>UN</v>
          </cell>
          <cell r="E128" t="str">
            <v>MATERIAL</v>
          </cell>
          <cell r="F128">
            <v>5802823.7999999998</v>
          </cell>
        </row>
        <row r="129">
          <cell r="C129" t="str">
            <v>Esmalte para Metales y Madera 1/4 Galón Aluminio Brillante</v>
          </cell>
          <cell r="D129" t="str">
            <v>UN</v>
          </cell>
          <cell r="E129" t="str">
            <v>MATERIAL</v>
          </cell>
          <cell r="F129">
            <v>28378.86</v>
          </cell>
        </row>
        <row r="130">
          <cell r="C130" t="str">
            <v>Teja Glamet/Techmet de Metecno espesor 50mm color arena RAL 9002</v>
          </cell>
          <cell r="D130" t="str">
            <v>M2</v>
          </cell>
          <cell r="E130" t="str">
            <v>MATERIAL</v>
          </cell>
          <cell r="F130">
            <v>130915.00589999999</v>
          </cell>
        </row>
        <row r="131">
          <cell r="C131" t="str">
            <v>Tornillo Cubierta Autoperf Arandela</v>
          </cell>
          <cell r="D131" t="str">
            <v>UN</v>
          </cell>
          <cell r="E131" t="str">
            <v>MATERIAL</v>
          </cell>
          <cell r="F131">
            <v>1306.1399999999999</v>
          </cell>
        </row>
        <row r="132">
          <cell r="C132" t="str">
            <v>Cuadrilla Alt (1 Oficial T1 Alt + 1 ayudante T1 Alt)</v>
          </cell>
          <cell r="D132" t="str">
            <v>DIA</v>
          </cell>
          <cell r="E132" t="str">
            <v>MANO DE OBRA</v>
          </cell>
          <cell r="F132">
            <v>222470.64</v>
          </cell>
        </row>
        <row r="133">
          <cell r="C133" t="str">
            <v>-</v>
          </cell>
          <cell r="D133" t="str">
            <v>-</v>
          </cell>
          <cell r="E133" t="str">
            <v>-</v>
          </cell>
          <cell r="F133" t="str">
            <v>-</v>
          </cell>
        </row>
        <row r="134">
          <cell r="C134" t="str">
            <v>Liston 3cm x 3cm x 2,9 m</v>
          </cell>
          <cell r="D134" t="str">
            <v>UN</v>
          </cell>
          <cell r="E134" t="str">
            <v>MATERIAL</v>
          </cell>
          <cell r="F134">
            <v>6568.6967999999997</v>
          </cell>
        </row>
        <row r="135">
          <cell r="C135" t="str">
            <v>Planchon 23cm x 4cm x 2,9m</v>
          </cell>
          <cell r="D135" t="str">
            <v>UN</v>
          </cell>
          <cell r="E135" t="str">
            <v>MATERIAL</v>
          </cell>
          <cell r="F135">
            <v>3506.3922000000002</v>
          </cell>
        </row>
        <row r="136">
          <cell r="C136" t="str">
            <v>Puntilla con cabeza de 2"</v>
          </cell>
          <cell r="D136" t="str">
            <v>LB</v>
          </cell>
          <cell r="E136" t="str">
            <v>MATERIAL</v>
          </cell>
          <cell r="F136">
            <v>4630.8599999999997</v>
          </cell>
        </row>
        <row r="137">
          <cell r="C137" t="str">
            <v>Tabla chapa 30cmx2cmx2.9m - Ordinario</v>
          </cell>
          <cell r="D137" t="str">
            <v>UN</v>
          </cell>
          <cell r="E137" t="str">
            <v>MATERIAL</v>
          </cell>
          <cell r="F137">
            <v>27989.464044</v>
          </cell>
        </row>
        <row r="138">
          <cell r="C138" t="str">
            <v>Vara de clavo D=6-8 cm (3M) Eucalipto</v>
          </cell>
          <cell r="D138" t="str">
            <v>UN</v>
          </cell>
          <cell r="E138" t="str">
            <v>MATERIAL</v>
          </cell>
          <cell r="F138">
            <v>8635.9601999999995</v>
          </cell>
        </row>
        <row r="139">
          <cell r="C139" t="str">
            <v xml:space="preserve">Vibrador de concreto a gasolina 3-4M </v>
          </cell>
          <cell r="D139" t="str">
            <v>DIA</v>
          </cell>
          <cell r="E139" t="str">
            <v>EQUIPO</v>
          </cell>
          <cell r="F139">
            <v>49573.95</v>
          </cell>
        </row>
        <row r="140">
          <cell r="C140" t="str">
            <v>Cerco 8 x 8 cm x 2,9m - Ordinario</v>
          </cell>
          <cell r="D140" t="str">
            <v>UN</v>
          </cell>
          <cell r="E140" t="str">
            <v>MATERIAL</v>
          </cell>
          <cell r="F140">
            <v>27989.392800000001</v>
          </cell>
        </row>
        <row r="141">
          <cell r="C141" t="str">
            <v>Acero corrugado 1/4 a 1 6000 PSI</v>
          </cell>
          <cell r="D141" t="str">
            <v>KG</v>
          </cell>
          <cell r="E141" t="str">
            <v>MATERIAL</v>
          </cell>
          <cell r="F141">
            <v>4037.16</v>
          </cell>
        </row>
        <row r="142">
          <cell r="C142" t="str">
            <v>Granito No 2 blanco4</v>
          </cell>
          <cell r="D142" t="str">
            <v>KG</v>
          </cell>
          <cell r="E142" t="str">
            <v>MATERIAL</v>
          </cell>
          <cell r="F142">
            <v>1557.1902857142857</v>
          </cell>
        </row>
        <row r="143">
          <cell r="C143" t="str">
            <v>Sellador superficies De Hormigon 1 Galón</v>
          </cell>
          <cell r="D143" t="str">
            <v>GL</v>
          </cell>
          <cell r="E143" t="str">
            <v>MATERIAL</v>
          </cell>
          <cell r="F143">
            <v>94873.26</v>
          </cell>
        </row>
        <row r="144">
          <cell r="C144" t="str">
            <v>Grata entorchada 4" 5/8</v>
          </cell>
          <cell r="D144" t="str">
            <v>UN</v>
          </cell>
          <cell r="E144" t="str">
            <v>MATERIAL</v>
          </cell>
          <cell r="F144">
            <v>23629.26</v>
          </cell>
        </row>
        <row r="145">
          <cell r="C145" t="str">
            <v xml:space="preserve">Masilla para metal </v>
          </cell>
          <cell r="D145" t="str">
            <v>UN</v>
          </cell>
          <cell r="E145" t="str">
            <v>MATERIAL</v>
          </cell>
          <cell r="F145">
            <v>41440.26</v>
          </cell>
        </row>
        <row r="146">
          <cell r="C146" t="str">
            <v>Anticorrosivo gris</v>
          </cell>
          <cell r="D146" t="str">
            <v>GL</v>
          </cell>
          <cell r="E146" t="str">
            <v>MATERIAL</v>
          </cell>
          <cell r="F146">
            <v>47377.26</v>
          </cell>
        </row>
        <row r="147">
          <cell r="C147" t="str">
            <v>Poliuretano Acripol Verde 750ml</v>
          </cell>
          <cell r="D147" t="str">
            <v>UN</v>
          </cell>
          <cell r="E147" t="str">
            <v>MATERIAL</v>
          </cell>
          <cell r="F147">
            <v>49752.06</v>
          </cell>
        </row>
        <row r="148">
          <cell r="C148" t="str">
            <v>Disolvente Thinner</v>
          </cell>
          <cell r="D148" t="str">
            <v>GL</v>
          </cell>
          <cell r="E148" t="str">
            <v>MATERIAL</v>
          </cell>
          <cell r="F148">
            <v>34422.726000000002</v>
          </cell>
        </row>
        <row r="149">
          <cell r="C149" t="str">
            <v xml:space="preserve">Soldadura para hierro estructural </v>
          </cell>
          <cell r="D149" t="str">
            <v>KG</v>
          </cell>
          <cell r="E149" t="str">
            <v>MATERIAL</v>
          </cell>
          <cell r="F149">
            <v>14130.06</v>
          </cell>
        </row>
        <row r="150">
          <cell r="C150" t="str">
            <v>Equipo de soldadura</v>
          </cell>
          <cell r="D150" t="str">
            <v>DIA</v>
          </cell>
          <cell r="E150" t="str">
            <v>MATERIAL</v>
          </cell>
          <cell r="F150">
            <v>46189.86</v>
          </cell>
        </row>
        <row r="151">
          <cell r="C151" t="str">
            <v>Equipo de pintura electrostática portátil</v>
          </cell>
          <cell r="D151" t="str">
            <v>DIA</v>
          </cell>
          <cell r="E151" t="str">
            <v>MATERIAL</v>
          </cell>
          <cell r="F151">
            <v>38392.6</v>
          </cell>
        </row>
        <row r="152">
          <cell r="C152" t="str">
            <v xml:space="preserve">Teja ajover max trapezoidal A360 - Termoacustica </v>
          </cell>
          <cell r="D152" t="str">
            <v>M2</v>
          </cell>
          <cell r="E152" t="str">
            <v>MATERIAL</v>
          </cell>
          <cell r="F152">
            <v>60555.915749999993</v>
          </cell>
        </row>
        <row r="153">
          <cell r="C153" t="str">
            <v>Transporte Bucaramanga - El Playon</v>
          </cell>
          <cell r="D153" t="str">
            <v>M3/KM</v>
          </cell>
          <cell r="E153" t="str">
            <v>MATERIAL</v>
          </cell>
          <cell r="F153">
            <v>2493.54</v>
          </cell>
        </row>
        <row r="154">
          <cell r="C154" t="str">
            <v>Angulo 2 1/2" x 3</v>
          </cell>
          <cell r="D154" t="str">
            <v>UN</v>
          </cell>
          <cell r="E154" t="str">
            <v>MATERIAL</v>
          </cell>
          <cell r="F154">
            <v>16447.864799999999</v>
          </cell>
        </row>
        <row r="155">
          <cell r="C155" t="str">
            <v>Malla 1.8mt x 10mt Metal 2-1/4 x 2-1/4 2.5mm Eslabonada</v>
          </cell>
          <cell r="D155" t="str">
            <v>ML</v>
          </cell>
          <cell r="E155" t="str">
            <v>MATERIAL</v>
          </cell>
          <cell r="F155">
            <v>32166.665999999997</v>
          </cell>
        </row>
        <row r="156">
          <cell r="C156" t="str">
            <v>Platina de 1/2 x 1/8"</v>
          </cell>
          <cell r="D156" t="str">
            <v>UN</v>
          </cell>
          <cell r="E156" t="str">
            <v>MATERIAL</v>
          </cell>
          <cell r="F156">
            <v>6157.8563999999997</v>
          </cell>
        </row>
        <row r="157">
          <cell r="C157" t="str">
            <v xml:space="preserve">Tubo estructural redondo negro esp 4mm </v>
          </cell>
          <cell r="D157" t="str">
            <v>ML</v>
          </cell>
          <cell r="E157" t="str">
            <v>MATERIAL</v>
          </cell>
          <cell r="F157">
            <v>28135.442999999999</v>
          </cell>
        </row>
        <row r="158">
          <cell r="C158" t="str">
            <v>Puerta en malla eslabonada de 1 x 2m malla eslabonada galvanizada</v>
          </cell>
          <cell r="D158" t="str">
            <v>UN</v>
          </cell>
          <cell r="E158" t="str">
            <v>MATERIAL</v>
          </cell>
          <cell r="F158">
            <v>298654.848</v>
          </cell>
        </row>
        <row r="159">
          <cell r="C159" t="str">
            <v>Caballete para teja termoacustica</v>
          </cell>
          <cell r="D159" t="str">
            <v>ML</v>
          </cell>
          <cell r="E159" t="str">
            <v>MATERIAL</v>
          </cell>
          <cell r="F159">
            <v>52245.599999999999</v>
          </cell>
        </row>
        <row r="160">
          <cell r="C160" t="str">
            <v>Canal en lamina galvanizada DS= 50 CM</v>
          </cell>
          <cell r="D160" t="str">
            <v>ML</v>
          </cell>
          <cell r="E160" t="str">
            <v>MATERIAL</v>
          </cell>
          <cell r="F160">
            <v>39801.648000000001</v>
          </cell>
        </row>
        <row r="161">
          <cell r="C161" t="str">
            <v>Soporte para canal metalica</v>
          </cell>
          <cell r="D161" t="str">
            <v>UN</v>
          </cell>
          <cell r="E161" t="str">
            <v>MATERIAL</v>
          </cell>
          <cell r="F161">
            <v>11755.26</v>
          </cell>
        </row>
        <row r="162">
          <cell r="C162" t="str">
            <v>Pulidora 9"</v>
          </cell>
          <cell r="D162" t="str">
            <v>DIA</v>
          </cell>
          <cell r="E162" t="str">
            <v>MATERIAL</v>
          </cell>
          <cell r="F162">
            <v>23629.26</v>
          </cell>
        </row>
        <row r="163">
          <cell r="C163" t="str">
            <v>Suministro e instalación ventana con persiana en aluminio CR18</v>
          </cell>
          <cell r="D163" t="str">
            <v>M2</v>
          </cell>
          <cell r="E163" t="str">
            <v>MATERIAL</v>
          </cell>
          <cell r="F163">
            <v>481512.07319999998</v>
          </cell>
        </row>
        <row r="164">
          <cell r="C164" t="str">
            <v>Suministro e instalación ventana con persiana en aluminio CR18 y ventana superior en batiente</v>
          </cell>
          <cell r="D164" t="str">
            <v>M2</v>
          </cell>
          <cell r="E164" t="str">
            <v>MATERIAL</v>
          </cell>
          <cell r="F164">
            <v>685469.87135999999</v>
          </cell>
        </row>
        <row r="165">
          <cell r="C165" t="str">
            <v xml:space="preserve"> Ventana con batiente superior en perfileria de aluminio anodizado color gris RAL 7035 de 14 micras + vidrio</v>
          </cell>
          <cell r="D165" t="str">
            <v>M2</v>
          </cell>
          <cell r="E165" t="str">
            <v>MATERIAL</v>
          </cell>
          <cell r="F165">
            <v>348198.45333333337</v>
          </cell>
        </row>
        <row r="166">
          <cell r="C166" t="str">
            <v>Puerta de una hoja  entamborada metálica en lamina de acero cal 18 CR. Incluye cerradura, cilindro y rejilla superior</v>
          </cell>
          <cell r="D166" t="str">
            <v>M2</v>
          </cell>
          <cell r="E166" t="str">
            <v>MATERIAL</v>
          </cell>
          <cell r="F166">
            <v>868736.83072405052</v>
          </cell>
        </row>
        <row r="167">
          <cell r="C167" t="str">
            <v>Puerta de una hoja  entamborada metálica en lamina de acero cal 18 CR, acabado pintura epoxipoliamina color verde con Cerradura tipo cilindro  con llave</v>
          </cell>
          <cell r="D167" t="str">
            <v>M2</v>
          </cell>
          <cell r="E167" t="str">
            <v>MATERIAL</v>
          </cell>
          <cell r="F167">
            <v>710595.77240506327</v>
          </cell>
        </row>
        <row r="168">
          <cell r="C168" t="str">
            <v>Acero estructural ASTM A-36</v>
          </cell>
          <cell r="D168" t="str">
            <v>KG</v>
          </cell>
          <cell r="E168" t="str">
            <v>MATERIAL</v>
          </cell>
          <cell r="F168">
            <v>10499.854363636363</v>
          </cell>
        </row>
        <row r="169">
          <cell r="C169" t="str">
            <v xml:space="preserve">Soldadura para hierro estructural </v>
          </cell>
          <cell r="D169" t="str">
            <v>KG</v>
          </cell>
          <cell r="E169" t="str">
            <v>MATERIAL</v>
          </cell>
          <cell r="F169">
            <v>14130.06</v>
          </cell>
        </row>
        <row r="170">
          <cell r="C170" t="str">
            <v>Piso Porcelanico Sellado Beige Veta 60x60cm Caja.1.44 m2</v>
          </cell>
          <cell r="D170" t="str">
            <v>M2</v>
          </cell>
          <cell r="E170" t="str">
            <v>MATERIAL</v>
          </cell>
          <cell r="F170">
            <v>64000.86</v>
          </cell>
        </row>
        <row r="171">
          <cell r="C171" t="str">
            <v xml:space="preserve">Baldosa cerámica toledo color blanco 30*30 </v>
          </cell>
          <cell r="D171" t="str">
            <v>M2</v>
          </cell>
          <cell r="E171" t="str">
            <v>MATERIAL</v>
          </cell>
          <cell r="F171">
            <v>30278.7</v>
          </cell>
        </row>
        <row r="172">
          <cell r="C172" t="str">
            <v>Dilatación U 3,05 M</v>
          </cell>
          <cell r="D172" t="str">
            <v>ML</v>
          </cell>
          <cell r="E172" t="str">
            <v>MATERIAL</v>
          </cell>
          <cell r="F172">
            <v>3075.366</v>
          </cell>
        </row>
        <row r="173">
          <cell r="C173" t="str">
            <v>Placa de Yeso ST 1/2pg</v>
          </cell>
          <cell r="D173" t="str">
            <v>M2</v>
          </cell>
          <cell r="E173" t="str">
            <v>MATERIAL</v>
          </cell>
          <cell r="F173">
            <v>9931.4135999999999</v>
          </cell>
        </row>
        <row r="174">
          <cell r="C174" t="str">
            <v>Vigueta en aluminio cal 26</v>
          </cell>
          <cell r="D174" t="str">
            <v>UN</v>
          </cell>
          <cell r="E174" t="str">
            <v>MATERIAL</v>
          </cell>
          <cell r="F174">
            <v>2909.13</v>
          </cell>
        </row>
        <row r="175">
          <cell r="C175" t="str">
            <v>Omega en aluminio cal 26</v>
          </cell>
          <cell r="D175" t="str">
            <v>UN</v>
          </cell>
          <cell r="E175" t="str">
            <v>MATERIAL</v>
          </cell>
          <cell r="F175">
            <v>6144.7950000000001</v>
          </cell>
        </row>
        <row r="176">
          <cell r="C176" t="str">
            <v>Ángulo Calibre 26 x 20mm x 30mm x 2.44m</v>
          </cell>
          <cell r="D176" t="str">
            <v>UN</v>
          </cell>
          <cell r="E176" t="str">
            <v>MATERIAL</v>
          </cell>
          <cell r="F176">
            <v>15436.2</v>
          </cell>
        </row>
        <row r="177">
          <cell r="C177" t="str">
            <v>Aislante tipo frecasa</v>
          </cell>
          <cell r="D177" t="str">
            <v>M2</v>
          </cell>
          <cell r="E177" t="str">
            <v>MATERIAL</v>
          </cell>
          <cell r="F177">
            <v>11223.3048</v>
          </cell>
        </row>
        <row r="178">
          <cell r="C178" t="str">
            <v>Tornillo 6x1</v>
          </cell>
          <cell r="D178" t="str">
            <v>UN</v>
          </cell>
          <cell r="E178" t="str">
            <v>MATERIAL</v>
          </cell>
          <cell r="F178">
            <v>1.1874</v>
          </cell>
        </row>
        <row r="179">
          <cell r="C179" t="str">
            <v>Cinta teflon 10 m 1/2``</v>
          </cell>
          <cell r="D179" t="str">
            <v>ML</v>
          </cell>
          <cell r="E179" t="str">
            <v>MATERIAL</v>
          </cell>
          <cell r="F179">
            <v>201.858</v>
          </cell>
        </row>
        <row r="180">
          <cell r="C180" t="str">
            <v>Masilla supermatico 5 galones</v>
          </cell>
          <cell r="D180" t="str">
            <v>GL</v>
          </cell>
          <cell r="E180" t="str">
            <v>MATERIAL</v>
          </cell>
          <cell r="F180">
            <v>11250.615</v>
          </cell>
        </row>
        <row r="181">
          <cell r="C181" t="str">
            <v xml:space="preserve"> orinal arrecife corona color blanco o similar con fluxometro, orificio de conexión 3/4"</v>
          </cell>
          <cell r="D181" t="str">
            <v>UN</v>
          </cell>
          <cell r="E181" t="str">
            <v>MATERIAL</v>
          </cell>
          <cell r="F181">
            <v>503576.33999999997</v>
          </cell>
        </row>
        <row r="182">
          <cell r="C182" t="str">
            <v>lavamanos de sobreponer marsella color blanco agujero central para griferia sencilla de 35mm</v>
          </cell>
          <cell r="D182" t="str">
            <v>UN</v>
          </cell>
          <cell r="E182" t="str">
            <v>MATERIAL</v>
          </cell>
          <cell r="F182">
            <v>193427.46</v>
          </cell>
        </row>
        <row r="183">
          <cell r="C183" t="str">
            <v>griferia tipo push antivandalica</v>
          </cell>
          <cell r="D183" t="str">
            <v>UN</v>
          </cell>
          <cell r="E183" t="str">
            <v>MATERIAL</v>
          </cell>
          <cell r="F183">
            <v>223706.16</v>
          </cell>
        </row>
        <row r="184">
          <cell r="C184" t="str">
            <v>Lavamanos de colgar blanco corona o similar.</v>
          </cell>
          <cell r="D184" t="str">
            <v>UN</v>
          </cell>
          <cell r="E184" t="str">
            <v>MATERIAL</v>
          </cell>
          <cell r="F184">
            <v>75874.86</v>
          </cell>
        </row>
        <row r="185">
          <cell r="C185" t="str">
            <v>Registro Ducha Cierre Rapido Manija Palanca Boccherine</v>
          </cell>
          <cell r="D185" t="str">
            <v>UN</v>
          </cell>
          <cell r="E185" t="str">
            <v>MATERIAL</v>
          </cell>
          <cell r="F185">
            <v>62932.2</v>
          </cell>
        </row>
        <row r="186">
          <cell r="C186" t="str">
            <v>Ducha redonda de 8"</v>
          </cell>
          <cell r="D186" t="str">
            <v>UN</v>
          </cell>
          <cell r="E186" t="str">
            <v>MATERIAL</v>
          </cell>
          <cell r="F186">
            <v>323448.9474</v>
          </cell>
        </row>
        <row r="187">
          <cell r="C187" t="str">
            <v>Secador de Manos Acero Inox 110-120v Ultra Rápido</v>
          </cell>
          <cell r="D187" t="str">
            <v>UN</v>
          </cell>
          <cell r="E187" t="str">
            <v>MATERIAL</v>
          </cell>
          <cell r="F187">
            <v>1110100.26</v>
          </cell>
        </row>
        <row r="188">
          <cell r="C188" t="str">
            <v>Suministro e Instalación de 
Divisiones de baños en acero 
inoxidable Socoda, sistema Cantileve</v>
          </cell>
          <cell r="D188" t="str">
            <v>M2</v>
          </cell>
          <cell r="E188" t="str">
            <v>MATERIAL</v>
          </cell>
          <cell r="F188">
            <v>843257.87658000004</v>
          </cell>
        </row>
        <row r="189">
          <cell r="C189" t="str">
            <v>Espejo de baño flotado 40 cm x 100 cm</v>
          </cell>
          <cell r="D189" t="str">
            <v>M2</v>
          </cell>
          <cell r="E189" t="str">
            <v>MATERIAL</v>
          </cell>
          <cell r="F189">
            <v>836820.15</v>
          </cell>
        </row>
        <row r="190">
          <cell r="C190" t="str">
            <v>Paral Base 6 2-1/2 x 1-1/4pg</v>
          </cell>
          <cell r="D190" t="str">
            <v>ML</v>
          </cell>
          <cell r="E190" t="str">
            <v>MATERIAL</v>
          </cell>
          <cell r="F190">
            <v>3775.9319999999998</v>
          </cell>
        </row>
        <row r="191">
          <cell r="C191" t="str">
            <v>Sikaflex 118 Extreme Grab, Adhesivo de rapido uso 290ml</v>
          </cell>
          <cell r="D191" t="str">
            <v>UN</v>
          </cell>
          <cell r="E191" t="str">
            <v>MATERIAL</v>
          </cell>
          <cell r="F191">
            <v>43684.445999999996</v>
          </cell>
        </row>
        <row r="192">
          <cell r="C192" t="str">
            <v>Transporte Santander de Quilichao - El Playon</v>
          </cell>
          <cell r="D192" t="str">
            <v>M2</v>
          </cell>
          <cell r="E192" t="str">
            <v>MATERIAL</v>
          </cell>
          <cell r="F192">
            <v>12731.302799999999</v>
          </cell>
        </row>
        <row r="193">
          <cell r="C193" t="str">
            <v>Acero Recto Corrugado</v>
          </cell>
          <cell r="D193" t="str">
            <v>KG</v>
          </cell>
          <cell r="E193" t="str">
            <v>MATERIAL</v>
          </cell>
          <cell r="F193">
            <v>6183.9791999999998</v>
          </cell>
        </row>
        <row r="194">
          <cell r="C194" t="str">
            <v>CEMENTO GRIS</v>
          </cell>
          <cell r="D194" t="str">
            <v>kg</v>
          </cell>
          <cell r="E194" t="str">
            <v>MATERIAL</v>
          </cell>
          <cell r="F194">
            <v>617.44799999999998</v>
          </cell>
        </row>
        <row r="195">
          <cell r="C195" t="str">
            <v>MANO DE OBRA AA (Albañileria)</v>
          </cell>
          <cell r="D195" t="str">
            <v>hc</v>
          </cell>
          <cell r="E195" t="str">
            <v>Mano de obra</v>
          </cell>
          <cell r="F195">
            <v>25741</v>
          </cell>
        </row>
        <row r="196">
          <cell r="C196" t="str">
            <v>MEZCLADORA A GASOLINA</v>
          </cell>
          <cell r="D196" t="str">
            <v>dd</v>
          </cell>
          <cell r="E196" t="str">
            <v>Equipo</v>
          </cell>
          <cell r="F196">
            <v>38186.784</v>
          </cell>
        </row>
        <row r="197">
          <cell r="C197" t="str">
            <v>ARENA LAVADA DE RIO</v>
          </cell>
          <cell r="D197" t="str">
            <v>m3</v>
          </cell>
          <cell r="E197" t="str">
            <v>MATERIAL</v>
          </cell>
          <cell r="F197">
            <v>116662.05</v>
          </cell>
        </row>
        <row r="198">
          <cell r="C198" t="str">
            <v>GRAVILLA COMUN DE RIO</v>
          </cell>
          <cell r="D198" t="str">
            <v>m3</v>
          </cell>
          <cell r="E198" t="str">
            <v>MATERIAL</v>
          </cell>
          <cell r="F198">
            <v>142488</v>
          </cell>
        </row>
        <row r="199">
          <cell r="C199" t="str">
            <v>EQUIPO BASICO ( Herramienta menor )</v>
          </cell>
          <cell r="D199" t="str">
            <v>glb</v>
          </cell>
          <cell r="E199" t="str">
            <v>Equipo</v>
          </cell>
          <cell r="F199">
            <v>7718.1</v>
          </cell>
        </row>
        <row r="200">
          <cell r="C200" t="str">
            <v xml:space="preserve">ARENA DE PEÑA </v>
          </cell>
          <cell r="D200" t="str">
            <v>m3</v>
          </cell>
          <cell r="E200" t="str">
            <v>MATERIAL</v>
          </cell>
          <cell r="F200">
            <v>162198.84</v>
          </cell>
        </row>
        <row r="201">
          <cell r="C201" t="str">
            <v>SIKA-1 Impermeabilizante integral morteros o Similar.</v>
          </cell>
          <cell r="D201" t="str">
            <v>kg</v>
          </cell>
          <cell r="E201" t="str">
            <v>MATERIAL</v>
          </cell>
          <cell r="F201">
            <v>12042.6108</v>
          </cell>
        </row>
        <row r="202">
          <cell r="C202" t="str">
            <v>Toma datos RJ45 blanca arquea</v>
          </cell>
          <cell r="D202" t="str">
            <v>UN</v>
          </cell>
          <cell r="E202" t="str">
            <v>MATERIAL</v>
          </cell>
          <cell r="F202">
            <v>54501.66</v>
          </cell>
        </row>
        <row r="203">
          <cell r="C203" t="str">
            <v>TUBERIA CONDUIT PVC 3/4"</v>
          </cell>
          <cell r="D203" t="str">
            <v>ML</v>
          </cell>
          <cell r="E203" t="str">
            <v>MATERIAL</v>
          </cell>
          <cell r="F203">
            <v>2532.7242000000001</v>
          </cell>
        </row>
        <row r="204">
          <cell r="C204" t="str">
            <v>ADAPTADOR TERMINAL PVC 3/4"</v>
          </cell>
          <cell r="D204" t="str">
            <v>UN</v>
          </cell>
          <cell r="E204" t="str">
            <v>MATERIAL</v>
          </cell>
          <cell r="F204">
            <v>2137.3200000000002</v>
          </cell>
        </row>
        <row r="205">
          <cell r="C205" t="str">
            <v xml:space="preserve">Cable Cat 6a f/utp ortronics o similar </v>
          </cell>
          <cell r="D205" t="str">
            <v>ML</v>
          </cell>
          <cell r="E205" t="str">
            <v>MATERIAL</v>
          </cell>
          <cell r="F205">
            <v>5931.0630000000001</v>
          </cell>
        </row>
        <row r="206">
          <cell r="C206" t="str">
            <v xml:space="preserve">Patch Cord Cat 6A 2M ortronics o similar </v>
          </cell>
          <cell r="D206" t="str">
            <v>UN</v>
          </cell>
          <cell r="E206" t="str">
            <v>MATERIAL</v>
          </cell>
          <cell r="F206">
            <v>98851.05</v>
          </cell>
        </row>
        <row r="207">
          <cell r="C207" t="str">
            <v xml:space="preserve">Tubo EMT 3/4" </v>
          </cell>
          <cell r="D207" t="str">
            <v>ML</v>
          </cell>
          <cell r="E207" t="str">
            <v>MATERIAL</v>
          </cell>
          <cell r="F207">
            <v>8668.02</v>
          </cell>
        </row>
        <row r="208">
          <cell r="C208" t="str">
            <v>Canaleta de Superficie, Blanca, 20x12, con Adhesivo</v>
          </cell>
          <cell r="D208" t="str">
            <v>ML</v>
          </cell>
          <cell r="E208" t="str">
            <v>MATERIAL</v>
          </cell>
          <cell r="F208">
            <v>10331.5674</v>
          </cell>
        </row>
        <row r="209">
          <cell r="C209" t="str">
            <v>Cable UTP categoria 6</v>
          </cell>
          <cell r="D209" t="str">
            <v>ML</v>
          </cell>
          <cell r="E209" t="str">
            <v>MATERIAL</v>
          </cell>
          <cell r="F209">
            <v>10332.754800000001</v>
          </cell>
        </row>
        <row r="210">
          <cell r="C210" t="str">
            <v>Caja cableado sistema estructurado</v>
          </cell>
          <cell r="D210" t="str">
            <v>UN</v>
          </cell>
          <cell r="E210" t="str">
            <v>MATERIAL</v>
          </cell>
          <cell r="F210">
            <v>10333.9422</v>
          </cell>
        </row>
        <row r="211">
          <cell r="C211" t="str">
            <v>Placa tmd HDMI</v>
          </cell>
          <cell r="D211" t="str">
            <v>UN</v>
          </cell>
          <cell r="E211" t="str">
            <v>MATERIAL</v>
          </cell>
          <cell r="F211">
            <v>10335.1296</v>
          </cell>
        </row>
        <row r="212">
          <cell r="C212" t="str">
            <v>Salida RJ45 Categoria 6</v>
          </cell>
          <cell r="D212" t="str">
            <v>UN</v>
          </cell>
          <cell r="E212" t="str">
            <v>MATERIAL</v>
          </cell>
          <cell r="F212">
            <v>10336.316999999999</v>
          </cell>
        </row>
        <row r="213">
          <cell r="C213" t="str">
            <v>TUBERIA CONDUIT PVC 1"</v>
          </cell>
          <cell r="D213" t="str">
            <v>ML</v>
          </cell>
          <cell r="E213" t="str">
            <v>MATERIAL</v>
          </cell>
          <cell r="F213">
            <v>3918.42</v>
          </cell>
        </row>
        <row r="214">
          <cell r="C214" t="str">
            <v>ADAPTADOR TERMINAL PVC 1"</v>
          </cell>
          <cell r="D214" t="str">
            <v>UN</v>
          </cell>
          <cell r="E214" t="str">
            <v>MATERIAL</v>
          </cell>
          <cell r="F214">
            <v>2137.3200000000002</v>
          </cell>
        </row>
        <row r="215">
          <cell r="C215" t="str">
            <v xml:space="preserve">Bandeja de fibra </v>
          </cell>
          <cell r="D215" t="str">
            <v>UN</v>
          </cell>
          <cell r="E215" t="str">
            <v>MATERIAL</v>
          </cell>
          <cell r="F215">
            <v>1107131.76</v>
          </cell>
        </row>
        <row r="216">
          <cell r="C216" t="str">
            <v>p-link T1600g-52ps Jetstream 48 Puertos Gigabit Switch Poe</v>
          </cell>
          <cell r="D216" t="str">
            <v>UN</v>
          </cell>
          <cell r="E216" t="str">
            <v>MATERIAL</v>
          </cell>
          <cell r="F216">
            <v>4030035.6</v>
          </cell>
        </row>
        <row r="217">
          <cell r="C217" t="str">
            <v xml:space="preserve">SFP 1G </v>
          </cell>
          <cell r="D217" t="str">
            <v>UN</v>
          </cell>
          <cell r="E217" t="str">
            <v>MATERIAL</v>
          </cell>
          <cell r="F217">
            <v>1144036.152</v>
          </cell>
        </row>
        <row r="218">
          <cell r="C218" t="str">
            <v xml:space="preserve">Ingeniero Configurador </v>
          </cell>
          <cell r="D218" t="str">
            <v>DIA</v>
          </cell>
          <cell r="E218" t="str">
            <v>MANO DE OBRA</v>
          </cell>
          <cell r="F218">
            <v>588420</v>
          </cell>
        </row>
        <row r="219">
          <cell r="C219" t="str">
            <v>Herraje Y Jack De 48 Puertos Cat 6a Amp</v>
          </cell>
          <cell r="D219" t="str">
            <v>UN</v>
          </cell>
          <cell r="E219" t="str">
            <v>MATERIAL</v>
          </cell>
          <cell r="F219">
            <v>1781100</v>
          </cell>
        </row>
        <row r="220">
          <cell r="C220" t="str">
            <v xml:space="preserve">Rack de 42 u </v>
          </cell>
          <cell r="D220" t="str">
            <v>UN</v>
          </cell>
          <cell r="E220" t="str">
            <v>MATERIAL</v>
          </cell>
          <cell r="F220">
            <v>6286926.7800000003</v>
          </cell>
        </row>
        <row r="221">
          <cell r="C221" t="str">
            <v xml:space="preserve">Organizador vertical </v>
          </cell>
          <cell r="D221" t="str">
            <v>UN</v>
          </cell>
          <cell r="E221" t="str">
            <v>MATERIAL</v>
          </cell>
          <cell r="F221">
            <v>1024215.618</v>
          </cell>
        </row>
        <row r="222">
          <cell r="C222" t="str">
            <v xml:space="preserve">Multitoma de 6 salidas </v>
          </cell>
          <cell r="D222" t="str">
            <v>UN</v>
          </cell>
          <cell r="E222" t="str">
            <v>MATERIAL</v>
          </cell>
          <cell r="F222">
            <v>514025.45999999996</v>
          </cell>
        </row>
        <row r="223">
          <cell r="C223" t="str">
            <v xml:space="preserve">Kit tierra Rack </v>
          </cell>
          <cell r="D223" t="str">
            <v>UN</v>
          </cell>
          <cell r="E223" t="str">
            <v>MATERIAL</v>
          </cell>
          <cell r="F223">
            <v>744677.91</v>
          </cell>
        </row>
        <row r="224">
          <cell r="C224" t="str">
            <v>Toma Doble P/T Blanca Clickme</v>
          </cell>
          <cell r="D224" t="str">
            <v>UN</v>
          </cell>
          <cell r="E224" t="str">
            <v>MATERIAL</v>
          </cell>
          <cell r="F224">
            <v>24816.66</v>
          </cell>
        </row>
        <row r="225">
          <cell r="C225" t="str">
            <v xml:space="preserve">Toma Doble P/T Gfci 20A 127V Futura </v>
          </cell>
          <cell r="D225" t="str">
            <v>UN</v>
          </cell>
          <cell r="E225" t="str">
            <v>MATERIAL</v>
          </cell>
          <cell r="F225">
            <v>59370</v>
          </cell>
        </row>
        <row r="226">
          <cell r="C226" t="str">
            <v>CABLE DESNUDO 12 EN COBRE</v>
          </cell>
          <cell r="D226" t="str">
            <v>ML</v>
          </cell>
          <cell r="E226" t="str">
            <v>MATERIAL</v>
          </cell>
          <cell r="F226">
            <v>2518.2616680000001</v>
          </cell>
        </row>
        <row r="227">
          <cell r="C227" t="str">
            <v>CABLE ENCAUCHETADO ST 3x16 AWG LS FR HF</v>
          </cell>
          <cell r="D227" t="str">
            <v>ML</v>
          </cell>
          <cell r="E227" t="str">
            <v>MATERIAL</v>
          </cell>
          <cell r="F227">
            <v>8867.289467999999</v>
          </cell>
        </row>
        <row r="228">
          <cell r="C228" t="str">
            <v>CABLE LS FR HF - 12 AWG COBRE</v>
          </cell>
          <cell r="D228" t="str">
            <v>ML</v>
          </cell>
          <cell r="E228" t="str">
            <v>MATERIAL</v>
          </cell>
          <cell r="F228">
            <v>3867.6349019999998</v>
          </cell>
        </row>
        <row r="229">
          <cell r="C229" t="str">
            <v>ADAPTADOR TERMINAL PVC 3/4"</v>
          </cell>
          <cell r="D229" t="str">
            <v>UN</v>
          </cell>
          <cell r="E229" t="str">
            <v>MATERIAL</v>
          </cell>
          <cell r="F229">
            <v>2137.3200000000002</v>
          </cell>
        </row>
        <row r="230">
          <cell r="C230" t="str">
            <v>TUBERIA CONDUIT PVC 3/4"</v>
          </cell>
          <cell r="D230" t="str">
            <v>ML</v>
          </cell>
          <cell r="E230" t="str">
            <v>MATERIAL</v>
          </cell>
          <cell r="F230">
            <v>2532.7242000000001</v>
          </cell>
        </row>
        <row r="231">
          <cell r="C231" t="str">
            <v>CAJA 2400 GALVANIZADA CALIBRE 20</v>
          </cell>
          <cell r="D231" t="str">
            <v>UN</v>
          </cell>
          <cell r="E231" t="str">
            <v>MATERIAL</v>
          </cell>
          <cell r="F231">
            <v>3510.0018959999998</v>
          </cell>
        </row>
        <row r="232">
          <cell r="C232" t="str">
            <v>CAJA DOBLE FONDO GALVANIZADA CALIBRE 20</v>
          </cell>
          <cell r="D232" t="str">
            <v>UN</v>
          </cell>
          <cell r="E232" t="str">
            <v>MATERIAL</v>
          </cell>
          <cell r="F232">
            <v>4766.9835359999997</v>
          </cell>
        </row>
        <row r="233">
          <cell r="C233" t="str">
            <v>CHAZO METALICO DE 1/4" + TORNILLO</v>
          </cell>
          <cell r="D233" t="str">
            <v>UN</v>
          </cell>
          <cell r="E233" t="str">
            <v>MATERIAL</v>
          </cell>
          <cell r="F233">
            <v>1544.9736360000002</v>
          </cell>
        </row>
        <row r="234">
          <cell r="C234" t="str">
            <v>CONECTOR EMT DE 3/4"</v>
          </cell>
          <cell r="D234" t="str">
            <v>UN</v>
          </cell>
          <cell r="E234" t="str">
            <v>MATERIAL</v>
          </cell>
          <cell r="F234">
            <v>1928.4325919999999</v>
          </cell>
        </row>
        <row r="235">
          <cell r="C235" t="str">
            <v>CONECTORES DE RESORTE ROJO</v>
          </cell>
          <cell r="D235" t="str">
            <v>UN</v>
          </cell>
          <cell r="E235" t="str">
            <v>MATERIAL</v>
          </cell>
          <cell r="F235">
            <v>833.14198060000001</v>
          </cell>
        </row>
        <row r="236">
          <cell r="C236" t="str">
            <v>GRAPA GALVANIZADA 3/4"</v>
          </cell>
          <cell r="D236" t="str">
            <v>UN</v>
          </cell>
          <cell r="E236" t="str">
            <v>MATERIAL</v>
          </cell>
          <cell r="F236">
            <v>415.28127599999999</v>
          </cell>
        </row>
        <row r="237">
          <cell r="C237" t="str">
            <v>TAPA CIEGA CAJA 2.400</v>
          </cell>
          <cell r="D237" t="str">
            <v>UN</v>
          </cell>
          <cell r="E237" t="str">
            <v>MATERIAL</v>
          </cell>
          <cell r="F237">
            <v>2634.8880959999997</v>
          </cell>
        </row>
        <row r="238">
          <cell r="C238" t="str">
            <v>Lampara Hermetica Led 2X10W Tira Led Lb 20.000H Ilum Caj</v>
          </cell>
          <cell r="D238" t="str">
            <v>UN</v>
          </cell>
          <cell r="E238" t="str">
            <v>MATERIAL</v>
          </cell>
          <cell r="F238">
            <v>130495.26</v>
          </cell>
        </row>
        <row r="239">
          <cell r="C239" t="str">
            <v>Lampara Hermetica Led 2X20W Tira Led Lb 20.000H Ilum Caj</v>
          </cell>
          <cell r="D239" t="str">
            <v>UN</v>
          </cell>
          <cell r="E239" t="str">
            <v>MATERIAL</v>
          </cell>
          <cell r="F239">
            <v>130495.26</v>
          </cell>
        </row>
        <row r="240">
          <cell r="C240" t="str">
            <v>Panel de Incrustar Led de 18W Luz Día H25 1U</v>
          </cell>
          <cell r="D240" t="str">
            <v>UN</v>
          </cell>
          <cell r="E240" t="str">
            <v>MATERIAL</v>
          </cell>
          <cell r="F240">
            <v>29685</v>
          </cell>
        </row>
        <row r="241">
          <cell r="C241" t="str">
            <v>Panel de Incrustar Led de 9W Luz Día H25 1U</v>
          </cell>
          <cell r="D241" t="str">
            <v>UN</v>
          </cell>
          <cell r="E241" t="str">
            <v>MATERIAL</v>
          </cell>
          <cell r="F241">
            <v>23629.26</v>
          </cell>
        </row>
        <row r="242">
          <cell r="C242" t="str">
            <v>ANCLA METALICA MULTIUSO RL'38</v>
          </cell>
          <cell r="D242" t="str">
            <v>UN</v>
          </cell>
          <cell r="E242" t="str">
            <v>MATERIAL</v>
          </cell>
          <cell r="F242">
            <v>1864.0517639999998</v>
          </cell>
        </row>
        <row r="243">
          <cell r="C243" t="str">
            <v>CABLE ENCAUCHETADO ST 3x16 AWG</v>
          </cell>
          <cell r="D243" t="str">
            <v>ML</v>
          </cell>
          <cell r="E243" t="str">
            <v>MATERIAL</v>
          </cell>
          <cell r="F243">
            <v>6047.606310000001</v>
          </cell>
        </row>
        <row r="244">
          <cell r="C244" t="str">
            <v>CONECTOR WAGO DE 5 POLOS 24A 600V REF 222-415</v>
          </cell>
          <cell r="D244" t="str">
            <v>UN</v>
          </cell>
          <cell r="E244" t="str">
            <v>MATERIAL</v>
          </cell>
          <cell r="F244">
            <v>5419.3410960000001</v>
          </cell>
        </row>
        <row r="245">
          <cell r="C245" t="str">
            <v>luminaria HERMÉTICA 20W 4000°K  (SYLVANIA P24358)</v>
          </cell>
          <cell r="D245" t="str">
            <v>UN</v>
          </cell>
          <cell r="E245" t="str">
            <v>MATERIAL</v>
          </cell>
          <cell r="F245">
            <v>187490.46</v>
          </cell>
        </row>
        <row r="246">
          <cell r="C246" t="str">
            <v>luminaria HERMÉTICA 20W 4000°K (SYLVANIA P27371)</v>
          </cell>
          <cell r="D246" t="str">
            <v>UN</v>
          </cell>
          <cell r="E246" t="str">
            <v>MATERIAL</v>
          </cell>
          <cell r="F246">
            <v>187490.46</v>
          </cell>
        </row>
        <row r="247">
          <cell r="C247" t="str">
            <v>Panel Led Empotrar Circular 1350 Lúmenes 18w Luz Fría</v>
          </cell>
          <cell r="D247" t="str">
            <v>UN</v>
          </cell>
          <cell r="E247" t="str">
            <v>MATERIAL</v>
          </cell>
          <cell r="F247">
            <v>23629.26</v>
          </cell>
        </row>
        <row r="248">
          <cell r="C248" t="str">
            <v>PANEL LED RD DE SOBREPONER 12W 4000°K (DISTECSA BALEDS-18W-4K-NW)</v>
          </cell>
          <cell r="D248" t="str">
            <v>UN</v>
          </cell>
          <cell r="E248" t="str">
            <v>MATERIAL</v>
          </cell>
          <cell r="F248">
            <v>21373.200000000001</v>
          </cell>
        </row>
        <row r="249">
          <cell r="C249" t="str">
            <v>PANEL LED RD DE SOBREPONER 9W 4000°K (DISTECSA BALEDS-18W-4K-NW)</v>
          </cell>
          <cell r="D249" t="str">
            <v>UN</v>
          </cell>
          <cell r="E249" t="str">
            <v>MATERIAL</v>
          </cell>
          <cell r="F249">
            <v>21373.200000000001</v>
          </cell>
        </row>
        <row r="250">
          <cell r="C250" t="str">
            <v>Interruptor Conmutable Blanco Clickme</v>
          </cell>
          <cell r="D250" t="str">
            <v>UN</v>
          </cell>
          <cell r="E250" t="str">
            <v>MATERIAL</v>
          </cell>
          <cell r="F250">
            <v>52126.86</v>
          </cell>
        </row>
        <row r="251">
          <cell r="C251" t="str">
            <v>Interruptor doble Blanco Clickme</v>
          </cell>
          <cell r="D251" t="str">
            <v>UN</v>
          </cell>
          <cell r="E251" t="str">
            <v>MATERIAL</v>
          </cell>
          <cell r="F251">
            <v>23629.26</v>
          </cell>
        </row>
        <row r="252">
          <cell r="C252" t="str">
            <v>Interruptor sencillo Blanco Clickme</v>
          </cell>
          <cell r="D252" t="str">
            <v>UN</v>
          </cell>
          <cell r="E252" t="str">
            <v>MATERIAL</v>
          </cell>
          <cell r="F252">
            <v>23629.26</v>
          </cell>
        </row>
        <row r="253">
          <cell r="C253" t="str">
            <v>Tomacorriente Doble Polo A Tierra Aislado Naranja Halux</v>
          </cell>
          <cell r="D253" t="str">
            <v>UN</v>
          </cell>
          <cell r="E253" t="str">
            <v>MATERIAL</v>
          </cell>
          <cell r="F253">
            <v>28378.86</v>
          </cell>
        </row>
        <row r="254">
          <cell r="C254" t="str">
            <v>TUBERIA CONDUIT EMT DE 1/2"</v>
          </cell>
          <cell r="D254" t="str">
            <v>UN</v>
          </cell>
          <cell r="E254" t="str">
            <v>MATERIAL</v>
          </cell>
          <cell r="F254">
            <v>6935.6746440000006</v>
          </cell>
        </row>
        <row r="255">
          <cell r="C255" t="str">
            <v>TUBERIA CONDUIT EMT DE 3/4"</v>
          </cell>
          <cell r="D255" t="str">
            <v>UN</v>
          </cell>
          <cell r="E255" t="str">
            <v>MATERIAL</v>
          </cell>
          <cell r="F255">
            <v>10296.111636</v>
          </cell>
        </row>
        <row r="256">
          <cell r="C256" t="str">
            <v>CAJA 2400 GALVANIZADA CALIBRE 20</v>
          </cell>
          <cell r="D256" t="str">
            <v>UN</v>
          </cell>
          <cell r="E256" t="str">
            <v>MATERIAL</v>
          </cell>
          <cell r="F256">
            <v>3510.0018959999998</v>
          </cell>
        </row>
        <row r="257">
          <cell r="C257" t="str">
            <v>Breaker Monopolar Enchufable 20A-6KA Ciles</v>
          </cell>
          <cell r="D257" t="str">
            <v>UN</v>
          </cell>
          <cell r="E257" t="str">
            <v>MATERIAL</v>
          </cell>
          <cell r="F257">
            <v>15661.806</v>
          </cell>
        </row>
        <row r="258">
          <cell r="C258" t="str">
            <v>Breaker fijo trifásico de 3x20A (EasyPact EZC)</v>
          </cell>
          <cell r="D258" t="str">
            <v>UN</v>
          </cell>
          <cell r="E258" t="str">
            <v>MATERIAL</v>
          </cell>
          <cell r="F258">
            <v>4965157.0338000003</v>
          </cell>
        </row>
        <row r="259">
          <cell r="C259" t="str">
            <v>AMARRE PLASTICO 3M</v>
          </cell>
          <cell r="D259" t="str">
            <v>UN</v>
          </cell>
          <cell r="E259" t="str">
            <v>MATERIAL</v>
          </cell>
          <cell r="F259">
            <v>293.2878</v>
          </cell>
        </row>
        <row r="260">
          <cell r="C260" t="str">
            <v>TABLERO TRIFASICO TIPO TWC DE 12 CIRCUITOS</v>
          </cell>
          <cell r="D260" t="str">
            <v>UN</v>
          </cell>
          <cell r="E260" t="str">
            <v>MATERIAL</v>
          </cell>
          <cell r="F260">
            <v>542349.69959999993</v>
          </cell>
        </row>
        <row r="261">
          <cell r="C261" t="str">
            <v>ADAPTADOR TERMINAL PVC 1-1/4"</v>
          </cell>
          <cell r="D261" t="str">
            <v>UN</v>
          </cell>
          <cell r="E261" t="str">
            <v>MATERIAL</v>
          </cell>
          <cell r="F261">
            <v>2137.3200000000002</v>
          </cell>
        </row>
        <row r="262">
          <cell r="C262" t="str">
            <v>SOLDADURA PVC 1/4 GL</v>
          </cell>
          <cell r="D262" t="str">
            <v>UN</v>
          </cell>
          <cell r="E262" t="str">
            <v>MATERIAL</v>
          </cell>
          <cell r="F262">
            <v>64012.733999999997</v>
          </cell>
        </row>
        <row r="263">
          <cell r="C263" t="str">
            <v>TUBERIA CONDUIT PVC 1-1/4"</v>
          </cell>
          <cell r="D263" t="str">
            <v>ML</v>
          </cell>
          <cell r="E263" t="str">
            <v>MATERIAL</v>
          </cell>
          <cell r="F263">
            <v>5105.82</v>
          </cell>
        </row>
        <row r="264">
          <cell r="C264" t="str">
            <v>Certificación RETIE</v>
          </cell>
          <cell r="D264" t="str">
            <v>GLB</v>
          </cell>
          <cell r="E264" t="str">
            <v>MATERIAL</v>
          </cell>
          <cell r="F264">
            <v>2422296</v>
          </cell>
        </row>
        <row r="265">
          <cell r="C265" t="str">
            <v>Cerificación RETILAP</v>
          </cell>
          <cell r="D265" t="str">
            <v>GLB</v>
          </cell>
          <cell r="E265" t="str">
            <v>MATERIAL</v>
          </cell>
          <cell r="F265">
            <v>1899840</v>
          </cell>
        </row>
        <row r="266">
          <cell r="C266" t="str">
            <v>TUBERIA PVC.S 3" TIPO PAVCO O SIMILAR</v>
          </cell>
          <cell r="D266" t="str">
            <v>ML</v>
          </cell>
          <cell r="E266" t="str">
            <v>MATERIAL</v>
          </cell>
          <cell r="F266">
            <v>8905.5</v>
          </cell>
        </row>
        <row r="267">
          <cell r="C267" t="str">
            <v>SOLDADURA LIQUIDA PVC 1/4 GAL.</v>
          </cell>
          <cell r="D267" t="str">
            <v>UN</v>
          </cell>
          <cell r="E267" t="str">
            <v>MATERIAL</v>
          </cell>
          <cell r="F267">
            <v>111917.19959999999</v>
          </cell>
        </row>
        <row r="268">
          <cell r="C268" t="str">
            <v>LIMPIADOR REMOVEDOR PVC 1/4 GAL.</v>
          </cell>
          <cell r="D268" t="str">
            <v>UN</v>
          </cell>
          <cell r="E268" t="str">
            <v>MATERIAL</v>
          </cell>
          <cell r="F268">
            <v>53963.767800000001</v>
          </cell>
        </row>
        <row r="269">
          <cell r="C269" t="str">
            <v>ESTOPA</v>
          </cell>
          <cell r="D269" t="str">
            <v>KG</v>
          </cell>
          <cell r="E269" t="str">
            <v>MATERIAL</v>
          </cell>
          <cell r="F269">
            <v>18879.66</v>
          </cell>
        </row>
        <row r="270">
          <cell r="C270" t="str">
            <v>ABRAZADERA PERA 2"</v>
          </cell>
          <cell r="D270" t="str">
            <v>UN</v>
          </cell>
          <cell r="E270" t="str">
            <v>MATERIAL</v>
          </cell>
          <cell r="F270">
            <v>2849.7599999999998</v>
          </cell>
        </row>
        <row r="271">
          <cell r="C271" t="str">
            <v>CHAZO MULTIUSO 3/8"</v>
          </cell>
          <cell r="D271" t="str">
            <v>UN</v>
          </cell>
          <cell r="E271" t="str">
            <v>MATERIAL</v>
          </cell>
          <cell r="F271">
            <v>2018.58</v>
          </cell>
        </row>
        <row r="272">
          <cell r="C272" t="str">
            <v>TUERCA 3/8"</v>
          </cell>
          <cell r="D272" t="str">
            <v>UN</v>
          </cell>
          <cell r="E272" t="str">
            <v>MATERIAL</v>
          </cell>
          <cell r="F272">
            <v>368.09399999999999</v>
          </cell>
        </row>
        <row r="273">
          <cell r="C273" t="str">
            <v>VARILLA ROSCADA 3/8" 1m</v>
          </cell>
          <cell r="D273" t="str">
            <v>UN</v>
          </cell>
          <cell r="E273" t="str">
            <v>MATERIAL</v>
          </cell>
          <cell r="F273">
            <v>8786.76</v>
          </cell>
        </row>
        <row r="274">
          <cell r="C274" t="str">
            <v>ABRAZADERA 4"- 6"</v>
          </cell>
          <cell r="D274" t="str">
            <v>UN</v>
          </cell>
          <cell r="E274" t="str">
            <v>MATERIAL</v>
          </cell>
          <cell r="F274">
            <v>8784.3852000000006</v>
          </cell>
        </row>
        <row r="275">
          <cell r="C275" t="str">
            <v>ABRAZADERA 2"- 3"</v>
          </cell>
          <cell r="D275" t="str">
            <v>UN</v>
          </cell>
          <cell r="E275" t="str">
            <v>MATERIAL</v>
          </cell>
          <cell r="F275">
            <v>8784.3852000000006</v>
          </cell>
        </row>
        <row r="276">
          <cell r="C276" t="str">
            <v>Rejilla Cúpula 4 pulg x 3 pulg Aluminio Tubería 3 pulg</v>
          </cell>
          <cell r="D276" t="str">
            <v>UN</v>
          </cell>
          <cell r="E276" t="str">
            <v>MATERIAL</v>
          </cell>
          <cell r="F276">
            <v>23629.26</v>
          </cell>
        </row>
        <row r="277">
          <cell r="C277" t="str">
            <v>Rejilla Cúpula 4 pulg x 6 pulg Aluminio Tubería 3 pulg</v>
          </cell>
          <cell r="D277" t="str">
            <v>UN</v>
          </cell>
          <cell r="E277" t="str">
            <v>MATERIAL</v>
          </cell>
          <cell r="F277">
            <v>23629.26</v>
          </cell>
        </row>
        <row r="278">
          <cell r="C278" t="str">
            <v>UNION PVC.S 4"</v>
          </cell>
          <cell r="D278" t="str">
            <v>UN</v>
          </cell>
          <cell r="E278" t="str">
            <v>MATERIAL</v>
          </cell>
          <cell r="F278">
            <v>8441.2266</v>
          </cell>
        </row>
        <row r="279">
          <cell r="C279" t="str">
            <v>CODO 45 C*C PVC.S 4"</v>
          </cell>
          <cell r="D279" t="str">
            <v>UN</v>
          </cell>
          <cell r="E279" t="str">
            <v>MATERIAL</v>
          </cell>
          <cell r="F279">
            <v>16300.627199999999</v>
          </cell>
        </row>
        <row r="280">
          <cell r="C280" t="str">
            <v>UNION PVC.S 3"</v>
          </cell>
          <cell r="D280" t="str">
            <v>UN</v>
          </cell>
          <cell r="E280" t="str">
            <v>MATERIAL</v>
          </cell>
          <cell r="F280">
            <v>3562.2</v>
          </cell>
        </row>
        <row r="281">
          <cell r="C281" t="str">
            <v>CODO 45 C*C PVC.S 3"</v>
          </cell>
          <cell r="D281" t="str">
            <v>UN</v>
          </cell>
          <cell r="E281" t="str">
            <v>MATERIAL</v>
          </cell>
          <cell r="F281">
            <v>4749.6000000000004</v>
          </cell>
        </row>
        <row r="282">
          <cell r="C282" t="str">
            <v>ESTOPA</v>
          </cell>
          <cell r="D282" t="str">
            <v>KG</v>
          </cell>
          <cell r="E282" t="str">
            <v>MATERIAL</v>
          </cell>
          <cell r="F282">
            <v>18879.66</v>
          </cell>
        </row>
        <row r="283">
          <cell r="C283" t="str">
            <v>ABRAZADERA PERA 4"</v>
          </cell>
          <cell r="D283" t="str">
            <v>UN</v>
          </cell>
          <cell r="E283" t="str">
            <v>MATERIAL</v>
          </cell>
          <cell r="F283">
            <v>8905.5</v>
          </cell>
        </row>
        <row r="284">
          <cell r="C284" t="str">
            <v>CHAZO MULTIUSO 3/8"</v>
          </cell>
          <cell r="D284" t="str">
            <v>UN</v>
          </cell>
          <cell r="E284" t="str">
            <v>MATERIAL</v>
          </cell>
          <cell r="F284">
            <v>2018.58</v>
          </cell>
        </row>
        <row r="285">
          <cell r="C285" t="str">
            <v>TUERCA 3/8"</v>
          </cell>
          <cell r="D285" t="str">
            <v>UN</v>
          </cell>
          <cell r="E285" t="str">
            <v>MATERIAL</v>
          </cell>
          <cell r="F285">
            <v>368.09399999999999</v>
          </cell>
        </row>
        <row r="286">
          <cell r="C286" t="str">
            <v>VARILLA ROSCADA 3/8" 1m</v>
          </cell>
          <cell r="D286" t="str">
            <v>UN</v>
          </cell>
          <cell r="E286" t="str">
            <v>MATERIAL</v>
          </cell>
          <cell r="F286">
            <v>8786.76</v>
          </cell>
        </row>
        <row r="287">
          <cell r="C287" t="str">
            <v>TUBERIA PVC.S 4" TIPO PAVCO O SIMILAR</v>
          </cell>
          <cell r="D287" t="str">
            <v>ML</v>
          </cell>
          <cell r="E287" t="str">
            <v>MATERIAL</v>
          </cell>
          <cell r="F287">
            <v>18503.254199999999</v>
          </cell>
        </row>
        <row r="288">
          <cell r="C288" t="str">
            <v>ABRAZADERA PERA 4"</v>
          </cell>
          <cell r="D288" t="str">
            <v>UN</v>
          </cell>
          <cell r="E288" t="str">
            <v>MATERIAL</v>
          </cell>
          <cell r="F288">
            <v>8311.7999999999993</v>
          </cell>
        </row>
        <row r="289">
          <cell r="C289" t="str">
            <v>ABRAZADERA PERA 3"</v>
          </cell>
          <cell r="D289" t="str">
            <v>UN</v>
          </cell>
          <cell r="E289" t="str">
            <v>MATERIAL</v>
          </cell>
          <cell r="F289">
            <v>7124.4</v>
          </cell>
        </row>
        <row r="290">
          <cell r="C290" t="str">
            <v>Recebo</v>
          </cell>
          <cell r="D290" t="str">
            <v>M3</v>
          </cell>
          <cell r="E290" t="str">
            <v>MATERIAL</v>
          </cell>
          <cell r="F290">
            <v>77715.33</v>
          </cell>
        </row>
        <row r="291">
          <cell r="C291" t="str">
            <v>LADRILLO RECOCIDO 20cm*10cm*6cm (50 U/M2)</v>
          </cell>
          <cell r="D291" t="str">
            <v>UN</v>
          </cell>
          <cell r="E291" t="str">
            <v>MATERIAL</v>
          </cell>
          <cell r="F291">
            <v>474.96</v>
          </cell>
        </row>
        <row r="292">
          <cell r="C292" t="str">
            <v>SIKA 1 -4 Kg</v>
          </cell>
          <cell r="D292" t="str">
            <v>UN</v>
          </cell>
          <cell r="E292" t="str">
            <v>MATERIAL</v>
          </cell>
          <cell r="F292">
            <v>59251.259999999995</v>
          </cell>
        </row>
        <row r="293">
          <cell r="C293" t="str">
            <v>MARCO Y CONTRAMARCO CAJA 0,60*0,60</v>
          </cell>
          <cell r="D293" t="str">
            <v>UN</v>
          </cell>
          <cell r="E293" t="str">
            <v>MATERIAL</v>
          </cell>
          <cell r="F293">
            <v>267165</v>
          </cell>
        </row>
        <row r="294">
          <cell r="C294" t="str">
            <v>UNION PVC.S 3"</v>
          </cell>
          <cell r="D294" t="str">
            <v>UN</v>
          </cell>
          <cell r="E294" t="str">
            <v>MATERIAL</v>
          </cell>
          <cell r="F294">
            <v>3562.2</v>
          </cell>
        </row>
        <row r="295">
          <cell r="C295" t="str">
            <v>CODO 45 C*C PVC.S 3"</v>
          </cell>
          <cell r="D295" t="str">
            <v>UN</v>
          </cell>
          <cell r="E295" t="str">
            <v>MATERIAL</v>
          </cell>
          <cell r="F295">
            <v>4749.6000000000004</v>
          </cell>
        </row>
        <row r="296">
          <cell r="C296" t="str">
            <v>UNION PVC.S 2"</v>
          </cell>
          <cell r="D296" t="str">
            <v>UN</v>
          </cell>
          <cell r="E296" t="str">
            <v>MATERIAL</v>
          </cell>
          <cell r="F296">
            <v>2928.1284000000001</v>
          </cell>
        </row>
        <row r="297">
          <cell r="C297" t="str">
            <v>CODO 45 C*C PVC.S 2"</v>
          </cell>
          <cell r="D297" t="str">
            <v>UN</v>
          </cell>
          <cell r="E297" t="str">
            <v>MATERIAL</v>
          </cell>
          <cell r="F297">
            <v>4345.884</v>
          </cell>
        </row>
        <row r="298">
          <cell r="C298" t="str">
            <v>TUBERIA PVC.S 2" TIPO PAVCO O SIMILAR</v>
          </cell>
          <cell r="D298" t="str">
            <v>UN</v>
          </cell>
          <cell r="E298" t="str">
            <v>MATERIAL</v>
          </cell>
          <cell r="F298">
            <v>8905.5</v>
          </cell>
        </row>
        <row r="299">
          <cell r="C299" t="str">
            <v>ABRAZADERA PERA 2"</v>
          </cell>
          <cell r="D299" t="str">
            <v>UN</v>
          </cell>
          <cell r="E299" t="str">
            <v>MATERIAL</v>
          </cell>
          <cell r="F299">
            <v>8905.5</v>
          </cell>
        </row>
        <row r="300">
          <cell r="C300" t="str">
            <v>SIFON 180° PVC.S 2"</v>
          </cell>
          <cell r="D300" t="str">
            <v>UN</v>
          </cell>
          <cell r="E300" t="str">
            <v>MATERIAL</v>
          </cell>
          <cell r="F300">
            <v>6008.2439999999997</v>
          </cell>
        </row>
        <row r="301">
          <cell r="C301" t="str">
            <v>CODO 90 C*C PVC.S 2"</v>
          </cell>
          <cell r="D301" t="str">
            <v>UN</v>
          </cell>
          <cell r="E301" t="str">
            <v>MATERIAL</v>
          </cell>
          <cell r="F301">
            <v>3629.8818000000001</v>
          </cell>
        </row>
        <row r="302">
          <cell r="C302" t="str">
            <v>CHAZO MULTIUSO 1/2"</v>
          </cell>
          <cell r="D302" t="str">
            <v>UN</v>
          </cell>
          <cell r="E302" t="str">
            <v>MATERIAL</v>
          </cell>
          <cell r="F302">
            <v>2018.58</v>
          </cell>
        </row>
        <row r="303">
          <cell r="C303" t="str">
            <v>CODO 90 C*C PVC.S 4"</v>
          </cell>
          <cell r="D303" t="str">
            <v>UN</v>
          </cell>
          <cell r="E303" t="str">
            <v>MATERIAL</v>
          </cell>
          <cell r="F303">
            <v>14488.6548</v>
          </cell>
        </row>
        <row r="304">
          <cell r="C304" t="str">
            <v>Tuberia PVC 3"</v>
          </cell>
          <cell r="D304" t="str">
            <v>ML</v>
          </cell>
          <cell r="E304" t="str">
            <v>MATERIAL</v>
          </cell>
          <cell r="F304">
            <v>17375.62</v>
          </cell>
        </row>
        <row r="305">
          <cell r="C305" t="str">
            <v>Codo 90PCV 3"</v>
          </cell>
          <cell r="D305" t="str">
            <v>UN</v>
          </cell>
          <cell r="E305" t="str">
            <v>MATERIAL</v>
          </cell>
          <cell r="F305">
            <v>6411.96</v>
          </cell>
        </row>
        <row r="306">
          <cell r="C306" t="str">
            <v>Regatas sobre muros en concreto, ladrillo y bloque</v>
          </cell>
          <cell r="D306" t="str">
            <v>ML</v>
          </cell>
          <cell r="E306" t="str">
            <v>MATERIAL</v>
          </cell>
          <cell r="F306">
            <v>2113.5720000000001</v>
          </cell>
        </row>
        <row r="307">
          <cell r="C307" t="str">
            <v>Llave de jardin</v>
          </cell>
          <cell r="D307" t="str">
            <v>UN</v>
          </cell>
          <cell r="E307" t="str">
            <v>MATERIAL</v>
          </cell>
          <cell r="F307">
            <v>35503.26</v>
          </cell>
        </row>
        <row r="308">
          <cell r="C308" t="str">
            <v>Tubo 1/2x6m Presión 13.5-315 psi</v>
          </cell>
          <cell r="D308" t="str">
            <v>ML</v>
          </cell>
          <cell r="E308" t="str">
            <v>MATERIAL</v>
          </cell>
          <cell r="F308">
            <v>6293.22</v>
          </cell>
        </row>
        <row r="309">
          <cell r="C309" t="str">
            <v>Codo 90 x 1 Presión</v>
          </cell>
          <cell r="D309" t="str">
            <v>UN</v>
          </cell>
          <cell r="E309" t="str">
            <v>MATERIAL</v>
          </cell>
          <cell r="F309">
            <v>2256.06</v>
          </cell>
        </row>
        <row r="310">
          <cell r="C310" t="str">
            <v>VALVULA DE PASO DIRECTO TIPO PESADO 1"</v>
          </cell>
          <cell r="D310" t="str">
            <v>UN</v>
          </cell>
          <cell r="E310" t="str">
            <v>MATERIAL</v>
          </cell>
          <cell r="F310">
            <v>84073.857000000004</v>
          </cell>
        </row>
        <row r="311">
          <cell r="C311" t="str">
            <v>Cinta Teflón ptfe Basic 1/2 Pulg x 10 Metros</v>
          </cell>
          <cell r="D311" t="str">
            <v>UN</v>
          </cell>
          <cell r="E311" t="str">
            <v>MATERIAL</v>
          </cell>
          <cell r="F311">
            <v>2018.58</v>
          </cell>
        </row>
        <row r="312">
          <cell r="C312" t="str">
            <v>UNION PVC.P 1"</v>
          </cell>
          <cell r="D312" t="str">
            <v>UN</v>
          </cell>
          <cell r="E312" t="str">
            <v>MATERIAL</v>
          </cell>
          <cell r="F312">
            <v>1187.4000000000001</v>
          </cell>
        </row>
        <row r="313">
          <cell r="C313" t="str">
            <v>CODO 90 PVC.P 1"</v>
          </cell>
          <cell r="D313" t="str">
            <v>UN</v>
          </cell>
          <cell r="E313" t="str">
            <v>MATERIAL</v>
          </cell>
          <cell r="F313">
            <v>1781.1</v>
          </cell>
        </row>
        <row r="314">
          <cell r="C314" t="str">
            <v>UNION PVC.P 3/4"</v>
          </cell>
          <cell r="D314" t="str">
            <v>UN</v>
          </cell>
          <cell r="E314" t="str">
            <v>MATERIAL</v>
          </cell>
          <cell r="F314">
            <v>712.43999999999994</v>
          </cell>
        </row>
        <row r="315">
          <cell r="C315" t="str">
            <v>CODO 90 PVC.P 3/4"</v>
          </cell>
          <cell r="D315" t="str">
            <v>UN</v>
          </cell>
          <cell r="E315" t="str">
            <v>MATERIAL</v>
          </cell>
          <cell r="F315">
            <v>1130.4048</v>
          </cell>
        </row>
        <row r="316">
          <cell r="C316" t="str">
            <v>UNION PVC.P 1/2"</v>
          </cell>
          <cell r="D316" t="str">
            <v>UN</v>
          </cell>
          <cell r="E316" t="str">
            <v>MATERIAL</v>
          </cell>
          <cell r="F316">
            <v>452.39940000000001</v>
          </cell>
        </row>
        <row r="317">
          <cell r="C317" t="str">
            <v>CODO 90 PVC.P 1/2"</v>
          </cell>
          <cell r="D317" t="str">
            <v>UN</v>
          </cell>
          <cell r="E317" t="str">
            <v>MATERIAL</v>
          </cell>
          <cell r="F317">
            <v>706.50299999999993</v>
          </cell>
        </row>
        <row r="318">
          <cell r="C318" t="str">
            <v>TUBERIA PVC.P RDE 13,5 1" TIPO PAVCO O SIMILAR</v>
          </cell>
          <cell r="D318" t="str">
            <v>ML</v>
          </cell>
          <cell r="E318" t="str">
            <v>MATERIAL</v>
          </cell>
          <cell r="F318">
            <v>3433.9607999999998</v>
          </cell>
        </row>
        <row r="319">
          <cell r="C319" t="str">
            <v>CHAZO MULTIUSO 1/2"</v>
          </cell>
          <cell r="D319" t="str">
            <v>UN</v>
          </cell>
          <cell r="E319" t="str">
            <v>MATERIAL</v>
          </cell>
          <cell r="F319">
            <v>2018.58</v>
          </cell>
        </row>
        <row r="320">
          <cell r="C320" t="str">
            <v>TORNILLO HEXAGONAL 1/2*"*4"</v>
          </cell>
          <cell r="D320" t="str">
            <v>UN</v>
          </cell>
          <cell r="E320" t="str">
            <v>MATERIAL</v>
          </cell>
          <cell r="F320">
            <v>3443.46</v>
          </cell>
        </row>
        <row r="321">
          <cell r="C321" t="str">
            <v>ARANDELA PLANA 1/2"</v>
          </cell>
          <cell r="D321" t="str">
            <v>UN</v>
          </cell>
          <cell r="E321" t="str">
            <v>MATERIAL</v>
          </cell>
          <cell r="F321">
            <v>5224.5599999999995</v>
          </cell>
        </row>
        <row r="322">
          <cell r="C322" t="str">
            <v>ABRAZADERA 1,1/2"</v>
          </cell>
          <cell r="D322" t="str">
            <v>UN</v>
          </cell>
          <cell r="E322" t="str">
            <v>MATERIAL</v>
          </cell>
          <cell r="F322">
            <v>5343.3</v>
          </cell>
        </row>
        <row r="323">
          <cell r="C323" t="str">
            <v>VARILLA ROSCADA 1/2"</v>
          </cell>
          <cell r="D323" t="str">
            <v>ML</v>
          </cell>
          <cell r="E323" t="str">
            <v>MATERIAL</v>
          </cell>
          <cell r="F323">
            <v>8311.7999999999993</v>
          </cell>
        </row>
        <row r="324">
          <cell r="C324" t="str">
            <v>TUBERIA PVC.P RDE 11 3/4" TIPO PAVCO O SIMILAR</v>
          </cell>
          <cell r="D324" t="str">
            <v>ML</v>
          </cell>
          <cell r="E324" t="str">
            <v>MATERIAL</v>
          </cell>
          <cell r="F324">
            <v>3433.9607999999998</v>
          </cell>
        </row>
        <row r="325">
          <cell r="C325" t="str">
            <v>TUBERIA PVC.P 1/2" TIPO PAVCO O SIMILAR</v>
          </cell>
          <cell r="D325" t="str">
            <v>ML</v>
          </cell>
          <cell r="E325" t="str">
            <v>MATERIAL</v>
          </cell>
          <cell r="F325">
            <v>3039.7440000000001</v>
          </cell>
        </row>
        <row r="326">
          <cell r="C326" t="str">
            <v>TEE PVC.P 1/2"</v>
          </cell>
          <cell r="D326" t="str">
            <v>UN</v>
          </cell>
          <cell r="E326" t="str">
            <v>MATERIAL</v>
          </cell>
          <cell r="F326">
            <v>8311.7999999999993</v>
          </cell>
        </row>
        <row r="327">
          <cell r="C327" t="str">
            <v>ADAPTADOR MACHO PVC.P 1/2"</v>
          </cell>
          <cell r="D327" t="str">
            <v>UN</v>
          </cell>
          <cell r="E327" t="str">
            <v>MATERIAL</v>
          </cell>
          <cell r="F327">
            <v>552.14099999999996</v>
          </cell>
        </row>
        <row r="328">
          <cell r="C328" t="str">
            <v>TAPON ROSCADO PVC.P 1/2"</v>
          </cell>
          <cell r="D328" t="str">
            <v>UN</v>
          </cell>
          <cell r="E328" t="str">
            <v>MATERIAL</v>
          </cell>
          <cell r="F328">
            <v>575.88900000000001</v>
          </cell>
        </row>
        <row r="329">
          <cell r="C329" t="str">
            <v>TAPON SOLDADO PVC.P 1/2"</v>
          </cell>
          <cell r="D329" t="str">
            <v>UN</v>
          </cell>
          <cell r="E329" t="str">
            <v>MATERIAL</v>
          </cell>
          <cell r="F329">
            <v>420.33960000000002</v>
          </cell>
        </row>
        <row r="330">
          <cell r="C330" t="str">
            <v>TUBERIA PVC.P 1" TIPO PAVCO O SIMILAR</v>
          </cell>
          <cell r="D330" t="str">
            <v>ML</v>
          </cell>
          <cell r="E330" t="str">
            <v>MATERIAL</v>
          </cell>
          <cell r="F330">
            <v>3039.7440000000001</v>
          </cell>
        </row>
        <row r="331">
          <cell r="C331" t="str">
            <v>TEE PVC.P 1"</v>
          </cell>
          <cell r="D331" t="str">
            <v>UN</v>
          </cell>
          <cell r="E331" t="str">
            <v>MATERIAL</v>
          </cell>
          <cell r="F331">
            <v>1068.6600000000001</v>
          </cell>
        </row>
        <row r="332">
          <cell r="C332" t="str">
            <v>CAJA DE SALIDA METÁLICAS DE REFERENCIA OCTOGONAL</v>
          </cell>
          <cell r="D332" t="str">
            <v>UN</v>
          </cell>
          <cell r="E332" t="str">
            <v>MATERIAL</v>
          </cell>
          <cell r="F332">
            <v>2739.3317999999999</v>
          </cell>
        </row>
        <row r="333">
          <cell r="C333" t="str">
            <v>CONECTOR DE ACERO PARA TUBO EMT  1/2"</v>
          </cell>
          <cell r="D333" t="str">
            <v>UN</v>
          </cell>
          <cell r="E333" t="str">
            <v>MATERIAL</v>
          </cell>
          <cell r="F333">
            <v>1602.99</v>
          </cell>
        </row>
        <row r="334">
          <cell r="C334" t="str">
            <v xml:space="preserve">CABLE HF-FR-LS </v>
          </cell>
          <cell r="D334" t="str">
            <v>ML</v>
          </cell>
          <cell r="E334" t="str">
            <v>MATERIAL</v>
          </cell>
          <cell r="F334">
            <v>5116.5065999999997</v>
          </cell>
        </row>
        <row r="335">
          <cell r="C335" t="str">
            <v xml:space="preserve">CHAZO METALICO 1/4" + TORNILLO </v>
          </cell>
          <cell r="D335" t="str">
            <v>UN</v>
          </cell>
          <cell r="E335" t="str">
            <v>MATERIAL</v>
          </cell>
          <cell r="F335">
            <v>142.488</v>
          </cell>
        </row>
        <row r="336">
          <cell r="C336" t="str">
            <v>SENSOR DE OCUPACIÓN PIR 360°-186M², LEVITON OSC15-I0W</v>
          </cell>
          <cell r="D336" t="str">
            <v>UN</v>
          </cell>
          <cell r="E336" t="str">
            <v>MATERIAL</v>
          </cell>
          <cell r="F336">
            <v>409630.43939999997</v>
          </cell>
        </row>
        <row r="337">
          <cell r="C337" t="str">
            <v>Vibrocompactador RD 11 2,7 TON</v>
          </cell>
          <cell r="D337" t="str">
            <v>DIA</v>
          </cell>
          <cell r="E337" t="str">
            <v>MATERIAL</v>
          </cell>
          <cell r="F337">
            <v>570004.24560000002</v>
          </cell>
        </row>
        <row r="338">
          <cell r="C338" t="str">
            <v xml:space="preserve">Media Caña 90 mm Coextruido 3 Mts Negro </v>
          </cell>
          <cell r="D338" t="str">
            <v>ML</v>
          </cell>
          <cell r="E338" t="str">
            <v>MATERIAL</v>
          </cell>
          <cell r="F338">
            <v>340348.02419999999</v>
          </cell>
        </row>
        <row r="339">
          <cell r="C339" t="str">
            <v>Subbase granular SBG-200</v>
          </cell>
          <cell r="D339" t="str">
            <v>M3</v>
          </cell>
          <cell r="E339" t="str">
            <v>MATERIAL</v>
          </cell>
          <cell r="F339">
            <v>61779.412710000004</v>
          </cell>
        </row>
        <row r="340">
          <cell r="C340" t="str">
            <v>Desencofrante emulsionado Desmoldatoc</v>
          </cell>
          <cell r="D340" t="str">
            <v>UN</v>
          </cell>
          <cell r="E340" t="str">
            <v>MATERIAL</v>
          </cell>
          <cell r="F340">
            <v>346166.28419999999</v>
          </cell>
        </row>
        <row r="341">
          <cell r="C341" t="str">
            <v>Repisa 8 X 4CM X 2.9M - ORDINARIO</v>
          </cell>
          <cell r="D341" t="str">
            <v>UN</v>
          </cell>
          <cell r="E341" t="str">
            <v>MATERIAL</v>
          </cell>
          <cell r="F341">
            <v>13999.446</v>
          </cell>
        </row>
        <row r="342">
          <cell r="C342" t="str">
            <v xml:space="preserve">Concreto 3500 PSI </v>
          </cell>
          <cell r="D342" t="str">
            <v>M3</v>
          </cell>
          <cell r="E342" t="str">
            <v>MATERIAL</v>
          </cell>
          <cell r="F342">
            <v>531902</v>
          </cell>
        </row>
        <row r="343">
          <cell r="C343" t="str">
            <v>Durmiente 4x4cmx2.9m Ordinario</v>
          </cell>
          <cell r="D343" t="str">
            <v>UN</v>
          </cell>
          <cell r="E343" t="str">
            <v>MATERIAL</v>
          </cell>
          <cell r="F343">
            <v>6939.1656000000003</v>
          </cell>
        </row>
        <row r="344">
          <cell r="C344" t="str">
            <v>FUENTES: 
La consulta fue realizada en Abril de 2021 en las diferentes fuentes  como:
 Listado de precios FINDETER.
Listado de precios ICCU.
Listado de precios Construdata.
Cotización Abacril. 
Ver Anexo Precios de referencia.pdf.
* Se utilizaron como fuentes de consulta las señaladas anteriormente debido a que la entidad no suministró datos de insumos ni APU, de acuerdo con los terminos de referencias</v>
          </cell>
        </row>
      </sheetData>
      <sheetData sheetId="14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PC 1"/>
      <sheetName val="PRESUPUESTO FINAL"/>
      <sheetName val="PRESUPUESTO FINAL (2)"/>
      <sheetName val="PRESUPUESTO FINAL (3)"/>
      <sheetName val="A0101"/>
      <sheetName val="A0102"/>
      <sheetName val="A0103"/>
      <sheetName val="A0201"/>
      <sheetName val="A0202"/>
      <sheetName val="A0203"/>
      <sheetName val="A0204"/>
      <sheetName val="B0101"/>
      <sheetName val="B0102"/>
      <sheetName val="B0103"/>
      <sheetName val="B0104"/>
      <sheetName val="B0105"/>
      <sheetName val="B0106"/>
      <sheetName val="B0201"/>
      <sheetName val="B0202"/>
      <sheetName val="B0301"/>
      <sheetName val="B0302"/>
      <sheetName val="B0303"/>
      <sheetName val="B0304"/>
      <sheetName val="B0305"/>
      <sheetName val="C0101"/>
      <sheetName val="C0102"/>
      <sheetName val="D0101"/>
      <sheetName val="D0102"/>
      <sheetName val="D0103"/>
      <sheetName val="D0104"/>
      <sheetName val="D0105"/>
      <sheetName val="E0101"/>
      <sheetName val="E0102"/>
      <sheetName val="E0103"/>
      <sheetName val="E0104"/>
      <sheetName val="E0105"/>
      <sheetName val="E0106"/>
      <sheetName val="E0107"/>
      <sheetName val="lista de insumos"/>
      <sheetName val="opcion  2"/>
    </sheetNames>
    <sheetDataSet>
      <sheetData sheetId="0" refreshError="1"/>
      <sheetData sheetId="1"/>
      <sheetData sheetId="2" refreshError="1"/>
      <sheetData sheetId="3"/>
      <sheetData sheetId="4">
        <row r="9">
          <cell r="E9" t="str">
            <v>GBL</v>
          </cell>
          <cell r="M9" t="str">
            <v>A0101</v>
          </cell>
          <cell r="AC9" t="str">
            <v>Desmonte de caja de inspeccion no funcional (incluye retiro de tapa metalica, material de relleno para sellado de caja y suministro e instalacion detapa en concreto 0.70 m*0.70 m)</v>
          </cell>
        </row>
      </sheetData>
      <sheetData sheetId="5">
        <row r="9">
          <cell r="E9" t="str">
            <v>GBL</v>
          </cell>
          <cell r="M9" t="str">
            <v>A0102</v>
          </cell>
          <cell r="AC9" t="str">
            <v>Demolición de gabinete en concreto</v>
          </cell>
        </row>
      </sheetData>
      <sheetData sheetId="6">
        <row r="9">
          <cell r="E9" t="str">
            <v>M2</v>
          </cell>
          <cell r="M9" t="str">
            <v>A0103</v>
          </cell>
          <cell r="AC9" t="str">
            <v>Corte y demolición de piso y ante piso con martillo eléctrico y cortadora de concreto</v>
          </cell>
        </row>
      </sheetData>
      <sheetData sheetId="7">
        <row r="9">
          <cell r="E9" t="str">
            <v>M2</v>
          </cell>
          <cell r="M9" t="str">
            <v>A0201</v>
          </cell>
          <cell r="AC9" t="str">
            <v xml:space="preserve">Localizacion y replanteo </v>
          </cell>
        </row>
      </sheetData>
      <sheetData sheetId="8">
        <row r="9">
          <cell r="E9" t="str">
            <v>ML</v>
          </cell>
          <cell r="M9" t="str">
            <v>A0202</v>
          </cell>
          <cell r="AC9" t="str">
            <v>Cerramiento en lona h = 2,30 m. distancia entre postes</v>
          </cell>
        </row>
      </sheetData>
      <sheetData sheetId="9">
        <row r="9">
          <cell r="E9" t="str">
            <v>M3</v>
          </cell>
          <cell r="M9" t="str">
            <v>A0203</v>
          </cell>
          <cell r="AC9" t="str">
            <v>Cargue, retiro y disposición final de escombros</v>
          </cell>
        </row>
      </sheetData>
      <sheetData sheetId="10">
        <row r="9">
          <cell r="M9" t="str">
            <v>A0204</v>
          </cell>
          <cell r="AC9" t="str">
            <v>Aseo y limpieza de las áreas del proyecto</v>
          </cell>
        </row>
      </sheetData>
      <sheetData sheetId="11">
        <row r="9">
          <cell r="E9" t="str">
            <v>M3</v>
          </cell>
          <cell r="M9" t="str">
            <v>B0101</v>
          </cell>
          <cell r="AC9" t="str">
            <v>Construccion de placa de ante piso en concreto 3000 PSI mezclado en sitio.</v>
          </cell>
        </row>
      </sheetData>
      <sheetData sheetId="12">
        <row r="9">
          <cell r="E9" t="str">
            <v>M2</v>
          </cell>
          <cell r="M9" t="str">
            <v>B0102</v>
          </cell>
          <cell r="AC9" t="str">
            <v>Alistado de piso en mortero impermeabilizado 1:3 e=2cm.</v>
          </cell>
        </row>
      </sheetData>
      <sheetData sheetId="13">
        <row r="9">
          <cell r="E9" t="str">
            <v>M2</v>
          </cell>
          <cell r="M9" t="str">
            <v>B0103</v>
          </cell>
          <cell r="AC9" t="str">
            <v>Suministro e intalación de Muro de drywall con estructura en aluminio</v>
          </cell>
        </row>
      </sheetData>
      <sheetData sheetId="14">
        <row r="9">
          <cell r="E9" t="str">
            <v>M2</v>
          </cell>
          <cell r="M9" t="str">
            <v>B0104</v>
          </cell>
          <cell r="AC9" t="str">
            <v>Suministro e instalación de muro en mampostería H-7 ladrillo cocido (7x30x20cm)</v>
          </cell>
        </row>
      </sheetData>
      <sheetData sheetId="15">
        <row r="9">
          <cell r="E9" t="str">
            <v>M2</v>
          </cell>
          <cell r="M9" t="str">
            <v>B0105</v>
          </cell>
          <cell r="AC9" t="str">
            <v>Aplicación de friso liso pared con mortero 1:4 e=2 cm, incluye filos y dilataciones (impermeabilizado)</v>
          </cell>
        </row>
      </sheetData>
      <sheetData sheetId="16">
        <row r="9">
          <cell r="E9" t="str">
            <v>M3</v>
          </cell>
          <cell r="M9" t="str">
            <v>B0106</v>
          </cell>
          <cell r="AC9" t="str">
            <v>Construccion de rampa en concreto 3000 PSI mezclado en sitio / para acceso de personas con con discapacidad.</v>
          </cell>
        </row>
      </sheetData>
      <sheetData sheetId="17">
        <row r="9">
          <cell r="E9" t="str">
            <v>ML</v>
          </cell>
          <cell r="M9" t="str">
            <v>B0201</v>
          </cell>
          <cell r="AC9" t="str">
            <v>Estructura metalica para soporte estructural de punto de atencion al ciudadano</v>
          </cell>
        </row>
      </sheetData>
      <sheetData sheetId="18">
        <row r="9">
          <cell r="E9" t="str">
            <v>GBL</v>
          </cell>
          <cell r="M9" t="str">
            <v>B0202</v>
          </cell>
          <cell r="AC9" t="str">
            <v>Estructura metalica para soporte de cubierta para punto de atencion al ciudadano</v>
          </cell>
        </row>
      </sheetData>
      <sheetData sheetId="19">
        <row r="9">
          <cell r="E9" t="str">
            <v>M2</v>
          </cell>
          <cell r="M9" t="str">
            <v>B0301</v>
          </cell>
          <cell r="AC9" t="str">
            <v>Aplicación de estuco plástico pared interior y/o exterior</v>
          </cell>
        </row>
      </sheetData>
      <sheetData sheetId="20">
        <row r="9">
          <cell r="E9" t="str">
            <v>M2</v>
          </cell>
          <cell r="M9" t="str">
            <v>B0302</v>
          </cell>
          <cell r="AC9" t="str">
            <v>Suministro y aplicación de pintura vinilo tipo 1 pared interior, sobre estuco / tres manos</v>
          </cell>
        </row>
      </sheetData>
      <sheetData sheetId="21">
        <row r="9">
          <cell r="E9" t="str">
            <v>M2</v>
          </cell>
          <cell r="M9" t="str">
            <v>B0303</v>
          </cell>
          <cell r="AC9" t="str">
            <v>Suministro y aplicación de pintura tipo KORAZA exterior, sobre fris / tres manos</v>
          </cell>
        </row>
      </sheetData>
      <sheetData sheetId="22">
        <row r="9">
          <cell r="E9" t="str">
            <v>M2</v>
          </cell>
          <cell r="M9" t="str">
            <v>B0304</v>
          </cell>
          <cell r="AC9" t="str">
            <v>Suministro e instalacion piso en porcelanato Prime Beige 61cm x 61cm</v>
          </cell>
        </row>
      </sheetData>
      <sheetData sheetId="23">
        <row r="9">
          <cell r="E9" t="str">
            <v>ML</v>
          </cell>
          <cell r="M9" t="str">
            <v>B0305</v>
          </cell>
          <cell r="AC9" t="str">
            <v>Suministro e instalacion de guardaescobas en PVC para porcelanato Beige</v>
          </cell>
        </row>
      </sheetData>
      <sheetData sheetId="24">
        <row r="9">
          <cell r="E9" t="str">
            <v>M2</v>
          </cell>
          <cell r="M9" t="str">
            <v>C0101</v>
          </cell>
          <cell r="AC9" t="str">
            <v>Instalacion de cielo raso registrable suspendido en laminas de PVC (sujeto con estructura)</v>
          </cell>
        </row>
      </sheetData>
      <sheetData sheetId="25">
        <row r="9">
          <cell r="E9" t="str">
            <v>M2</v>
          </cell>
          <cell r="M9" t="str">
            <v>C0102</v>
          </cell>
          <cell r="AC9" t="str">
            <v>Instalacion de cubierta en teja master 1000 (sujeta a nueva estructura)</v>
          </cell>
        </row>
      </sheetData>
      <sheetData sheetId="26">
        <row r="9">
          <cell r="E9" t="str">
            <v>M2</v>
          </cell>
          <cell r="M9" t="str">
            <v>D0101</v>
          </cell>
          <cell r="AC9" t="str">
            <v xml:space="preserve">Suministro e instalación de puerta batiente, ancho = 2.00 [m] / H = 2.20 [m], a dos abras batiente en con vidrio de seguridad y bisagra hidráulica de piso para pivote - vidrio de seguridad de 10 mm - manijas en acero - chapa de piso y chapa en manija a media altura (H = 1.10[m]) / incluye adhesivo con imagen institucional    </v>
          </cell>
        </row>
      </sheetData>
      <sheetData sheetId="27">
        <row r="9">
          <cell r="E9" t="str">
            <v>M2</v>
          </cell>
          <cell r="M9" t="str">
            <v>D0102</v>
          </cell>
          <cell r="AC9" t="str">
            <v xml:space="preserve">Suministro e instalación de puerta en vidrio incoloro laminado e=3mm incluye pelicula de seguridad, marco en aluminio 744 color bronce oscuro, cerradura instalada a h=0,90m / incluye modulo superior fijo en celosía de aluminio   </v>
          </cell>
        </row>
      </sheetData>
      <sheetData sheetId="28">
        <row r="9">
          <cell r="E9" t="str">
            <v>M2</v>
          </cell>
          <cell r="M9" t="str">
            <v>D0103</v>
          </cell>
          <cell r="AC9" t="str">
            <v xml:space="preserve">Suministro e instalación de ventaneria fija de vidrio incoloro e = 4mm marco en aluminio con marco intermedio en aluminio 744 color bronce oscuro </v>
          </cell>
        </row>
      </sheetData>
      <sheetData sheetId="29">
        <row r="9">
          <cell r="E9" t="str">
            <v>M2</v>
          </cell>
          <cell r="M9" t="str">
            <v>D0104</v>
          </cell>
          <cell r="AC9" t="str">
            <v xml:space="preserve">Suministro e instalación de ventaneria fija de vidrio incoloro e = 4mm marco en aluminio con marco intermedio en aluminio 744 color bronce oscuro incluye modulo superior fijo en celosía de aluminio y abertura para recepcion </v>
          </cell>
        </row>
      </sheetData>
      <sheetData sheetId="30">
        <row r="9">
          <cell r="E9" t="str">
            <v>M2</v>
          </cell>
          <cell r="M9" t="str">
            <v>D0105</v>
          </cell>
          <cell r="AC9" t="str">
            <v>Suministro e instalación de tragaluces en pared posterior (ventaneria fija de vidrio incoloro e = 4mm marco en aluminio con marco intermedio en aluminio 744 color bronce oscuro)</v>
          </cell>
        </row>
      </sheetData>
      <sheetData sheetId="31">
        <row r="9">
          <cell r="E9" t="str">
            <v>UND</v>
          </cell>
          <cell r="M9" t="str">
            <v>E0101</v>
          </cell>
          <cell r="AC9" t="str">
            <v>Suministro e instalacion de punto salida iluminaciona 110 V / TUBERIA EMT (incluye interruptor)</v>
          </cell>
        </row>
      </sheetData>
      <sheetData sheetId="32">
        <row r="9">
          <cell r="E9" t="str">
            <v>UND</v>
          </cell>
          <cell r="M9" t="str">
            <v>E0102</v>
          </cell>
          <cell r="AC9" t="str">
            <v>Salida de tomacorriente a 110 V con polo a tierra (incluye instalacion de tomacorriente)</v>
          </cell>
        </row>
      </sheetData>
      <sheetData sheetId="33">
        <row r="9">
          <cell r="E9" t="str">
            <v>UND</v>
          </cell>
          <cell r="M9" t="str">
            <v>E0103</v>
          </cell>
          <cell r="AC9" t="str">
            <v>Salida de tomacorriente a 220 V con polo a tierra (incluye instalacion de tomacorriente)</v>
          </cell>
        </row>
      </sheetData>
      <sheetData sheetId="34">
        <row r="9">
          <cell r="E9" t="str">
            <v>UND</v>
          </cell>
          <cell r="M9" t="str">
            <v>E0104</v>
          </cell>
          <cell r="AC9" t="str">
            <v>Suministro e instalacion de Panel LED Rectangular 120x60 cm 60w Luz Blanca</v>
          </cell>
        </row>
      </sheetData>
      <sheetData sheetId="35">
        <row r="9">
          <cell r="E9" t="str">
            <v>UND</v>
          </cell>
          <cell r="M9" t="str">
            <v>E0105</v>
          </cell>
          <cell r="AC9" t="str">
            <v>Suministro e instalacion de Lámpra Hermética Link 36W 120cm*6.5cm Rectangular Luz Blanca</v>
          </cell>
        </row>
      </sheetData>
      <sheetData sheetId="36">
        <row r="9">
          <cell r="E9" t="str">
            <v>UND</v>
          </cell>
          <cell r="M9" t="str">
            <v>E0106</v>
          </cell>
          <cell r="AC9" t="str">
            <v>Suministro e instalacion de Lámpara Hermética Link 18W 60cm*6.5cm Rectangular Luz Blanca</v>
          </cell>
        </row>
      </sheetData>
      <sheetData sheetId="37">
        <row r="9">
          <cell r="E9" t="str">
            <v>UND</v>
          </cell>
          <cell r="M9" t="str">
            <v>E0107</v>
          </cell>
          <cell r="AC9" t="str">
            <v>Suministro e instalacion de aire acondicionado</v>
          </cell>
        </row>
      </sheetData>
      <sheetData sheetId="38" refreshError="1"/>
      <sheetData sheetId="3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90DC7-52BB-42C1-BF79-5D9677C991C7}">
  <sheetPr>
    <pageSetUpPr fitToPage="1"/>
  </sheetPr>
  <dimension ref="B1:AB71"/>
  <sheetViews>
    <sheetView tabSelected="1" view="pageBreakPreview" zoomScale="90" zoomScaleNormal="100" zoomScaleSheetLayoutView="90" workbookViewId="0">
      <selection activeCell="L7" sqref="L7"/>
    </sheetView>
  </sheetViews>
  <sheetFormatPr baseColWidth="10" defaultColWidth="11.42578125" defaultRowHeight="14.25" x14ac:dyDescent="0.25"/>
  <cols>
    <col min="1" max="1" width="3.28515625" style="1" customWidth="1"/>
    <col min="2" max="3" width="13.42578125" style="1" customWidth="1"/>
    <col min="4" max="4" width="82.7109375" style="1" customWidth="1"/>
    <col min="5" max="5" width="13" style="2" customWidth="1"/>
    <col min="6" max="6" width="20.85546875" style="1" customWidth="1"/>
    <col min="7" max="7" width="19" style="1" customWidth="1"/>
    <col min="8" max="8" width="28.42578125" style="1" customWidth="1"/>
    <col min="9" max="9" width="3.140625" style="1" customWidth="1"/>
    <col min="10" max="10" width="0" style="1" hidden="1" customWidth="1"/>
    <col min="11" max="16384" width="11.42578125" style="1"/>
  </cols>
  <sheetData>
    <row r="1" spans="2:28" ht="15" thickBot="1" x14ac:dyDescent="0.3"/>
    <row r="2" spans="2:28" ht="14.25" customHeight="1" x14ac:dyDescent="0.25">
      <c r="B2" s="64" t="s">
        <v>0</v>
      </c>
      <c r="C2" s="65"/>
      <c r="D2" s="70" t="s">
        <v>43</v>
      </c>
      <c r="E2" s="70"/>
      <c r="F2" s="70"/>
      <c r="G2" s="70"/>
      <c r="H2" s="71"/>
    </row>
    <row r="3" spans="2:28" ht="15" customHeight="1" x14ac:dyDescent="0.25">
      <c r="B3" s="66"/>
      <c r="C3" s="67"/>
      <c r="D3" s="72"/>
      <c r="E3" s="72"/>
      <c r="F3" s="72"/>
      <c r="G3" s="72"/>
      <c r="H3" s="73"/>
    </row>
    <row r="4" spans="2:28" ht="15" customHeight="1" x14ac:dyDescent="0.25">
      <c r="B4" s="66"/>
      <c r="C4" s="67"/>
      <c r="D4" s="72"/>
      <c r="E4" s="72"/>
      <c r="F4" s="72"/>
      <c r="G4" s="72"/>
      <c r="H4" s="73"/>
    </row>
    <row r="5" spans="2:28" ht="15" customHeight="1" x14ac:dyDescent="0.25">
      <c r="B5" s="66"/>
      <c r="C5" s="67"/>
      <c r="D5" s="72"/>
      <c r="E5" s="72"/>
      <c r="F5" s="72"/>
      <c r="G5" s="72"/>
      <c r="H5" s="73"/>
    </row>
    <row r="6" spans="2:28" ht="15" customHeight="1" x14ac:dyDescent="0.25">
      <c r="B6" s="66"/>
      <c r="C6" s="67"/>
      <c r="D6" s="72"/>
      <c r="E6" s="72"/>
      <c r="F6" s="72"/>
      <c r="G6" s="72"/>
      <c r="H6" s="73"/>
    </row>
    <row r="7" spans="2:28" ht="15" customHeight="1" x14ac:dyDescent="0.25">
      <c r="B7" s="66"/>
      <c r="C7" s="67"/>
      <c r="D7" s="72"/>
      <c r="E7" s="72"/>
      <c r="F7" s="72"/>
      <c r="G7" s="72"/>
      <c r="H7" s="73"/>
    </row>
    <row r="8" spans="2:28" ht="15" customHeight="1" x14ac:dyDescent="0.25">
      <c r="B8" s="66"/>
      <c r="C8" s="67"/>
      <c r="D8" s="72" t="s">
        <v>34</v>
      </c>
      <c r="E8" s="72" t="s">
        <v>1</v>
      </c>
      <c r="F8" s="72"/>
      <c r="G8" s="75">
        <v>45931</v>
      </c>
      <c r="H8" s="73"/>
    </row>
    <row r="9" spans="2:28" ht="15" customHeight="1" x14ac:dyDescent="0.25">
      <c r="B9" s="66"/>
      <c r="C9" s="67"/>
      <c r="D9" s="72"/>
      <c r="E9" s="72"/>
      <c r="F9" s="72"/>
      <c r="G9" s="72"/>
      <c r="H9" s="73"/>
      <c r="AB9" s="1" t="s">
        <v>2</v>
      </c>
    </row>
    <row r="10" spans="2:28" ht="15.75" customHeight="1" thickBot="1" x14ac:dyDescent="0.3">
      <c r="B10" s="68"/>
      <c r="C10" s="69"/>
      <c r="D10" s="74"/>
      <c r="E10" s="74"/>
      <c r="F10" s="74"/>
      <c r="G10" s="74"/>
      <c r="H10" s="76"/>
    </row>
    <row r="11" spans="2:28" ht="18" customHeight="1" thickBot="1" x14ac:dyDescent="0.3"/>
    <row r="12" spans="2:28" ht="16.5" thickBot="1" x14ac:dyDescent="0.3">
      <c r="B12" s="77" t="s">
        <v>3</v>
      </c>
      <c r="C12" s="78"/>
      <c r="D12" s="3" t="s">
        <v>4</v>
      </c>
      <c r="E12" s="3" t="s">
        <v>5</v>
      </c>
      <c r="F12" s="3" t="s">
        <v>6</v>
      </c>
      <c r="G12" s="14" t="s">
        <v>35</v>
      </c>
      <c r="H12" s="4" t="s">
        <v>36</v>
      </c>
    </row>
    <row r="13" spans="2:28" ht="15.75" x14ac:dyDescent="0.25">
      <c r="B13" s="57" t="s">
        <v>7</v>
      </c>
      <c r="C13" s="58"/>
      <c r="D13" s="5" t="s">
        <v>8</v>
      </c>
      <c r="E13" s="6"/>
      <c r="F13" s="6"/>
      <c r="G13" s="6"/>
      <c r="H13" s="15">
        <f>H14+H18</f>
        <v>0</v>
      </c>
    </row>
    <row r="14" spans="2:28" ht="15.75" x14ac:dyDescent="0.25">
      <c r="B14" s="59" t="s">
        <v>9</v>
      </c>
      <c r="C14" s="60"/>
      <c r="D14" s="61" t="s">
        <v>10</v>
      </c>
      <c r="E14" s="62"/>
      <c r="F14" s="62"/>
      <c r="G14" s="63"/>
      <c r="H14" s="16">
        <f>SUM(H15:H17)</f>
        <v>0</v>
      </c>
    </row>
    <row r="15" spans="2:28" ht="42.75" x14ac:dyDescent="0.25">
      <c r="B15" s="55" t="str">
        <f>[2]A0101!M9</f>
        <v>A0101</v>
      </c>
      <c r="C15" s="56"/>
      <c r="D15" s="7" t="str">
        <f>[2]A0101!AC9</f>
        <v>Desmonte de caja de inspeccion no funcional (incluye retiro de tapa metalica, material de relleno para sellado de caja y suministro e instalacion detapa en concreto 0.70 m*0.70 m)</v>
      </c>
      <c r="E15" s="8" t="str">
        <f>[2]A0101!E9</f>
        <v>GBL</v>
      </c>
      <c r="F15" s="17">
        <v>1</v>
      </c>
      <c r="G15" s="18"/>
      <c r="H15" s="19">
        <f>G15*F15</f>
        <v>0</v>
      </c>
    </row>
    <row r="16" spans="2:28" x14ac:dyDescent="0.25">
      <c r="B16" s="55" t="str">
        <f>[2]A0102!M9</f>
        <v>A0102</v>
      </c>
      <c r="C16" s="56"/>
      <c r="D16" s="7" t="str">
        <f>[2]A0102!AC9</f>
        <v>Demolición de gabinete en concreto</v>
      </c>
      <c r="E16" s="8" t="str">
        <f>[2]A0102!E9</f>
        <v>GBL</v>
      </c>
      <c r="F16" s="13">
        <v>1</v>
      </c>
      <c r="G16" s="18"/>
      <c r="H16" s="19">
        <f t="shared" ref="H16" si="0">G16*F16</f>
        <v>0</v>
      </c>
    </row>
    <row r="17" spans="2:8" ht="28.5" customHeight="1" x14ac:dyDescent="0.25">
      <c r="B17" s="55" t="str">
        <f>[2]A0103!M9</f>
        <v>A0103</v>
      </c>
      <c r="C17" s="56"/>
      <c r="D17" s="7" t="str">
        <f>[2]A0103!AC9</f>
        <v>Corte y demolición de piso y ante piso con martillo eléctrico y cortadora de concreto</v>
      </c>
      <c r="E17" s="8" t="str">
        <f>[2]A0103!E9</f>
        <v>M2</v>
      </c>
      <c r="F17" s="17">
        <f>8.53*4.22</f>
        <v>35.996599999999994</v>
      </c>
      <c r="G17" s="18"/>
      <c r="H17" s="19">
        <f>G17*F17</f>
        <v>0</v>
      </c>
    </row>
    <row r="18" spans="2:8" ht="15.75" x14ac:dyDescent="0.25">
      <c r="B18" s="59" t="s">
        <v>11</v>
      </c>
      <c r="C18" s="60"/>
      <c r="D18" s="61" t="s">
        <v>12</v>
      </c>
      <c r="E18" s="62"/>
      <c r="F18" s="62"/>
      <c r="G18" s="63"/>
      <c r="H18" s="16">
        <f>SUM(H19:H22)</f>
        <v>0</v>
      </c>
    </row>
    <row r="19" spans="2:8" x14ac:dyDescent="0.25">
      <c r="B19" s="55" t="str">
        <f>[2]A0201!M9</f>
        <v>A0201</v>
      </c>
      <c r="C19" s="56"/>
      <c r="D19" s="7" t="str">
        <f>[2]A0201!AC9</f>
        <v xml:space="preserve">Localizacion y replanteo </v>
      </c>
      <c r="E19" s="8" t="str">
        <f>[2]A0201!E9</f>
        <v>M2</v>
      </c>
      <c r="F19" s="17">
        <f>F17</f>
        <v>35.996599999999994</v>
      </c>
      <c r="G19" s="18"/>
      <c r="H19" s="19">
        <f>G19*F19</f>
        <v>0</v>
      </c>
    </row>
    <row r="20" spans="2:8" x14ac:dyDescent="0.25">
      <c r="B20" s="55" t="str">
        <f>[2]A0202!M9</f>
        <v>A0202</v>
      </c>
      <c r="C20" s="56"/>
      <c r="D20" s="7" t="str">
        <f>[2]A0202!AC9</f>
        <v>Cerramiento en lona h = 2,30 m. distancia entre postes</v>
      </c>
      <c r="E20" s="8" t="str">
        <f>[2]A0202!E9</f>
        <v>ML</v>
      </c>
      <c r="F20" s="17">
        <v>8</v>
      </c>
      <c r="G20" s="18"/>
      <c r="H20" s="19">
        <f>G20*F20</f>
        <v>0</v>
      </c>
    </row>
    <row r="21" spans="2:8" x14ac:dyDescent="0.25">
      <c r="B21" s="55" t="str">
        <f>[2]A0203!M9</f>
        <v>A0203</v>
      </c>
      <c r="C21" s="56"/>
      <c r="D21" s="7" t="str">
        <f>[2]A0203!AC9</f>
        <v>Cargue, retiro y disposición final de escombros</v>
      </c>
      <c r="E21" s="8" t="str">
        <f>[2]A0203!E9</f>
        <v>M3</v>
      </c>
      <c r="F21" s="17">
        <f>(F17*0.05)+0.5</f>
        <v>2.29983</v>
      </c>
      <c r="G21" s="18"/>
      <c r="H21" s="19">
        <f>G21*F21</f>
        <v>0</v>
      </c>
    </row>
    <row r="22" spans="2:8" ht="15" thickBot="1" x14ac:dyDescent="0.3">
      <c r="B22" s="55" t="str">
        <f>[2]A0204!M9</f>
        <v>A0204</v>
      </c>
      <c r="C22" s="56"/>
      <c r="D22" s="7" t="str">
        <f>[2]A0204!AC9</f>
        <v>Aseo y limpieza de las áreas del proyecto</v>
      </c>
      <c r="E22" s="8" t="str">
        <f>[2]A0201!E9</f>
        <v>M2</v>
      </c>
      <c r="F22" s="17">
        <f>F17</f>
        <v>35.996599999999994</v>
      </c>
      <c r="G22" s="18"/>
      <c r="H22" s="19">
        <f>G22*F22</f>
        <v>0</v>
      </c>
    </row>
    <row r="23" spans="2:8" ht="15.75" x14ac:dyDescent="0.25">
      <c r="B23" s="57" t="s">
        <v>13</v>
      </c>
      <c r="C23" s="58"/>
      <c r="D23" s="5" t="s">
        <v>14</v>
      </c>
      <c r="E23" s="6"/>
      <c r="F23" s="6"/>
      <c r="G23" s="6"/>
      <c r="H23" s="15">
        <f>H24+H31+H34</f>
        <v>0</v>
      </c>
    </row>
    <row r="24" spans="2:8" ht="15.75" x14ac:dyDescent="0.25">
      <c r="B24" s="59" t="s">
        <v>15</v>
      </c>
      <c r="C24" s="60"/>
      <c r="D24" s="61" t="s">
        <v>16</v>
      </c>
      <c r="E24" s="62"/>
      <c r="F24" s="62"/>
      <c r="G24" s="63"/>
      <c r="H24" s="16">
        <f>SUM(H25:H30)</f>
        <v>0</v>
      </c>
    </row>
    <row r="25" spans="2:8" x14ac:dyDescent="0.25">
      <c r="B25" s="55" t="str">
        <f>[2]B0101!M9</f>
        <v>B0101</v>
      </c>
      <c r="C25" s="56"/>
      <c r="D25" s="7" t="str">
        <f>[2]B0101!AC9</f>
        <v>Construccion de placa de ante piso en concreto 3000 PSI mezclado en sitio.</v>
      </c>
      <c r="E25" s="8" t="str">
        <f>[2]B0101!E9</f>
        <v>M3</v>
      </c>
      <c r="F25" s="20">
        <f>F19*0.1</f>
        <v>3.5996599999999996</v>
      </c>
      <c r="G25" s="18"/>
      <c r="H25" s="19">
        <f t="shared" ref="H25:H30" si="1">G25*F25</f>
        <v>0</v>
      </c>
    </row>
    <row r="26" spans="2:8" x14ac:dyDescent="0.25">
      <c r="B26" s="55" t="str">
        <f>[2]B0102!M9</f>
        <v>B0102</v>
      </c>
      <c r="C26" s="56"/>
      <c r="D26" s="7" t="str">
        <f>[2]B0102!AC9</f>
        <v>Alistado de piso en mortero impermeabilizado 1:3 e=2cm.</v>
      </c>
      <c r="E26" s="8" t="str">
        <f>[2]B0102!E9</f>
        <v>M2</v>
      </c>
      <c r="F26" s="20">
        <f>F17</f>
        <v>35.996599999999994</v>
      </c>
      <c r="G26" s="18"/>
      <c r="H26" s="19">
        <f t="shared" si="1"/>
        <v>0</v>
      </c>
    </row>
    <row r="27" spans="2:8" x14ac:dyDescent="0.25">
      <c r="B27" s="55" t="str">
        <f>[2]B0103!M9</f>
        <v>B0103</v>
      </c>
      <c r="C27" s="56"/>
      <c r="D27" s="7" t="str">
        <f>[2]B0103!AC9</f>
        <v>Suministro e intalación de Muro de drywall con estructura en aluminio</v>
      </c>
      <c r="E27" s="8" t="str">
        <f>[2]B0103!E9</f>
        <v>M2</v>
      </c>
      <c r="F27" s="20">
        <f>(8.52*3*2)+(1.56*3*2)+(3.21*1.1)+(0.3*4.22)+(1.704*2)</f>
        <v>68.685000000000002</v>
      </c>
      <c r="G27" s="18"/>
      <c r="H27" s="19">
        <f t="shared" si="1"/>
        <v>0</v>
      </c>
    </row>
    <row r="28" spans="2:8" x14ac:dyDescent="0.25">
      <c r="B28" s="55" t="str">
        <f>[2]B0104!M9</f>
        <v>B0104</v>
      </c>
      <c r="C28" s="56"/>
      <c r="D28" s="7" t="str">
        <f>[2]B0104!AC9</f>
        <v>Suministro e instalación de muro en mampostería H-7 ladrillo cocido (7x30x20cm)</v>
      </c>
      <c r="E28" s="8" t="str">
        <f>[2]B0104!E9</f>
        <v>M2</v>
      </c>
      <c r="F28" s="20">
        <f>4.22*3</f>
        <v>12.66</v>
      </c>
      <c r="G28" s="18"/>
      <c r="H28" s="19">
        <f t="shared" si="1"/>
        <v>0</v>
      </c>
    </row>
    <row r="29" spans="2:8" ht="28.5" x14ac:dyDescent="0.25">
      <c r="B29" s="55" t="str">
        <f>[2]B0105!M9</f>
        <v>B0105</v>
      </c>
      <c r="C29" s="56"/>
      <c r="D29" s="7" t="str">
        <f>[2]B0105!AC9</f>
        <v>Aplicación de friso liso pared con mortero 1:4 e=2 cm, incluye filos y dilataciones (impermeabilizado)</v>
      </c>
      <c r="E29" s="8" t="str">
        <f>[2]B0105!E9</f>
        <v>M2</v>
      </c>
      <c r="F29" s="20">
        <f>(8.52*3*2)+(4.22*3)+(0.3*4.22)+(1.704*2)</f>
        <v>68.454000000000008</v>
      </c>
      <c r="G29" s="18"/>
      <c r="H29" s="19">
        <f t="shared" si="1"/>
        <v>0</v>
      </c>
    </row>
    <row r="30" spans="2:8" ht="28.5" x14ac:dyDescent="0.25">
      <c r="B30" s="55" t="str">
        <f>[2]B0106!M9</f>
        <v>B0106</v>
      </c>
      <c r="C30" s="56"/>
      <c r="D30" s="7" t="str">
        <f>[2]B0106!AC9</f>
        <v>Construccion de rampa en concreto 3000 PSI mezclado en sitio / para acceso de personas con con discapacidad.</v>
      </c>
      <c r="E30" s="8" t="str">
        <f>[2]B0106!E9</f>
        <v>M3</v>
      </c>
      <c r="F30" s="20">
        <f>(1.2*6*0.1)</f>
        <v>0.72</v>
      </c>
      <c r="G30" s="18"/>
      <c r="H30" s="19">
        <f t="shared" si="1"/>
        <v>0</v>
      </c>
    </row>
    <row r="31" spans="2:8" ht="15.75" x14ac:dyDescent="0.25">
      <c r="B31" s="59" t="s">
        <v>17</v>
      </c>
      <c r="C31" s="60"/>
      <c r="D31" s="61" t="s">
        <v>18</v>
      </c>
      <c r="E31" s="62"/>
      <c r="F31" s="62"/>
      <c r="G31" s="63"/>
      <c r="H31" s="16">
        <f>SUM(H32:H33)</f>
        <v>0</v>
      </c>
    </row>
    <row r="32" spans="2:8" x14ac:dyDescent="0.25">
      <c r="B32" s="55" t="str">
        <f>[2]B0201!M9</f>
        <v>B0201</v>
      </c>
      <c r="C32" s="56"/>
      <c r="D32" s="7" t="str">
        <f>[2]B0201!AC9</f>
        <v>Estructura metalica para soporte estructural de punto de atencion al ciudadano</v>
      </c>
      <c r="E32" s="8" t="str">
        <f>[2]B0201!E9</f>
        <v>ML</v>
      </c>
      <c r="F32" s="20">
        <f>(2*4.22)+(2*8.53)+(3*6)</f>
        <v>43.5</v>
      </c>
      <c r="G32" s="18"/>
      <c r="H32" s="19">
        <f>G32*F32</f>
        <v>0</v>
      </c>
    </row>
    <row r="33" spans="2:8" x14ac:dyDescent="0.25">
      <c r="B33" s="55" t="str">
        <f>[2]B0202!M9</f>
        <v>B0202</v>
      </c>
      <c r="C33" s="56"/>
      <c r="D33" s="7" t="str">
        <f>[2]B0202!AC9</f>
        <v>Estructura metalica para soporte de cubierta para punto de atencion al ciudadano</v>
      </c>
      <c r="E33" s="8" t="str">
        <f>[2]B0202!E9</f>
        <v>GBL</v>
      </c>
      <c r="F33" s="20">
        <v>1</v>
      </c>
      <c r="G33" s="18"/>
      <c r="H33" s="19">
        <f>G33*F33</f>
        <v>0</v>
      </c>
    </row>
    <row r="34" spans="2:8" ht="15.75" x14ac:dyDescent="0.25">
      <c r="B34" s="59" t="s">
        <v>19</v>
      </c>
      <c r="C34" s="60"/>
      <c r="D34" s="61" t="s">
        <v>20</v>
      </c>
      <c r="E34" s="62"/>
      <c r="F34" s="62"/>
      <c r="G34" s="63"/>
      <c r="H34" s="16">
        <f>SUM(H35:H39)</f>
        <v>0</v>
      </c>
    </row>
    <row r="35" spans="2:8" x14ac:dyDescent="0.25">
      <c r="B35" s="55" t="str">
        <f>[2]B0301!M9</f>
        <v>B0301</v>
      </c>
      <c r="C35" s="56"/>
      <c r="D35" s="7" t="str">
        <f>[2]B0301!AC9</f>
        <v>Aplicación de estuco plástico pared interior y/o exterior</v>
      </c>
      <c r="E35" s="8" t="str">
        <f>[2]B0301!E9</f>
        <v>M2</v>
      </c>
      <c r="F35" s="17">
        <f>(8.52*3*2)+(4.22*3)+(1.56*3*4)+(3.21*1.1*2)+(0.3*4.22)+(1.704*2)</f>
        <v>94.236000000000004</v>
      </c>
      <c r="G35" s="18"/>
      <c r="H35" s="19">
        <f t="shared" ref="H35:H39" si="2">G35*F35</f>
        <v>0</v>
      </c>
    </row>
    <row r="36" spans="2:8" ht="28.5" x14ac:dyDescent="0.25">
      <c r="B36" s="55" t="str">
        <f>[2]B0302!M9</f>
        <v>B0302</v>
      </c>
      <c r="C36" s="56"/>
      <c r="D36" s="7" t="str">
        <f>[2]B0302!AC9</f>
        <v>Suministro y aplicación de pintura vinilo tipo 1 pared interior, sobre estuco / tres manos</v>
      </c>
      <c r="E36" s="8" t="str">
        <f>[2]B0302!E9</f>
        <v>M2</v>
      </c>
      <c r="F36" s="17">
        <f>(8.52*3*2)+(4.22*3)+(1.56*3*4)+(3.21*1.1*2)+(0.3*4.22)+(1.704*2)</f>
        <v>94.236000000000004</v>
      </c>
      <c r="G36" s="18"/>
      <c r="H36" s="19">
        <f>G36*F36</f>
        <v>0</v>
      </c>
    </row>
    <row r="37" spans="2:8" x14ac:dyDescent="0.25">
      <c r="B37" s="55" t="str">
        <f>[2]B0303!M9</f>
        <v>B0303</v>
      </c>
      <c r="C37" s="56"/>
      <c r="D37" s="7" t="str">
        <f>[2]B0303!AC9</f>
        <v>Suministro y aplicación de pintura tipo KORAZA exterior, sobre fris / tres manos</v>
      </c>
      <c r="E37" s="8" t="str">
        <f>[2]B0303!E9</f>
        <v>M2</v>
      </c>
      <c r="F37" s="17">
        <f>(8.52*3*2)+(4.22*3)+(0.3*4.22)+(1.704*2)</f>
        <v>68.454000000000008</v>
      </c>
      <c r="G37" s="21"/>
      <c r="H37" s="22">
        <f>G37*F37</f>
        <v>0</v>
      </c>
    </row>
    <row r="38" spans="2:8" x14ac:dyDescent="0.25">
      <c r="B38" s="55" t="str">
        <f>[2]B0304!M9</f>
        <v>B0304</v>
      </c>
      <c r="C38" s="56"/>
      <c r="D38" s="7" t="str">
        <f>[2]B0304!AC9</f>
        <v>Suministro e instalacion piso en porcelanato Prime Beige 61cm x 61cm</v>
      </c>
      <c r="E38" s="8" t="str">
        <f>[2]B0304!E9</f>
        <v>M2</v>
      </c>
      <c r="F38" s="17">
        <f>F17</f>
        <v>35.996599999999994</v>
      </c>
      <c r="G38" s="18"/>
      <c r="H38" s="19">
        <f t="shared" si="2"/>
        <v>0</v>
      </c>
    </row>
    <row r="39" spans="2:8" ht="15" thickBot="1" x14ac:dyDescent="0.3">
      <c r="B39" s="55" t="str">
        <f>[2]B0305!M9</f>
        <v>B0305</v>
      </c>
      <c r="C39" s="56"/>
      <c r="D39" s="7" t="str">
        <f>[2]B0305!AC9</f>
        <v>Suministro e instalacion de guardaescobas en PVC para porcelanato Beige</v>
      </c>
      <c r="E39" s="8" t="str">
        <f>[2]B0305!E9</f>
        <v>ML</v>
      </c>
      <c r="F39" s="17">
        <f>4.22+8.53+8.53</f>
        <v>21.28</v>
      </c>
      <c r="G39" s="18"/>
      <c r="H39" s="19">
        <f t="shared" si="2"/>
        <v>0</v>
      </c>
    </row>
    <row r="40" spans="2:8" ht="15.75" x14ac:dyDescent="0.25">
      <c r="B40" s="57" t="s">
        <v>21</v>
      </c>
      <c r="C40" s="58"/>
      <c r="D40" s="5" t="s">
        <v>22</v>
      </c>
      <c r="E40" s="6"/>
      <c r="F40" s="6"/>
      <c r="G40" s="6"/>
      <c r="H40" s="15">
        <f>H41</f>
        <v>0</v>
      </c>
    </row>
    <row r="41" spans="2:8" ht="15.75" x14ac:dyDescent="0.25">
      <c r="B41" s="59" t="s">
        <v>23</v>
      </c>
      <c r="C41" s="60"/>
      <c r="D41" s="61" t="s">
        <v>24</v>
      </c>
      <c r="E41" s="62"/>
      <c r="F41" s="62"/>
      <c r="G41" s="63"/>
      <c r="H41" s="16">
        <f>SUM(H42:H43)</f>
        <v>0</v>
      </c>
    </row>
    <row r="42" spans="2:8" ht="28.5" customHeight="1" x14ac:dyDescent="0.25">
      <c r="B42" s="55" t="str">
        <f>[2]C0101!M9</f>
        <v>C0101</v>
      </c>
      <c r="C42" s="56"/>
      <c r="D42" s="9" t="str">
        <f>[2]C0101!AC9</f>
        <v>Instalacion de cielo raso registrable suspendido en laminas de PVC (sujeto con estructura)</v>
      </c>
      <c r="E42" s="10" t="str">
        <f>[2]C0101!E9</f>
        <v>M2</v>
      </c>
      <c r="F42" s="23">
        <f>F17</f>
        <v>35.996599999999994</v>
      </c>
      <c r="G42" s="24"/>
      <c r="H42" s="19">
        <f>G42*F42</f>
        <v>0</v>
      </c>
    </row>
    <row r="43" spans="2:8" ht="28.5" customHeight="1" thickBot="1" x14ac:dyDescent="0.3">
      <c r="B43" s="55" t="str">
        <f>[2]C0102!M9</f>
        <v>C0102</v>
      </c>
      <c r="C43" s="56"/>
      <c r="D43" s="9" t="str">
        <f>[2]C0102!AC9</f>
        <v>Instalacion de cubierta en teja master 1000 (sujeta a nueva estructura)</v>
      </c>
      <c r="E43" s="10" t="str">
        <f>[2]C0102!E9</f>
        <v>M2</v>
      </c>
      <c r="F43" s="23">
        <f>(0.4+8.53+0.4)*(0.2+4.22+0.2)</f>
        <v>43.104599999999998</v>
      </c>
      <c r="G43" s="25"/>
      <c r="H43" s="22">
        <f>G43*F43</f>
        <v>0</v>
      </c>
    </row>
    <row r="44" spans="2:8" ht="15.75" x14ac:dyDescent="0.25">
      <c r="B44" s="57" t="s">
        <v>25</v>
      </c>
      <c r="C44" s="58"/>
      <c r="D44" s="5" t="s">
        <v>26</v>
      </c>
      <c r="E44" s="6"/>
      <c r="F44" s="6"/>
      <c r="G44" s="6"/>
      <c r="H44" s="15">
        <f>H45</f>
        <v>0</v>
      </c>
    </row>
    <row r="45" spans="2:8" ht="15.75" x14ac:dyDescent="0.25">
      <c r="B45" s="59" t="s">
        <v>27</v>
      </c>
      <c r="C45" s="60"/>
      <c r="D45" s="61" t="s">
        <v>28</v>
      </c>
      <c r="E45" s="62"/>
      <c r="F45" s="62"/>
      <c r="G45" s="63"/>
      <c r="H45" s="16">
        <f>SUM(H46:H50)</f>
        <v>0</v>
      </c>
    </row>
    <row r="46" spans="2:8" ht="72" customHeight="1" x14ac:dyDescent="0.25">
      <c r="B46" s="55" t="str">
        <f>[2]D0101!M9</f>
        <v>D0101</v>
      </c>
      <c r="C46" s="56"/>
      <c r="D46" s="7" t="str">
        <f>[2]D0101!AC9</f>
        <v xml:space="preserve">Suministro e instalación de puerta batiente, ancho = 2.00 [m] / H = 2.20 [m], a dos abras batiente en con vidrio de seguridad y bisagra hidráulica de piso para pivote - vidrio de seguridad de 10 mm - manijas en acero - chapa de piso y chapa en manija a media altura (H = 1.10[m]) / incluye adhesivo con imagen institucional    </v>
      </c>
      <c r="E46" s="8" t="str">
        <f>[2]D0101!E9</f>
        <v>M2</v>
      </c>
      <c r="F46" s="17">
        <f>2*2.2</f>
        <v>4.4000000000000004</v>
      </c>
      <c r="G46" s="18"/>
      <c r="H46" s="19">
        <f>F46*G46</f>
        <v>0</v>
      </c>
    </row>
    <row r="47" spans="2:8" ht="46.5" customHeight="1" x14ac:dyDescent="0.25">
      <c r="B47" s="55" t="str">
        <f>[2]D0102!M9</f>
        <v>D0102</v>
      </c>
      <c r="C47" s="56"/>
      <c r="D47" s="9" t="str">
        <f>[2]D0102!AC9</f>
        <v xml:space="preserve">Suministro e instalación de puerta en vidrio incoloro laminado e=3mm incluye pelicula de seguridad, marco en aluminio 744 color bronce oscuro, cerradura instalada a h=0,90m / incluye modulo superior fijo en celosía de aluminio   </v>
      </c>
      <c r="E47" s="8" t="str">
        <f>[2]D0102!E9</f>
        <v>M2</v>
      </c>
      <c r="F47" s="23">
        <f>1*2.4</f>
        <v>2.4</v>
      </c>
      <c r="G47" s="24"/>
      <c r="H47" s="19">
        <f>F47*G47</f>
        <v>0</v>
      </c>
    </row>
    <row r="48" spans="2:8" ht="28.5" x14ac:dyDescent="0.25">
      <c r="B48" s="55" t="str">
        <f>[2]D0103!M9</f>
        <v>D0103</v>
      </c>
      <c r="C48" s="56"/>
      <c r="D48" s="9" t="str">
        <f>[2]D0103!AC9</f>
        <v xml:space="preserve">Suministro e instalación de ventaneria fija de vidrio incoloro e = 4mm marco en aluminio con marco intermedio en aluminio 744 color bronce oscuro </v>
      </c>
      <c r="E48" s="10" t="str">
        <f>[2]D0103!E9</f>
        <v>M2</v>
      </c>
      <c r="F48" s="23">
        <f>(4.22*3)-(2*2.2)</f>
        <v>8.26</v>
      </c>
      <c r="G48" s="24"/>
      <c r="H48" s="19">
        <f t="shared" ref="H48:H49" si="3">F48*G48</f>
        <v>0</v>
      </c>
    </row>
    <row r="49" spans="2:8" ht="45" customHeight="1" x14ac:dyDescent="0.25">
      <c r="B49" s="55" t="str">
        <f>[2]D0104!M9</f>
        <v>D0104</v>
      </c>
      <c r="C49" s="56"/>
      <c r="D49" s="9" t="str">
        <f>[2]D0104!AC9</f>
        <v xml:space="preserve">Suministro e instalación de ventaneria fija de vidrio incoloro e = 4mm marco en aluminio con marco intermedio en aluminio 744 color bronce oscuro incluye modulo superior fijo en celosía de aluminio y abertura para recepcion </v>
      </c>
      <c r="E49" s="10" t="str">
        <f>[2]D0104!E9</f>
        <v>M2</v>
      </c>
      <c r="F49" s="23">
        <f>1.9*3.21</f>
        <v>6.0989999999999993</v>
      </c>
      <c r="G49" s="24"/>
      <c r="H49" s="19">
        <f t="shared" si="3"/>
        <v>0</v>
      </c>
    </row>
    <row r="50" spans="2:8" ht="43.5" thickBot="1" x14ac:dyDescent="0.3">
      <c r="B50" s="55" t="str">
        <f>[2]D0105!M9</f>
        <v>D0105</v>
      </c>
      <c r="C50" s="56"/>
      <c r="D50" s="9" t="str">
        <f>[2]D0105!AC9</f>
        <v>Suministro e instalación de tragaluces en pared posterior (ventaneria fija de vidrio incoloro e = 4mm marco en aluminio con marco intermedio en aluminio 744 color bronce oscuro)</v>
      </c>
      <c r="E50" s="11" t="str">
        <f>[2]D0105!E9</f>
        <v>M2</v>
      </c>
      <c r="F50" s="23">
        <f>0.2+(1+1)</f>
        <v>2.2000000000000002</v>
      </c>
      <c r="G50" s="26"/>
      <c r="H50" s="27">
        <f>G50*F50</f>
        <v>0</v>
      </c>
    </row>
    <row r="51" spans="2:8" ht="15.75" x14ac:dyDescent="0.25">
      <c r="B51" s="57" t="s">
        <v>29</v>
      </c>
      <c r="C51" s="58"/>
      <c r="D51" s="5" t="s">
        <v>30</v>
      </c>
      <c r="E51" s="6"/>
      <c r="F51" s="6"/>
      <c r="G51" s="6"/>
      <c r="H51" s="15">
        <f>H52</f>
        <v>0</v>
      </c>
    </row>
    <row r="52" spans="2:8" ht="15.75" x14ac:dyDescent="0.25">
      <c r="B52" s="59" t="s">
        <v>31</v>
      </c>
      <c r="C52" s="60"/>
      <c r="D52" s="61" t="s">
        <v>32</v>
      </c>
      <c r="E52" s="62"/>
      <c r="F52" s="62"/>
      <c r="G52" s="63"/>
      <c r="H52" s="16">
        <f>SUM(H53:H59)</f>
        <v>0</v>
      </c>
    </row>
    <row r="53" spans="2:8" ht="28.5" x14ac:dyDescent="0.25">
      <c r="B53" s="55" t="str">
        <f>[2]E0101!M9</f>
        <v>E0101</v>
      </c>
      <c r="C53" s="56"/>
      <c r="D53" s="9" t="str">
        <f>[2]E0101!AC9</f>
        <v>Suministro e instalacion de punto salida iluminaciona 110 V / TUBERIA EMT (incluye interruptor)</v>
      </c>
      <c r="E53" s="8" t="str">
        <f>[2]E0101!E9</f>
        <v>UND</v>
      </c>
      <c r="F53" s="23">
        <v>1</v>
      </c>
      <c r="G53" s="24"/>
      <c r="H53" s="19">
        <f t="shared" ref="H53:H54" si="4">G53*F53</f>
        <v>0</v>
      </c>
    </row>
    <row r="54" spans="2:8" ht="28.5" x14ac:dyDescent="0.25">
      <c r="B54" s="55" t="str">
        <f>[2]E0102!M9</f>
        <v>E0102</v>
      </c>
      <c r="C54" s="56"/>
      <c r="D54" s="9" t="str">
        <f>[2]E0102!AC9</f>
        <v>Salida de tomacorriente a 110 V con polo a tierra (incluye instalacion de tomacorriente)</v>
      </c>
      <c r="E54" s="8" t="str">
        <f>[2]E0102!E9</f>
        <v>UND</v>
      </c>
      <c r="F54" s="23">
        <v>8</v>
      </c>
      <c r="G54" s="24"/>
      <c r="H54" s="19">
        <f t="shared" si="4"/>
        <v>0</v>
      </c>
    </row>
    <row r="55" spans="2:8" ht="28.5" x14ac:dyDescent="0.25">
      <c r="B55" s="55" t="str">
        <f>[2]E0103!M9</f>
        <v>E0103</v>
      </c>
      <c r="C55" s="56"/>
      <c r="D55" s="7" t="str">
        <f>[2]E0103!AC9</f>
        <v>Salida de tomacorriente a 220 V con polo a tierra (incluye instalacion de tomacorriente)</v>
      </c>
      <c r="E55" s="8" t="str">
        <f>[2]E0103!E9</f>
        <v>UND</v>
      </c>
      <c r="F55" s="17">
        <v>2</v>
      </c>
      <c r="G55" s="18"/>
      <c r="H55" s="19">
        <f>G55*F55</f>
        <v>0</v>
      </c>
    </row>
    <row r="56" spans="2:8" x14ac:dyDescent="0.25">
      <c r="B56" s="55" t="str">
        <f>[2]E0104!M9</f>
        <v>E0104</v>
      </c>
      <c r="C56" s="56"/>
      <c r="D56" s="9" t="str">
        <f>[2]E0104!AC9</f>
        <v>Suministro e instalacion de Panel LED Rectangular 120x60 cm 60w Luz Blanca</v>
      </c>
      <c r="E56" s="8" t="str">
        <f>[2]E0104!E9</f>
        <v>UND</v>
      </c>
      <c r="F56" s="23">
        <v>3</v>
      </c>
      <c r="G56" s="24"/>
      <c r="H56" s="19">
        <f>G56*F56</f>
        <v>0</v>
      </c>
    </row>
    <row r="57" spans="2:8" ht="28.5" x14ac:dyDescent="0.25">
      <c r="B57" s="55" t="str">
        <f>[2]E0105!M9</f>
        <v>E0105</v>
      </c>
      <c r="C57" s="56"/>
      <c r="D57" s="9" t="str">
        <f>[2]E0105!AC9</f>
        <v>Suministro e instalacion de Lámpra Hermética Link 36W 120cm*6.5cm Rectangular Luz Blanca</v>
      </c>
      <c r="E57" s="8" t="str">
        <f>[2]E0105!E9</f>
        <v>UND</v>
      </c>
      <c r="F57" s="23">
        <v>6</v>
      </c>
      <c r="G57" s="24"/>
      <c r="H57" s="19">
        <f>G57*F57</f>
        <v>0</v>
      </c>
    </row>
    <row r="58" spans="2:8" ht="28.5" customHeight="1" x14ac:dyDescent="0.25">
      <c r="B58" s="55" t="str">
        <f>[2]E0106!M9</f>
        <v>E0106</v>
      </c>
      <c r="C58" s="56"/>
      <c r="D58" s="9" t="str">
        <f>[2]E0106!AC9</f>
        <v>Suministro e instalacion de Lámpara Hermética Link 18W 60cm*6.5cm Rectangular Luz Blanca</v>
      </c>
      <c r="E58" s="8" t="str">
        <f>[2]E0106!E9</f>
        <v>UND</v>
      </c>
      <c r="F58" s="23">
        <v>4</v>
      </c>
      <c r="G58" s="24"/>
      <c r="H58" s="19">
        <f>G58*F58</f>
        <v>0</v>
      </c>
    </row>
    <row r="59" spans="2:8" ht="15" thickBot="1" x14ac:dyDescent="0.3">
      <c r="B59" s="38" t="str">
        <f>[2]E0107!M9</f>
        <v>E0107</v>
      </c>
      <c r="C59" s="39"/>
      <c r="D59" s="12" t="str">
        <f>[2]E0107!AC9</f>
        <v>Suministro e instalacion de aire acondicionado</v>
      </c>
      <c r="E59" s="11" t="str">
        <f>[2]E0107!E9</f>
        <v>UND</v>
      </c>
      <c r="F59" s="28">
        <v>1</v>
      </c>
      <c r="G59" s="26"/>
      <c r="H59" s="27">
        <f>G59*F59</f>
        <v>0</v>
      </c>
    </row>
    <row r="60" spans="2:8" ht="15" thickBot="1" x14ac:dyDescent="0.3">
      <c r="F60" s="13"/>
      <c r="G60" s="29"/>
      <c r="H60" s="29"/>
    </row>
    <row r="61" spans="2:8" ht="15.75" x14ac:dyDescent="0.25">
      <c r="B61" s="40" t="s">
        <v>33</v>
      </c>
      <c r="C61" s="41"/>
      <c r="D61" s="42"/>
      <c r="F61" s="49" t="s">
        <v>37</v>
      </c>
      <c r="G61" s="50"/>
      <c r="H61" s="30">
        <f>H13+H23+H40+H44+H51</f>
        <v>0</v>
      </c>
    </row>
    <row r="62" spans="2:8" ht="21.75" customHeight="1" x14ac:dyDescent="0.25">
      <c r="B62" s="43"/>
      <c r="C62" s="44"/>
      <c r="D62" s="45"/>
      <c r="F62" s="31" t="s">
        <v>38</v>
      </c>
      <c r="G62" s="32">
        <v>0.15</v>
      </c>
      <c r="H62" s="33">
        <f>ROUND(G62*$H$61,0)</f>
        <v>0</v>
      </c>
    </row>
    <row r="63" spans="2:8" ht="21.75" customHeight="1" x14ac:dyDescent="0.25">
      <c r="B63" s="43"/>
      <c r="C63" s="44"/>
      <c r="D63" s="45"/>
      <c r="F63" s="31" t="s">
        <v>39</v>
      </c>
      <c r="G63" s="34">
        <v>0.05</v>
      </c>
      <c r="H63" s="33">
        <f>ROUND(G63*$H$61,0)</f>
        <v>0</v>
      </c>
    </row>
    <row r="64" spans="2:8" ht="34.5" customHeight="1" x14ac:dyDescent="0.25">
      <c r="B64" s="43"/>
      <c r="C64" s="44"/>
      <c r="D64" s="45"/>
      <c r="F64" s="31" t="s">
        <v>40</v>
      </c>
      <c r="G64" s="34">
        <v>0.19</v>
      </c>
      <c r="H64" s="33">
        <f>ROUND(G64*H63,0)</f>
        <v>0</v>
      </c>
    </row>
    <row r="65" spans="2:8" ht="15.75" x14ac:dyDescent="0.25">
      <c r="B65" s="43"/>
      <c r="C65" s="44"/>
      <c r="D65" s="45"/>
      <c r="F65" s="51" t="s">
        <v>41</v>
      </c>
      <c r="G65" s="52"/>
      <c r="H65" s="35">
        <f>+SUM(H62:H64)</f>
        <v>0</v>
      </c>
    </row>
    <row r="66" spans="2:8" ht="16.5" thickBot="1" x14ac:dyDescent="0.3">
      <c r="B66" s="46"/>
      <c r="C66" s="47"/>
      <c r="D66" s="48"/>
      <c r="F66" s="53" t="s">
        <v>42</v>
      </c>
      <c r="G66" s="54"/>
      <c r="H66" s="36">
        <f>+H61+H65</f>
        <v>0</v>
      </c>
    </row>
    <row r="71" spans="2:8" x14ac:dyDescent="0.25">
      <c r="H71" s="37"/>
    </row>
  </sheetData>
  <mergeCells count="65">
    <mergeCell ref="B12:C12"/>
    <mergeCell ref="B2:C10"/>
    <mergeCell ref="D2:H7"/>
    <mergeCell ref="D8:D10"/>
    <mergeCell ref="E8:F10"/>
    <mergeCell ref="G8:H10"/>
    <mergeCell ref="B22:C22"/>
    <mergeCell ref="B13:C13"/>
    <mergeCell ref="B14:C14"/>
    <mergeCell ref="D14:G14"/>
    <mergeCell ref="B15:C15"/>
    <mergeCell ref="B16:C16"/>
    <mergeCell ref="B17:C17"/>
    <mergeCell ref="B18:C18"/>
    <mergeCell ref="D18:G18"/>
    <mergeCell ref="B19:C19"/>
    <mergeCell ref="B20:C20"/>
    <mergeCell ref="B21:C21"/>
    <mergeCell ref="B32:C32"/>
    <mergeCell ref="B23:C23"/>
    <mergeCell ref="B24:C24"/>
    <mergeCell ref="D24:G24"/>
    <mergeCell ref="B25:C25"/>
    <mergeCell ref="B26:C26"/>
    <mergeCell ref="B27:C27"/>
    <mergeCell ref="B28:C28"/>
    <mergeCell ref="B29:C29"/>
    <mergeCell ref="B30:C30"/>
    <mergeCell ref="B31:C31"/>
    <mergeCell ref="D31:G31"/>
    <mergeCell ref="B42:C42"/>
    <mergeCell ref="B33:C33"/>
    <mergeCell ref="B34:C34"/>
    <mergeCell ref="D34:G34"/>
    <mergeCell ref="B35:C35"/>
    <mergeCell ref="B36:C36"/>
    <mergeCell ref="B37:C37"/>
    <mergeCell ref="B38:C38"/>
    <mergeCell ref="B39:C39"/>
    <mergeCell ref="B40:C40"/>
    <mergeCell ref="B41:C41"/>
    <mergeCell ref="D41:G41"/>
    <mergeCell ref="D52:G52"/>
    <mergeCell ref="B43:C43"/>
    <mergeCell ref="B44:C44"/>
    <mergeCell ref="B45:C45"/>
    <mergeCell ref="D45:G45"/>
    <mergeCell ref="B46:C46"/>
    <mergeCell ref="B47:C47"/>
    <mergeCell ref="B58:C58"/>
    <mergeCell ref="B48:C48"/>
    <mergeCell ref="B49:C49"/>
    <mergeCell ref="B50:C50"/>
    <mergeCell ref="B51:C51"/>
    <mergeCell ref="B52:C52"/>
    <mergeCell ref="B53:C53"/>
    <mergeCell ref="B54:C54"/>
    <mergeCell ref="B55:C55"/>
    <mergeCell ref="B56:C56"/>
    <mergeCell ref="B57:C57"/>
    <mergeCell ref="B59:C59"/>
    <mergeCell ref="B61:D66"/>
    <mergeCell ref="F61:G61"/>
    <mergeCell ref="F65:G65"/>
    <mergeCell ref="F66:G66"/>
  </mergeCells>
  <printOptions horizontalCentered="1" verticalCentered="1"/>
  <pageMargins left="0.70866141732283472" right="0.70866141732283472" top="0.74803149606299213" bottom="0.74803149606299213" header="0.31496062992125984" footer="0.31496062992125984"/>
  <pageSetup scale="4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03CC2-6D99-45FC-B83F-1E7B7750474F}">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PRESUPUESTO FINAL</vt:lpstr>
      <vt:lpstr>Hoja1</vt:lpstr>
      <vt:lpstr>'PRESUPUESTO FINAL'!Área_de_impresión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Rueda Téllez</dc:creator>
  <cp:lastModifiedBy>Sergio Augusto Ayala Martinez</cp:lastModifiedBy>
  <dcterms:created xsi:type="dcterms:W3CDTF">2025-10-01T21:02:36Z</dcterms:created>
  <dcterms:modified xsi:type="dcterms:W3CDTF">2025-10-10T21:16:42Z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2025-10-01T21:06:15Z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3feb4da9-8baf-4f83-8a3d-a370316a2abd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