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/>
  <mc:AlternateContent xmlns:mc="http://schemas.openxmlformats.org/markup-compatibility/2006">
    <mc:Choice Requires="x15">
      <x15ac:absPath xmlns:x15ac="http://schemas.microsoft.com/office/spreadsheetml/2010/11/ac" url="https://etbcsj-my.sharepoint.com/personal/villart_cendoj_ramajudicial_gov_co/Documents/1. CONTRATACIÓN 2025/2025/MINIMA CUANTIA/IP-19-2025. FUMIGACION/ENVIADOS POR ADMITIVA/ESTUDIO DE MERCADO/"/>
    </mc:Choice>
  </mc:AlternateContent>
  <xr:revisionPtr revIDLastSave="7" documentId="13_ncr:1_{4FB696FF-515E-4689-8F05-B3FFB1F3924B}" xr6:coauthVersionLast="47" xr6:coauthVersionMax="47" xr10:uidLastSave="{61B8C010-8786-499F-9442-C239B6E5560E}"/>
  <bookViews>
    <workbookView xWindow="-120" yWindow="-120" windowWidth="29040" windowHeight="15720" xr2:uid="{00000000-000D-0000-FFFF-FFFF00000000}"/>
  </bookViews>
  <sheets>
    <sheet name="DISTRIBUCION DE FLORENCIA" sheetId="5" r:id="rId1"/>
    <sheet name="DISTRIBUCION DE HUILA" sheetId="4" r:id="rId2"/>
    <sheet name="RESUMEN OFERTA" sheetId="7" r:id="rId3"/>
  </sheets>
  <definedNames>
    <definedName name="_xlnm._FilterDatabase" localSheetId="0" hidden="1">'DISTRIBUCION DE FLORENCIA'!$B$12:$T$32</definedName>
    <definedName name="_xlnm._FilterDatabase" localSheetId="1" hidden="1">'DISTRIBUCION DE HUILA'!$B$11:$T$54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M19" i="4" l="1"/>
  <c r="O12" i="5"/>
  <c r="Q11" i="5"/>
  <c r="P11" i="5"/>
  <c r="O11" i="5"/>
  <c r="L31" i="5"/>
  <c r="L18" i="5"/>
  <c r="L12" i="5"/>
  <c r="N11" i="5"/>
  <c r="M11" i="5"/>
  <c r="L11" i="5"/>
  <c r="L14" i="5" l="1"/>
  <c r="M14" i="5"/>
  <c r="N14" i="5"/>
  <c r="L15" i="5"/>
  <c r="M15" i="5"/>
  <c r="N15" i="5"/>
  <c r="L16" i="5"/>
  <c r="M16" i="5"/>
  <c r="N16" i="5"/>
  <c r="L17" i="5"/>
  <c r="M17" i="5"/>
  <c r="N17" i="5"/>
  <c r="M18" i="5"/>
  <c r="N18" i="5"/>
  <c r="L19" i="5"/>
  <c r="M19" i="5"/>
  <c r="N19" i="5"/>
  <c r="L20" i="5"/>
  <c r="M20" i="5"/>
  <c r="N20" i="5"/>
  <c r="L21" i="5"/>
  <c r="M21" i="5"/>
  <c r="N21" i="5"/>
  <c r="L22" i="5"/>
  <c r="M22" i="5"/>
  <c r="N22" i="5"/>
  <c r="L23" i="5"/>
  <c r="M23" i="5"/>
  <c r="N23" i="5"/>
  <c r="L24" i="5"/>
  <c r="M24" i="5"/>
  <c r="N24" i="5"/>
  <c r="L25" i="5"/>
  <c r="M25" i="5"/>
  <c r="N25" i="5"/>
  <c r="L26" i="5"/>
  <c r="M26" i="5"/>
  <c r="N26" i="5"/>
  <c r="L27" i="5"/>
  <c r="M27" i="5"/>
  <c r="N27" i="5"/>
  <c r="L28" i="5"/>
  <c r="M28" i="5"/>
  <c r="N28" i="5"/>
  <c r="L29" i="5"/>
  <c r="M29" i="5"/>
  <c r="N29" i="5"/>
  <c r="L30" i="5"/>
  <c r="M30" i="5"/>
  <c r="N30" i="5"/>
  <c r="M31" i="5"/>
  <c r="N31" i="5"/>
  <c r="L32" i="5"/>
  <c r="M32" i="5"/>
  <c r="N32" i="5"/>
  <c r="N12" i="5"/>
  <c r="M12" i="5"/>
  <c r="L13" i="5"/>
  <c r="M13" i="5"/>
  <c r="N13" i="5"/>
  <c r="O11" i="4"/>
  <c r="L11" i="4"/>
  <c r="L12" i="4"/>
  <c r="M12" i="4"/>
  <c r="N12" i="4"/>
  <c r="L13" i="4"/>
  <c r="M13" i="4"/>
  <c r="N13" i="4"/>
  <c r="L14" i="4"/>
  <c r="M14" i="4"/>
  <c r="N14" i="4"/>
  <c r="L15" i="4"/>
  <c r="M15" i="4"/>
  <c r="N15" i="4"/>
  <c r="L16" i="4"/>
  <c r="M16" i="4"/>
  <c r="N16" i="4"/>
  <c r="L17" i="4"/>
  <c r="M17" i="4"/>
  <c r="N17" i="4"/>
  <c r="L18" i="4"/>
  <c r="M18" i="4"/>
  <c r="N18" i="4"/>
  <c r="L19" i="4"/>
  <c r="N19" i="4"/>
  <c r="L20" i="4"/>
  <c r="M20" i="4"/>
  <c r="N20" i="4"/>
  <c r="L21" i="4"/>
  <c r="M21" i="4"/>
  <c r="N21" i="4"/>
  <c r="L22" i="4"/>
  <c r="M22" i="4"/>
  <c r="N22" i="4"/>
  <c r="L23" i="4"/>
  <c r="M23" i="4"/>
  <c r="N23" i="4"/>
  <c r="L24" i="4"/>
  <c r="M24" i="4"/>
  <c r="N24" i="4"/>
  <c r="L25" i="4"/>
  <c r="M25" i="4"/>
  <c r="N25" i="4"/>
  <c r="L26" i="4"/>
  <c r="M26" i="4"/>
  <c r="N26" i="4"/>
  <c r="L27" i="4"/>
  <c r="M27" i="4"/>
  <c r="N27" i="4"/>
  <c r="L28" i="4"/>
  <c r="M28" i="4"/>
  <c r="N28" i="4"/>
  <c r="L29" i="4"/>
  <c r="M29" i="4"/>
  <c r="N29" i="4"/>
  <c r="L30" i="4"/>
  <c r="M30" i="4"/>
  <c r="N30" i="4"/>
  <c r="L31" i="4"/>
  <c r="M31" i="4"/>
  <c r="N31" i="4"/>
  <c r="L32" i="4"/>
  <c r="M32" i="4"/>
  <c r="N32" i="4"/>
  <c r="L33" i="4"/>
  <c r="M33" i="4"/>
  <c r="N33" i="4"/>
  <c r="L34" i="4"/>
  <c r="M34" i="4"/>
  <c r="N34" i="4"/>
  <c r="L35" i="4"/>
  <c r="M35" i="4"/>
  <c r="N35" i="4"/>
  <c r="L36" i="4"/>
  <c r="M36" i="4"/>
  <c r="N36" i="4"/>
  <c r="L37" i="4"/>
  <c r="M37" i="4"/>
  <c r="N37" i="4"/>
  <c r="L38" i="4"/>
  <c r="M38" i="4"/>
  <c r="N38" i="4"/>
  <c r="L39" i="4"/>
  <c r="M39" i="4"/>
  <c r="N39" i="4"/>
  <c r="L40" i="4"/>
  <c r="M40" i="4"/>
  <c r="N40" i="4"/>
  <c r="L41" i="4"/>
  <c r="M41" i="4"/>
  <c r="N41" i="4"/>
  <c r="L42" i="4"/>
  <c r="M42" i="4"/>
  <c r="N42" i="4"/>
  <c r="L43" i="4"/>
  <c r="M43" i="4"/>
  <c r="N43" i="4"/>
  <c r="L44" i="4"/>
  <c r="M44" i="4"/>
  <c r="N44" i="4"/>
  <c r="L45" i="4"/>
  <c r="M45" i="4"/>
  <c r="N45" i="4"/>
  <c r="L46" i="4"/>
  <c r="M46" i="4"/>
  <c r="N46" i="4"/>
  <c r="L47" i="4"/>
  <c r="M47" i="4"/>
  <c r="N47" i="4"/>
  <c r="L48" i="4"/>
  <c r="M48" i="4"/>
  <c r="N48" i="4"/>
  <c r="L49" i="4"/>
  <c r="M49" i="4"/>
  <c r="N49" i="4"/>
  <c r="L50" i="4"/>
  <c r="M50" i="4"/>
  <c r="N50" i="4"/>
  <c r="L51" i="4"/>
  <c r="M51" i="4"/>
  <c r="N51" i="4"/>
  <c r="L52" i="4"/>
  <c r="M52" i="4"/>
  <c r="N52" i="4"/>
  <c r="L53" i="4"/>
  <c r="M53" i="4"/>
  <c r="N53" i="4"/>
  <c r="L54" i="4"/>
  <c r="M54" i="4"/>
  <c r="N54" i="4"/>
  <c r="M11" i="4"/>
  <c r="N11" i="4"/>
  <c r="O13" i="4" l="1"/>
  <c r="P13" i="4"/>
  <c r="Q13" i="4"/>
  <c r="O14" i="4"/>
  <c r="P14" i="4"/>
  <c r="Q14" i="4"/>
  <c r="O15" i="4"/>
  <c r="P15" i="4"/>
  <c r="Q15" i="4"/>
  <c r="O16" i="4"/>
  <c r="P16" i="4"/>
  <c r="Q16" i="4"/>
  <c r="O17" i="4"/>
  <c r="P17" i="4"/>
  <c r="Q17" i="4"/>
  <c r="O18" i="4"/>
  <c r="P18" i="4"/>
  <c r="Q18" i="4"/>
  <c r="O19" i="4"/>
  <c r="P19" i="4"/>
  <c r="Q19" i="4"/>
  <c r="O20" i="4"/>
  <c r="P20" i="4"/>
  <c r="Q20" i="4"/>
  <c r="O21" i="4"/>
  <c r="P21" i="4"/>
  <c r="Q21" i="4"/>
  <c r="O22" i="4"/>
  <c r="P22" i="4"/>
  <c r="Q22" i="4"/>
  <c r="O23" i="4"/>
  <c r="P23" i="4"/>
  <c r="Q23" i="4"/>
  <c r="O24" i="4"/>
  <c r="P24" i="4"/>
  <c r="Q24" i="4"/>
  <c r="O25" i="4"/>
  <c r="P25" i="4"/>
  <c r="Q25" i="4"/>
  <c r="O26" i="4"/>
  <c r="P26" i="4"/>
  <c r="Q26" i="4"/>
  <c r="O27" i="4"/>
  <c r="P27" i="4"/>
  <c r="Q27" i="4"/>
  <c r="O28" i="4"/>
  <c r="P28" i="4"/>
  <c r="Q28" i="4"/>
  <c r="O29" i="4"/>
  <c r="P29" i="4"/>
  <c r="Q29" i="4"/>
  <c r="O30" i="4"/>
  <c r="P30" i="4"/>
  <c r="Q30" i="4"/>
  <c r="O31" i="4"/>
  <c r="P31" i="4"/>
  <c r="Q31" i="4"/>
  <c r="O32" i="4"/>
  <c r="P32" i="4"/>
  <c r="Q32" i="4"/>
  <c r="O33" i="4"/>
  <c r="P33" i="4"/>
  <c r="Q33" i="4"/>
  <c r="O34" i="4"/>
  <c r="P34" i="4"/>
  <c r="Q34" i="4"/>
  <c r="O35" i="4"/>
  <c r="P35" i="4"/>
  <c r="Q35" i="4"/>
  <c r="O36" i="4"/>
  <c r="P36" i="4"/>
  <c r="Q36" i="4"/>
  <c r="O37" i="4"/>
  <c r="P37" i="4"/>
  <c r="Q37" i="4"/>
  <c r="O38" i="4"/>
  <c r="P38" i="4"/>
  <c r="Q38" i="4"/>
  <c r="O39" i="4"/>
  <c r="P39" i="4"/>
  <c r="Q39" i="4"/>
  <c r="O40" i="4"/>
  <c r="P40" i="4"/>
  <c r="Q40" i="4"/>
  <c r="O41" i="4"/>
  <c r="P41" i="4"/>
  <c r="Q41" i="4"/>
  <c r="O42" i="4"/>
  <c r="P42" i="4"/>
  <c r="Q42" i="4"/>
  <c r="O43" i="4"/>
  <c r="P43" i="4"/>
  <c r="Q43" i="4"/>
  <c r="O44" i="4"/>
  <c r="P44" i="4"/>
  <c r="Q44" i="4"/>
  <c r="O45" i="4"/>
  <c r="P45" i="4"/>
  <c r="Q45" i="4"/>
  <c r="O46" i="4"/>
  <c r="P46" i="4"/>
  <c r="Q46" i="4"/>
  <c r="O47" i="4"/>
  <c r="P47" i="4"/>
  <c r="Q47" i="4"/>
  <c r="O48" i="4"/>
  <c r="P48" i="4"/>
  <c r="Q48" i="4"/>
  <c r="O49" i="4"/>
  <c r="P49" i="4"/>
  <c r="Q49" i="4"/>
  <c r="O50" i="4"/>
  <c r="P50" i="4"/>
  <c r="Q50" i="4"/>
  <c r="O51" i="4"/>
  <c r="P51" i="4"/>
  <c r="Q51" i="4"/>
  <c r="O52" i="4"/>
  <c r="P52" i="4"/>
  <c r="Q52" i="4"/>
  <c r="O53" i="4"/>
  <c r="P53" i="4"/>
  <c r="Q53" i="4"/>
  <c r="O54" i="4"/>
  <c r="P54" i="4"/>
  <c r="Q54" i="4"/>
  <c r="Q12" i="4"/>
  <c r="P12" i="4"/>
  <c r="O12" i="4"/>
  <c r="Q11" i="4"/>
  <c r="P11" i="4"/>
  <c r="R11" i="4" l="1"/>
  <c r="P32" i="5" l="1"/>
  <c r="P31" i="5"/>
  <c r="P30" i="5"/>
  <c r="P29" i="5"/>
  <c r="P28" i="5"/>
  <c r="P27" i="5"/>
  <c r="P26" i="5"/>
  <c r="P25" i="5"/>
  <c r="P24" i="5"/>
  <c r="P23" i="5"/>
  <c r="P22" i="5"/>
  <c r="P21" i="5"/>
  <c r="P20" i="5"/>
  <c r="P19" i="5"/>
  <c r="P18" i="5"/>
  <c r="P17" i="5"/>
  <c r="P16" i="5"/>
  <c r="P15" i="5"/>
  <c r="P14" i="5"/>
  <c r="P13" i="5"/>
  <c r="P12" i="5"/>
  <c r="O55" i="4"/>
  <c r="R11" i="5"/>
  <c r="V11" i="5" s="1"/>
  <c r="Q12" i="5"/>
  <c r="O13" i="5"/>
  <c r="Q13" i="5"/>
  <c r="O14" i="5"/>
  <c r="Q14" i="5"/>
  <c r="O15" i="5"/>
  <c r="Q15" i="5"/>
  <c r="O16" i="5"/>
  <c r="Q16" i="5"/>
  <c r="O17" i="5"/>
  <c r="Q17" i="5"/>
  <c r="O18" i="5"/>
  <c r="Q18" i="5"/>
  <c r="O19" i="5"/>
  <c r="Q19" i="5"/>
  <c r="O20" i="5"/>
  <c r="Q20" i="5"/>
  <c r="O21" i="5"/>
  <c r="Q21" i="5"/>
  <c r="O22" i="5"/>
  <c r="Q22" i="5"/>
  <c r="O23" i="5"/>
  <c r="Q23" i="5"/>
  <c r="O24" i="5"/>
  <c r="Q24" i="5"/>
  <c r="O25" i="5"/>
  <c r="Q25" i="5"/>
  <c r="O26" i="5"/>
  <c r="Q26" i="5"/>
  <c r="O27" i="5"/>
  <c r="Q27" i="5"/>
  <c r="O28" i="5"/>
  <c r="Q28" i="5"/>
  <c r="O29" i="5"/>
  <c r="Q29" i="5"/>
  <c r="O30" i="5"/>
  <c r="Q30" i="5"/>
  <c r="O31" i="5"/>
  <c r="Q31" i="5"/>
  <c r="O32" i="5"/>
  <c r="Q32" i="5"/>
  <c r="R44" i="4"/>
  <c r="V44" i="4" s="1"/>
  <c r="R53" i="4"/>
  <c r="R51" i="4"/>
  <c r="R49" i="4"/>
  <c r="R47" i="4"/>
  <c r="R46" i="4"/>
  <c r="R45" i="4"/>
  <c r="V45" i="4" s="1"/>
  <c r="R41" i="4"/>
  <c r="R40" i="4"/>
  <c r="V40" i="4" s="1"/>
  <c r="R39" i="4"/>
  <c r="V39" i="4" s="1"/>
  <c r="R36" i="4"/>
  <c r="V36" i="4" s="1"/>
  <c r="R32" i="4"/>
  <c r="R31" i="4"/>
  <c r="R26" i="4"/>
  <c r="V26" i="4" s="1"/>
  <c r="R23" i="4"/>
  <c r="R18" i="4"/>
  <c r="V18" i="4" s="1"/>
  <c r="R16" i="4"/>
  <c r="R14" i="4"/>
  <c r="V14" i="4" s="1"/>
  <c r="R12" i="4"/>
  <c r="V11" i="4"/>
  <c r="R31" i="5" l="1"/>
  <c r="R28" i="5"/>
  <c r="V28" i="5" s="1"/>
  <c r="R26" i="5"/>
  <c r="V26" i="5" s="1"/>
  <c r="R15" i="5"/>
  <c r="R12" i="5"/>
  <c r="V12" i="5" s="1"/>
  <c r="S31" i="5"/>
  <c r="T31" i="5" s="1"/>
  <c r="V31" i="5"/>
  <c r="S15" i="5"/>
  <c r="T15" i="5" s="1"/>
  <c r="V15" i="5"/>
  <c r="W12" i="5"/>
  <c r="X12" i="5" s="1"/>
  <c r="W11" i="5"/>
  <c r="X11" i="5" s="1"/>
  <c r="S26" i="5"/>
  <c r="T26" i="5" s="1"/>
  <c r="W11" i="4"/>
  <c r="W45" i="4"/>
  <c r="X45" i="4"/>
  <c r="W18" i="4"/>
  <c r="X18" i="4"/>
  <c r="W40" i="4"/>
  <c r="X40" i="4" s="1"/>
  <c r="W14" i="4"/>
  <c r="X14" i="4"/>
  <c r="S23" i="4"/>
  <c r="T23" i="4" s="1"/>
  <c r="V23" i="4"/>
  <c r="W39" i="4"/>
  <c r="X39" i="4"/>
  <c r="S41" i="4"/>
  <c r="T41" i="4" s="1"/>
  <c r="V41" i="4"/>
  <c r="S12" i="4"/>
  <c r="T12" i="4" s="1"/>
  <c r="V12" i="4"/>
  <c r="S46" i="4"/>
  <c r="T46" i="4" s="1"/>
  <c r="V46" i="4"/>
  <c r="S16" i="4"/>
  <c r="T16" i="4" s="1"/>
  <c r="V16" i="4"/>
  <c r="S47" i="4"/>
  <c r="T47" i="4" s="1"/>
  <c r="V47" i="4"/>
  <c r="S49" i="4"/>
  <c r="T49" i="4" s="1"/>
  <c r="V49" i="4"/>
  <c r="S51" i="4"/>
  <c r="T51" i="4" s="1"/>
  <c r="V51" i="4"/>
  <c r="W26" i="4"/>
  <c r="X26" i="4" s="1"/>
  <c r="S53" i="4"/>
  <c r="T53" i="4" s="1"/>
  <c r="V53" i="4"/>
  <c r="S31" i="4"/>
  <c r="T31" i="4" s="1"/>
  <c r="V31" i="4"/>
  <c r="W44" i="4"/>
  <c r="X44" i="4" s="1"/>
  <c r="S32" i="4"/>
  <c r="T32" i="4" s="1"/>
  <c r="V32" i="4"/>
  <c r="W36" i="4"/>
  <c r="X36" i="4" s="1"/>
  <c r="R19" i="5"/>
  <c r="R23" i="5"/>
  <c r="S11" i="4"/>
  <c r="T11" i="4" s="1"/>
  <c r="S11" i="5"/>
  <c r="T11" i="5" s="1"/>
  <c r="R16" i="5"/>
  <c r="R25" i="5"/>
  <c r="R21" i="5"/>
  <c r="R14" i="5"/>
  <c r="V14" i="5" s="1"/>
  <c r="R30" i="5"/>
  <c r="V30" i="5" s="1"/>
  <c r="R17" i="5"/>
  <c r="R24" i="5"/>
  <c r="R18" i="5"/>
  <c r="R20" i="5"/>
  <c r="R27" i="5"/>
  <c r="V27" i="5" s="1"/>
  <c r="R29" i="5"/>
  <c r="R32" i="5"/>
  <c r="R22" i="5"/>
  <c r="R13" i="5"/>
  <c r="Q33" i="5"/>
  <c r="P33" i="5"/>
  <c r="R15" i="4"/>
  <c r="R38" i="4"/>
  <c r="R43" i="4"/>
  <c r="R50" i="4"/>
  <c r="R19" i="4"/>
  <c r="R24" i="4"/>
  <c r="R37" i="4"/>
  <c r="R42" i="4"/>
  <c r="R54" i="4"/>
  <c r="S44" i="4"/>
  <c r="T44" i="4" s="1"/>
  <c r="R20" i="4"/>
  <c r="R30" i="4"/>
  <c r="S36" i="4"/>
  <c r="T36" i="4" s="1"/>
  <c r="R35" i="4"/>
  <c r="S45" i="4"/>
  <c r="T45" i="4" s="1"/>
  <c r="R21" i="4"/>
  <c r="R27" i="4"/>
  <c r="S26" i="4"/>
  <c r="T26" i="4" s="1"/>
  <c r="R13" i="4"/>
  <c r="V13" i="4" s="1"/>
  <c r="R29" i="4"/>
  <c r="R48" i="4"/>
  <c r="V48" i="4" s="1"/>
  <c r="R33" i="4"/>
  <c r="V33" i="4" s="1"/>
  <c r="S14" i="4"/>
  <c r="T14" i="4" s="1"/>
  <c r="R25" i="4"/>
  <c r="V25" i="4" s="1"/>
  <c r="S39" i="4"/>
  <c r="T39" i="4" s="1"/>
  <c r="S40" i="4"/>
  <c r="T40" i="4" s="1"/>
  <c r="R28" i="4"/>
  <c r="V28" i="4" s="1"/>
  <c r="S18" i="4"/>
  <c r="T18" i="4" s="1"/>
  <c r="R34" i="4"/>
  <c r="V34" i="4" s="1"/>
  <c r="R17" i="4"/>
  <c r="V17" i="4" s="1"/>
  <c r="R22" i="4"/>
  <c r="V22" i="4" s="1"/>
  <c r="R52" i="4"/>
  <c r="V52" i="4" s="1"/>
  <c r="O33" i="5"/>
  <c r="Q55" i="4"/>
  <c r="P55" i="4"/>
  <c r="S28" i="5" l="1"/>
  <c r="T28" i="5" s="1"/>
  <c r="S12" i="5"/>
  <c r="S19" i="5"/>
  <c r="V19" i="5"/>
  <c r="S18" i="5"/>
  <c r="V18" i="5"/>
  <c r="S24" i="5"/>
  <c r="T24" i="5" s="1"/>
  <c r="V24" i="5"/>
  <c r="S13" i="5"/>
  <c r="V13" i="5"/>
  <c r="S32" i="5"/>
  <c r="T32" i="5" s="1"/>
  <c r="V32" i="5"/>
  <c r="S21" i="5"/>
  <c r="T21" i="5" s="1"/>
  <c r="V21" i="5"/>
  <c r="W21" i="5" s="1"/>
  <c r="X21" i="5" s="1"/>
  <c r="S25" i="5"/>
  <c r="T25" i="5" s="1"/>
  <c r="V25" i="5"/>
  <c r="W25" i="5" s="1"/>
  <c r="X25" i="5" s="1"/>
  <c r="S20" i="5"/>
  <c r="T20" i="5" s="1"/>
  <c r="V20" i="5"/>
  <c r="S17" i="5"/>
  <c r="T17" i="5" s="1"/>
  <c r="V17" i="5"/>
  <c r="S22" i="5"/>
  <c r="T22" i="5" s="1"/>
  <c r="V22" i="5"/>
  <c r="W22" i="5" s="1"/>
  <c r="X22" i="5" s="1"/>
  <c r="S29" i="5"/>
  <c r="T29" i="5" s="1"/>
  <c r="V29" i="5"/>
  <c r="S16" i="5"/>
  <c r="T16" i="5" s="1"/>
  <c r="V16" i="5"/>
  <c r="S23" i="5"/>
  <c r="T23" i="5" s="1"/>
  <c r="V23" i="5"/>
  <c r="W23" i="5" s="1"/>
  <c r="X23" i="5" s="1"/>
  <c r="W28" i="4"/>
  <c r="X28" i="4" s="1"/>
  <c r="S27" i="4"/>
  <c r="T27" i="4" s="1"/>
  <c r="V27" i="4"/>
  <c r="S19" i="4"/>
  <c r="T19" i="4" s="1"/>
  <c r="V19" i="4"/>
  <c r="S21" i="4"/>
  <c r="T21" i="4" s="1"/>
  <c r="V21" i="4"/>
  <c r="S50" i="4"/>
  <c r="T50" i="4" s="1"/>
  <c r="V50" i="4"/>
  <c r="W31" i="4"/>
  <c r="X31" i="4" s="1"/>
  <c r="W16" i="4"/>
  <c r="X16" i="4" s="1"/>
  <c r="S43" i="4"/>
  <c r="T43" i="4" s="1"/>
  <c r="V43" i="4"/>
  <c r="S35" i="4"/>
  <c r="T35" i="4" s="1"/>
  <c r="V35" i="4"/>
  <c r="W25" i="4"/>
  <c r="X25" i="4"/>
  <c r="S15" i="4"/>
  <c r="T15" i="4" s="1"/>
  <c r="V15" i="4"/>
  <c r="S38" i="4"/>
  <c r="T38" i="4" s="1"/>
  <c r="V38" i="4"/>
  <c r="W46" i="4"/>
  <c r="X46" i="4" s="1"/>
  <c r="S30" i="4"/>
  <c r="V30" i="4"/>
  <c r="W34" i="4"/>
  <c r="X34" i="4"/>
  <c r="S20" i="4"/>
  <c r="T20" i="4" s="1"/>
  <c r="V20" i="4"/>
  <c r="W51" i="4"/>
  <c r="X51" i="4" s="1"/>
  <c r="W48" i="4"/>
  <c r="X48" i="4" s="1"/>
  <c r="W52" i="4"/>
  <c r="X52" i="4" s="1"/>
  <c r="W17" i="4"/>
  <c r="X17" i="4" s="1"/>
  <c r="W53" i="4"/>
  <c r="X53" i="4" s="1"/>
  <c r="W12" i="4"/>
  <c r="W33" i="4"/>
  <c r="X33" i="4"/>
  <c r="W41" i="4"/>
  <c r="X41" i="4" s="1"/>
  <c r="S54" i="4"/>
  <c r="T54" i="4" s="1"/>
  <c r="V54" i="4"/>
  <c r="S29" i="4"/>
  <c r="T29" i="4" s="1"/>
  <c r="V29" i="4"/>
  <c r="S42" i="4"/>
  <c r="T42" i="4" s="1"/>
  <c r="V42" i="4"/>
  <c r="W32" i="4"/>
  <c r="X32" i="4" s="1"/>
  <c r="W49" i="4"/>
  <c r="X49" i="4" s="1"/>
  <c r="W22" i="4"/>
  <c r="X22" i="4" s="1"/>
  <c r="W13" i="4"/>
  <c r="X13" i="4"/>
  <c r="S37" i="4"/>
  <c r="T37" i="4" s="1"/>
  <c r="V37" i="4"/>
  <c r="S24" i="4"/>
  <c r="T24" i="4" s="1"/>
  <c r="V24" i="4"/>
  <c r="W47" i="4"/>
  <c r="X47" i="4"/>
  <c r="W23" i="4"/>
  <c r="X23" i="4" s="1"/>
  <c r="X11" i="4"/>
  <c r="W15" i="5"/>
  <c r="X15" i="5" s="1"/>
  <c r="W31" i="5"/>
  <c r="X31" i="5"/>
  <c r="T12" i="5"/>
  <c r="W28" i="5"/>
  <c r="X28" i="5" s="1"/>
  <c r="W26" i="5"/>
  <c r="X26" i="5" s="1"/>
  <c r="W19" i="5"/>
  <c r="X19" i="5" s="1"/>
  <c r="T18" i="5"/>
  <c r="W18" i="5"/>
  <c r="X18" i="5" s="1"/>
  <c r="T13" i="5"/>
  <c r="T19" i="5"/>
  <c r="S14" i="5"/>
  <c r="T14" i="5" s="1"/>
  <c r="S30" i="5"/>
  <c r="R33" i="5"/>
  <c r="S27" i="5"/>
  <c r="T30" i="4"/>
  <c r="S48" i="4"/>
  <c r="T48" i="4" s="1"/>
  <c r="S33" i="4"/>
  <c r="T33" i="4" s="1"/>
  <c r="S25" i="4"/>
  <c r="T25" i="4" s="1"/>
  <c r="S13" i="4"/>
  <c r="T13" i="4" s="1"/>
  <c r="S17" i="4"/>
  <c r="S52" i="4"/>
  <c r="T52" i="4" s="1"/>
  <c r="S22" i="4"/>
  <c r="T22" i="4" s="1"/>
  <c r="S28" i="4"/>
  <c r="T28" i="4" s="1"/>
  <c r="S34" i="4"/>
  <c r="T34" i="4" s="1"/>
  <c r="R55" i="4"/>
  <c r="V55" i="4" l="1"/>
  <c r="W29" i="5"/>
  <c r="X29" i="5" s="1"/>
  <c r="W13" i="5"/>
  <c r="X13" i="5" s="1"/>
  <c r="W32" i="5"/>
  <c r="X32" i="5" s="1"/>
  <c r="W50" i="4"/>
  <c r="X50" i="4" s="1"/>
  <c r="X12" i="4"/>
  <c r="W20" i="4"/>
  <c r="X20" i="4"/>
  <c r="W42" i="4"/>
  <c r="X42" i="4" s="1"/>
  <c r="W29" i="4"/>
  <c r="X29" i="4" s="1"/>
  <c r="W38" i="4"/>
  <c r="X38" i="4" s="1"/>
  <c r="W15" i="4"/>
  <c r="X15" i="4" s="1"/>
  <c r="W24" i="4"/>
  <c r="X24" i="4" s="1"/>
  <c r="W21" i="4"/>
  <c r="X21" i="4" s="1"/>
  <c r="W37" i="4"/>
  <c r="X37" i="4" s="1"/>
  <c r="W35" i="4"/>
  <c r="X35" i="4" s="1"/>
  <c r="W19" i="4"/>
  <c r="X19" i="4" s="1"/>
  <c r="W30" i="4"/>
  <c r="X30" i="4"/>
  <c r="W43" i="4"/>
  <c r="X43" i="4" s="1"/>
  <c r="W27" i="4"/>
  <c r="X27" i="4" s="1"/>
  <c r="W54" i="4"/>
  <c r="X54" i="4" s="1"/>
  <c r="W20" i="5"/>
  <c r="X20" i="5" s="1"/>
  <c r="W17" i="5"/>
  <c r="X17" i="5" s="1"/>
  <c r="W16" i="5"/>
  <c r="X16" i="5" s="1"/>
  <c r="T30" i="5"/>
  <c r="W24" i="5"/>
  <c r="X24" i="5"/>
  <c r="T27" i="5"/>
  <c r="S33" i="5"/>
  <c r="S55" i="4"/>
  <c r="T17" i="4"/>
  <c r="T55" i="4" s="1"/>
  <c r="T33" i="5" l="1"/>
  <c r="W55" i="4"/>
  <c r="X55" i="4"/>
  <c r="D6" i="7" s="1"/>
  <c r="W14" i="5"/>
  <c r="X14" i="5" s="1"/>
  <c r="W27" i="5"/>
  <c r="X27" i="5"/>
  <c r="W30" i="5" l="1"/>
  <c r="W33" i="5" s="1"/>
  <c r="X30" i="5"/>
  <c r="X33" i="5" s="1"/>
  <c r="D7" i="7" s="1"/>
  <c r="D8" i="7" s="1"/>
  <c r="V33" i="5"/>
</calcChain>
</file>

<file path=xl/sharedStrings.xml><?xml version="1.0" encoding="utf-8"?>
<sst xmlns="http://schemas.openxmlformats.org/spreadsheetml/2006/main" count="270" uniqueCount="166">
  <si>
    <t>Rama Judicial del Poder Público</t>
  </si>
  <si>
    <t>Consejo Superior de la Judicatura</t>
  </si>
  <si>
    <t>Dirección Ejecutiva Seccional de Administración Judicial</t>
  </si>
  <si>
    <t xml:space="preserve">SOLICITUD DE COTIZACION DISTRITO DE  FLORENCIA- CAQUETA </t>
  </si>
  <si>
    <t>TIPO DE CONTROL</t>
  </si>
  <si>
    <t>AREA-M2</t>
  </si>
  <si>
    <t>CANTIDAD</t>
  </si>
  <si>
    <t>MPIO</t>
  </si>
  <si>
    <t>DEPARTAMENTO</t>
  </si>
  <si>
    <t xml:space="preserve">VALOR UNITARIO (ANTES DE IVA) </t>
  </si>
  <si>
    <t>VALORES TOTALES</t>
  </si>
  <si>
    <t>FECHAS DE FUMIGACION</t>
  </si>
  <si>
    <t>VALOR  DE LA OFERTA</t>
  </si>
  <si>
    <t>VALOR UNITARIO (ANTES DE IVA) - MPIOS DE FLORENCIA -FUMIGACIÓN  contra plagas, para eliminación de cucarachas, zancudos, moscas, pulgas, hormigas y arañas</t>
  </si>
  <si>
    <t xml:space="preserve">VALOR UNITARIO (ANTES DE IVA) - MPIOS DE FLORENCIA - Desratización, para eliminación o desaparición de ratas, ratones y roedores </t>
  </si>
  <si>
    <t>VALOR UNITARIO (ANTES DE IVA) - MPIOS DE FLORENCIA - FUMIGACIÓN contra plagas, para eliminación de acaros</t>
  </si>
  <si>
    <t>VALOR UNITARIO (ANTES DE IVA) -  FUMIGACIÓN  contra plagas, para eliminación de cucarachas, zancudos, moscas, pulgas, hormigas y arañas</t>
  </si>
  <si>
    <t>VALOR UNITARIO (ANTES DE IVA) DESRATIZACIÓN</t>
  </si>
  <si>
    <t>VALOR UNITARIO (ANTES DE IVA)  FUMIGACIÓN contra plagas, para eliminación de acaros</t>
  </si>
  <si>
    <t>VALOR TOTAL</t>
  </si>
  <si>
    <t>Item</t>
  </si>
  <si>
    <t>SEDES</t>
  </si>
  <si>
    <t>IVA 19%</t>
  </si>
  <si>
    <t xml:space="preserve">Servicios de desratización, para eliminación o desaparición de ratas, ratones y roedores en los diferentes despachos judiciales y áreas administrativas a cargo de la Dirección Seccional de Neiva. </t>
  </si>
  <si>
    <t>CALLE 5 N° 3 - 37</t>
  </si>
  <si>
    <t>ALBANIA</t>
  </si>
  <si>
    <t>CAQUETA</t>
  </si>
  <si>
    <t>CARRERA 4 Nº 5-59/ BELEN DE LOS ANDAQUIES-FLORENCIA</t>
  </si>
  <si>
    <t>BELEN DE LOS ANDAQUIES</t>
  </si>
  <si>
    <t>Calle 3 No 52/54/56/60 CARTAGENA DEL CHAIRA- FLORENCIA</t>
  </si>
  <si>
    <t>CARTAGENA DEL CHAIRA</t>
  </si>
  <si>
    <t xml:space="preserve">Calle 9 No. 3-36 Esquina </t>
  </si>
  <si>
    <t>CURILLO</t>
  </si>
  <si>
    <t>Calle 3 No 4-18 DOCELLO</t>
  </si>
  <si>
    <t>DONCELLO</t>
  </si>
  <si>
    <t>Av. 16 No. 6-47</t>
  </si>
  <si>
    <t>FLORENCIA</t>
  </si>
  <si>
    <t>Carrera 11#11-34 Barrio La Cooperativa (Salas Plenas)</t>
  </si>
  <si>
    <t xml:space="preserve">FLORENCIA </t>
  </si>
  <si>
    <t xml:space="preserve">Carrera 11 No 11-20 Barrio La Cooperativa </t>
  </si>
  <si>
    <t>Carrera 11 kilometro 3 Bodega 3 Parque industrial Santa María</t>
  </si>
  <si>
    <t>Carrera 6A#15-30 Barrio Siete de Agosto (bodega muebles)</t>
  </si>
  <si>
    <t>Calle 5 No 04-03 Barrio Las Brisas</t>
  </si>
  <si>
    <t>LA MONTAÑITA</t>
  </si>
  <si>
    <t>Carrera 4 N. 3-11 con Calle 3 N.3-75 Barrio Alameda</t>
  </si>
  <si>
    <t>MORELIA</t>
  </si>
  <si>
    <t>Carrera 8 No. 4-04 MILAN</t>
  </si>
  <si>
    <t>MILAN</t>
  </si>
  <si>
    <t xml:space="preserve">Calle 5 No 5-45 Barrio El Centro </t>
  </si>
  <si>
    <t>PAUJIL</t>
  </si>
  <si>
    <t>Cll. 4  N° 5-06/16 Crra 5 No 4-04</t>
  </si>
  <si>
    <t>PUERTO RICO</t>
  </si>
  <si>
    <t xml:space="preserve">Carrera 7 No. 6/22/24 Barrio Las Américas </t>
  </si>
  <si>
    <t xml:space="preserve">Calle 3 No. 4 – 24 Barrio El Centro </t>
  </si>
  <si>
    <t>SAN JOSE DE
 FRAGUA</t>
  </si>
  <si>
    <t>Calle 2 Bis No. 2-22 Barrio Hernández</t>
  </si>
  <si>
    <t xml:space="preserve">SAN VICENTE DEL CAGUAN </t>
  </si>
  <si>
    <t xml:space="preserve">Calle 4 No. 4-21/25 </t>
  </si>
  <si>
    <t>SAN VICENTE 
DEL CAGUAN</t>
  </si>
  <si>
    <t>Calle 4 NO 4 -29</t>
  </si>
  <si>
    <t>SOLITA</t>
  </si>
  <si>
    <t>Calle 7 No 4-06</t>
  </si>
  <si>
    <t>SOLANO</t>
  </si>
  <si>
    <t xml:space="preserve">Calle 10 No. 4-26-28/4-14-22 </t>
  </si>
  <si>
    <t>VALPARAISO</t>
  </si>
  <si>
    <t>VALOR FUMIGACIONES</t>
  </si>
  <si>
    <t>WILLIAM ANDRES SANCHEZ PASTRANA C.C 1.075.287.914 de Neiva – Huila  Representante Legal fumigaciones del Huila</t>
  </si>
  <si>
    <t>Firma del Proveedor</t>
  </si>
  <si>
    <t>CANTIDAD DE FUMIGACIOES</t>
  </si>
  <si>
    <t>FUMIGACION</t>
  </si>
  <si>
    <t>VALOR UNITARIO (ANTES DE IVA) - MPIOS DE NEIVA -FUMIGACIÓN  contra plagas, para eliminación de cucarachas, zancudos, moscas, pulgas, hormigas y arañas</t>
  </si>
  <si>
    <t>VALOR UNITARIO (ANTES DE IVA) - MPIOS DE NEIVA -  Desratización, para eliminación o desaparición de ratas, ratones y roedores</t>
  </si>
  <si>
    <t>VALOR UNITARIO (ANTES DE IVA) - MPIOS DE NEIVA - FUMIGACIÓN contra plagas, para eliminación de acaros</t>
  </si>
  <si>
    <t>Calle 9 No. 7-42 ACEVEDO</t>
  </si>
  <si>
    <t>ACEVEDO</t>
  </si>
  <si>
    <t>HUILA</t>
  </si>
  <si>
    <t>Carrera 5 No 2-31</t>
  </si>
  <si>
    <t>Algeciras</t>
  </si>
  <si>
    <t>Calle 6A 4 -07 ALTAMIRA</t>
  </si>
  <si>
    <t>ALTAMIRA</t>
  </si>
  <si>
    <t>Calle 5 No. 7-15 AGRADO</t>
  </si>
  <si>
    <t>AGRADO</t>
  </si>
  <si>
    <t>Carrera 7 No 4-39 Barrio la Palmita</t>
  </si>
  <si>
    <t>Aipe</t>
  </si>
  <si>
    <t xml:space="preserve"> Carrera 5 No 2B-38</t>
  </si>
  <si>
    <t>Baraya</t>
  </si>
  <si>
    <t>CARRERA 9 N° 17-05 CAMPOALEGRE</t>
  </si>
  <si>
    <t>CAMPOALEGRE</t>
  </si>
  <si>
    <t>Carrera 3 # 4-26 – 28</t>
  </si>
  <si>
    <t>Colombia</t>
  </si>
  <si>
    <t>CARRERA 5 N° 1A-63</t>
  </si>
  <si>
    <t>Elías</t>
  </si>
  <si>
    <t>CRA 8 No. 8 – 17 GARZÓN-HUILA</t>
  </si>
  <si>
    <t>GARZÓN-HUILA</t>
  </si>
  <si>
    <t>Carrera 10 No. 10- 50  Local 1 Garzón Huila</t>
  </si>
  <si>
    <t>GARZON</t>
  </si>
  <si>
    <t>Calle 2 No 5-70 Barrio Universitario GIGANTE</t>
  </si>
  <si>
    <t>GIGANTE</t>
  </si>
  <si>
    <t>Calle 3 No 3- 28/ 32 GUADALUPE</t>
  </si>
  <si>
    <t xml:space="preserve"> GUADALUPE</t>
  </si>
  <si>
    <t>Local No 2 Ubicado en la Calle 6 No 8-66
HOBO</t>
  </si>
  <si>
    <t xml:space="preserve">
HOBO</t>
  </si>
  <si>
    <t>Calle 4 No 4-109 - Iquira</t>
  </si>
  <si>
    <t>IQUIRA</t>
  </si>
  <si>
    <t>Calle 4 No. 2-28 ISNOS</t>
  </si>
  <si>
    <t>ISNOS</t>
  </si>
  <si>
    <t>Calle 5a No 4-35 LA ARGENTINA</t>
  </si>
  <si>
    <t xml:space="preserve"> LA ARGENTINA</t>
  </si>
  <si>
    <t>CALLE 5 No. 4 – 44 SEDE JUDICIAL- LA PLATA-HUILA</t>
  </si>
  <si>
    <t xml:space="preserve"> LA PLATA</t>
  </si>
  <si>
    <t>ARCHIVO -  LA PLATA-HUILA</t>
  </si>
  <si>
    <t>Calle 2 No 5-55 NÁTAGA</t>
  </si>
  <si>
    <t>NÁTAGA</t>
  </si>
  <si>
    <t>CRA 4 No 6 – 99 NEIVA-HUILA</t>
  </si>
  <si>
    <t>NEIVA</t>
  </si>
  <si>
    <t>CRA 4 No 12-35/37/43
Neiva - Huila</t>
  </si>
  <si>
    <t>Carrera 5 Sur No. 20-42 NEIVA-HUILA</t>
  </si>
  <si>
    <t>Calle 11 No 2-55 NEIVA-HUILA</t>
  </si>
  <si>
    <t>CALLE 6 No 3-03 NEIVA HUILA</t>
  </si>
  <si>
    <t>Carrera 6 No. 4-33 OPORAPA</t>
  </si>
  <si>
    <t>OPORAPA</t>
  </si>
  <si>
    <t>CALLE 9 No. 9 – 37
Palermo - Huila</t>
  </si>
  <si>
    <t xml:space="preserve">
Palermo </t>
  </si>
  <si>
    <t>Carrera 6A No 3-57 PAICOL</t>
  </si>
  <si>
    <t xml:space="preserve"> PAICOL</t>
  </si>
  <si>
    <t>Calle 1 No 2-51</t>
  </si>
  <si>
    <t>Palestina</t>
  </si>
  <si>
    <t>Calle 8 No 8 - 05 PITAL</t>
  </si>
  <si>
    <t>PITAL</t>
  </si>
  <si>
    <t>CARRERA 4 N° 13-62 -SEDE JUDICIAL</t>
  </si>
  <si>
    <t>PITALITO</t>
  </si>
  <si>
    <t>Bodega No 8, ubicada en la calle 26B No 8A- 16  "La Florida Centro Logistico".</t>
  </si>
  <si>
    <t>Calle 4 No 4-26 RIVERA</t>
  </si>
  <si>
    <t>RIVERA</t>
  </si>
  <si>
    <t>CALLE 2 N° 5 - 44 SALADOBLANCO</t>
  </si>
  <si>
    <t>SALADOBLANCO</t>
  </si>
  <si>
    <t>Local 101, 105 Y 106
Carrera 3 No. 9-34 SANTA MARIA</t>
  </si>
  <si>
    <t xml:space="preserve"> SANTA MARIA</t>
  </si>
  <si>
    <t>Calle 3 No. 13–24 SAN AGUSTIN</t>
  </si>
  <si>
    <t>SAN AGUSTIN</t>
  </si>
  <si>
    <t>Calle 6 No 3-47/51 SUAZA</t>
  </si>
  <si>
    <t>SUAZA</t>
  </si>
  <si>
    <t>Carrera 4 No 10 -39 barrio centro del Municipio de Tarqui</t>
  </si>
  <si>
    <t xml:space="preserve"> Tarqui</t>
  </si>
  <si>
    <t>Carrera 3 No 2-02 y 2-06</t>
  </si>
  <si>
    <t>Tello</t>
  </si>
  <si>
    <t>Carrera 3 No 5-36 TERUEL</t>
  </si>
  <si>
    <t>TERUEL</t>
  </si>
  <si>
    <t>CALLE 6 A N° 9 - 36 TESALIA</t>
  </si>
  <si>
    <t xml:space="preserve"> TESALIA</t>
  </si>
  <si>
    <t>CALLE 11 N° 2 - 23 TIMANA</t>
  </si>
  <si>
    <t>TIMANA</t>
  </si>
  <si>
    <t xml:space="preserve">Calle 4 No 6-46 Barrio Buenavista </t>
  </si>
  <si>
    <t>VILLAVIEJA</t>
  </si>
  <si>
    <t>CARRERA 5A N° 1 - 52 y 56 - Yaguara</t>
  </si>
  <si>
    <t>Yaguará</t>
  </si>
  <si>
    <t>WILLIAM ANDRES SANCHEZ PASTRANA C.C 1.075.287.914 de Neiva – Huila Representante Legal fumigaciones del Huila</t>
  </si>
  <si>
    <t>Firma del proveedor</t>
  </si>
  <si>
    <t>VALOR TOTAL PROPUESTA</t>
  </si>
  <si>
    <t xml:space="preserve">VALOR </t>
  </si>
  <si>
    <t>DISTRITO DE NEIVA</t>
  </si>
  <si>
    <t>DISTRITO DE FLORENCIA</t>
  </si>
  <si>
    <t>PRECIO HISTORICO 2024 CON INCREMENTO DE  IPC</t>
  </si>
  <si>
    <t>VALOR  TOTAL PRECIO HISTORICO</t>
  </si>
  <si>
    <t>FUMIGACIONES DEL HUILA CTO 12 SER 044</t>
  </si>
  <si>
    <t>OFERTA DISTRITO NEIVA - PRECIO HISTORICOS 2024 AJUSTADO CON L IPC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</si>
</sst>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-&quot;$&quot;* #,##0.00_-;\-&quot;$&quot;* #,##0.00_-;_-&quot;$&quot;* &quot;-&quot;??_-;_-@_-"/>
  </numFmts>
  <fonts count="18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name val="Arial"/>
      <family val="2"/>
    </font>
    <font>
      <b/>
      <sz val="8"/>
      <name val="Arial MT"/>
      <charset val="134"/>
    </font>
    <font>
      <b/>
      <sz val="8"/>
      <color theme="1"/>
      <name val="Calibri"/>
      <family val="2"/>
      <scheme val="minor"/>
    </font>
    <font>
      <sz val="8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10"/>
      <name val="Arial"/>
      <family val="2"/>
    </font>
    <font>
      <sz val="10"/>
      <color rgb="FF000000"/>
      <name val="Times New Roman"/>
      <family val="1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Arial"/>
      <family val="2"/>
    </font>
    <font>
      <b/>
      <sz val="18"/>
      <color theme="1"/>
      <name val="Calibri"/>
      <family val="2"/>
      <scheme val="minor"/>
    </font>
    <font>
      <b/>
      <sz val="10"/>
      <color theme="1"/>
      <name val="Arial"/>
      <family val="2"/>
    </font>
    <font>
      <sz val="8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DDD9C4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48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rgb="FF000000"/>
      </right>
      <top/>
      <bottom/>
      <diagonal/>
    </border>
    <border>
      <left style="medium">
        <color auto="1"/>
      </left>
      <right style="thin">
        <color rgb="FF000000"/>
      </right>
      <top/>
      <bottom style="medium">
        <color auto="1"/>
      </bottom>
      <diagonal/>
    </border>
    <border>
      <left style="thin">
        <color rgb="FF000000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rgb="FF000000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rgb="FF000000"/>
      </top>
      <bottom style="thin">
        <color rgb="FF000000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rgb="FF000000"/>
      </left>
      <right/>
      <top style="medium">
        <color auto="1"/>
      </top>
      <bottom style="medium">
        <color auto="1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auto="1"/>
      </right>
      <top/>
      <bottom/>
      <diagonal/>
    </border>
    <border>
      <left style="thin">
        <color rgb="FF000000"/>
      </left>
      <right style="thin">
        <color rgb="FF000000"/>
      </right>
      <top/>
      <bottom style="medium">
        <color auto="1"/>
      </bottom>
      <diagonal/>
    </border>
    <border>
      <left style="thin">
        <color rgb="FF000000"/>
      </left>
      <right style="medium">
        <color auto="1"/>
      </right>
      <top/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rgb="FF000000"/>
      </left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/>
      <right style="thin">
        <color rgb="FF000000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</borders>
  <cellStyleXfs count="4">
    <xf numFmtId="0" fontId="0" fillId="0" borderId="0"/>
    <xf numFmtId="164" fontId="9" fillId="0" borderId="0" applyFont="0" applyFill="0" applyBorder="0" applyAlignment="0" applyProtection="0"/>
    <xf numFmtId="0" fontId="10" fillId="0" borderId="0"/>
    <xf numFmtId="0" fontId="9" fillId="0" borderId="0"/>
  </cellStyleXfs>
  <cellXfs count="179">
    <xf numFmtId="0" fontId="0" fillId="0" borderId="0" xfId="0"/>
    <xf numFmtId="0" fontId="4" fillId="2" borderId="9" xfId="2" applyFont="1" applyFill="1" applyBorder="1" applyAlignment="1">
      <alignment horizontal="center" vertical="top" wrapText="1"/>
    </xf>
    <xf numFmtId="0" fontId="6" fillId="4" borderId="14" xfId="2" applyFont="1" applyFill="1" applyBorder="1" applyAlignment="1">
      <alignment horizontal="center" vertical="center" wrapText="1"/>
    </xf>
    <xf numFmtId="0" fontId="6" fillId="4" borderId="6" xfId="2" applyFont="1" applyFill="1" applyBorder="1" applyAlignment="1">
      <alignment horizontal="center" vertical="center" wrapText="1"/>
    </xf>
    <xf numFmtId="0" fontId="6" fillId="5" borderId="6" xfId="2" applyFont="1" applyFill="1" applyBorder="1" applyAlignment="1">
      <alignment horizontal="center" vertical="center"/>
    </xf>
    <xf numFmtId="0" fontId="6" fillId="4" borderId="6" xfId="2" applyFont="1" applyFill="1" applyBorder="1" applyAlignment="1">
      <alignment horizontal="center" vertical="center"/>
    </xf>
    <xf numFmtId="2" fontId="6" fillId="5" borderId="6" xfId="2" applyNumberFormat="1" applyFont="1" applyFill="1" applyBorder="1" applyAlignment="1">
      <alignment horizontal="center" vertical="center" wrapText="1"/>
    </xf>
    <xf numFmtId="2" fontId="6" fillId="4" borderId="6" xfId="2" applyNumberFormat="1" applyFont="1" applyFill="1" applyBorder="1" applyAlignment="1">
      <alignment horizontal="center" vertical="center" wrapText="1"/>
    </xf>
    <xf numFmtId="0" fontId="6" fillId="5" borderId="6" xfId="2" applyFont="1" applyFill="1" applyBorder="1" applyAlignment="1">
      <alignment horizontal="center" vertical="center" wrapText="1"/>
    </xf>
    <xf numFmtId="2" fontId="6" fillId="5" borderId="6" xfId="2" applyNumberFormat="1" applyFont="1" applyFill="1" applyBorder="1" applyAlignment="1">
      <alignment horizontal="center" vertical="center"/>
    </xf>
    <xf numFmtId="2" fontId="6" fillId="4" borderId="6" xfId="2" applyNumberFormat="1" applyFont="1" applyFill="1" applyBorder="1" applyAlignment="1">
      <alignment horizontal="center" vertical="center"/>
    </xf>
    <xf numFmtId="0" fontId="6" fillId="0" borderId="6" xfId="2" applyFont="1" applyBorder="1" applyAlignment="1">
      <alignment horizontal="center" vertical="center" wrapText="1"/>
    </xf>
    <xf numFmtId="0" fontId="7" fillId="0" borderId="0" xfId="0" applyFont="1"/>
    <xf numFmtId="4" fontId="0" fillId="0" borderId="0" xfId="0" applyNumberFormat="1"/>
    <xf numFmtId="42" fontId="6" fillId="4" borderId="6" xfId="2" applyNumberFormat="1" applyFont="1" applyFill="1" applyBorder="1" applyAlignment="1">
      <alignment horizontal="center" vertical="center"/>
    </xf>
    <xf numFmtId="1" fontId="6" fillId="2" borderId="15" xfId="2" applyNumberFormat="1" applyFont="1" applyFill="1" applyBorder="1" applyAlignment="1">
      <alignment horizontal="center" vertical="center" shrinkToFit="1"/>
    </xf>
    <xf numFmtId="0" fontId="13" fillId="0" borderId="0" xfId="0" applyFont="1"/>
    <xf numFmtId="0" fontId="6" fillId="0" borderId="6" xfId="2" applyFont="1" applyBorder="1" applyAlignment="1">
      <alignment horizontal="center" vertical="center"/>
    </xf>
    <xf numFmtId="0" fontId="2" fillId="0" borderId="0" xfId="0" applyFont="1"/>
    <xf numFmtId="0" fontId="0" fillId="0" borderId="0" xfId="0" applyAlignment="1">
      <alignment horizontal="center" wrapText="1"/>
    </xf>
    <xf numFmtId="0" fontId="14" fillId="0" borderId="0" xfId="0" applyFont="1" applyAlignment="1">
      <alignment vertical="center"/>
    </xf>
    <xf numFmtId="42" fontId="6" fillId="6" borderId="6" xfId="2" applyNumberFormat="1" applyFont="1" applyFill="1" applyBorder="1" applyAlignment="1">
      <alignment horizontal="center" vertical="center" wrapText="1"/>
    </xf>
    <xf numFmtId="0" fontId="12" fillId="0" borderId="0" xfId="0" applyFont="1"/>
    <xf numFmtId="42" fontId="6" fillId="7" borderId="6" xfId="2" applyNumberFormat="1" applyFont="1" applyFill="1" applyBorder="1" applyAlignment="1">
      <alignment horizontal="center" vertical="center" wrapText="1"/>
    </xf>
    <xf numFmtId="44" fontId="6" fillId="7" borderId="6" xfId="2" applyNumberFormat="1" applyFont="1" applyFill="1" applyBorder="1" applyAlignment="1">
      <alignment horizontal="center" vertical="center" wrapText="1"/>
    </xf>
    <xf numFmtId="44" fontId="6" fillId="7" borderId="6" xfId="2" applyNumberFormat="1" applyFont="1" applyFill="1" applyBorder="1" applyAlignment="1">
      <alignment horizontal="center" vertical="top"/>
    </xf>
    <xf numFmtId="44" fontId="6" fillId="6" borderId="6" xfId="2" applyNumberFormat="1" applyFont="1" applyFill="1" applyBorder="1" applyAlignment="1">
      <alignment horizontal="center" vertical="center" wrapText="1"/>
    </xf>
    <xf numFmtId="0" fontId="3" fillId="2" borderId="27" xfId="2" applyFont="1" applyFill="1" applyBorder="1" applyAlignment="1">
      <alignment vertical="center" wrapText="1"/>
    </xf>
    <xf numFmtId="0" fontId="3" fillId="2" borderId="10" xfId="2" applyFont="1" applyFill="1" applyBorder="1" applyAlignment="1">
      <alignment vertical="center" wrapText="1"/>
    </xf>
    <xf numFmtId="0" fontId="6" fillId="4" borderId="31" xfId="2" applyFont="1" applyFill="1" applyBorder="1" applyAlignment="1">
      <alignment horizontal="center" vertical="center"/>
    </xf>
    <xf numFmtId="0" fontId="6" fillId="4" borderId="31" xfId="2" applyFont="1" applyFill="1" applyBorder="1" applyAlignment="1">
      <alignment horizontal="center" vertical="center" wrapText="1"/>
    </xf>
    <xf numFmtId="42" fontId="6" fillId="7" borderId="31" xfId="2" applyNumberFormat="1" applyFont="1" applyFill="1" applyBorder="1" applyAlignment="1">
      <alignment horizontal="center" vertical="center" wrapText="1"/>
    </xf>
    <xf numFmtId="44" fontId="6" fillId="7" borderId="31" xfId="2" applyNumberFormat="1" applyFont="1" applyFill="1" applyBorder="1" applyAlignment="1">
      <alignment horizontal="center" vertical="top"/>
    </xf>
    <xf numFmtId="42" fontId="3" fillId="6" borderId="32" xfId="2" applyNumberFormat="1" applyFont="1" applyFill="1" applyBorder="1" applyAlignment="1">
      <alignment horizontal="center" vertical="center" wrapText="1"/>
    </xf>
    <xf numFmtId="44" fontId="3" fillId="6" borderId="32" xfId="2" applyNumberFormat="1" applyFont="1" applyFill="1" applyBorder="1" applyAlignment="1">
      <alignment horizontal="center" vertical="center" wrapText="1"/>
    </xf>
    <xf numFmtId="0" fontId="0" fillId="0" borderId="16" xfId="0" applyBorder="1"/>
    <xf numFmtId="44" fontId="3" fillId="6" borderId="33" xfId="2" applyNumberFormat="1" applyFont="1" applyFill="1" applyBorder="1" applyAlignment="1">
      <alignment horizontal="center" vertical="center" wrapText="1"/>
    </xf>
    <xf numFmtId="42" fontId="6" fillId="6" borderId="7" xfId="2" applyNumberFormat="1" applyFont="1" applyFill="1" applyBorder="1" applyAlignment="1">
      <alignment horizontal="center" vertical="center" wrapText="1"/>
    </xf>
    <xf numFmtId="42" fontId="6" fillId="6" borderId="12" xfId="2" applyNumberFormat="1" applyFont="1" applyFill="1" applyBorder="1" applyAlignment="1">
      <alignment horizontal="center" vertical="center" wrapText="1"/>
    </xf>
    <xf numFmtId="42" fontId="6" fillId="6" borderId="36" xfId="2" applyNumberFormat="1" applyFont="1" applyFill="1" applyBorder="1" applyAlignment="1">
      <alignment horizontal="center" vertical="center" wrapText="1"/>
    </xf>
    <xf numFmtId="42" fontId="6" fillId="6" borderId="30" xfId="2" applyNumberFormat="1" applyFont="1" applyFill="1" applyBorder="1" applyAlignment="1">
      <alignment horizontal="center" vertical="center" wrapText="1"/>
    </xf>
    <xf numFmtId="44" fontId="6" fillId="6" borderId="37" xfId="2" applyNumberFormat="1" applyFont="1" applyFill="1" applyBorder="1" applyAlignment="1">
      <alignment horizontal="center" vertical="center" wrapText="1"/>
    </xf>
    <xf numFmtId="0" fontId="1" fillId="0" borderId="6" xfId="0" applyFont="1" applyBorder="1"/>
    <xf numFmtId="44" fontId="0" fillId="0" borderId="6" xfId="0" applyNumberFormat="1" applyBorder="1"/>
    <xf numFmtId="0" fontId="2" fillId="8" borderId="6" xfId="0" applyFont="1" applyFill="1" applyBorder="1"/>
    <xf numFmtId="0" fontId="2" fillId="8" borderId="6" xfId="0" applyFont="1" applyFill="1" applyBorder="1" applyAlignment="1">
      <alignment horizontal="center"/>
    </xf>
    <xf numFmtId="44" fontId="2" fillId="8" borderId="6" xfId="0" applyNumberFormat="1" applyFont="1" applyFill="1" applyBorder="1"/>
    <xf numFmtId="42" fontId="6" fillId="7" borderId="7" xfId="2" applyNumberFormat="1" applyFont="1" applyFill="1" applyBorder="1" applyAlignment="1">
      <alignment horizontal="center" vertical="center" wrapText="1"/>
    </xf>
    <xf numFmtId="42" fontId="6" fillId="7" borderId="1" xfId="2" applyNumberFormat="1" applyFont="1" applyFill="1" applyBorder="1" applyAlignment="1">
      <alignment horizontal="center" vertical="center" wrapText="1"/>
    </xf>
    <xf numFmtId="42" fontId="6" fillId="7" borderId="2" xfId="2" applyNumberFormat="1" applyFont="1" applyFill="1" applyBorder="1" applyAlignment="1">
      <alignment horizontal="center" vertical="center" wrapText="1"/>
    </xf>
    <xf numFmtId="44" fontId="6" fillId="7" borderId="38" xfId="2" applyNumberFormat="1" applyFont="1" applyFill="1" applyBorder="1" applyAlignment="1">
      <alignment horizontal="center" vertical="top"/>
    </xf>
    <xf numFmtId="42" fontId="6" fillId="7" borderId="5" xfId="2" applyNumberFormat="1" applyFont="1" applyFill="1" applyBorder="1" applyAlignment="1">
      <alignment horizontal="center" vertical="center" wrapText="1"/>
    </xf>
    <xf numFmtId="44" fontId="6" fillId="7" borderId="25" xfId="2" applyNumberFormat="1" applyFont="1" applyFill="1" applyBorder="1" applyAlignment="1">
      <alignment horizontal="center" vertical="top"/>
    </xf>
    <xf numFmtId="42" fontId="6" fillId="7" borderId="26" xfId="2" applyNumberFormat="1" applyFont="1" applyFill="1" applyBorder="1" applyAlignment="1">
      <alignment horizontal="center" vertical="center" wrapText="1"/>
    </xf>
    <xf numFmtId="42" fontId="6" fillId="7" borderId="12" xfId="2" applyNumberFormat="1" applyFont="1" applyFill="1" applyBorder="1" applyAlignment="1">
      <alignment horizontal="center" vertical="center" wrapText="1"/>
    </xf>
    <xf numFmtId="44" fontId="6" fillId="7" borderId="35" xfId="2" applyNumberFormat="1" applyFont="1" applyFill="1" applyBorder="1" applyAlignment="1">
      <alignment horizontal="center" vertical="top"/>
    </xf>
    <xf numFmtId="42" fontId="6" fillId="6" borderId="1" xfId="2" applyNumberFormat="1" applyFont="1" applyFill="1" applyBorder="1" applyAlignment="1">
      <alignment horizontal="center" vertical="center" wrapText="1"/>
    </xf>
    <xf numFmtId="42" fontId="6" fillId="6" borderId="2" xfId="2" applyNumberFormat="1" applyFont="1" applyFill="1" applyBorder="1" applyAlignment="1">
      <alignment horizontal="center" vertical="center" wrapText="1"/>
    </xf>
    <xf numFmtId="44" fontId="6" fillId="6" borderId="38" xfId="2" applyNumberFormat="1" applyFont="1" applyFill="1" applyBorder="1" applyAlignment="1">
      <alignment horizontal="center" vertical="top"/>
    </xf>
    <xf numFmtId="42" fontId="6" fillId="6" borderId="5" xfId="2" applyNumberFormat="1" applyFont="1" applyFill="1" applyBorder="1" applyAlignment="1">
      <alignment horizontal="center" vertical="center" wrapText="1"/>
    </xf>
    <xf numFmtId="44" fontId="6" fillId="6" borderId="25" xfId="2" applyNumberFormat="1" applyFont="1" applyFill="1" applyBorder="1" applyAlignment="1">
      <alignment horizontal="center" vertical="top"/>
    </xf>
    <xf numFmtId="44" fontId="6" fillId="6" borderId="35" xfId="2" applyNumberFormat="1" applyFont="1" applyFill="1" applyBorder="1" applyAlignment="1">
      <alignment horizontal="center" vertical="top"/>
    </xf>
    <xf numFmtId="44" fontId="6" fillId="6" borderId="6" xfId="2" applyNumberFormat="1" applyFont="1" applyFill="1" applyBorder="1" applyAlignment="1">
      <alignment horizontal="center" vertical="top"/>
    </xf>
    <xf numFmtId="42" fontId="6" fillId="6" borderId="31" xfId="2" applyNumberFormat="1" applyFont="1" applyFill="1" applyBorder="1" applyAlignment="1">
      <alignment horizontal="center" vertical="center" wrapText="1"/>
    </xf>
    <xf numFmtId="44" fontId="6" fillId="6" borderId="31" xfId="2" applyNumberFormat="1" applyFont="1" applyFill="1" applyBorder="1" applyAlignment="1">
      <alignment horizontal="center" vertical="top"/>
    </xf>
    <xf numFmtId="0" fontId="1" fillId="0" borderId="0" xfId="0" applyFont="1"/>
    <xf numFmtId="0" fontId="2" fillId="0" borderId="0" xfId="0" applyFont="1" applyAlignment="1">
      <alignment horizontal="center"/>
    </xf>
    <xf numFmtId="0" fontId="3" fillId="2" borderId="27" xfId="2" applyFont="1" applyFill="1" applyBorder="1" applyAlignment="1">
      <alignment horizontal="center" vertical="center" wrapText="1"/>
    </xf>
    <xf numFmtId="0" fontId="3" fillId="2" borderId="10" xfId="2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6" fillId="4" borderId="14" xfId="2" applyFont="1" applyFill="1" applyBorder="1" applyAlignment="1">
      <alignment vertical="center" wrapText="1"/>
    </xf>
    <xf numFmtId="0" fontId="6" fillId="4" borderId="6" xfId="2" applyFont="1" applyFill="1" applyBorder="1" applyAlignment="1">
      <alignment vertical="center" wrapText="1"/>
    </xf>
    <xf numFmtId="0" fontId="6" fillId="4" borderId="31" xfId="2" applyFont="1" applyFill="1" applyBorder="1" applyAlignment="1">
      <alignment vertical="center" wrapText="1"/>
    </xf>
    <xf numFmtId="0" fontId="6" fillId="4" borderId="7" xfId="2" applyFont="1" applyFill="1" applyBorder="1" applyAlignment="1">
      <alignment vertical="center" wrapText="1"/>
    </xf>
    <xf numFmtId="0" fontId="0" fillId="0" borderId="6" xfId="0" applyBorder="1" applyAlignment="1">
      <alignment horizontal="right"/>
    </xf>
    <xf numFmtId="0" fontId="2" fillId="6" borderId="39" xfId="0" applyFont="1" applyFill="1" applyBorder="1" applyAlignment="1">
      <alignment horizontal="center"/>
    </xf>
    <xf numFmtId="42" fontId="6" fillId="7" borderId="24" xfId="2" applyNumberFormat="1" applyFont="1" applyFill="1" applyBorder="1" applyAlignment="1">
      <alignment horizontal="center" vertical="center" wrapText="1"/>
    </xf>
    <xf numFmtId="42" fontId="6" fillId="6" borderId="24" xfId="2" applyNumberFormat="1" applyFont="1" applyFill="1" applyBorder="1" applyAlignment="1">
      <alignment horizontal="center" vertical="center" wrapText="1"/>
    </xf>
    <xf numFmtId="0" fontId="8" fillId="6" borderId="26" xfId="0" applyFont="1" applyFill="1" applyBorder="1" applyAlignment="1">
      <alignment horizontal="center"/>
    </xf>
    <xf numFmtId="0" fontId="8" fillId="6" borderId="44" xfId="0" applyFont="1" applyFill="1" applyBorder="1" applyAlignment="1">
      <alignment horizontal="center"/>
    </xf>
    <xf numFmtId="0" fontId="8" fillId="6" borderId="45" xfId="0" applyFont="1" applyFill="1" applyBorder="1" applyAlignment="1">
      <alignment horizontal="center"/>
    </xf>
    <xf numFmtId="42" fontId="6" fillId="4" borderId="5" xfId="2" applyNumberFormat="1" applyFont="1" applyFill="1" applyBorder="1" applyAlignment="1">
      <alignment horizontal="center" vertical="center"/>
    </xf>
    <xf numFmtId="42" fontId="6" fillId="4" borderId="25" xfId="2" applyNumberFormat="1" applyFont="1" applyFill="1" applyBorder="1" applyAlignment="1">
      <alignment horizontal="center" vertical="center"/>
    </xf>
    <xf numFmtId="42" fontId="6" fillId="4" borderId="26" xfId="2" applyNumberFormat="1" applyFont="1" applyFill="1" applyBorder="1" applyAlignment="1">
      <alignment horizontal="center" vertical="center"/>
    </xf>
    <xf numFmtId="42" fontId="6" fillId="4" borderId="12" xfId="2" applyNumberFormat="1" applyFont="1" applyFill="1" applyBorder="1" applyAlignment="1">
      <alignment horizontal="center" vertical="center"/>
    </xf>
    <xf numFmtId="42" fontId="6" fillId="4" borderId="35" xfId="2" applyNumberFormat="1" applyFont="1" applyFill="1" applyBorder="1" applyAlignment="1">
      <alignment horizontal="center" vertical="center"/>
    </xf>
    <xf numFmtId="3" fontId="17" fillId="0" borderId="5" xfId="0" applyNumberFormat="1" applyFont="1" applyBorder="1" applyAlignment="1">
      <alignment horizontal="right"/>
    </xf>
    <xf numFmtId="3" fontId="17" fillId="0" borderId="6" xfId="0" applyNumberFormat="1" applyFont="1" applyBorder="1" applyAlignment="1">
      <alignment horizontal="right"/>
    </xf>
    <xf numFmtId="3" fontId="17" fillId="0" borderId="25" xfId="0" applyNumberFormat="1" applyFont="1" applyBorder="1" applyAlignment="1">
      <alignment horizontal="right"/>
    </xf>
    <xf numFmtId="3" fontId="0" fillId="9" borderId="6" xfId="0" applyNumberFormat="1" applyFill="1" applyBorder="1" applyAlignment="1">
      <alignment horizontal="right"/>
    </xf>
    <xf numFmtId="0" fontId="4" fillId="2" borderId="18" xfId="2" applyFont="1" applyFill="1" applyBorder="1" applyAlignment="1">
      <alignment horizontal="center" vertical="center" wrapText="1"/>
    </xf>
    <xf numFmtId="0" fontId="4" fillId="2" borderId="16" xfId="2" applyFont="1" applyFill="1" applyBorder="1" applyAlignment="1">
      <alignment horizontal="center" vertical="center" wrapText="1"/>
    </xf>
    <xf numFmtId="0" fontId="4" fillId="2" borderId="17" xfId="2" applyFont="1" applyFill="1" applyBorder="1" applyAlignment="1">
      <alignment horizontal="center" vertical="center" wrapText="1"/>
    </xf>
    <xf numFmtId="0" fontId="3" fillId="2" borderId="34" xfId="2" applyFont="1" applyFill="1" applyBorder="1" applyAlignment="1">
      <alignment horizontal="center" vertical="center" wrapText="1"/>
    </xf>
    <xf numFmtId="0" fontId="3" fillId="2" borderId="9" xfId="2" applyFont="1" applyFill="1" applyBorder="1" applyAlignment="1">
      <alignment horizontal="center" vertical="center" wrapText="1"/>
    </xf>
    <xf numFmtId="0" fontId="3" fillId="2" borderId="20" xfId="2" applyFont="1" applyFill="1" applyBorder="1" applyAlignment="1">
      <alignment horizontal="center" vertical="center" wrapText="1"/>
    </xf>
    <xf numFmtId="0" fontId="3" fillId="2" borderId="22" xfId="2" applyFont="1" applyFill="1" applyBorder="1" applyAlignment="1">
      <alignment horizontal="center" vertical="center" wrapText="1"/>
    </xf>
    <xf numFmtId="0" fontId="3" fillId="2" borderId="28" xfId="2" applyFont="1" applyFill="1" applyBorder="1" applyAlignment="1">
      <alignment horizontal="center" vertical="center" textRotation="90" wrapText="1"/>
    </xf>
    <xf numFmtId="0" fontId="0" fillId="0" borderId="29" xfId="0" applyBorder="1" applyAlignment="1">
      <alignment horizontal="center" textRotation="90" wrapText="1"/>
    </xf>
    <xf numFmtId="0" fontId="0" fillId="0" borderId="30" xfId="0" applyBorder="1" applyAlignment="1">
      <alignment horizontal="center" textRotation="90" wrapText="1"/>
    </xf>
    <xf numFmtId="0" fontId="2" fillId="0" borderId="0" xfId="0" applyFont="1" applyAlignment="1">
      <alignment horizontal="center"/>
    </xf>
    <xf numFmtId="0" fontId="3" fillId="2" borderId="1" xfId="2" applyFont="1" applyFill="1" applyBorder="1" applyAlignment="1">
      <alignment horizontal="left" vertical="top" wrapText="1" indent="3"/>
    </xf>
    <xf numFmtId="0" fontId="3" fillId="2" borderId="2" xfId="2" applyFont="1" applyFill="1" applyBorder="1" applyAlignment="1">
      <alignment horizontal="left" vertical="top" wrapText="1" indent="3"/>
    </xf>
    <xf numFmtId="0" fontId="3" fillId="2" borderId="3" xfId="2" applyFont="1" applyFill="1" applyBorder="1" applyAlignment="1">
      <alignment horizontal="left" vertical="top" wrapText="1" indent="3"/>
    </xf>
    <xf numFmtId="0" fontId="3" fillId="2" borderId="5" xfId="2" applyFont="1" applyFill="1" applyBorder="1" applyAlignment="1">
      <alignment horizontal="left" vertical="top" wrapText="1" indent="3"/>
    </xf>
    <xf numFmtId="0" fontId="3" fillId="2" borderId="6" xfId="2" applyFont="1" applyFill="1" applyBorder="1" applyAlignment="1">
      <alignment horizontal="left" vertical="top" wrapText="1" indent="3"/>
    </xf>
    <xf numFmtId="0" fontId="3" fillId="2" borderId="7" xfId="2" applyFont="1" applyFill="1" applyBorder="1" applyAlignment="1">
      <alignment horizontal="left" vertical="top" wrapText="1" indent="3"/>
    </xf>
    <xf numFmtId="0" fontId="3" fillId="2" borderId="2" xfId="2" applyFont="1" applyFill="1" applyBorder="1" applyAlignment="1">
      <alignment horizontal="center" vertical="center" textRotation="90" wrapText="1"/>
    </xf>
    <xf numFmtId="0" fontId="3" fillId="2" borderId="6" xfId="2" applyFont="1" applyFill="1" applyBorder="1" applyAlignment="1">
      <alignment horizontal="center" vertical="center" textRotation="90" wrapText="1"/>
    </xf>
    <xf numFmtId="0" fontId="0" fillId="0" borderId="12" xfId="0" applyBorder="1" applyAlignment="1">
      <alignment horizontal="center" textRotation="90" wrapText="1"/>
    </xf>
    <xf numFmtId="0" fontId="5" fillId="0" borderId="6" xfId="0" applyFont="1" applyBorder="1" applyAlignment="1">
      <alignment horizontal="center" vertical="center" textRotation="90" wrapText="1"/>
    </xf>
    <xf numFmtId="0" fontId="3" fillId="2" borderId="3" xfId="2" applyFont="1" applyFill="1" applyBorder="1" applyAlignment="1">
      <alignment horizontal="center" vertical="center" textRotation="90" wrapText="1"/>
    </xf>
    <xf numFmtId="0" fontId="3" fillId="2" borderId="7" xfId="2" applyFont="1" applyFill="1" applyBorder="1" applyAlignment="1">
      <alignment horizontal="center" vertical="center" textRotation="90" wrapText="1"/>
    </xf>
    <xf numFmtId="0" fontId="0" fillId="0" borderId="46" xfId="0" applyBorder="1" applyAlignment="1">
      <alignment horizontal="center" textRotation="90" wrapText="1"/>
    </xf>
    <xf numFmtId="0" fontId="4" fillId="2" borderId="4" xfId="2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wrapText="1"/>
    </xf>
    <xf numFmtId="0" fontId="3" fillId="3" borderId="41" xfId="2" applyFont="1" applyFill="1" applyBorder="1" applyAlignment="1">
      <alignment horizontal="center" vertical="center" wrapText="1"/>
    </xf>
    <xf numFmtId="0" fontId="3" fillId="3" borderId="9" xfId="2" applyFont="1" applyFill="1" applyBorder="1" applyAlignment="1">
      <alignment horizontal="center" vertical="center" wrapText="1"/>
    </xf>
    <xf numFmtId="0" fontId="3" fillId="3" borderId="42" xfId="2" applyFont="1" applyFill="1" applyBorder="1" applyAlignment="1">
      <alignment horizontal="center" vertical="center" wrapText="1"/>
    </xf>
    <xf numFmtId="0" fontId="3" fillId="3" borderId="21" xfId="2" applyFont="1" applyFill="1" applyBorder="1" applyAlignment="1">
      <alignment horizontal="center" vertical="center" wrapText="1"/>
    </xf>
    <xf numFmtId="164" fontId="6" fillId="4" borderId="7" xfId="1" applyFont="1" applyFill="1" applyBorder="1" applyAlignment="1">
      <alignment vertical="center" wrapText="1"/>
    </xf>
    <xf numFmtId="164" fontId="6" fillId="4" borderId="24" xfId="1" applyFont="1" applyFill="1" applyBorder="1" applyAlignment="1">
      <alignment vertical="center" wrapText="1"/>
    </xf>
    <xf numFmtId="164" fontId="6" fillId="4" borderId="7" xfId="1" applyFont="1" applyFill="1" applyBorder="1" applyAlignment="1">
      <alignment vertical="center"/>
    </xf>
    <xf numFmtId="164" fontId="6" fillId="4" borderId="24" xfId="1" applyFont="1" applyFill="1" applyBorder="1" applyAlignment="1">
      <alignment vertical="center"/>
    </xf>
    <xf numFmtId="0" fontId="3" fillId="2" borderId="10" xfId="2" applyFont="1" applyFill="1" applyBorder="1" applyAlignment="1">
      <alignment horizontal="center" vertical="top" wrapText="1"/>
    </xf>
    <xf numFmtId="0" fontId="3" fillId="2" borderId="11" xfId="2" applyFont="1" applyFill="1" applyBorder="1" applyAlignment="1">
      <alignment horizontal="center" vertical="top" wrapText="1"/>
    </xf>
    <xf numFmtId="0" fontId="6" fillId="4" borderId="7" xfId="2" applyFont="1" applyFill="1" applyBorder="1" applyAlignment="1">
      <alignment vertical="center" wrapText="1"/>
    </xf>
    <xf numFmtId="0" fontId="6" fillId="4" borderId="24" xfId="2" applyFont="1" applyFill="1" applyBorder="1" applyAlignment="1">
      <alignment vertical="center" wrapText="1"/>
    </xf>
    <xf numFmtId="0" fontId="3" fillId="3" borderId="43" xfId="2" applyFont="1" applyFill="1" applyBorder="1" applyAlignment="1">
      <alignment horizontal="center" vertical="center" wrapText="1"/>
    </xf>
    <xf numFmtId="0" fontId="3" fillId="3" borderId="22" xfId="2" applyFont="1" applyFill="1" applyBorder="1" applyAlignment="1">
      <alignment horizontal="center" vertical="center" wrapText="1"/>
    </xf>
    <xf numFmtId="0" fontId="3" fillId="2" borderId="8" xfId="2" applyFont="1" applyFill="1" applyBorder="1" applyAlignment="1">
      <alignment horizontal="center" vertical="center" wrapText="1"/>
    </xf>
    <xf numFmtId="0" fontId="3" fillId="2" borderId="13" xfId="2" applyFont="1" applyFill="1" applyBorder="1" applyAlignment="1">
      <alignment horizontal="center" vertical="center" wrapText="1"/>
    </xf>
    <xf numFmtId="0" fontId="3" fillId="2" borderId="19" xfId="2" applyFont="1" applyFill="1" applyBorder="1" applyAlignment="1">
      <alignment horizontal="center" vertical="center" wrapText="1"/>
    </xf>
    <xf numFmtId="0" fontId="3" fillId="2" borderId="21" xfId="2" applyFont="1" applyFill="1" applyBorder="1" applyAlignment="1">
      <alignment horizontal="center" vertical="center" wrapText="1"/>
    </xf>
    <xf numFmtId="0" fontId="3" fillId="2" borderId="27" xfId="2" applyFont="1" applyFill="1" applyBorder="1" applyAlignment="1">
      <alignment horizontal="center" vertical="center" wrapText="1"/>
    </xf>
    <xf numFmtId="0" fontId="3" fillId="2" borderId="10" xfId="2" applyFont="1" applyFill="1" applyBorder="1" applyAlignment="1">
      <alignment horizontal="center" vertical="center" wrapText="1"/>
    </xf>
    <xf numFmtId="0" fontId="1" fillId="0" borderId="0" xfId="0" applyFont="1" applyAlignment="1"/>
    <xf numFmtId="0" fontId="0" fillId="0" borderId="0" xfId="0" applyAlignment="1"/>
    <xf numFmtId="0" fontId="6" fillId="4" borderId="7" xfId="2" applyFont="1" applyFill="1" applyBorder="1" applyAlignment="1">
      <alignment vertical="top" wrapText="1"/>
    </xf>
    <xf numFmtId="0" fontId="6" fillId="4" borderId="24" xfId="2" applyFont="1" applyFill="1" applyBorder="1" applyAlignment="1">
      <alignment vertical="top" wrapText="1"/>
    </xf>
    <xf numFmtId="0" fontId="11" fillId="4" borderId="24" xfId="0" applyFont="1" applyFill="1" applyBorder="1" applyAlignment="1">
      <alignment vertical="center" wrapText="1"/>
    </xf>
    <xf numFmtId="0" fontId="8" fillId="6" borderId="7" xfId="0" applyFont="1" applyFill="1" applyBorder="1" applyAlignment="1">
      <alignment horizontal="center"/>
    </xf>
    <xf numFmtId="0" fontId="8" fillId="6" borderId="23" xfId="0" applyFont="1" applyFill="1" applyBorder="1" applyAlignment="1">
      <alignment horizontal="center"/>
    </xf>
    <xf numFmtId="0" fontId="8" fillId="6" borderId="47" xfId="0" applyFont="1" applyFill="1" applyBorder="1" applyAlignment="1">
      <alignment horizontal="center"/>
    </xf>
    <xf numFmtId="44" fontId="4" fillId="2" borderId="4" xfId="2" applyNumberFormat="1" applyFont="1" applyFill="1" applyBorder="1" applyAlignment="1">
      <alignment horizontal="center" vertical="center" wrapText="1"/>
    </xf>
    <xf numFmtId="44" fontId="0" fillId="0" borderId="16" xfId="0" applyNumberFormat="1" applyBorder="1" applyAlignment="1">
      <alignment horizontal="center" vertical="center" wrapText="1"/>
    </xf>
    <xf numFmtId="44" fontId="0" fillId="0" borderId="40" xfId="0" applyNumberFormat="1" applyBorder="1" applyAlignment="1">
      <alignment horizontal="center" vertical="center" wrapText="1"/>
    </xf>
    <xf numFmtId="0" fontId="1" fillId="0" borderId="0" xfId="0" applyFont="1" applyBorder="1" applyAlignment="1">
      <alignment wrapText="1"/>
    </xf>
    <xf numFmtId="0" fontId="0" fillId="0" borderId="0" xfId="0" applyBorder="1" applyAlignment="1">
      <alignment wrapText="1"/>
    </xf>
    <xf numFmtId="0" fontId="0" fillId="0" borderId="0" xfId="0" applyAlignment="1">
      <alignment wrapText="1"/>
    </xf>
    <xf numFmtId="0" fontId="2" fillId="0" borderId="0" xfId="0" applyFont="1" applyAlignment="1"/>
    <xf numFmtId="0" fontId="3" fillId="2" borderId="19" xfId="2" applyFont="1" applyFill="1" applyBorder="1" applyAlignment="1">
      <alignment vertical="center" wrapText="1"/>
    </xf>
    <xf numFmtId="0" fontId="3" fillId="2" borderId="21" xfId="2" applyFont="1" applyFill="1" applyBorder="1" applyAlignment="1">
      <alignment vertical="center" wrapText="1"/>
    </xf>
    <xf numFmtId="0" fontId="3" fillId="2" borderId="20" xfId="2" applyFont="1" applyFill="1" applyBorder="1" applyAlignment="1">
      <alignment vertical="center" wrapText="1"/>
    </xf>
    <xf numFmtId="0" fontId="3" fillId="2" borderId="22" xfId="2" applyFont="1" applyFill="1" applyBorder="1" applyAlignment="1">
      <alignment vertical="center" wrapText="1"/>
    </xf>
    <xf numFmtId="0" fontId="0" fillId="0" borderId="0" xfId="0" applyAlignment="1">
      <alignment horizontal="center"/>
    </xf>
    <xf numFmtId="0" fontId="3" fillId="9" borderId="8" xfId="2" applyFont="1" applyFill="1" applyBorder="1" applyAlignment="1">
      <alignment horizontal="center" vertical="center" wrapText="1"/>
    </xf>
    <xf numFmtId="0" fontId="6" fillId="0" borderId="6" xfId="2" applyFont="1" applyBorder="1" applyAlignment="1">
      <alignment vertical="center" wrapText="1"/>
    </xf>
    <xf numFmtId="0" fontId="3" fillId="3" borderId="8" xfId="2" applyFont="1" applyFill="1" applyBorder="1" applyAlignment="1">
      <alignment horizontal="center" vertical="center" wrapText="1"/>
    </xf>
    <xf numFmtId="0" fontId="3" fillId="3" borderId="19" xfId="2" applyFont="1" applyFill="1" applyBorder="1" applyAlignment="1">
      <alignment horizontal="center" vertical="center" wrapText="1"/>
    </xf>
    <xf numFmtId="0" fontId="6" fillId="0" borderId="6" xfId="2" applyFont="1" applyBorder="1" applyAlignment="1">
      <alignment vertical="center"/>
    </xf>
    <xf numFmtId="44" fontId="4" fillId="9" borderId="4" xfId="2" applyNumberFormat="1" applyFont="1" applyFill="1" applyBorder="1" applyAlignment="1">
      <alignment horizontal="center" vertical="center" wrapText="1"/>
    </xf>
    <xf numFmtId="44" fontId="0" fillId="9" borderId="16" xfId="0" applyNumberFormat="1" applyFill="1" applyBorder="1" applyAlignment="1">
      <alignment horizontal="center" vertical="center" wrapText="1"/>
    </xf>
    <xf numFmtId="44" fontId="0" fillId="9" borderId="40" xfId="0" applyNumberFormat="1" applyFill="1" applyBorder="1" applyAlignment="1">
      <alignment horizontal="center" vertical="center" wrapText="1"/>
    </xf>
    <xf numFmtId="0" fontId="6" fillId="0" borderId="6" xfId="2" applyFont="1" applyBorder="1" applyAlignment="1">
      <alignment vertical="top" wrapText="1"/>
    </xf>
    <xf numFmtId="0" fontId="6" fillId="5" borderId="6" xfId="2" applyFont="1" applyFill="1" applyBorder="1" applyAlignment="1">
      <alignment vertical="center"/>
    </xf>
    <xf numFmtId="0" fontId="6" fillId="4" borderId="6" xfId="2" applyFont="1" applyFill="1" applyBorder="1" applyAlignment="1">
      <alignment vertical="top" wrapText="1"/>
    </xf>
    <xf numFmtId="0" fontId="6" fillId="4" borderId="14" xfId="2" applyFont="1" applyFill="1" applyBorder="1" applyAlignment="1">
      <alignment vertical="center" wrapText="1"/>
    </xf>
    <xf numFmtId="0" fontId="6" fillId="4" borderId="6" xfId="2" applyFont="1" applyFill="1" applyBorder="1" applyAlignment="1">
      <alignment vertical="center" wrapText="1"/>
    </xf>
    <xf numFmtId="0" fontId="3" fillId="9" borderId="19" xfId="2" applyFont="1" applyFill="1" applyBorder="1" applyAlignment="1">
      <alignment horizontal="center" vertical="center" wrapText="1"/>
    </xf>
    <xf numFmtId="0" fontId="12" fillId="0" borderId="0" xfId="0" applyFont="1" applyAlignment="1"/>
    <xf numFmtId="0" fontId="8" fillId="6" borderId="4" xfId="0" applyFont="1" applyFill="1" applyBorder="1" applyAlignment="1">
      <alignment horizontal="center"/>
    </xf>
    <xf numFmtId="0" fontId="2" fillId="6" borderId="16" xfId="0" applyFont="1" applyFill="1" applyBorder="1" applyAlignment="1">
      <alignment horizontal="center"/>
    </xf>
    <xf numFmtId="0" fontId="2" fillId="6" borderId="11" xfId="0" applyFont="1" applyFill="1" applyBorder="1" applyAlignment="1">
      <alignment horizontal="center"/>
    </xf>
    <xf numFmtId="0" fontId="2" fillId="6" borderId="39" xfId="0" applyFont="1" applyFill="1" applyBorder="1" applyAlignment="1">
      <alignment horizontal="center"/>
    </xf>
    <xf numFmtId="0" fontId="6" fillId="4" borderId="31" xfId="2" applyFont="1" applyFill="1" applyBorder="1" applyAlignment="1">
      <alignment vertical="center" wrapText="1"/>
    </xf>
    <xf numFmtId="0" fontId="6" fillId="5" borderId="6" xfId="2" applyFont="1" applyFill="1" applyBorder="1" applyAlignment="1">
      <alignment vertical="center" wrapText="1"/>
    </xf>
    <xf numFmtId="0" fontId="16" fillId="0" borderId="0" xfId="0" applyFont="1" applyAlignment="1">
      <alignment horizontal="center" vertical="center" wrapText="1"/>
    </xf>
  </cellXfs>
  <cellStyles count="4">
    <cellStyle name="Moneda 2" xfId="1" xr:uid="{00000000-0005-0000-0000-000031000000}"/>
    <cellStyle name="Normal" xfId="0" builtinId="0"/>
    <cellStyle name="Normal 2" xfId="2" xr:uid="{00000000-0005-0000-0000-000032000000}"/>
    <cellStyle name="Normal 5" xfId="3" xr:uid="{00000000-0005-0000-0000-00003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295275</xdr:colOff>
      <xdr:row>1</xdr:row>
      <xdr:rowOff>28575</xdr:rowOff>
    </xdr:from>
    <xdr:to>
      <xdr:col>4</xdr:col>
      <xdr:colOff>485775</xdr:colOff>
      <xdr:row>4</xdr:row>
      <xdr:rowOff>28575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97CCA86-2D69-4021-ACD5-053F33EDE7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33400" y="219075"/>
          <a:ext cx="2200275" cy="6286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152401</xdr:colOff>
      <xdr:row>2</xdr:row>
      <xdr:rowOff>9525</xdr:rowOff>
    </xdr:from>
    <xdr:to>
      <xdr:col>4</xdr:col>
      <xdr:colOff>133351</xdr:colOff>
      <xdr:row>4</xdr:row>
      <xdr:rowOff>200025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C315D8D-49B1-4FBE-8390-C66C7FFF0F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90526" y="390525"/>
          <a:ext cx="1562100" cy="6286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CDC0C6-0AA2-43FD-8585-6CCE63EEE243}">
  <dimension ref="B2:Y42"/>
  <sheetViews>
    <sheetView tabSelected="1" topLeftCell="G11" workbookViewId="0">
      <selection activeCell="P20" sqref="P20"/>
    </sheetView>
  </sheetViews>
  <sheetFormatPr baseColWidth="10" defaultColWidth="11" defaultRowHeight="15"/>
  <cols>
    <col min="1" max="1" width="3.5703125" customWidth="1"/>
    <col min="2" max="2" width="6.140625" customWidth="1"/>
    <col min="3" max="3" width="16.28515625" customWidth="1"/>
    <col min="4" max="4" width="7.7109375" customWidth="1"/>
    <col min="5" max="5" width="10.42578125" customWidth="1"/>
    <col min="6" max="6" width="7.42578125" customWidth="1"/>
    <col min="7" max="7" width="13.85546875" customWidth="1"/>
    <col min="8" max="8" width="9.140625" customWidth="1"/>
    <col min="9" max="9" width="12.5703125" customWidth="1"/>
    <col min="10" max="10" width="12.7109375" customWidth="1"/>
    <col min="11" max="14" width="13.42578125" customWidth="1"/>
    <col min="15" max="15" width="13.85546875" customWidth="1"/>
    <col min="16" max="16" width="12.5703125" customWidth="1"/>
    <col min="17" max="17" width="16.28515625" customWidth="1"/>
    <col min="18" max="19" width="12.42578125" customWidth="1"/>
    <col min="20" max="20" width="15.42578125" customWidth="1"/>
    <col min="21" max="21" width="0.5703125" hidden="1" customWidth="1"/>
    <col min="22" max="22" width="11.5703125" customWidth="1"/>
    <col min="23" max="23" width="13.140625" customWidth="1"/>
    <col min="24" max="24" width="13.5703125" customWidth="1"/>
    <col min="25" max="25" width="37.42578125" customWidth="1"/>
  </cols>
  <sheetData>
    <row r="2" spans="2:25">
      <c r="C2" s="18"/>
      <c r="D2" s="18"/>
      <c r="E2" s="18"/>
      <c r="F2" s="18"/>
      <c r="G2" s="18"/>
      <c r="H2" s="18"/>
      <c r="I2" s="18" t="s">
        <v>0</v>
      </c>
      <c r="J2" s="18"/>
      <c r="K2" s="18"/>
      <c r="L2" s="18"/>
      <c r="M2" s="18"/>
      <c r="N2" s="18"/>
      <c r="O2" s="18"/>
      <c r="P2" s="18"/>
      <c r="Q2" s="18"/>
      <c r="R2" s="18"/>
      <c r="S2" s="18"/>
    </row>
    <row r="3" spans="2:25">
      <c r="C3" s="18"/>
      <c r="D3" s="18"/>
      <c r="E3" s="18"/>
      <c r="F3" s="18"/>
      <c r="G3" s="18"/>
      <c r="H3" s="18"/>
      <c r="I3" s="18" t="s">
        <v>1</v>
      </c>
      <c r="J3" s="18"/>
      <c r="K3" s="18"/>
      <c r="L3" s="18"/>
      <c r="M3" s="18"/>
      <c r="N3" s="18"/>
      <c r="O3" s="18"/>
      <c r="P3" s="18"/>
      <c r="Q3" s="18"/>
      <c r="R3" s="18"/>
      <c r="S3" s="18"/>
    </row>
    <row r="4" spans="2:25" ht="19.5" customHeight="1">
      <c r="C4" s="101" t="s">
        <v>2</v>
      </c>
      <c r="D4" s="101"/>
      <c r="E4" s="101"/>
      <c r="F4" s="101"/>
      <c r="G4" s="101"/>
      <c r="H4" s="101"/>
      <c r="I4" s="101"/>
      <c r="J4" s="101"/>
      <c r="K4" s="101"/>
      <c r="L4" s="101"/>
      <c r="M4" s="101"/>
      <c r="N4" s="101"/>
      <c r="O4" s="101"/>
      <c r="P4" s="101"/>
      <c r="Q4" s="101"/>
      <c r="R4" s="101"/>
      <c r="S4" s="66"/>
    </row>
    <row r="5" spans="2:25" ht="22.5" customHeight="1">
      <c r="B5" s="101"/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1"/>
      <c r="Q5" s="101"/>
      <c r="R5" s="101"/>
      <c r="S5" s="101"/>
      <c r="T5" s="101"/>
      <c r="U5" s="19"/>
      <c r="V5" s="19"/>
    </row>
    <row r="6" spans="2:25" ht="32.25" customHeight="1">
      <c r="B6" s="116" t="s">
        <v>3</v>
      </c>
      <c r="C6" s="116"/>
      <c r="D6" s="116"/>
      <c r="E6" s="116"/>
      <c r="F6" s="116"/>
      <c r="G6" s="116"/>
      <c r="H6" s="116"/>
      <c r="I6" s="116"/>
      <c r="J6" s="116"/>
      <c r="K6" s="116"/>
      <c r="L6" s="116"/>
      <c r="M6" s="116"/>
      <c r="N6" s="116"/>
      <c r="O6" s="116"/>
      <c r="P6" s="116"/>
      <c r="Q6" s="116"/>
      <c r="R6" s="116"/>
      <c r="S6" s="116"/>
      <c r="T6" s="116"/>
    </row>
    <row r="7" spans="2:25" ht="42.75" customHeight="1" thickBot="1"/>
    <row r="8" spans="2:25" ht="28.5" customHeight="1" thickBot="1">
      <c r="B8" s="102" t="s">
        <v>4</v>
      </c>
      <c r="C8" s="103"/>
      <c r="D8" s="104"/>
      <c r="E8" s="108" t="s">
        <v>5</v>
      </c>
      <c r="F8" s="98" t="s">
        <v>6</v>
      </c>
      <c r="G8" s="108" t="s">
        <v>7</v>
      </c>
      <c r="H8" s="112" t="s">
        <v>8</v>
      </c>
      <c r="I8" s="115" t="s">
        <v>9</v>
      </c>
      <c r="J8" s="92"/>
      <c r="K8" s="93"/>
      <c r="L8" s="145" t="s">
        <v>162</v>
      </c>
      <c r="M8" s="146"/>
      <c r="N8" s="147"/>
      <c r="O8" s="91" t="s">
        <v>10</v>
      </c>
      <c r="P8" s="92"/>
      <c r="Q8" s="92"/>
      <c r="R8" s="115" t="s">
        <v>11</v>
      </c>
      <c r="S8" s="92"/>
      <c r="T8" s="93"/>
      <c r="V8" s="91" t="s">
        <v>12</v>
      </c>
      <c r="W8" s="92"/>
      <c r="X8" s="93"/>
    </row>
    <row r="9" spans="2:25" ht="59.25" customHeight="1">
      <c r="B9" s="105"/>
      <c r="C9" s="106"/>
      <c r="D9" s="107"/>
      <c r="E9" s="109"/>
      <c r="F9" s="99"/>
      <c r="G9" s="111"/>
      <c r="H9" s="113"/>
      <c r="I9" s="117" t="s">
        <v>13</v>
      </c>
      <c r="J9" s="119" t="s">
        <v>14</v>
      </c>
      <c r="K9" s="129" t="s">
        <v>15</v>
      </c>
      <c r="L9" s="117" t="s">
        <v>13</v>
      </c>
      <c r="M9" s="119" t="s">
        <v>14</v>
      </c>
      <c r="N9" s="129" t="s">
        <v>15</v>
      </c>
      <c r="O9" s="131" t="s">
        <v>16</v>
      </c>
      <c r="P9" s="133" t="s">
        <v>17</v>
      </c>
      <c r="Q9" s="135" t="s">
        <v>18</v>
      </c>
      <c r="R9" s="94" t="s">
        <v>19</v>
      </c>
      <c r="S9" s="67"/>
      <c r="T9" s="96"/>
      <c r="V9" s="94" t="s">
        <v>19</v>
      </c>
      <c r="W9" s="67"/>
      <c r="X9" s="96"/>
    </row>
    <row r="10" spans="2:25" ht="75" customHeight="1" thickBot="1">
      <c r="B10" s="1" t="s">
        <v>20</v>
      </c>
      <c r="C10" s="125" t="s">
        <v>21</v>
      </c>
      <c r="D10" s="126"/>
      <c r="E10" s="110"/>
      <c r="F10" s="100"/>
      <c r="G10" s="110"/>
      <c r="H10" s="114"/>
      <c r="I10" s="118"/>
      <c r="J10" s="120"/>
      <c r="K10" s="130"/>
      <c r="L10" s="118"/>
      <c r="M10" s="120"/>
      <c r="N10" s="130"/>
      <c r="O10" s="132"/>
      <c r="P10" s="134"/>
      <c r="Q10" s="136"/>
      <c r="R10" s="95"/>
      <c r="S10" s="68" t="s">
        <v>22</v>
      </c>
      <c r="T10" s="97"/>
      <c r="V10" s="95"/>
      <c r="W10" s="68" t="s">
        <v>22</v>
      </c>
      <c r="X10" s="97"/>
      <c r="Y10" s="178" t="s">
        <v>23</v>
      </c>
    </row>
    <row r="11" spans="2:25" ht="30.75" customHeight="1">
      <c r="B11" s="15">
        <v>1</v>
      </c>
      <c r="C11" s="121" t="s">
        <v>24</v>
      </c>
      <c r="D11" s="141"/>
      <c r="E11" s="5">
        <v>217.44</v>
      </c>
      <c r="F11" s="5">
        <v>2</v>
      </c>
      <c r="G11" s="5" t="s">
        <v>25</v>
      </c>
      <c r="H11" s="74" t="s">
        <v>26</v>
      </c>
      <c r="I11" s="82">
        <v>940</v>
      </c>
      <c r="J11" s="14">
        <v>940</v>
      </c>
      <c r="K11" s="83">
        <v>940</v>
      </c>
      <c r="L11" s="87">
        <f t="shared" ref="L11:N12" si="0">(I11*5.2%)+I11</f>
        <v>988.88</v>
      </c>
      <c r="M11" s="88">
        <f t="shared" si="0"/>
        <v>988.88</v>
      </c>
      <c r="N11" s="89">
        <f t="shared" si="0"/>
        <v>988.88</v>
      </c>
      <c r="O11" s="77">
        <f t="shared" ref="O11:O32" si="1">I11*E11</f>
        <v>204393.60000000001</v>
      </c>
      <c r="P11" s="23">
        <f t="shared" ref="P11:P32" si="2">J11*F11</f>
        <v>1880</v>
      </c>
      <c r="Q11" s="47">
        <f>K11*E11</f>
        <v>204393.60000000001</v>
      </c>
      <c r="R11" s="48">
        <f>O11+P11+Q11</f>
        <v>410667.2</v>
      </c>
      <c r="S11" s="49">
        <f>R11*19%</f>
        <v>78026.767999999996</v>
      </c>
      <c r="T11" s="50">
        <f>R11+S11</f>
        <v>488693.96799999999</v>
      </c>
      <c r="V11" s="56">
        <f>R11*F11</f>
        <v>821334.4</v>
      </c>
      <c r="W11" s="57">
        <f>V11*19%</f>
        <v>156053.53599999999</v>
      </c>
      <c r="X11" s="58">
        <f>V11+W11</f>
        <v>977387.93599999999</v>
      </c>
    </row>
    <row r="12" spans="2:25" ht="32.25" customHeight="1">
      <c r="B12" s="15">
        <v>2</v>
      </c>
      <c r="C12" s="139" t="s">
        <v>27</v>
      </c>
      <c r="D12" s="140"/>
      <c r="E12" s="5">
        <v>889.96</v>
      </c>
      <c r="F12" s="5">
        <v>2</v>
      </c>
      <c r="G12" s="3" t="s">
        <v>28</v>
      </c>
      <c r="H12" s="74" t="s">
        <v>26</v>
      </c>
      <c r="I12" s="82">
        <v>940</v>
      </c>
      <c r="J12" s="14">
        <v>940</v>
      </c>
      <c r="K12" s="83">
        <v>940</v>
      </c>
      <c r="L12" s="87">
        <f t="shared" si="0"/>
        <v>988.88</v>
      </c>
      <c r="M12" s="88">
        <f t="shared" si="0"/>
        <v>988.88</v>
      </c>
      <c r="N12" s="89">
        <f t="shared" si="0"/>
        <v>988.88</v>
      </c>
      <c r="O12" s="77">
        <f t="shared" si="1"/>
        <v>836562.4</v>
      </c>
      <c r="P12" s="23">
        <f t="shared" si="2"/>
        <v>1880</v>
      </c>
      <c r="Q12" s="47">
        <f t="shared" ref="Q12:Q32" si="3">K12*E12</f>
        <v>836562.4</v>
      </c>
      <c r="R12" s="51">
        <f t="shared" ref="R12:R30" si="4">O12+P12+Q12</f>
        <v>1675004.8</v>
      </c>
      <c r="S12" s="23">
        <f t="shared" ref="S12:S30" si="5">R12*19%</f>
        <v>318250.91200000001</v>
      </c>
      <c r="T12" s="52">
        <f>R12+S12</f>
        <v>1993255.7120000001</v>
      </c>
      <c r="V12" s="59">
        <f>R12*F12</f>
        <v>3350009.6</v>
      </c>
      <c r="W12" s="21">
        <f>V12*19%</f>
        <v>636501.82400000002</v>
      </c>
      <c r="X12" s="60">
        <f>V12+W12</f>
        <v>3986511.4240000001</v>
      </c>
    </row>
    <row r="13" spans="2:25" ht="22.5">
      <c r="B13" s="15">
        <v>3</v>
      </c>
      <c r="C13" s="127" t="s">
        <v>29</v>
      </c>
      <c r="D13" s="128"/>
      <c r="E13" s="5">
        <v>177</v>
      </c>
      <c r="F13" s="5">
        <v>2</v>
      </c>
      <c r="G13" s="3" t="s">
        <v>30</v>
      </c>
      <c r="H13" s="74" t="s">
        <v>26</v>
      </c>
      <c r="I13" s="82">
        <v>940</v>
      </c>
      <c r="J13" s="14">
        <v>940</v>
      </c>
      <c r="K13" s="83">
        <v>940</v>
      </c>
      <c r="L13" s="87">
        <f t="shared" ref="L13:L14" si="6">(I13*5.2%)+I13</f>
        <v>988.88</v>
      </c>
      <c r="M13" s="88">
        <f t="shared" ref="M13:M14" si="7">(J13*5.2%)+J13</f>
        <v>988.88</v>
      </c>
      <c r="N13" s="89">
        <f t="shared" ref="N13:N14" si="8">(K13*5.2%)+K13</f>
        <v>988.88</v>
      </c>
      <c r="O13" s="77">
        <f t="shared" si="1"/>
        <v>166380</v>
      </c>
      <c r="P13" s="23">
        <f t="shared" si="2"/>
        <v>1880</v>
      </c>
      <c r="Q13" s="47">
        <f t="shared" si="3"/>
        <v>166380</v>
      </c>
      <c r="R13" s="51">
        <f t="shared" si="4"/>
        <v>334640</v>
      </c>
      <c r="S13" s="23">
        <f t="shared" si="5"/>
        <v>63581.599999999999</v>
      </c>
      <c r="T13" s="52">
        <f t="shared" ref="T13:T31" si="9">R13+S13</f>
        <v>398221.6</v>
      </c>
      <c r="V13" s="59">
        <f t="shared" ref="V13:V32" si="10">R13*F13</f>
        <v>669280</v>
      </c>
      <c r="W13" s="21">
        <f>V13*19%</f>
        <v>127163.2</v>
      </c>
      <c r="X13" s="60">
        <f>V13+W13</f>
        <v>796443.2</v>
      </c>
    </row>
    <row r="14" spans="2:25" ht="36.75" customHeight="1">
      <c r="B14" s="15">
        <v>4</v>
      </c>
      <c r="C14" s="121" t="s">
        <v>31</v>
      </c>
      <c r="D14" s="122"/>
      <c r="E14" s="5">
        <v>105</v>
      </c>
      <c r="F14" s="5">
        <v>2</v>
      </c>
      <c r="G14" s="5" t="s">
        <v>32</v>
      </c>
      <c r="H14" s="74" t="s">
        <v>26</v>
      </c>
      <c r="I14" s="82">
        <v>940</v>
      </c>
      <c r="J14" s="14">
        <v>940</v>
      </c>
      <c r="K14" s="83">
        <v>940</v>
      </c>
      <c r="L14" s="87">
        <f t="shared" si="6"/>
        <v>988.88</v>
      </c>
      <c r="M14" s="88">
        <f t="shared" si="7"/>
        <v>988.88</v>
      </c>
      <c r="N14" s="89">
        <f t="shared" si="8"/>
        <v>988.88</v>
      </c>
      <c r="O14" s="77">
        <f t="shared" si="1"/>
        <v>98700</v>
      </c>
      <c r="P14" s="23">
        <f t="shared" si="2"/>
        <v>1880</v>
      </c>
      <c r="Q14" s="47">
        <f t="shared" si="3"/>
        <v>98700</v>
      </c>
      <c r="R14" s="51">
        <f t="shared" si="4"/>
        <v>199280</v>
      </c>
      <c r="S14" s="23">
        <f t="shared" si="5"/>
        <v>37863.199999999997</v>
      </c>
      <c r="T14" s="52">
        <f>R14+S14</f>
        <v>237143.2</v>
      </c>
      <c r="V14" s="59">
        <f t="shared" si="10"/>
        <v>398560</v>
      </c>
      <c r="W14" s="21">
        <f t="shared" ref="W14:W32" si="11">V14*19%</f>
        <v>75726.399999999994</v>
      </c>
      <c r="X14" s="60">
        <f>V14+W14</f>
        <v>474286.4</v>
      </c>
    </row>
    <row r="15" spans="2:25" ht="26.25" customHeight="1">
      <c r="B15" s="15">
        <v>5</v>
      </c>
      <c r="C15" s="123" t="s">
        <v>33</v>
      </c>
      <c r="D15" s="124"/>
      <c r="E15" s="5">
        <v>154</v>
      </c>
      <c r="F15" s="5">
        <v>2</v>
      </c>
      <c r="G15" s="5" t="s">
        <v>34</v>
      </c>
      <c r="H15" s="74" t="s">
        <v>26</v>
      </c>
      <c r="I15" s="82">
        <v>940</v>
      </c>
      <c r="J15" s="14">
        <v>940</v>
      </c>
      <c r="K15" s="83">
        <v>940</v>
      </c>
      <c r="L15" s="87">
        <f t="shared" ref="L15:L32" si="12">(I15*5.2%)+I15</f>
        <v>988.88</v>
      </c>
      <c r="M15" s="88">
        <f t="shared" ref="M15:M32" si="13">(J15*5.2%)+J15</f>
        <v>988.88</v>
      </c>
      <c r="N15" s="89">
        <f t="shared" ref="N15:N32" si="14">(K15*5.2%)+K15</f>
        <v>988.88</v>
      </c>
      <c r="O15" s="77">
        <f t="shared" si="1"/>
        <v>144760</v>
      </c>
      <c r="P15" s="23">
        <f t="shared" si="2"/>
        <v>1880</v>
      </c>
      <c r="Q15" s="47">
        <f t="shared" si="3"/>
        <v>144760</v>
      </c>
      <c r="R15" s="51">
        <f t="shared" si="4"/>
        <v>291400</v>
      </c>
      <c r="S15" s="23">
        <f t="shared" si="5"/>
        <v>55366</v>
      </c>
      <c r="T15" s="52">
        <f t="shared" si="9"/>
        <v>346766</v>
      </c>
      <c r="V15" s="59">
        <f t="shared" si="10"/>
        <v>582800</v>
      </c>
      <c r="W15" s="21">
        <f t="shared" si="11"/>
        <v>110732</v>
      </c>
      <c r="X15" s="60">
        <f t="shared" ref="X15:X31" si="15">V15+W15</f>
        <v>693532</v>
      </c>
    </row>
    <row r="16" spans="2:25" ht="26.25" customHeight="1">
      <c r="B16" s="15">
        <v>6</v>
      </c>
      <c r="C16" s="121" t="s">
        <v>35</v>
      </c>
      <c r="D16" s="122"/>
      <c r="E16" s="5">
        <v>6500</v>
      </c>
      <c r="F16" s="5">
        <v>2</v>
      </c>
      <c r="G16" s="5" t="s">
        <v>36</v>
      </c>
      <c r="H16" s="74" t="s">
        <v>26</v>
      </c>
      <c r="I16" s="82">
        <v>490</v>
      </c>
      <c r="J16" s="14">
        <v>490</v>
      </c>
      <c r="K16" s="83">
        <v>490</v>
      </c>
      <c r="L16" s="87">
        <f t="shared" si="12"/>
        <v>515.48</v>
      </c>
      <c r="M16" s="88">
        <f t="shared" si="13"/>
        <v>515.48</v>
      </c>
      <c r="N16" s="89">
        <f t="shared" si="14"/>
        <v>515.48</v>
      </c>
      <c r="O16" s="77">
        <f t="shared" si="1"/>
        <v>3185000</v>
      </c>
      <c r="P16" s="23">
        <f t="shared" si="2"/>
        <v>980</v>
      </c>
      <c r="Q16" s="47">
        <f t="shared" si="3"/>
        <v>3185000</v>
      </c>
      <c r="R16" s="51">
        <f t="shared" si="4"/>
        <v>6370980</v>
      </c>
      <c r="S16" s="23">
        <f t="shared" si="5"/>
        <v>1210486.2</v>
      </c>
      <c r="T16" s="52">
        <f t="shared" si="9"/>
        <v>7581466.2000000002</v>
      </c>
      <c r="V16" s="59">
        <f t="shared" si="10"/>
        <v>12741960</v>
      </c>
      <c r="W16" s="21">
        <f t="shared" si="11"/>
        <v>2420972.4</v>
      </c>
      <c r="X16" s="60">
        <f t="shared" si="15"/>
        <v>15162932.4</v>
      </c>
    </row>
    <row r="17" spans="2:24" ht="39" customHeight="1">
      <c r="B17" s="15">
        <v>7</v>
      </c>
      <c r="C17" s="121" t="s">
        <v>37</v>
      </c>
      <c r="D17" s="122"/>
      <c r="E17" s="5">
        <v>2300</v>
      </c>
      <c r="F17" s="5">
        <v>2</v>
      </c>
      <c r="G17" s="5" t="s">
        <v>38</v>
      </c>
      <c r="H17" s="74" t="s">
        <v>26</v>
      </c>
      <c r="I17" s="82">
        <v>490</v>
      </c>
      <c r="J17" s="14">
        <v>490</v>
      </c>
      <c r="K17" s="83">
        <v>490</v>
      </c>
      <c r="L17" s="87">
        <f t="shared" si="12"/>
        <v>515.48</v>
      </c>
      <c r="M17" s="88">
        <f t="shared" si="13"/>
        <v>515.48</v>
      </c>
      <c r="N17" s="89">
        <f t="shared" si="14"/>
        <v>515.48</v>
      </c>
      <c r="O17" s="77">
        <f t="shared" si="1"/>
        <v>1127000</v>
      </c>
      <c r="P17" s="23">
        <f t="shared" si="2"/>
        <v>980</v>
      </c>
      <c r="Q17" s="47">
        <f t="shared" si="3"/>
        <v>1127000</v>
      </c>
      <c r="R17" s="51">
        <f t="shared" si="4"/>
        <v>2254980</v>
      </c>
      <c r="S17" s="23">
        <f t="shared" si="5"/>
        <v>428446.2</v>
      </c>
      <c r="T17" s="52">
        <f t="shared" si="9"/>
        <v>2683426.2000000002</v>
      </c>
      <c r="V17" s="59">
        <f t="shared" si="10"/>
        <v>4509960</v>
      </c>
      <c r="W17" s="21">
        <f t="shared" si="11"/>
        <v>856892.4</v>
      </c>
      <c r="X17" s="60">
        <f t="shared" si="15"/>
        <v>5366852.4000000004</v>
      </c>
    </row>
    <row r="18" spans="2:24" ht="27" customHeight="1">
      <c r="B18" s="15">
        <v>8</v>
      </c>
      <c r="C18" s="121" t="s">
        <v>39</v>
      </c>
      <c r="D18" s="122"/>
      <c r="E18" s="5">
        <v>290</v>
      </c>
      <c r="F18" s="5">
        <v>2</v>
      </c>
      <c r="G18" s="5" t="s">
        <v>36</v>
      </c>
      <c r="H18" s="74" t="s">
        <v>26</v>
      </c>
      <c r="I18" s="82">
        <v>490</v>
      </c>
      <c r="J18" s="14">
        <v>490</v>
      </c>
      <c r="K18" s="83">
        <v>490</v>
      </c>
      <c r="L18" s="87">
        <f>(I18*5.2%)+I18</f>
        <v>515.48</v>
      </c>
      <c r="M18" s="88">
        <f t="shared" si="13"/>
        <v>515.48</v>
      </c>
      <c r="N18" s="89">
        <f t="shared" si="14"/>
        <v>515.48</v>
      </c>
      <c r="O18" s="77">
        <f t="shared" si="1"/>
        <v>142100</v>
      </c>
      <c r="P18" s="23">
        <f t="shared" si="2"/>
        <v>980</v>
      </c>
      <c r="Q18" s="47">
        <f t="shared" si="3"/>
        <v>142100</v>
      </c>
      <c r="R18" s="51">
        <f t="shared" si="4"/>
        <v>285180</v>
      </c>
      <c r="S18" s="23">
        <f t="shared" si="5"/>
        <v>54184.2</v>
      </c>
      <c r="T18" s="52">
        <f t="shared" si="9"/>
        <v>339364.2</v>
      </c>
      <c r="V18" s="59">
        <f t="shared" si="10"/>
        <v>570360</v>
      </c>
      <c r="W18" s="21">
        <f t="shared" si="11"/>
        <v>108368.4</v>
      </c>
      <c r="X18" s="60">
        <f t="shared" si="15"/>
        <v>678728.4</v>
      </c>
    </row>
    <row r="19" spans="2:24" ht="30.75" customHeight="1">
      <c r="B19" s="15">
        <v>9</v>
      </c>
      <c r="C19" s="121" t="s">
        <v>40</v>
      </c>
      <c r="D19" s="122"/>
      <c r="E19" s="5">
        <v>1020</v>
      </c>
      <c r="F19" s="5">
        <v>2</v>
      </c>
      <c r="G19" s="5" t="s">
        <v>36</v>
      </c>
      <c r="H19" s="74" t="s">
        <v>26</v>
      </c>
      <c r="I19" s="82">
        <v>490</v>
      </c>
      <c r="J19" s="14">
        <v>490</v>
      </c>
      <c r="K19" s="83">
        <v>490</v>
      </c>
      <c r="L19" s="87">
        <f t="shared" si="12"/>
        <v>515.48</v>
      </c>
      <c r="M19" s="88">
        <f t="shared" si="13"/>
        <v>515.48</v>
      </c>
      <c r="N19" s="89">
        <f t="shared" si="14"/>
        <v>515.48</v>
      </c>
      <c r="O19" s="77">
        <f t="shared" si="1"/>
        <v>499800</v>
      </c>
      <c r="P19" s="23">
        <f t="shared" si="2"/>
        <v>980</v>
      </c>
      <c r="Q19" s="47">
        <f t="shared" si="3"/>
        <v>499800</v>
      </c>
      <c r="R19" s="51">
        <f t="shared" si="4"/>
        <v>1000580</v>
      </c>
      <c r="S19" s="23">
        <f t="shared" si="5"/>
        <v>190110.2</v>
      </c>
      <c r="T19" s="52">
        <f t="shared" si="9"/>
        <v>1190690.2</v>
      </c>
      <c r="V19" s="59">
        <f t="shared" si="10"/>
        <v>2001160</v>
      </c>
      <c r="W19" s="21">
        <f t="shared" si="11"/>
        <v>380220.4</v>
      </c>
      <c r="X19" s="60">
        <f t="shared" si="15"/>
        <v>2381380.4</v>
      </c>
    </row>
    <row r="20" spans="2:24" ht="40.5" customHeight="1">
      <c r="B20" s="15">
        <v>10</v>
      </c>
      <c r="C20" s="121" t="s">
        <v>41</v>
      </c>
      <c r="D20" s="122"/>
      <c r="E20" s="5">
        <v>86.75</v>
      </c>
      <c r="F20" s="5">
        <v>2</v>
      </c>
      <c r="G20" s="5" t="s">
        <v>38</v>
      </c>
      <c r="H20" s="74" t="s">
        <v>26</v>
      </c>
      <c r="I20" s="82">
        <v>490</v>
      </c>
      <c r="J20" s="14">
        <v>490</v>
      </c>
      <c r="K20" s="83">
        <v>490</v>
      </c>
      <c r="L20" s="87">
        <f t="shared" si="12"/>
        <v>515.48</v>
      </c>
      <c r="M20" s="88">
        <f t="shared" si="13"/>
        <v>515.48</v>
      </c>
      <c r="N20" s="89">
        <f t="shared" si="14"/>
        <v>515.48</v>
      </c>
      <c r="O20" s="77">
        <f t="shared" si="1"/>
        <v>42507.5</v>
      </c>
      <c r="P20" s="23">
        <f t="shared" si="2"/>
        <v>980</v>
      </c>
      <c r="Q20" s="47">
        <f t="shared" si="3"/>
        <v>42507.5</v>
      </c>
      <c r="R20" s="51">
        <f t="shared" si="4"/>
        <v>85995</v>
      </c>
      <c r="S20" s="23">
        <f t="shared" si="5"/>
        <v>16339.050000000001</v>
      </c>
      <c r="T20" s="52">
        <f t="shared" si="9"/>
        <v>102334.05</v>
      </c>
      <c r="V20" s="59">
        <f t="shared" si="10"/>
        <v>171990</v>
      </c>
      <c r="W20" s="21">
        <f t="shared" si="11"/>
        <v>32678.100000000002</v>
      </c>
      <c r="X20" s="60">
        <f t="shared" si="15"/>
        <v>204668.1</v>
      </c>
    </row>
    <row r="21" spans="2:24" ht="28.5" customHeight="1">
      <c r="B21" s="15">
        <v>11</v>
      </c>
      <c r="C21" s="121" t="s">
        <v>42</v>
      </c>
      <c r="D21" s="122"/>
      <c r="E21" s="5">
        <v>129.5</v>
      </c>
      <c r="F21" s="5">
        <v>2</v>
      </c>
      <c r="G21" s="5" t="s">
        <v>43</v>
      </c>
      <c r="H21" s="74" t="s">
        <v>26</v>
      </c>
      <c r="I21" s="82">
        <v>940</v>
      </c>
      <c r="J21" s="14">
        <v>940</v>
      </c>
      <c r="K21" s="83">
        <v>940</v>
      </c>
      <c r="L21" s="87">
        <f t="shared" si="12"/>
        <v>988.88</v>
      </c>
      <c r="M21" s="88">
        <f t="shared" si="13"/>
        <v>988.88</v>
      </c>
      <c r="N21" s="89">
        <f t="shared" si="14"/>
        <v>988.88</v>
      </c>
      <c r="O21" s="77">
        <f t="shared" si="1"/>
        <v>121730</v>
      </c>
      <c r="P21" s="23">
        <f t="shared" si="2"/>
        <v>1880</v>
      </c>
      <c r="Q21" s="47">
        <f t="shared" si="3"/>
        <v>121730</v>
      </c>
      <c r="R21" s="51">
        <f t="shared" si="4"/>
        <v>245340</v>
      </c>
      <c r="S21" s="23">
        <f t="shared" si="5"/>
        <v>46614.6</v>
      </c>
      <c r="T21" s="52">
        <f t="shared" si="9"/>
        <v>291954.59999999998</v>
      </c>
      <c r="V21" s="59">
        <f t="shared" si="10"/>
        <v>490680</v>
      </c>
      <c r="W21" s="21">
        <f t="shared" si="11"/>
        <v>93229.2</v>
      </c>
      <c r="X21" s="60">
        <f t="shared" si="15"/>
        <v>583909.19999999995</v>
      </c>
    </row>
    <row r="22" spans="2:24" ht="30.95" customHeight="1">
      <c r="B22" s="15">
        <v>12</v>
      </c>
      <c r="C22" s="121" t="s">
        <v>44</v>
      </c>
      <c r="D22" s="122"/>
      <c r="E22" s="5">
        <v>157</v>
      </c>
      <c r="F22" s="5">
        <v>2</v>
      </c>
      <c r="G22" s="5" t="s">
        <v>45</v>
      </c>
      <c r="H22" s="74" t="s">
        <v>26</v>
      </c>
      <c r="I22" s="82">
        <v>940</v>
      </c>
      <c r="J22" s="14">
        <v>940</v>
      </c>
      <c r="K22" s="83">
        <v>940</v>
      </c>
      <c r="L22" s="87">
        <f t="shared" si="12"/>
        <v>988.88</v>
      </c>
      <c r="M22" s="88">
        <f t="shared" si="13"/>
        <v>988.88</v>
      </c>
      <c r="N22" s="89">
        <f t="shared" si="14"/>
        <v>988.88</v>
      </c>
      <c r="O22" s="77">
        <f t="shared" si="1"/>
        <v>147580</v>
      </c>
      <c r="P22" s="23">
        <f t="shared" si="2"/>
        <v>1880</v>
      </c>
      <c r="Q22" s="47">
        <f t="shared" si="3"/>
        <v>147580</v>
      </c>
      <c r="R22" s="51">
        <f t="shared" si="4"/>
        <v>297040</v>
      </c>
      <c r="S22" s="23">
        <f t="shared" si="5"/>
        <v>56437.599999999999</v>
      </c>
      <c r="T22" s="52">
        <f t="shared" si="9"/>
        <v>353477.6</v>
      </c>
      <c r="V22" s="59">
        <f t="shared" si="10"/>
        <v>594080</v>
      </c>
      <c r="W22" s="21">
        <f t="shared" si="11"/>
        <v>112875.2</v>
      </c>
      <c r="X22" s="60">
        <f t="shared" si="15"/>
        <v>706955.2</v>
      </c>
    </row>
    <row r="23" spans="2:24" ht="33" customHeight="1">
      <c r="B23" s="15">
        <v>13</v>
      </c>
      <c r="C23" s="123" t="s">
        <v>46</v>
      </c>
      <c r="D23" s="124"/>
      <c r="E23" s="5">
        <v>78.5</v>
      </c>
      <c r="F23" s="5">
        <v>2</v>
      </c>
      <c r="G23" s="5" t="s">
        <v>47</v>
      </c>
      <c r="H23" s="74" t="s">
        <v>26</v>
      </c>
      <c r="I23" s="82">
        <v>940</v>
      </c>
      <c r="J23" s="14">
        <v>940</v>
      </c>
      <c r="K23" s="83">
        <v>940</v>
      </c>
      <c r="L23" s="87">
        <f t="shared" si="12"/>
        <v>988.88</v>
      </c>
      <c r="M23" s="88">
        <f t="shared" si="13"/>
        <v>988.88</v>
      </c>
      <c r="N23" s="89">
        <f t="shared" si="14"/>
        <v>988.88</v>
      </c>
      <c r="O23" s="77">
        <f t="shared" si="1"/>
        <v>73790</v>
      </c>
      <c r="P23" s="23">
        <f t="shared" si="2"/>
        <v>1880</v>
      </c>
      <c r="Q23" s="47">
        <f t="shared" si="3"/>
        <v>73790</v>
      </c>
      <c r="R23" s="51">
        <f t="shared" si="4"/>
        <v>149460</v>
      </c>
      <c r="S23" s="23">
        <f t="shared" si="5"/>
        <v>28397.4</v>
      </c>
      <c r="T23" s="52">
        <f t="shared" si="9"/>
        <v>177857.4</v>
      </c>
      <c r="V23" s="59">
        <f t="shared" si="10"/>
        <v>298920</v>
      </c>
      <c r="W23" s="21">
        <f t="shared" si="11"/>
        <v>56794.8</v>
      </c>
      <c r="X23" s="60">
        <f t="shared" si="15"/>
        <v>355714.8</v>
      </c>
    </row>
    <row r="24" spans="2:24" ht="23.25" customHeight="1">
      <c r="B24" s="15">
        <v>14</v>
      </c>
      <c r="C24" s="121" t="s">
        <v>48</v>
      </c>
      <c r="D24" s="122"/>
      <c r="E24" s="5">
        <v>250</v>
      </c>
      <c r="F24" s="5">
        <v>2</v>
      </c>
      <c r="G24" s="5" t="s">
        <v>49</v>
      </c>
      <c r="H24" s="74" t="s">
        <v>26</v>
      </c>
      <c r="I24" s="82">
        <v>940</v>
      </c>
      <c r="J24" s="14">
        <v>940</v>
      </c>
      <c r="K24" s="83">
        <v>940</v>
      </c>
      <c r="L24" s="87">
        <f t="shared" si="12"/>
        <v>988.88</v>
      </c>
      <c r="M24" s="88">
        <f t="shared" si="13"/>
        <v>988.88</v>
      </c>
      <c r="N24" s="89">
        <f t="shared" si="14"/>
        <v>988.88</v>
      </c>
      <c r="O24" s="77">
        <f t="shared" si="1"/>
        <v>235000</v>
      </c>
      <c r="P24" s="23">
        <f t="shared" si="2"/>
        <v>1880</v>
      </c>
      <c r="Q24" s="47">
        <f t="shared" si="3"/>
        <v>235000</v>
      </c>
      <c r="R24" s="51">
        <f t="shared" si="4"/>
        <v>471880</v>
      </c>
      <c r="S24" s="23">
        <f t="shared" si="5"/>
        <v>89657.2</v>
      </c>
      <c r="T24" s="52">
        <f t="shared" si="9"/>
        <v>561537.19999999995</v>
      </c>
      <c r="V24" s="59">
        <f t="shared" si="10"/>
        <v>943760</v>
      </c>
      <c r="W24" s="21">
        <f t="shared" si="11"/>
        <v>179314.4</v>
      </c>
      <c r="X24" s="60">
        <f t="shared" si="15"/>
        <v>1123074.3999999999</v>
      </c>
    </row>
    <row r="25" spans="2:24" ht="28.5" customHeight="1">
      <c r="B25" s="15">
        <v>15</v>
      </c>
      <c r="C25" s="121" t="s">
        <v>50</v>
      </c>
      <c r="D25" s="122"/>
      <c r="E25" s="5">
        <v>450</v>
      </c>
      <c r="F25" s="5">
        <v>2</v>
      </c>
      <c r="G25" s="5" t="s">
        <v>51</v>
      </c>
      <c r="H25" s="74" t="s">
        <v>26</v>
      </c>
      <c r="I25" s="82">
        <v>940</v>
      </c>
      <c r="J25" s="14">
        <v>940</v>
      </c>
      <c r="K25" s="83">
        <v>940</v>
      </c>
      <c r="L25" s="87">
        <f t="shared" si="12"/>
        <v>988.88</v>
      </c>
      <c r="M25" s="88">
        <f t="shared" si="13"/>
        <v>988.88</v>
      </c>
      <c r="N25" s="89">
        <f t="shared" si="14"/>
        <v>988.88</v>
      </c>
      <c r="O25" s="77">
        <f t="shared" si="1"/>
        <v>423000</v>
      </c>
      <c r="P25" s="23">
        <f t="shared" si="2"/>
        <v>1880</v>
      </c>
      <c r="Q25" s="47">
        <f t="shared" si="3"/>
        <v>423000</v>
      </c>
      <c r="R25" s="51">
        <f t="shared" si="4"/>
        <v>847880</v>
      </c>
      <c r="S25" s="23">
        <f t="shared" si="5"/>
        <v>161097.20000000001</v>
      </c>
      <c r="T25" s="52">
        <f t="shared" si="9"/>
        <v>1008977.2</v>
      </c>
      <c r="V25" s="59">
        <f t="shared" si="10"/>
        <v>1695760</v>
      </c>
      <c r="W25" s="21">
        <f t="shared" si="11"/>
        <v>322194.40000000002</v>
      </c>
      <c r="X25" s="60">
        <f t="shared" si="15"/>
        <v>2017954.4</v>
      </c>
    </row>
    <row r="26" spans="2:24" ht="27" customHeight="1">
      <c r="B26" s="15">
        <v>16</v>
      </c>
      <c r="C26" s="121" t="s">
        <v>52</v>
      </c>
      <c r="D26" s="122"/>
      <c r="E26" s="5">
        <v>250</v>
      </c>
      <c r="F26" s="5">
        <v>2</v>
      </c>
      <c r="G26" s="5" t="s">
        <v>51</v>
      </c>
      <c r="H26" s="74" t="s">
        <v>26</v>
      </c>
      <c r="I26" s="82">
        <v>940</v>
      </c>
      <c r="J26" s="14">
        <v>940</v>
      </c>
      <c r="K26" s="83">
        <v>940</v>
      </c>
      <c r="L26" s="87">
        <f t="shared" si="12"/>
        <v>988.88</v>
      </c>
      <c r="M26" s="88">
        <f t="shared" si="13"/>
        <v>988.88</v>
      </c>
      <c r="N26" s="89">
        <f t="shared" si="14"/>
        <v>988.88</v>
      </c>
      <c r="O26" s="77">
        <f t="shared" si="1"/>
        <v>235000</v>
      </c>
      <c r="P26" s="23">
        <f t="shared" si="2"/>
        <v>1880</v>
      </c>
      <c r="Q26" s="47">
        <f t="shared" si="3"/>
        <v>235000</v>
      </c>
      <c r="R26" s="51">
        <f t="shared" si="4"/>
        <v>471880</v>
      </c>
      <c r="S26" s="23">
        <f t="shared" si="5"/>
        <v>89657.2</v>
      </c>
      <c r="T26" s="52">
        <f t="shared" si="9"/>
        <v>561537.19999999995</v>
      </c>
      <c r="V26" s="59">
        <f t="shared" si="10"/>
        <v>943760</v>
      </c>
      <c r="W26" s="21">
        <f t="shared" si="11"/>
        <v>179314.4</v>
      </c>
      <c r="X26" s="60">
        <f t="shared" si="15"/>
        <v>1123074.3999999999</v>
      </c>
    </row>
    <row r="27" spans="2:24" ht="22.5">
      <c r="B27" s="15">
        <v>17</v>
      </c>
      <c r="C27" s="121" t="s">
        <v>53</v>
      </c>
      <c r="D27" s="122"/>
      <c r="E27" s="5">
        <v>120</v>
      </c>
      <c r="F27" s="5">
        <v>2</v>
      </c>
      <c r="G27" s="3" t="s">
        <v>54</v>
      </c>
      <c r="H27" s="74" t="s">
        <v>26</v>
      </c>
      <c r="I27" s="82">
        <v>940</v>
      </c>
      <c r="J27" s="14">
        <v>940</v>
      </c>
      <c r="K27" s="83">
        <v>940</v>
      </c>
      <c r="L27" s="87">
        <f t="shared" si="12"/>
        <v>988.88</v>
      </c>
      <c r="M27" s="88">
        <f t="shared" si="13"/>
        <v>988.88</v>
      </c>
      <c r="N27" s="89">
        <f t="shared" si="14"/>
        <v>988.88</v>
      </c>
      <c r="O27" s="77">
        <f t="shared" si="1"/>
        <v>112800</v>
      </c>
      <c r="P27" s="23">
        <f t="shared" si="2"/>
        <v>1880</v>
      </c>
      <c r="Q27" s="47">
        <f t="shared" si="3"/>
        <v>112800</v>
      </c>
      <c r="R27" s="51">
        <f t="shared" si="4"/>
        <v>227480</v>
      </c>
      <c r="S27" s="23">
        <f t="shared" si="5"/>
        <v>43221.2</v>
      </c>
      <c r="T27" s="52">
        <f t="shared" si="9"/>
        <v>270701.2</v>
      </c>
      <c r="V27" s="59">
        <f t="shared" si="10"/>
        <v>454960</v>
      </c>
      <c r="W27" s="21">
        <f t="shared" si="11"/>
        <v>86442.4</v>
      </c>
      <c r="X27" s="60">
        <f t="shared" si="15"/>
        <v>541402.4</v>
      </c>
    </row>
    <row r="28" spans="2:24" ht="31.5" customHeight="1">
      <c r="B28" s="15">
        <v>18</v>
      </c>
      <c r="C28" s="121" t="s">
        <v>55</v>
      </c>
      <c r="D28" s="122"/>
      <c r="E28" s="5">
        <v>63</v>
      </c>
      <c r="F28" s="5">
        <v>2</v>
      </c>
      <c r="G28" s="3" t="s">
        <v>56</v>
      </c>
      <c r="H28" s="74" t="s">
        <v>26</v>
      </c>
      <c r="I28" s="82">
        <v>940</v>
      </c>
      <c r="J28" s="14">
        <v>940</v>
      </c>
      <c r="K28" s="83">
        <v>940</v>
      </c>
      <c r="L28" s="87">
        <f t="shared" si="12"/>
        <v>988.88</v>
      </c>
      <c r="M28" s="88">
        <f t="shared" si="13"/>
        <v>988.88</v>
      </c>
      <c r="N28" s="89">
        <f t="shared" si="14"/>
        <v>988.88</v>
      </c>
      <c r="O28" s="77">
        <f t="shared" si="1"/>
        <v>59220</v>
      </c>
      <c r="P28" s="23">
        <f t="shared" si="2"/>
        <v>1880</v>
      </c>
      <c r="Q28" s="47">
        <f t="shared" si="3"/>
        <v>59220</v>
      </c>
      <c r="R28" s="51">
        <f t="shared" si="4"/>
        <v>120320</v>
      </c>
      <c r="S28" s="23">
        <f t="shared" si="5"/>
        <v>22860.799999999999</v>
      </c>
      <c r="T28" s="52">
        <f t="shared" si="9"/>
        <v>143180.79999999999</v>
      </c>
      <c r="V28" s="59">
        <f t="shared" si="10"/>
        <v>240640</v>
      </c>
      <c r="W28" s="21">
        <f t="shared" si="11"/>
        <v>45721.599999999999</v>
      </c>
      <c r="X28" s="60">
        <f t="shared" si="15"/>
        <v>286361.59999999998</v>
      </c>
    </row>
    <row r="29" spans="2:24" ht="30.75" customHeight="1">
      <c r="B29" s="15">
        <v>19</v>
      </c>
      <c r="C29" s="121" t="s">
        <v>57</v>
      </c>
      <c r="D29" s="122"/>
      <c r="E29" s="5">
        <v>140</v>
      </c>
      <c r="F29" s="5">
        <v>2</v>
      </c>
      <c r="G29" s="3" t="s">
        <v>58</v>
      </c>
      <c r="H29" s="74" t="s">
        <v>26</v>
      </c>
      <c r="I29" s="82">
        <v>940</v>
      </c>
      <c r="J29" s="14">
        <v>940</v>
      </c>
      <c r="K29" s="83">
        <v>940</v>
      </c>
      <c r="L29" s="87">
        <f t="shared" si="12"/>
        <v>988.88</v>
      </c>
      <c r="M29" s="88">
        <f t="shared" si="13"/>
        <v>988.88</v>
      </c>
      <c r="N29" s="89">
        <f t="shared" si="14"/>
        <v>988.88</v>
      </c>
      <c r="O29" s="77">
        <f t="shared" si="1"/>
        <v>131600</v>
      </c>
      <c r="P29" s="23">
        <f t="shared" si="2"/>
        <v>1880</v>
      </c>
      <c r="Q29" s="47">
        <f t="shared" si="3"/>
        <v>131600</v>
      </c>
      <c r="R29" s="51">
        <f t="shared" si="4"/>
        <v>265080</v>
      </c>
      <c r="S29" s="23">
        <f t="shared" si="5"/>
        <v>50365.2</v>
      </c>
      <c r="T29" s="52">
        <f t="shared" si="9"/>
        <v>315445.2</v>
      </c>
      <c r="V29" s="59">
        <f t="shared" si="10"/>
        <v>530160</v>
      </c>
      <c r="W29" s="21">
        <f t="shared" si="11"/>
        <v>100730.4</v>
      </c>
      <c r="X29" s="60">
        <f t="shared" si="15"/>
        <v>630890.4</v>
      </c>
    </row>
    <row r="30" spans="2:24" ht="28.5" customHeight="1">
      <c r="B30" s="15">
        <v>20</v>
      </c>
      <c r="C30" s="121" t="s">
        <v>59</v>
      </c>
      <c r="D30" s="122"/>
      <c r="E30" s="5">
        <v>168</v>
      </c>
      <c r="F30" s="5">
        <v>2</v>
      </c>
      <c r="G30" s="3" t="s">
        <v>60</v>
      </c>
      <c r="H30" s="74" t="s">
        <v>26</v>
      </c>
      <c r="I30" s="82">
        <v>940</v>
      </c>
      <c r="J30" s="14">
        <v>940</v>
      </c>
      <c r="K30" s="83">
        <v>940</v>
      </c>
      <c r="L30" s="87">
        <f t="shared" si="12"/>
        <v>988.88</v>
      </c>
      <c r="M30" s="88">
        <f t="shared" si="13"/>
        <v>988.88</v>
      </c>
      <c r="N30" s="89">
        <f t="shared" si="14"/>
        <v>988.88</v>
      </c>
      <c r="O30" s="77">
        <f t="shared" si="1"/>
        <v>157920</v>
      </c>
      <c r="P30" s="23">
        <f t="shared" si="2"/>
        <v>1880</v>
      </c>
      <c r="Q30" s="47">
        <f t="shared" si="3"/>
        <v>157920</v>
      </c>
      <c r="R30" s="51">
        <f t="shared" si="4"/>
        <v>317720</v>
      </c>
      <c r="S30" s="23">
        <f t="shared" si="5"/>
        <v>60366.8</v>
      </c>
      <c r="T30" s="52">
        <f t="shared" si="9"/>
        <v>378086.8</v>
      </c>
      <c r="V30" s="59">
        <f t="shared" si="10"/>
        <v>635440</v>
      </c>
      <c r="W30" s="21">
        <f t="shared" si="11"/>
        <v>120733.6</v>
      </c>
      <c r="X30" s="60">
        <f t="shared" si="15"/>
        <v>756173.6</v>
      </c>
    </row>
    <row r="31" spans="2:24" ht="33.75" customHeight="1">
      <c r="B31" s="15">
        <v>21</v>
      </c>
      <c r="C31" s="123" t="s">
        <v>61</v>
      </c>
      <c r="D31" s="124"/>
      <c r="E31" s="5">
        <v>75</v>
      </c>
      <c r="F31" s="5">
        <v>2</v>
      </c>
      <c r="G31" s="5" t="s">
        <v>62</v>
      </c>
      <c r="H31" s="74" t="s">
        <v>26</v>
      </c>
      <c r="I31" s="82">
        <v>940</v>
      </c>
      <c r="J31" s="14">
        <v>940</v>
      </c>
      <c r="K31" s="83">
        <v>940</v>
      </c>
      <c r="L31" s="87">
        <f>(I31*5.2%)+I31</f>
        <v>988.88</v>
      </c>
      <c r="M31" s="88">
        <f t="shared" si="13"/>
        <v>988.88</v>
      </c>
      <c r="N31" s="89">
        <f t="shared" si="14"/>
        <v>988.88</v>
      </c>
      <c r="O31" s="77">
        <f t="shared" si="1"/>
        <v>70500</v>
      </c>
      <c r="P31" s="23">
        <f t="shared" si="2"/>
        <v>1880</v>
      </c>
      <c r="Q31" s="47">
        <f t="shared" si="3"/>
        <v>70500</v>
      </c>
      <c r="R31" s="51">
        <f t="shared" ref="R31:R32" si="16">O31+P31+Q31</f>
        <v>142880</v>
      </c>
      <c r="S31" s="23">
        <f t="shared" ref="S31:S32" si="17">R31*19%</f>
        <v>27147.200000000001</v>
      </c>
      <c r="T31" s="52">
        <f t="shared" si="9"/>
        <v>170027.2</v>
      </c>
      <c r="V31" s="59">
        <f t="shared" si="10"/>
        <v>285760</v>
      </c>
      <c r="W31" s="21">
        <f t="shared" si="11"/>
        <v>54294.400000000001</v>
      </c>
      <c r="X31" s="60">
        <f t="shared" si="15"/>
        <v>340054.4</v>
      </c>
    </row>
    <row r="32" spans="2:24" ht="33" customHeight="1" thickBot="1">
      <c r="B32" s="15">
        <v>22</v>
      </c>
      <c r="C32" s="121" t="s">
        <v>63</v>
      </c>
      <c r="D32" s="122"/>
      <c r="E32" s="5">
        <v>173.5</v>
      </c>
      <c r="F32" s="5">
        <v>2</v>
      </c>
      <c r="G32" s="5" t="s">
        <v>64</v>
      </c>
      <c r="H32" s="74" t="s">
        <v>26</v>
      </c>
      <c r="I32" s="84">
        <v>940</v>
      </c>
      <c r="J32" s="85">
        <v>940</v>
      </c>
      <c r="K32" s="86">
        <v>940</v>
      </c>
      <c r="L32" s="87">
        <f t="shared" si="12"/>
        <v>988.88</v>
      </c>
      <c r="M32" s="88">
        <f t="shared" si="13"/>
        <v>988.88</v>
      </c>
      <c r="N32" s="89">
        <f t="shared" si="14"/>
        <v>988.88</v>
      </c>
      <c r="O32" s="77">
        <f t="shared" si="1"/>
        <v>163090</v>
      </c>
      <c r="P32" s="23">
        <f t="shared" si="2"/>
        <v>1880</v>
      </c>
      <c r="Q32" s="47">
        <f t="shared" si="3"/>
        <v>163090</v>
      </c>
      <c r="R32" s="53">
        <f t="shared" si="16"/>
        <v>328060</v>
      </c>
      <c r="S32" s="54">
        <f t="shared" si="17"/>
        <v>62331.4</v>
      </c>
      <c r="T32" s="55">
        <f t="shared" ref="T32" si="18">R32+S32</f>
        <v>390391.4</v>
      </c>
      <c r="V32" s="59">
        <f t="shared" si="10"/>
        <v>656120</v>
      </c>
      <c r="W32" s="38">
        <f t="shared" si="11"/>
        <v>124662.8</v>
      </c>
      <c r="X32" s="61">
        <f>V32+W32</f>
        <v>780782.8</v>
      </c>
    </row>
    <row r="33" spans="2:24" ht="21.75" customHeight="1" thickBot="1">
      <c r="B33" s="142" t="s">
        <v>65</v>
      </c>
      <c r="C33" s="143"/>
      <c r="D33" s="143"/>
      <c r="E33" s="143"/>
      <c r="F33" s="143"/>
      <c r="G33" s="143"/>
      <c r="H33" s="143"/>
      <c r="I33" s="144"/>
      <c r="J33" s="144"/>
      <c r="K33" s="144"/>
      <c r="L33" s="79"/>
      <c r="M33" s="80"/>
      <c r="N33" s="81"/>
      <c r="O33" s="78">
        <f>SUM(O12:O32)</f>
        <v>8174039.9000000004</v>
      </c>
      <c r="P33" s="21">
        <f>SUM(P12:P32)</f>
        <v>34980</v>
      </c>
      <c r="Q33" s="37">
        <f>SUM(Q12:Q32)</f>
        <v>8174039.9000000004</v>
      </c>
      <c r="R33" s="39">
        <f>SUM(R11:R32)</f>
        <v>16793727</v>
      </c>
      <c r="S33" s="40">
        <f t="shared" ref="S33:T33" si="19">SUM(S11:S32)</f>
        <v>3190808.1300000008</v>
      </c>
      <c r="T33" s="41">
        <f t="shared" si="19"/>
        <v>19984535.129999995</v>
      </c>
      <c r="V33" s="39">
        <f>SUM(V11:V32)</f>
        <v>33587454</v>
      </c>
      <c r="W33" s="40">
        <f t="shared" ref="W33:X33" si="20">SUM(W11:W32)</f>
        <v>6381616.2600000016</v>
      </c>
      <c r="X33" s="41">
        <f t="shared" si="20"/>
        <v>39969070.25999999</v>
      </c>
    </row>
    <row r="34" spans="2:24">
      <c r="R34" s="12"/>
      <c r="S34" s="12"/>
      <c r="T34" s="12"/>
    </row>
    <row r="35" spans="2:24" ht="36" customHeight="1">
      <c r="B35" s="148" t="s">
        <v>66</v>
      </c>
      <c r="C35" s="149"/>
      <c r="D35" s="149"/>
      <c r="E35" s="149"/>
      <c r="F35" s="149"/>
      <c r="G35" s="149"/>
      <c r="H35" s="149"/>
      <c r="I35" s="149"/>
      <c r="J35" s="149"/>
      <c r="K35" s="149"/>
      <c r="L35" s="149"/>
      <c r="M35" s="149"/>
      <c r="N35" s="149"/>
      <c r="O35" s="149"/>
      <c r="P35" s="149"/>
      <c r="Q35" s="149"/>
      <c r="R35" s="150"/>
      <c r="S35" s="69"/>
    </row>
    <row r="36" spans="2:24">
      <c r="C36" t="s">
        <v>67</v>
      </c>
      <c r="G36" s="65"/>
      <c r="Q36" s="13"/>
      <c r="R36" s="13"/>
      <c r="S36" s="13"/>
    </row>
    <row r="39" spans="2:24">
      <c r="C39" s="20"/>
      <c r="Q39" s="137"/>
      <c r="R39" s="138"/>
    </row>
    <row r="40" spans="2:24">
      <c r="C40" s="65"/>
      <c r="Q40" s="65"/>
    </row>
    <row r="42" spans="2:24">
      <c r="P42" s="13"/>
    </row>
  </sheetData>
  <mergeCells count="52">
    <mergeCell ref="L8:N8"/>
    <mergeCell ref="L9:L10"/>
    <mergeCell ref="M9:M10"/>
    <mergeCell ref="N9:N10"/>
    <mergeCell ref="B35:R35"/>
    <mergeCell ref="Q39:R39"/>
    <mergeCell ref="C12:D12"/>
    <mergeCell ref="C11:D11"/>
    <mergeCell ref="C31:D31"/>
    <mergeCell ref="C32:D32"/>
    <mergeCell ref="B33:K33"/>
    <mergeCell ref="C25:D25"/>
    <mergeCell ref="C26:D26"/>
    <mergeCell ref="C27:D27"/>
    <mergeCell ref="C28:D28"/>
    <mergeCell ref="C29:D29"/>
    <mergeCell ref="C30:D30"/>
    <mergeCell ref="C19:D19"/>
    <mergeCell ref="C20:D20"/>
    <mergeCell ref="C21:D21"/>
    <mergeCell ref="T9:T10"/>
    <mergeCell ref="C22:D22"/>
    <mergeCell ref="C23:D23"/>
    <mergeCell ref="C24:D24"/>
    <mergeCell ref="C18:D18"/>
    <mergeCell ref="C10:D10"/>
    <mergeCell ref="C13:D13"/>
    <mergeCell ref="C14:D14"/>
    <mergeCell ref="C15:D15"/>
    <mergeCell ref="C16:D16"/>
    <mergeCell ref="C17:D17"/>
    <mergeCell ref="K9:K10"/>
    <mergeCell ref="O9:O10"/>
    <mergeCell ref="P9:P10"/>
    <mergeCell ref="Q9:Q10"/>
    <mergeCell ref="R9:R10"/>
    <mergeCell ref="V8:X8"/>
    <mergeCell ref="V9:V10"/>
    <mergeCell ref="X9:X10"/>
    <mergeCell ref="F8:F10"/>
    <mergeCell ref="C4:R4"/>
    <mergeCell ref="B8:D9"/>
    <mergeCell ref="E8:E10"/>
    <mergeCell ref="G8:G10"/>
    <mergeCell ref="H8:H10"/>
    <mergeCell ref="I8:K8"/>
    <mergeCell ref="O8:Q8"/>
    <mergeCell ref="B5:T5"/>
    <mergeCell ref="B6:T6"/>
    <mergeCell ref="R8:T8"/>
    <mergeCell ref="I9:I10"/>
    <mergeCell ref="J9:J10"/>
  </mergeCells>
  <pageMargins left="0.7" right="0.7" top="0.75" bottom="0.75" header="0.3" footer="0.3"/>
  <pageSetup scale="5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CCD43A-6B46-4E6A-B677-F186C6A7A44C}">
  <dimension ref="B2:X64"/>
  <sheetViews>
    <sheetView topLeftCell="G37" workbookViewId="0">
      <selection activeCell="L19" sqref="L19"/>
    </sheetView>
  </sheetViews>
  <sheetFormatPr baseColWidth="10" defaultColWidth="11" defaultRowHeight="15"/>
  <cols>
    <col min="1" max="1" width="3.5703125" customWidth="1"/>
    <col min="2" max="2" width="6.140625" customWidth="1"/>
    <col min="3" max="3" width="0.140625" customWidth="1"/>
    <col min="4" max="4" width="17.42578125" customWidth="1"/>
    <col min="5" max="6" width="9" customWidth="1"/>
    <col min="7" max="7" width="11.7109375" customWidth="1"/>
    <col min="8" max="8" width="11.28515625" customWidth="1"/>
    <col min="9" max="9" width="19.42578125" customWidth="1"/>
    <col min="10" max="10" width="16.42578125" customWidth="1"/>
    <col min="11" max="11" width="15.28515625" customWidth="1"/>
    <col min="12" max="14" width="17.42578125" customWidth="1"/>
    <col min="15" max="15" width="13.85546875" customWidth="1"/>
    <col min="16" max="16" width="12.5703125" customWidth="1"/>
    <col min="17" max="17" width="16.85546875" customWidth="1"/>
    <col min="18" max="19" width="12.42578125" customWidth="1"/>
    <col min="20" max="20" width="15.42578125" customWidth="1"/>
    <col min="21" max="21" width="0.5703125" hidden="1" customWidth="1"/>
    <col min="22" max="22" width="13.28515625" customWidth="1"/>
    <col min="24" max="24" width="13.42578125" customWidth="1"/>
  </cols>
  <sheetData>
    <row r="2" spans="2:24">
      <c r="B2" s="18"/>
      <c r="C2" s="18"/>
      <c r="D2" s="101" t="s">
        <v>0</v>
      </c>
      <c r="E2" s="101"/>
      <c r="F2" s="101"/>
      <c r="G2" s="101"/>
      <c r="H2" s="101"/>
      <c r="I2" s="101"/>
      <c r="J2" s="101"/>
      <c r="K2" s="101"/>
      <c r="L2" s="101"/>
      <c r="M2" s="101"/>
      <c r="N2" s="101"/>
      <c r="O2" s="101"/>
      <c r="P2" s="101"/>
      <c r="Q2" s="101"/>
      <c r="R2" s="101"/>
      <c r="S2" s="101"/>
      <c r="T2" s="101"/>
    </row>
    <row r="3" spans="2:24">
      <c r="B3" s="101" t="s">
        <v>1</v>
      </c>
      <c r="C3" s="101"/>
      <c r="D3" s="101"/>
      <c r="E3" s="101"/>
      <c r="F3" s="101"/>
      <c r="G3" s="101"/>
      <c r="H3" s="101"/>
      <c r="I3" s="101"/>
      <c r="J3" s="101"/>
      <c r="K3" s="101"/>
      <c r="L3" s="101"/>
      <c r="M3" s="101"/>
      <c r="N3" s="101"/>
      <c r="O3" s="101"/>
      <c r="P3" s="101"/>
      <c r="Q3" s="101"/>
      <c r="R3" s="101"/>
      <c r="S3" s="101"/>
      <c r="T3" s="101"/>
    </row>
    <row r="4" spans="2:24" ht="19.5" customHeight="1">
      <c r="B4" s="18"/>
      <c r="C4" s="101" t="s">
        <v>2</v>
      </c>
      <c r="D4" s="101"/>
      <c r="E4" s="101"/>
      <c r="F4" s="101"/>
      <c r="G4" s="101"/>
      <c r="H4" s="101"/>
      <c r="I4" s="101"/>
      <c r="J4" s="101"/>
      <c r="K4" s="101"/>
      <c r="L4" s="101"/>
      <c r="M4" s="101"/>
      <c r="N4" s="101"/>
      <c r="O4" s="101"/>
      <c r="P4" s="101"/>
      <c r="Q4" s="101"/>
      <c r="R4" s="101"/>
      <c r="S4" s="151"/>
      <c r="T4" s="151"/>
    </row>
    <row r="5" spans="2:24" ht="22.5" customHeight="1">
      <c r="C5" s="101"/>
      <c r="D5" s="156"/>
      <c r="E5" s="156"/>
      <c r="F5" s="156"/>
      <c r="G5" s="156"/>
      <c r="H5" s="156"/>
      <c r="I5" s="156"/>
      <c r="J5" s="156"/>
      <c r="K5" s="156"/>
      <c r="L5" s="156"/>
      <c r="M5" s="156"/>
      <c r="N5" s="156"/>
      <c r="O5" s="156"/>
      <c r="P5" s="156"/>
      <c r="Q5" s="156"/>
      <c r="R5" s="156"/>
      <c r="S5" s="70"/>
      <c r="T5" s="19"/>
      <c r="U5" s="19"/>
      <c r="V5" s="19"/>
    </row>
    <row r="6" spans="2:24" ht="18" customHeight="1">
      <c r="C6" s="116" t="s">
        <v>165</v>
      </c>
      <c r="D6" s="116"/>
      <c r="E6" s="116"/>
      <c r="F6" s="116"/>
      <c r="G6" s="116"/>
      <c r="H6" s="116"/>
      <c r="I6" s="116"/>
      <c r="J6" s="116"/>
      <c r="K6" s="116"/>
      <c r="L6" s="116"/>
      <c r="M6" s="116"/>
      <c r="N6" s="116"/>
      <c r="O6" s="116"/>
      <c r="P6" s="116"/>
      <c r="Q6" s="116"/>
      <c r="R6" s="116"/>
      <c r="S6" s="116"/>
      <c r="T6" s="116"/>
      <c r="U6" s="116"/>
    </row>
    <row r="7" spans="2:24" ht="28.5" customHeight="1" thickBot="1"/>
    <row r="8" spans="2:24" ht="28.5" customHeight="1" thickBot="1">
      <c r="B8" s="102" t="s">
        <v>4</v>
      </c>
      <c r="C8" s="103"/>
      <c r="D8" s="104"/>
      <c r="E8" s="108" t="s">
        <v>5</v>
      </c>
      <c r="F8" s="98" t="s">
        <v>68</v>
      </c>
      <c r="G8" s="108" t="s">
        <v>7</v>
      </c>
      <c r="H8" s="112" t="s">
        <v>8</v>
      </c>
      <c r="I8" s="115" t="s">
        <v>164</v>
      </c>
      <c r="J8" s="92"/>
      <c r="K8" s="93"/>
      <c r="L8" s="162" t="s">
        <v>162</v>
      </c>
      <c r="M8" s="163"/>
      <c r="N8" s="164"/>
      <c r="O8" s="91" t="s">
        <v>10</v>
      </c>
      <c r="P8" s="92"/>
      <c r="Q8" s="93"/>
      <c r="R8" s="91" t="s">
        <v>69</v>
      </c>
      <c r="S8" s="92"/>
      <c r="T8" s="93"/>
      <c r="V8" s="91" t="s">
        <v>163</v>
      </c>
      <c r="W8" s="92"/>
      <c r="X8" s="93"/>
    </row>
    <row r="9" spans="2:24" ht="59.25" customHeight="1">
      <c r="B9" s="105"/>
      <c r="C9" s="106"/>
      <c r="D9" s="107"/>
      <c r="E9" s="109"/>
      <c r="F9" s="99"/>
      <c r="G9" s="111"/>
      <c r="H9" s="109"/>
      <c r="I9" s="159" t="s">
        <v>70</v>
      </c>
      <c r="J9" s="160" t="s">
        <v>71</v>
      </c>
      <c r="K9" s="160" t="s">
        <v>72</v>
      </c>
      <c r="L9" s="157" t="s">
        <v>70</v>
      </c>
      <c r="M9" s="170" t="s">
        <v>71</v>
      </c>
      <c r="N9" s="170" t="s">
        <v>72</v>
      </c>
      <c r="O9" s="133" t="s">
        <v>16</v>
      </c>
      <c r="P9" s="133" t="s">
        <v>17</v>
      </c>
      <c r="Q9" s="133" t="s">
        <v>18</v>
      </c>
      <c r="R9" s="133" t="s">
        <v>19</v>
      </c>
      <c r="S9" s="67"/>
      <c r="T9" s="96" t="s">
        <v>19</v>
      </c>
      <c r="V9" s="152" t="s">
        <v>19</v>
      </c>
      <c r="W9" s="27"/>
      <c r="X9" s="154" t="s">
        <v>19</v>
      </c>
    </row>
    <row r="10" spans="2:24" ht="75" customHeight="1" thickBot="1">
      <c r="B10" s="1" t="s">
        <v>20</v>
      </c>
      <c r="C10" s="125" t="s">
        <v>21</v>
      </c>
      <c r="D10" s="126"/>
      <c r="E10" s="110"/>
      <c r="F10" s="100"/>
      <c r="G10" s="110"/>
      <c r="H10" s="110"/>
      <c r="I10" s="159"/>
      <c r="J10" s="160"/>
      <c r="K10" s="160"/>
      <c r="L10" s="157"/>
      <c r="M10" s="170"/>
      <c r="N10" s="170"/>
      <c r="O10" s="134"/>
      <c r="P10" s="134"/>
      <c r="Q10" s="134"/>
      <c r="R10" s="134"/>
      <c r="S10" s="68" t="s">
        <v>22</v>
      </c>
      <c r="T10" s="97"/>
      <c r="V10" s="153"/>
      <c r="W10" s="28" t="s">
        <v>22</v>
      </c>
      <c r="X10" s="155"/>
    </row>
    <row r="11" spans="2:24" ht="24.75" customHeight="1">
      <c r="B11" s="15">
        <v>1</v>
      </c>
      <c r="C11" s="158" t="s">
        <v>73</v>
      </c>
      <c r="D11" s="158"/>
      <c r="E11" s="4">
        <v>100</v>
      </c>
      <c r="F11" s="4">
        <v>2</v>
      </c>
      <c r="G11" s="5" t="s">
        <v>74</v>
      </c>
      <c r="H11" s="72" t="s">
        <v>75</v>
      </c>
      <c r="I11" s="75">
        <v>340</v>
      </c>
      <c r="J11" s="75">
        <v>340</v>
      </c>
      <c r="K11" s="75">
        <v>340</v>
      </c>
      <c r="L11" s="90">
        <f>(I11*5.2%)+I11</f>
        <v>357.68</v>
      </c>
      <c r="M11" s="90">
        <f t="shared" ref="M11:N11" si="0">(J11*5.2%)+J11</f>
        <v>357.68</v>
      </c>
      <c r="N11" s="90">
        <f t="shared" si="0"/>
        <v>357.68</v>
      </c>
      <c r="O11" s="23">
        <f>E11*I11</f>
        <v>34000</v>
      </c>
      <c r="P11" s="23">
        <f>E11*J11</f>
        <v>34000</v>
      </c>
      <c r="Q11" s="23">
        <f>E11*K11</f>
        <v>34000</v>
      </c>
      <c r="R11" s="23">
        <f>O11+P11+Q11</f>
        <v>102000</v>
      </c>
      <c r="S11" s="23">
        <f>R11*19%</f>
        <v>19380</v>
      </c>
      <c r="T11" s="24">
        <f>R11+S11</f>
        <v>121380</v>
      </c>
      <c r="V11" s="21">
        <f t="shared" ref="V11:V54" si="1">R11*F11</f>
        <v>204000</v>
      </c>
      <c r="W11" s="21">
        <f>V11*19%</f>
        <v>38760</v>
      </c>
      <c r="X11" s="26">
        <f>V11+W11</f>
        <v>242760</v>
      </c>
    </row>
    <row r="12" spans="2:24" ht="24.75" customHeight="1">
      <c r="B12" s="15">
        <v>2</v>
      </c>
      <c r="C12" s="161" t="s">
        <v>76</v>
      </c>
      <c r="D12" s="161"/>
      <c r="E12" s="3">
        <v>260</v>
      </c>
      <c r="F12" s="3">
        <v>2</v>
      </c>
      <c r="G12" s="3" t="s">
        <v>77</v>
      </c>
      <c r="H12" s="72" t="s">
        <v>75</v>
      </c>
      <c r="I12" s="75">
        <v>340</v>
      </c>
      <c r="J12" s="75">
        <v>340</v>
      </c>
      <c r="K12" s="75">
        <v>340</v>
      </c>
      <c r="L12" s="90">
        <f t="shared" ref="L12:L54" si="2">(I12*5.2%)+I12</f>
        <v>357.68</v>
      </c>
      <c r="M12" s="90">
        <f t="shared" ref="M12:M54" si="3">(J12*5.2%)+J12</f>
        <v>357.68</v>
      </c>
      <c r="N12" s="90">
        <f t="shared" ref="N12:N54" si="4">(K12*5.2%)+K12</f>
        <v>357.68</v>
      </c>
      <c r="O12" s="23">
        <f>E12*I12</f>
        <v>88400</v>
      </c>
      <c r="P12" s="23">
        <f>E12*J12</f>
        <v>88400</v>
      </c>
      <c r="Q12" s="23">
        <f>E12*K12</f>
        <v>88400</v>
      </c>
      <c r="R12" s="23">
        <f t="shared" ref="R12:R54" si="5">O12+P12+Q12</f>
        <v>265200</v>
      </c>
      <c r="S12" s="23">
        <f t="shared" ref="S12:S54" si="6">R12*19%</f>
        <v>50388</v>
      </c>
      <c r="T12" s="25">
        <f>R12+S12</f>
        <v>315588</v>
      </c>
      <c r="V12" s="21">
        <f t="shared" si="1"/>
        <v>530400</v>
      </c>
      <c r="W12" s="21">
        <f>V12*19%</f>
        <v>100776</v>
      </c>
      <c r="X12" s="62">
        <f>V12+W12</f>
        <v>631176</v>
      </c>
    </row>
    <row r="13" spans="2:24" ht="24.75" customHeight="1">
      <c r="B13" s="15">
        <v>3</v>
      </c>
      <c r="C13" s="158" t="s">
        <v>78</v>
      </c>
      <c r="D13" s="158"/>
      <c r="E13" s="4">
        <v>145</v>
      </c>
      <c r="F13" s="4">
        <v>2</v>
      </c>
      <c r="G13" s="5" t="s">
        <v>79</v>
      </c>
      <c r="H13" s="72" t="s">
        <v>75</v>
      </c>
      <c r="I13" s="75">
        <v>340</v>
      </c>
      <c r="J13" s="75">
        <v>340</v>
      </c>
      <c r="K13" s="75">
        <v>340</v>
      </c>
      <c r="L13" s="90">
        <f t="shared" si="2"/>
        <v>357.68</v>
      </c>
      <c r="M13" s="90">
        <f t="shared" si="3"/>
        <v>357.68</v>
      </c>
      <c r="N13" s="90">
        <f t="shared" si="4"/>
        <v>357.68</v>
      </c>
      <c r="O13" s="23">
        <f t="shared" ref="O13:O54" si="7">E13*I13</f>
        <v>49300</v>
      </c>
      <c r="P13" s="23">
        <f t="shared" ref="P13:P54" si="8">E13*J13</f>
        <v>49300</v>
      </c>
      <c r="Q13" s="23">
        <f t="shared" ref="Q13:Q54" si="9">E13*K13</f>
        <v>49300</v>
      </c>
      <c r="R13" s="23">
        <f t="shared" si="5"/>
        <v>147900</v>
      </c>
      <c r="S13" s="23">
        <f t="shared" si="6"/>
        <v>28101</v>
      </c>
      <c r="T13" s="25">
        <f t="shared" ref="T13:T54" si="10">R13+S13</f>
        <v>176001</v>
      </c>
      <c r="V13" s="21">
        <f t="shared" si="1"/>
        <v>295800</v>
      </c>
      <c r="W13" s="21">
        <f t="shared" ref="W13:W54" si="11">V13*19%</f>
        <v>56202</v>
      </c>
      <c r="X13" s="62">
        <f t="shared" ref="X13:X53" si="12">V13+W13</f>
        <v>352002</v>
      </c>
    </row>
    <row r="14" spans="2:24" ht="24.75" customHeight="1">
      <c r="B14" s="15">
        <v>4</v>
      </c>
      <c r="C14" s="158" t="s">
        <v>80</v>
      </c>
      <c r="D14" s="158"/>
      <c r="E14" s="9">
        <v>193.02</v>
      </c>
      <c r="F14" s="3">
        <v>2</v>
      </c>
      <c r="G14" s="10" t="s">
        <v>81</v>
      </c>
      <c r="H14" s="72" t="s">
        <v>75</v>
      </c>
      <c r="I14" s="75">
        <v>340</v>
      </c>
      <c r="J14" s="75">
        <v>340</v>
      </c>
      <c r="K14" s="75">
        <v>340</v>
      </c>
      <c r="L14" s="90">
        <f t="shared" si="2"/>
        <v>357.68</v>
      </c>
      <c r="M14" s="90">
        <f t="shared" si="3"/>
        <v>357.68</v>
      </c>
      <c r="N14" s="90">
        <f t="shared" si="4"/>
        <v>357.68</v>
      </c>
      <c r="O14" s="23">
        <f t="shared" si="7"/>
        <v>65626.8</v>
      </c>
      <c r="P14" s="23">
        <f t="shared" si="8"/>
        <v>65626.8</v>
      </c>
      <c r="Q14" s="23">
        <f t="shared" si="9"/>
        <v>65626.8</v>
      </c>
      <c r="R14" s="23">
        <f t="shared" si="5"/>
        <v>196880.40000000002</v>
      </c>
      <c r="S14" s="23">
        <f t="shared" si="6"/>
        <v>37407.276000000005</v>
      </c>
      <c r="T14" s="25">
        <f t="shared" si="10"/>
        <v>234287.67600000004</v>
      </c>
      <c r="V14" s="21">
        <f t="shared" si="1"/>
        <v>393760.80000000005</v>
      </c>
      <c r="W14" s="21">
        <f t="shared" si="11"/>
        <v>74814.552000000011</v>
      </c>
      <c r="X14" s="62">
        <f t="shared" si="12"/>
        <v>468575.35200000007</v>
      </c>
    </row>
    <row r="15" spans="2:24" ht="24.75" customHeight="1">
      <c r="B15" s="15">
        <v>5</v>
      </c>
      <c r="C15" s="158" t="s">
        <v>82</v>
      </c>
      <c r="D15" s="158"/>
      <c r="E15" s="3">
        <v>270</v>
      </c>
      <c r="F15" s="4">
        <v>2</v>
      </c>
      <c r="G15" s="3" t="s">
        <v>83</v>
      </c>
      <c r="H15" s="72" t="s">
        <v>75</v>
      </c>
      <c r="I15" s="75">
        <v>340</v>
      </c>
      <c r="J15" s="75">
        <v>340</v>
      </c>
      <c r="K15" s="75">
        <v>340</v>
      </c>
      <c r="L15" s="90">
        <f t="shared" si="2"/>
        <v>357.68</v>
      </c>
      <c r="M15" s="90">
        <f t="shared" si="3"/>
        <v>357.68</v>
      </c>
      <c r="N15" s="90">
        <f t="shared" si="4"/>
        <v>357.68</v>
      </c>
      <c r="O15" s="23">
        <f t="shared" si="7"/>
        <v>91800</v>
      </c>
      <c r="P15" s="23">
        <f t="shared" si="8"/>
        <v>91800</v>
      </c>
      <c r="Q15" s="23">
        <f t="shared" si="9"/>
        <v>91800</v>
      </c>
      <c r="R15" s="23">
        <f t="shared" si="5"/>
        <v>275400</v>
      </c>
      <c r="S15" s="23">
        <f t="shared" si="6"/>
        <v>52326</v>
      </c>
      <c r="T15" s="25">
        <f t="shared" si="10"/>
        <v>327726</v>
      </c>
      <c r="V15" s="21">
        <f t="shared" si="1"/>
        <v>550800</v>
      </c>
      <c r="W15" s="21">
        <f t="shared" si="11"/>
        <v>104652</v>
      </c>
      <c r="X15" s="62">
        <f t="shared" si="12"/>
        <v>655452</v>
      </c>
    </row>
    <row r="16" spans="2:24" ht="27.75" customHeight="1">
      <c r="B16" s="15">
        <v>6</v>
      </c>
      <c r="C16" s="161" t="s">
        <v>84</v>
      </c>
      <c r="D16" s="161"/>
      <c r="E16" s="4">
        <v>237.75</v>
      </c>
      <c r="F16" s="3">
        <v>2</v>
      </c>
      <c r="G16" s="4" t="s">
        <v>85</v>
      </c>
      <c r="H16" s="72" t="s">
        <v>75</v>
      </c>
      <c r="I16" s="75">
        <v>340</v>
      </c>
      <c r="J16" s="75">
        <v>340</v>
      </c>
      <c r="K16" s="75">
        <v>340</v>
      </c>
      <c r="L16" s="90">
        <f t="shared" si="2"/>
        <v>357.68</v>
      </c>
      <c r="M16" s="90">
        <f t="shared" si="3"/>
        <v>357.68</v>
      </c>
      <c r="N16" s="90">
        <f t="shared" si="4"/>
        <v>357.68</v>
      </c>
      <c r="O16" s="23">
        <f t="shared" si="7"/>
        <v>80835</v>
      </c>
      <c r="P16" s="23">
        <f t="shared" si="8"/>
        <v>80835</v>
      </c>
      <c r="Q16" s="23">
        <f t="shared" si="9"/>
        <v>80835</v>
      </c>
      <c r="R16" s="23">
        <f t="shared" si="5"/>
        <v>242505</v>
      </c>
      <c r="S16" s="23">
        <f t="shared" si="6"/>
        <v>46075.95</v>
      </c>
      <c r="T16" s="25">
        <f t="shared" si="10"/>
        <v>288580.95</v>
      </c>
      <c r="V16" s="21">
        <f t="shared" si="1"/>
        <v>485010</v>
      </c>
      <c r="W16" s="21">
        <f t="shared" si="11"/>
        <v>92151.9</v>
      </c>
      <c r="X16" s="62">
        <f t="shared" si="12"/>
        <v>577161.9</v>
      </c>
    </row>
    <row r="17" spans="2:24" ht="32.25" customHeight="1">
      <c r="B17" s="15">
        <v>7</v>
      </c>
      <c r="C17" s="158" t="s">
        <v>86</v>
      </c>
      <c r="D17" s="158"/>
      <c r="E17" s="3">
        <v>431</v>
      </c>
      <c r="F17" s="4">
        <v>2</v>
      </c>
      <c r="G17" s="3" t="s">
        <v>87</v>
      </c>
      <c r="H17" s="72" t="s">
        <v>75</v>
      </c>
      <c r="I17" s="75">
        <v>340</v>
      </c>
      <c r="J17" s="75">
        <v>340</v>
      </c>
      <c r="K17" s="75">
        <v>340</v>
      </c>
      <c r="L17" s="90">
        <f t="shared" si="2"/>
        <v>357.68</v>
      </c>
      <c r="M17" s="90">
        <f t="shared" si="3"/>
        <v>357.68</v>
      </c>
      <c r="N17" s="90">
        <f t="shared" si="4"/>
        <v>357.68</v>
      </c>
      <c r="O17" s="23">
        <f t="shared" si="7"/>
        <v>146540</v>
      </c>
      <c r="P17" s="23">
        <f t="shared" si="8"/>
        <v>146540</v>
      </c>
      <c r="Q17" s="23">
        <f t="shared" si="9"/>
        <v>146540</v>
      </c>
      <c r="R17" s="23">
        <f t="shared" si="5"/>
        <v>439620</v>
      </c>
      <c r="S17" s="23">
        <f t="shared" si="6"/>
        <v>83527.8</v>
      </c>
      <c r="T17" s="25">
        <f t="shared" si="10"/>
        <v>523147.8</v>
      </c>
      <c r="V17" s="21">
        <f t="shared" si="1"/>
        <v>879240</v>
      </c>
      <c r="W17" s="21">
        <f t="shared" si="11"/>
        <v>167055.6</v>
      </c>
      <c r="X17" s="62">
        <f t="shared" si="12"/>
        <v>1046295.6</v>
      </c>
    </row>
    <row r="18" spans="2:24" ht="22.5" customHeight="1">
      <c r="B18" s="15">
        <v>8</v>
      </c>
      <c r="C18" s="161" t="s">
        <v>88</v>
      </c>
      <c r="D18" s="161"/>
      <c r="E18" s="11">
        <v>250</v>
      </c>
      <c r="F18" s="3">
        <v>2</v>
      </c>
      <c r="G18" s="11" t="s">
        <v>89</v>
      </c>
      <c r="H18" s="72" t="s">
        <v>75</v>
      </c>
      <c r="I18" s="75">
        <v>340</v>
      </c>
      <c r="J18" s="75">
        <v>340</v>
      </c>
      <c r="K18" s="75">
        <v>340</v>
      </c>
      <c r="L18" s="90">
        <f t="shared" si="2"/>
        <v>357.68</v>
      </c>
      <c r="M18" s="90">
        <f t="shared" si="3"/>
        <v>357.68</v>
      </c>
      <c r="N18" s="90">
        <f t="shared" si="4"/>
        <v>357.68</v>
      </c>
      <c r="O18" s="23">
        <f t="shared" si="7"/>
        <v>85000</v>
      </c>
      <c r="P18" s="23">
        <f t="shared" si="8"/>
        <v>85000</v>
      </c>
      <c r="Q18" s="23">
        <f t="shared" si="9"/>
        <v>85000</v>
      </c>
      <c r="R18" s="23">
        <f t="shared" si="5"/>
        <v>255000</v>
      </c>
      <c r="S18" s="23">
        <f t="shared" si="6"/>
        <v>48450</v>
      </c>
      <c r="T18" s="25">
        <f t="shared" si="10"/>
        <v>303450</v>
      </c>
      <c r="V18" s="21">
        <f t="shared" si="1"/>
        <v>510000</v>
      </c>
      <c r="W18" s="21">
        <f t="shared" si="11"/>
        <v>96900</v>
      </c>
      <c r="X18" s="62">
        <f t="shared" si="12"/>
        <v>606900</v>
      </c>
    </row>
    <row r="19" spans="2:24" ht="47.25" customHeight="1">
      <c r="B19" s="15">
        <v>9</v>
      </c>
      <c r="C19" s="166" t="s">
        <v>90</v>
      </c>
      <c r="D19" s="166"/>
      <c r="E19" s="4">
        <v>241.71</v>
      </c>
      <c r="F19" s="4">
        <v>2</v>
      </c>
      <c r="G19" s="5" t="s">
        <v>91</v>
      </c>
      <c r="H19" s="72" t="s">
        <v>75</v>
      </c>
      <c r="I19" s="75">
        <v>340</v>
      </c>
      <c r="J19" s="75">
        <v>340</v>
      </c>
      <c r="K19" s="75">
        <v>340</v>
      </c>
      <c r="L19" s="90">
        <f t="shared" si="2"/>
        <v>357.68</v>
      </c>
      <c r="M19" s="90">
        <f>(J19*5.2%)+J19</f>
        <v>357.68</v>
      </c>
      <c r="N19" s="90">
        <f t="shared" si="4"/>
        <v>357.68</v>
      </c>
      <c r="O19" s="23">
        <f t="shared" si="7"/>
        <v>82181.400000000009</v>
      </c>
      <c r="P19" s="23">
        <f t="shared" si="8"/>
        <v>82181.400000000009</v>
      </c>
      <c r="Q19" s="23">
        <f t="shared" si="9"/>
        <v>82181.400000000009</v>
      </c>
      <c r="R19" s="23">
        <f t="shared" si="5"/>
        <v>246544.2</v>
      </c>
      <c r="S19" s="23">
        <f t="shared" si="6"/>
        <v>46843.398000000001</v>
      </c>
      <c r="T19" s="25">
        <f t="shared" si="10"/>
        <v>293387.598</v>
      </c>
      <c r="V19" s="21">
        <f t="shared" si="1"/>
        <v>493088.4</v>
      </c>
      <c r="W19" s="21">
        <f t="shared" si="11"/>
        <v>93686.796000000002</v>
      </c>
      <c r="X19" s="62">
        <f t="shared" si="12"/>
        <v>586775.196</v>
      </c>
    </row>
    <row r="20" spans="2:24" ht="22.5" customHeight="1">
      <c r="B20" s="15">
        <v>10</v>
      </c>
      <c r="C20" s="165" t="s">
        <v>92</v>
      </c>
      <c r="D20" s="165"/>
      <c r="E20" s="4">
        <v>1933</v>
      </c>
      <c r="F20" s="3">
        <v>2</v>
      </c>
      <c r="G20" s="4" t="s">
        <v>93</v>
      </c>
      <c r="H20" s="72" t="s">
        <v>75</v>
      </c>
      <c r="I20" s="75">
        <v>340</v>
      </c>
      <c r="J20" s="75">
        <v>340</v>
      </c>
      <c r="K20" s="75">
        <v>340</v>
      </c>
      <c r="L20" s="90">
        <f t="shared" si="2"/>
        <v>357.68</v>
      </c>
      <c r="M20" s="90">
        <f t="shared" si="3"/>
        <v>357.68</v>
      </c>
      <c r="N20" s="90">
        <f t="shared" si="4"/>
        <v>357.68</v>
      </c>
      <c r="O20" s="23">
        <f t="shared" si="7"/>
        <v>657220</v>
      </c>
      <c r="P20" s="23">
        <f t="shared" si="8"/>
        <v>657220</v>
      </c>
      <c r="Q20" s="23">
        <f t="shared" si="9"/>
        <v>657220</v>
      </c>
      <c r="R20" s="23">
        <f t="shared" si="5"/>
        <v>1971660</v>
      </c>
      <c r="S20" s="23">
        <f t="shared" si="6"/>
        <v>374615.4</v>
      </c>
      <c r="T20" s="25">
        <f t="shared" si="10"/>
        <v>2346275.4</v>
      </c>
      <c r="V20" s="21">
        <f t="shared" si="1"/>
        <v>3943320</v>
      </c>
      <c r="W20" s="21">
        <f t="shared" si="11"/>
        <v>749230.8</v>
      </c>
      <c r="X20" s="62">
        <f t="shared" si="12"/>
        <v>4692550.8</v>
      </c>
    </row>
    <row r="21" spans="2:24" ht="22.5" customHeight="1">
      <c r="B21" s="15">
        <v>11</v>
      </c>
      <c r="C21" s="158" t="s">
        <v>94</v>
      </c>
      <c r="D21" s="158"/>
      <c r="E21" s="4">
        <v>544.84</v>
      </c>
      <c r="F21" s="4">
        <v>2</v>
      </c>
      <c r="G21" s="4" t="s">
        <v>95</v>
      </c>
      <c r="H21" s="72" t="s">
        <v>75</v>
      </c>
      <c r="I21" s="75">
        <v>340</v>
      </c>
      <c r="J21" s="75">
        <v>340</v>
      </c>
      <c r="K21" s="75">
        <v>340</v>
      </c>
      <c r="L21" s="90">
        <f t="shared" si="2"/>
        <v>357.68</v>
      </c>
      <c r="M21" s="90">
        <f t="shared" si="3"/>
        <v>357.68</v>
      </c>
      <c r="N21" s="90">
        <f t="shared" si="4"/>
        <v>357.68</v>
      </c>
      <c r="O21" s="23">
        <f t="shared" si="7"/>
        <v>185245.6</v>
      </c>
      <c r="P21" s="23">
        <f t="shared" si="8"/>
        <v>185245.6</v>
      </c>
      <c r="Q21" s="23">
        <f t="shared" si="9"/>
        <v>185245.6</v>
      </c>
      <c r="R21" s="23">
        <f t="shared" si="5"/>
        <v>555736.80000000005</v>
      </c>
      <c r="S21" s="23">
        <f t="shared" si="6"/>
        <v>105589.99200000001</v>
      </c>
      <c r="T21" s="25">
        <f t="shared" si="10"/>
        <v>661326.79200000002</v>
      </c>
      <c r="U21" s="16"/>
      <c r="V21" s="21">
        <f t="shared" si="1"/>
        <v>1111473.6000000001</v>
      </c>
      <c r="W21" s="21">
        <f t="shared" si="11"/>
        <v>211179.98400000003</v>
      </c>
      <c r="X21" s="62">
        <f t="shared" si="12"/>
        <v>1322653.584</v>
      </c>
    </row>
    <row r="22" spans="2:24" ht="22.5" customHeight="1">
      <c r="B22" s="15">
        <v>12</v>
      </c>
      <c r="C22" s="165" t="s">
        <v>96</v>
      </c>
      <c r="D22" s="165"/>
      <c r="E22" s="4">
        <v>187</v>
      </c>
      <c r="F22" s="3">
        <v>2</v>
      </c>
      <c r="G22" s="5" t="s">
        <v>97</v>
      </c>
      <c r="H22" s="72" t="s">
        <v>75</v>
      </c>
      <c r="I22" s="75">
        <v>340</v>
      </c>
      <c r="J22" s="75">
        <v>340</v>
      </c>
      <c r="K22" s="75">
        <v>340</v>
      </c>
      <c r="L22" s="90">
        <f t="shared" si="2"/>
        <v>357.68</v>
      </c>
      <c r="M22" s="90">
        <f t="shared" si="3"/>
        <v>357.68</v>
      </c>
      <c r="N22" s="90">
        <f t="shared" si="4"/>
        <v>357.68</v>
      </c>
      <c r="O22" s="23">
        <f t="shared" si="7"/>
        <v>63580</v>
      </c>
      <c r="P22" s="23">
        <f t="shared" si="8"/>
        <v>63580</v>
      </c>
      <c r="Q22" s="23">
        <f t="shared" si="9"/>
        <v>63580</v>
      </c>
      <c r="R22" s="23">
        <f t="shared" si="5"/>
        <v>190740</v>
      </c>
      <c r="S22" s="23">
        <f t="shared" si="6"/>
        <v>36240.6</v>
      </c>
      <c r="T22" s="25">
        <f t="shared" si="10"/>
        <v>226980.6</v>
      </c>
      <c r="V22" s="21">
        <f t="shared" si="1"/>
        <v>381480</v>
      </c>
      <c r="W22" s="21">
        <f t="shared" si="11"/>
        <v>72481.2</v>
      </c>
      <c r="X22" s="62">
        <f t="shared" si="12"/>
        <v>453961.2</v>
      </c>
    </row>
    <row r="23" spans="2:24" ht="22.5" customHeight="1">
      <c r="B23" s="15">
        <v>13</v>
      </c>
      <c r="C23" s="158" t="s">
        <v>98</v>
      </c>
      <c r="D23" s="158"/>
      <c r="E23" s="4">
        <v>116</v>
      </c>
      <c r="F23" s="4">
        <v>2</v>
      </c>
      <c r="G23" s="5" t="s">
        <v>99</v>
      </c>
      <c r="H23" s="72" t="s">
        <v>75</v>
      </c>
      <c r="I23" s="75">
        <v>340</v>
      </c>
      <c r="J23" s="75">
        <v>340</v>
      </c>
      <c r="K23" s="75">
        <v>340</v>
      </c>
      <c r="L23" s="90">
        <f t="shared" si="2"/>
        <v>357.68</v>
      </c>
      <c r="M23" s="90">
        <f t="shared" si="3"/>
        <v>357.68</v>
      </c>
      <c r="N23" s="90">
        <f t="shared" si="4"/>
        <v>357.68</v>
      </c>
      <c r="O23" s="23">
        <f t="shared" si="7"/>
        <v>39440</v>
      </c>
      <c r="P23" s="23">
        <f t="shared" si="8"/>
        <v>39440</v>
      </c>
      <c r="Q23" s="23">
        <f t="shared" si="9"/>
        <v>39440</v>
      </c>
      <c r="R23" s="23">
        <f t="shared" si="5"/>
        <v>118320</v>
      </c>
      <c r="S23" s="23">
        <f t="shared" si="6"/>
        <v>22480.799999999999</v>
      </c>
      <c r="T23" s="25">
        <f t="shared" si="10"/>
        <v>140800.79999999999</v>
      </c>
      <c r="V23" s="21">
        <f t="shared" si="1"/>
        <v>236640</v>
      </c>
      <c r="W23" s="21">
        <f t="shared" si="11"/>
        <v>44961.599999999999</v>
      </c>
      <c r="X23" s="62">
        <f t="shared" si="12"/>
        <v>281601.59999999998</v>
      </c>
    </row>
    <row r="24" spans="2:24" ht="22.5" customHeight="1">
      <c r="B24" s="15">
        <v>14</v>
      </c>
      <c r="C24" s="165" t="s">
        <v>100</v>
      </c>
      <c r="D24" s="165"/>
      <c r="E24" s="3">
        <v>170</v>
      </c>
      <c r="F24" s="3">
        <v>2</v>
      </c>
      <c r="G24" s="3" t="s">
        <v>101</v>
      </c>
      <c r="H24" s="72" t="s">
        <v>75</v>
      </c>
      <c r="I24" s="75">
        <v>340</v>
      </c>
      <c r="J24" s="75">
        <v>340</v>
      </c>
      <c r="K24" s="75">
        <v>340</v>
      </c>
      <c r="L24" s="90">
        <f t="shared" si="2"/>
        <v>357.68</v>
      </c>
      <c r="M24" s="90">
        <f t="shared" si="3"/>
        <v>357.68</v>
      </c>
      <c r="N24" s="90">
        <f t="shared" si="4"/>
        <v>357.68</v>
      </c>
      <c r="O24" s="23">
        <f t="shared" si="7"/>
        <v>57800</v>
      </c>
      <c r="P24" s="23">
        <f t="shared" si="8"/>
        <v>57800</v>
      </c>
      <c r="Q24" s="23">
        <f t="shared" si="9"/>
        <v>57800</v>
      </c>
      <c r="R24" s="23">
        <f t="shared" si="5"/>
        <v>173400</v>
      </c>
      <c r="S24" s="23">
        <f t="shared" si="6"/>
        <v>32946</v>
      </c>
      <c r="T24" s="25">
        <f t="shared" si="10"/>
        <v>206346</v>
      </c>
      <c r="V24" s="21">
        <f t="shared" si="1"/>
        <v>346800</v>
      </c>
      <c r="W24" s="21">
        <f t="shared" si="11"/>
        <v>65892</v>
      </c>
      <c r="X24" s="62">
        <f t="shared" si="12"/>
        <v>412692</v>
      </c>
    </row>
    <row r="25" spans="2:24" ht="22.5" customHeight="1">
      <c r="B25" s="15">
        <v>15</v>
      </c>
      <c r="C25" s="158" t="s">
        <v>102</v>
      </c>
      <c r="D25" s="158"/>
      <c r="E25" s="11">
        <v>120</v>
      </c>
      <c r="F25" s="4">
        <v>2</v>
      </c>
      <c r="G25" s="11" t="s">
        <v>103</v>
      </c>
      <c r="H25" s="72" t="s">
        <v>75</v>
      </c>
      <c r="I25" s="75">
        <v>340</v>
      </c>
      <c r="J25" s="75">
        <v>340</v>
      </c>
      <c r="K25" s="75">
        <v>340</v>
      </c>
      <c r="L25" s="90">
        <f t="shared" si="2"/>
        <v>357.68</v>
      </c>
      <c r="M25" s="90">
        <f t="shared" si="3"/>
        <v>357.68</v>
      </c>
      <c r="N25" s="90">
        <f t="shared" si="4"/>
        <v>357.68</v>
      </c>
      <c r="O25" s="23">
        <f t="shared" si="7"/>
        <v>40800</v>
      </c>
      <c r="P25" s="23">
        <f t="shared" si="8"/>
        <v>40800</v>
      </c>
      <c r="Q25" s="23">
        <f t="shared" si="9"/>
        <v>40800</v>
      </c>
      <c r="R25" s="23">
        <f t="shared" si="5"/>
        <v>122400</v>
      </c>
      <c r="S25" s="23">
        <f t="shared" si="6"/>
        <v>23256</v>
      </c>
      <c r="T25" s="25">
        <f t="shared" si="10"/>
        <v>145656</v>
      </c>
      <c r="V25" s="21">
        <f t="shared" si="1"/>
        <v>244800</v>
      </c>
      <c r="W25" s="21">
        <f t="shared" si="11"/>
        <v>46512</v>
      </c>
      <c r="X25" s="62">
        <f t="shared" si="12"/>
        <v>291312</v>
      </c>
    </row>
    <row r="26" spans="2:24" ht="22.5" customHeight="1">
      <c r="B26" s="15">
        <v>16</v>
      </c>
      <c r="C26" s="158" t="s">
        <v>104</v>
      </c>
      <c r="D26" s="158"/>
      <c r="E26" s="11">
        <v>160</v>
      </c>
      <c r="F26" s="3">
        <v>2</v>
      </c>
      <c r="G26" s="3" t="s">
        <v>105</v>
      </c>
      <c r="H26" s="72" t="s">
        <v>75</v>
      </c>
      <c r="I26" s="75">
        <v>340</v>
      </c>
      <c r="J26" s="75">
        <v>340</v>
      </c>
      <c r="K26" s="75">
        <v>340</v>
      </c>
      <c r="L26" s="90">
        <f t="shared" si="2"/>
        <v>357.68</v>
      </c>
      <c r="M26" s="90">
        <f t="shared" si="3"/>
        <v>357.68</v>
      </c>
      <c r="N26" s="90">
        <f t="shared" si="4"/>
        <v>357.68</v>
      </c>
      <c r="O26" s="23">
        <f t="shared" si="7"/>
        <v>54400</v>
      </c>
      <c r="P26" s="23">
        <f t="shared" si="8"/>
        <v>54400</v>
      </c>
      <c r="Q26" s="23">
        <f t="shared" si="9"/>
        <v>54400</v>
      </c>
      <c r="R26" s="23">
        <f t="shared" si="5"/>
        <v>163200</v>
      </c>
      <c r="S26" s="23">
        <f t="shared" si="6"/>
        <v>31008</v>
      </c>
      <c r="T26" s="25">
        <f t="shared" si="10"/>
        <v>194208</v>
      </c>
      <c r="U26" s="16"/>
      <c r="V26" s="21">
        <f t="shared" si="1"/>
        <v>326400</v>
      </c>
      <c r="W26" s="21">
        <f t="shared" si="11"/>
        <v>62016</v>
      </c>
      <c r="X26" s="62">
        <f t="shared" si="12"/>
        <v>388416</v>
      </c>
    </row>
    <row r="27" spans="2:24" ht="22.5" customHeight="1">
      <c r="B27" s="15">
        <v>17</v>
      </c>
      <c r="C27" s="165" t="s">
        <v>106</v>
      </c>
      <c r="D27" s="165"/>
      <c r="E27" s="4">
        <v>95</v>
      </c>
      <c r="F27" s="4">
        <v>2</v>
      </c>
      <c r="G27" s="4" t="s">
        <v>107</v>
      </c>
      <c r="H27" s="72" t="s">
        <v>75</v>
      </c>
      <c r="I27" s="75">
        <v>340</v>
      </c>
      <c r="J27" s="75">
        <v>340</v>
      </c>
      <c r="K27" s="75">
        <v>340</v>
      </c>
      <c r="L27" s="90">
        <f t="shared" si="2"/>
        <v>357.68</v>
      </c>
      <c r="M27" s="90">
        <f t="shared" si="3"/>
        <v>357.68</v>
      </c>
      <c r="N27" s="90">
        <f t="shared" si="4"/>
        <v>357.68</v>
      </c>
      <c r="O27" s="23">
        <f t="shared" si="7"/>
        <v>32300</v>
      </c>
      <c r="P27" s="23">
        <f t="shared" si="8"/>
        <v>32300</v>
      </c>
      <c r="Q27" s="23">
        <f t="shared" si="9"/>
        <v>32300</v>
      </c>
      <c r="R27" s="23">
        <f t="shared" si="5"/>
        <v>96900</v>
      </c>
      <c r="S27" s="23">
        <f t="shared" si="6"/>
        <v>18411</v>
      </c>
      <c r="T27" s="25">
        <f t="shared" si="10"/>
        <v>115311</v>
      </c>
      <c r="V27" s="21">
        <f t="shared" si="1"/>
        <v>193800</v>
      </c>
      <c r="W27" s="21">
        <f t="shared" si="11"/>
        <v>36822</v>
      </c>
      <c r="X27" s="62">
        <f t="shared" si="12"/>
        <v>230622</v>
      </c>
    </row>
    <row r="28" spans="2:24" ht="22.5" customHeight="1">
      <c r="B28" s="15">
        <v>18</v>
      </c>
      <c r="C28" s="165" t="s">
        <v>108</v>
      </c>
      <c r="D28" s="165"/>
      <c r="E28" s="4">
        <v>940</v>
      </c>
      <c r="F28" s="3">
        <v>2</v>
      </c>
      <c r="G28" s="4" t="s">
        <v>109</v>
      </c>
      <c r="H28" s="72" t="s">
        <v>75</v>
      </c>
      <c r="I28" s="75">
        <v>340</v>
      </c>
      <c r="J28" s="75">
        <v>340</v>
      </c>
      <c r="K28" s="75">
        <v>340</v>
      </c>
      <c r="L28" s="90">
        <f t="shared" si="2"/>
        <v>357.68</v>
      </c>
      <c r="M28" s="90">
        <f t="shared" si="3"/>
        <v>357.68</v>
      </c>
      <c r="N28" s="90">
        <f t="shared" si="4"/>
        <v>357.68</v>
      </c>
      <c r="O28" s="23">
        <f t="shared" si="7"/>
        <v>319600</v>
      </c>
      <c r="P28" s="23">
        <f t="shared" si="8"/>
        <v>319600</v>
      </c>
      <c r="Q28" s="23">
        <f t="shared" si="9"/>
        <v>319600</v>
      </c>
      <c r="R28" s="23">
        <f t="shared" si="5"/>
        <v>958800</v>
      </c>
      <c r="S28" s="23">
        <f t="shared" si="6"/>
        <v>182172</v>
      </c>
      <c r="T28" s="25">
        <f t="shared" si="10"/>
        <v>1140972</v>
      </c>
      <c r="V28" s="21">
        <f t="shared" si="1"/>
        <v>1917600</v>
      </c>
      <c r="W28" s="21">
        <f t="shared" si="11"/>
        <v>364344</v>
      </c>
      <c r="X28" s="62">
        <f t="shared" si="12"/>
        <v>2281944</v>
      </c>
    </row>
    <row r="29" spans="2:24" ht="22.5" customHeight="1">
      <c r="B29" s="15">
        <v>19</v>
      </c>
      <c r="C29" s="167" t="s">
        <v>110</v>
      </c>
      <c r="D29" s="167"/>
      <c r="E29" s="5">
        <v>147</v>
      </c>
      <c r="F29" s="4">
        <v>2</v>
      </c>
      <c r="G29" s="5" t="s">
        <v>109</v>
      </c>
      <c r="H29" s="72" t="s">
        <v>75</v>
      </c>
      <c r="I29" s="75">
        <v>340</v>
      </c>
      <c r="J29" s="75">
        <v>340</v>
      </c>
      <c r="K29" s="75">
        <v>340</v>
      </c>
      <c r="L29" s="90">
        <f t="shared" si="2"/>
        <v>357.68</v>
      </c>
      <c r="M29" s="90">
        <f t="shared" si="3"/>
        <v>357.68</v>
      </c>
      <c r="N29" s="90">
        <f t="shared" si="4"/>
        <v>357.68</v>
      </c>
      <c r="O29" s="23">
        <f t="shared" si="7"/>
        <v>49980</v>
      </c>
      <c r="P29" s="23">
        <f t="shared" si="8"/>
        <v>49980</v>
      </c>
      <c r="Q29" s="23">
        <f t="shared" si="9"/>
        <v>49980</v>
      </c>
      <c r="R29" s="23">
        <f t="shared" si="5"/>
        <v>149940</v>
      </c>
      <c r="S29" s="23">
        <f t="shared" si="6"/>
        <v>28488.6</v>
      </c>
      <c r="T29" s="25">
        <f t="shared" si="10"/>
        <v>178428.6</v>
      </c>
      <c r="V29" s="21">
        <f t="shared" si="1"/>
        <v>299880</v>
      </c>
      <c r="W29" s="21">
        <f t="shared" si="11"/>
        <v>56977.2</v>
      </c>
      <c r="X29" s="62">
        <f t="shared" si="12"/>
        <v>356857.2</v>
      </c>
    </row>
    <row r="30" spans="2:24" ht="22.5" customHeight="1">
      <c r="B30" s="15">
        <v>20</v>
      </c>
      <c r="C30" s="167" t="s">
        <v>111</v>
      </c>
      <c r="D30" s="167"/>
      <c r="E30" s="5">
        <v>129</v>
      </c>
      <c r="F30" s="3">
        <v>2</v>
      </c>
      <c r="G30" s="5" t="s">
        <v>112</v>
      </c>
      <c r="H30" s="72" t="s">
        <v>75</v>
      </c>
      <c r="I30" s="75">
        <v>340</v>
      </c>
      <c r="J30" s="75">
        <v>340</v>
      </c>
      <c r="K30" s="75">
        <v>340</v>
      </c>
      <c r="L30" s="90">
        <f t="shared" si="2"/>
        <v>357.68</v>
      </c>
      <c r="M30" s="90">
        <f t="shared" si="3"/>
        <v>357.68</v>
      </c>
      <c r="N30" s="90">
        <f t="shared" si="4"/>
        <v>357.68</v>
      </c>
      <c r="O30" s="23">
        <f t="shared" si="7"/>
        <v>43860</v>
      </c>
      <c r="P30" s="23">
        <f t="shared" si="8"/>
        <v>43860</v>
      </c>
      <c r="Q30" s="23">
        <f t="shared" si="9"/>
        <v>43860</v>
      </c>
      <c r="R30" s="23">
        <f t="shared" si="5"/>
        <v>131580</v>
      </c>
      <c r="S30" s="23">
        <f t="shared" si="6"/>
        <v>25000.2</v>
      </c>
      <c r="T30" s="25">
        <f t="shared" si="10"/>
        <v>156580.20000000001</v>
      </c>
      <c r="V30" s="21">
        <f t="shared" si="1"/>
        <v>263160</v>
      </c>
      <c r="W30" s="21">
        <f t="shared" si="11"/>
        <v>50000.4</v>
      </c>
      <c r="X30" s="62">
        <f t="shared" si="12"/>
        <v>313160.40000000002</v>
      </c>
    </row>
    <row r="31" spans="2:24" ht="22.5" customHeight="1">
      <c r="B31" s="15">
        <v>21</v>
      </c>
      <c r="C31" s="168" t="s">
        <v>113</v>
      </c>
      <c r="D31" s="168"/>
      <c r="E31" s="2">
        <v>18339</v>
      </c>
      <c r="F31" s="4">
        <v>2</v>
      </c>
      <c r="G31" s="2" t="s">
        <v>114</v>
      </c>
      <c r="H31" s="71" t="s">
        <v>75</v>
      </c>
      <c r="I31" s="75">
        <v>190</v>
      </c>
      <c r="J31" s="75">
        <v>190</v>
      </c>
      <c r="K31" s="75">
        <v>190</v>
      </c>
      <c r="L31" s="90">
        <f t="shared" si="2"/>
        <v>199.88</v>
      </c>
      <c r="M31" s="90">
        <f t="shared" si="3"/>
        <v>199.88</v>
      </c>
      <c r="N31" s="90">
        <f t="shared" si="4"/>
        <v>199.88</v>
      </c>
      <c r="O31" s="23">
        <f t="shared" si="7"/>
        <v>3484410</v>
      </c>
      <c r="P31" s="23">
        <f t="shared" si="8"/>
        <v>3484410</v>
      </c>
      <c r="Q31" s="23">
        <f t="shared" si="9"/>
        <v>3484410</v>
      </c>
      <c r="R31" s="23">
        <f t="shared" si="5"/>
        <v>10453230</v>
      </c>
      <c r="S31" s="23">
        <f t="shared" si="6"/>
        <v>1986113.7</v>
      </c>
      <c r="T31" s="25">
        <f t="shared" si="10"/>
        <v>12439343.699999999</v>
      </c>
      <c r="V31" s="21">
        <f t="shared" si="1"/>
        <v>20906460</v>
      </c>
      <c r="W31" s="21">
        <f t="shared" si="11"/>
        <v>3972227.4</v>
      </c>
      <c r="X31" s="62">
        <f t="shared" si="12"/>
        <v>24878687.399999999</v>
      </c>
    </row>
    <row r="32" spans="2:24" ht="22.5" customHeight="1">
      <c r="B32" s="15">
        <v>22</v>
      </c>
      <c r="C32" s="169" t="s">
        <v>115</v>
      </c>
      <c r="D32" s="169"/>
      <c r="E32" s="3">
        <v>1109.07</v>
      </c>
      <c r="F32" s="3">
        <v>2</v>
      </c>
      <c r="G32" s="3" t="s">
        <v>114</v>
      </c>
      <c r="H32" s="72" t="s">
        <v>75</v>
      </c>
      <c r="I32" s="75">
        <v>190</v>
      </c>
      <c r="J32" s="75">
        <v>190</v>
      </c>
      <c r="K32" s="75">
        <v>190</v>
      </c>
      <c r="L32" s="90">
        <f t="shared" si="2"/>
        <v>199.88</v>
      </c>
      <c r="M32" s="90">
        <f t="shared" si="3"/>
        <v>199.88</v>
      </c>
      <c r="N32" s="90">
        <f t="shared" si="4"/>
        <v>199.88</v>
      </c>
      <c r="O32" s="23">
        <f t="shared" si="7"/>
        <v>210723.3</v>
      </c>
      <c r="P32" s="23">
        <f t="shared" si="8"/>
        <v>210723.3</v>
      </c>
      <c r="Q32" s="23">
        <f t="shared" si="9"/>
        <v>210723.3</v>
      </c>
      <c r="R32" s="23">
        <f t="shared" si="5"/>
        <v>632169.89999999991</v>
      </c>
      <c r="S32" s="23">
        <f t="shared" si="6"/>
        <v>120112.28099999999</v>
      </c>
      <c r="T32" s="25">
        <f t="shared" si="10"/>
        <v>752282.18099999987</v>
      </c>
      <c r="V32" s="21">
        <f t="shared" si="1"/>
        <v>1264339.7999999998</v>
      </c>
      <c r="W32" s="21">
        <f t="shared" si="11"/>
        <v>240224.56199999998</v>
      </c>
      <c r="X32" s="62">
        <f t="shared" si="12"/>
        <v>1504564.3619999997</v>
      </c>
    </row>
    <row r="33" spans="2:24" ht="22.5" customHeight="1">
      <c r="B33" s="15">
        <v>23</v>
      </c>
      <c r="C33" s="169" t="s">
        <v>116</v>
      </c>
      <c r="D33" s="169"/>
      <c r="E33" s="3">
        <v>1434</v>
      </c>
      <c r="F33" s="4">
        <v>2</v>
      </c>
      <c r="G33" s="3" t="s">
        <v>114</v>
      </c>
      <c r="H33" s="72" t="s">
        <v>75</v>
      </c>
      <c r="I33" s="75">
        <v>190</v>
      </c>
      <c r="J33" s="75">
        <v>190</v>
      </c>
      <c r="K33" s="75">
        <v>190</v>
      </c>
      <c r="L33" s="90">
        <f t="shared" si="2"/>
        <v>199.88</v>
      </c>
      <c r="M33" s="90">
        <f t="shared" si="3"/>
        <v>199.88</v>
      </c>
      <c r="N33" s="90">
        <f t="shared" si="4"/>
        <v>199.88</v>
      </c>
      <c r="O33" s="23">
        <f t="shared" si="7"/>
        <v>272460</v>
      </c>
      <c r="P33" s="23">
        <f t="shared" si="8"/>
        <v>272460</v>
      </c>
      <c r="Q33" s="23">
        <f t="shared" si="9"/>
        <v>272460</v>
      </c>
      <c r="R33" s="23">
        <f t="shared" si="5"/>
        <v>817380</v>
      </c>
      <c r="S33" s="23">
        <f t="shared" si="6"/>
        <v>155302.20000000001</v>
      </c>
      <c r="T33" s="25">
        <f t="shared" si="10"/>
        <v>972682.2</v>
      </c>
      <c r="V33" s="21">
        <f t="shared" si="1"/>
        <v>1634760</v>
      </c>
      <c r="W33" s="21">
        <f t="shared" si="11"/>
        <v>310604.40000000002</v>
      </c>
      <c r="X33" s="62">
        <f t="shared" si="12"/>
        <v>1945364.4</v>
      </c>
    </row>
    <row r="34" spans="2:24" ht="22.5" customHeight="1">
      <c r="B34" s="15">
        <v>24</v>
      </c>
      <c r="C34" s="169" t="s">
        <v>117</v>
      </c>
      <c r="D34" s="169"/>
      <c r="E34" s="3">
        <v>138.75</v>
      </c>
      <c r="F34" s="3">
        <v>2</v>
      </c>
      <c r="G34" s="3" t="s">
        <v>114</v>
      </c>
      <c r="H34" s="72" t="s">
        <v>75</v>
      </c>
      <c r="I34" s="75">
        <v>190</v>
      </c>
      <c r="J34" s="75">
        <v>190</v>
      </c>
      <c r="K34" s="75">
        <v>190</v>
      </c>
      <c r="L34" s="90">
        <f t="shared" si="2"/>
        <v>199.88</v>
      </c>
      <c r="M34" s="90">
        <f t="shared" si="3"/>
        <v>199.88</v>
      </c>
      <c r="N34" s="90">
        <f t="shared" si="4"/>
        <v>199.88</v>
      </c>
      <c r="O34" s="23">
        <f t="shared" si="7"/>
        <v>26362.5</v>
      </c>
      <c r="P34" s="23">
        <f t="shared" si="8"/>
        <v>26362.5</v>
      </c>
      <c r="Q34" s="23">
        <f t="shared" si="9"/>
        <v>26362.5</v>
      </c>
      <c r="R34" s="23">
        <f t="shared" si="5"/>
        <v>79087.5</v>
      </c>
      <c r="S34" s="23">
        <f t="shared" si="6"/>
        <v>15026.625</v>
      </c>
      <c r="T34" s="25">
        <f t="shared" si="10"/>
        <v>94114.125</v>
      </c>
      <c r="V34" s="21">
        <f t="shared" si="1"/>
        <v>158175</v>
      </c>
      <c r="W34" s="21">
        <f t="shared" si="11"/>
        <v>30053.25</v>
      </c>
      <c r="X34" s="62">
        <f t="shared" si="12"/>
        <v>188228.25</v>
      </c>
    </row>
    <row r="35" spans="2:24" ht="22.5" customHeight="1">
      <c r="B35" s="15">
        <v>25</v>
      </c>
      <c r="C35" s="169" t="s">
        <v>118</v>
      </c>
      <c r="D35" s="169"/>
      <c r="E35" s="3">
        <v>448.12</v>
      </c>
      <c r="F35" s="4">
        <v>2</v>
      </c>
      <c r="G35" s="3" t="s">
        <v>114</v>
      </c>
      <c r="H35" s="72" t="s">
        <v>75</v>
      </c>
      <c r="I35" s="75">
        <v>190</v>
      </c>
      <c r="J35" s="75">
        <v>190</v>
      </c>
      <c r="K35" s="75">
        <v>190</v>
      </c>
      <c r="L35" s="90">
        <f t="shared" si="2"/>
        <v>199.88</v>
      </c>
      <c r="M35" s="90">
        <f t="shared" si="3"/>
        <v>199.88</v>
      </c>
      <c r="N35" s="90">
        <f t="shared" si="4"/>
        <v>199.88</v>
      </c>
      <c r="O35" s="23">
        <f t="shared" si="7"/>
        <v>85142.8</v>
      </c>
      <c r="P35" s="23">
        <f t="shared" si="8"/>
        <v>85142.8</v>
      </c>
      <c r="Q35" s="23">
        <f t="shared" si="9"/>
        <v>85142.8</v>
      </c>
      <c r="R35" s="23">
        <f t="shared" si="5"/>
        <v>255428.40000000002</v>
      </c>
      <c r="S35" s="23">
        <f t="shared" si="6"/>
        <v>48531.396000000008</v>
      </c>
      <c r="T35" s="25">
        <f t="shared" si="10"/>
        <v>303959.79600000003</v>
      </c>
      <c r="V35" s="21">
        <f t="shared" si="1"/>
        <v>510856.80000000005</v>
      </c>
      <c r="W35" s="21">
        <f t="shared" si="11"/>
        <v>97062.792000000016</v>
      </c>
      <c r="X35" s="62">
        <f t="shared" si="12"/>
        <v>607919.59200000006</v>
      </c>
    </row>
    <row r="36" spans="2:24" ht="22.5" customHeight="1">
      <c r="B36" s="15">
        <v>26</v>
      </c>
      <c r="C36" s="169" t="s">
        <v>119</v>
      </c>
      <c r="D36" s="169"/>
      <c r="E36" s="5">
        <v>175.4</v>
      </c>
      <c r="F36" s="3">
        <v>2</v>
      </c>
      <c r="G36" s="5" t="s">
        <v>120</v>
      </c>
      <c r="H36" s="72" t="s">
        <v>75</v>
      </c>
      <c r="I36" s="75">
        <v>340</v>
      </c>
      <c r="J36" s="75">
        <v>340</v>
      </c>
      <c r="K36" s="75">
        <v>340</v>
      </c>
      <c r="L36" s="90">
        <f t="shared" si="2"/>
        <v>357.68</v>
      </c>
      <c r="M36" s="90">
        <f t="shared" si="3"/>
        <v>357.68</v>
      </c>
      <c r="N36" s="90">
        <f t="shared" si="4"/>
        <v>357.68</v>
      </c>
      <c r="O36" s="23">
        <f t="shared" si="7"/>
        <v>59636</v>
      </c>
      <c r="P36" s="23">
        <f t="shared" si="8"/>
        <v>59636</v>
      </c>
      <c r="Q36" s="23">
        <f t="shared" si="9"/>
        <v>59636</v>
      </c>
      <c r="R36" s="23">
        <f t="shared" si="5"/>
        <v>178908</v>
      </c>
      <c r="S36" s="23">
        <f t="shared" si="6"/>
        <v>33992.519999999997</v>
      </c>
      <c r="T36" s="25">
        <f t="shared" si="10"/>
        <v>212900.52</v>
      </c>
      <c r="V36" s="21">
        <f t="shared" si="1"/>
        <v>357816</v>
      </c>
      <c r="W36" s="21">
        <f t="shared" si="11"/>
        <v>67985.039999999994</v>
      </c>
      <c r="X36" s="62">
        <f t="shared" si="12"/>
        <v>425801.04</v>
      </c>
    </row>
    <row r="37" spans="2:24" ht="20.25" customHeight="1">
      <c r="B37" s="15">
        <v>27</v>
      </c>
      <c r="C37" s="158" t="s">
        <v>121</v>
      </c>
      <c r="D37" s="158"/>
      <c r="E37" s="11">
        <v>667.5</v>
      </c>
      <c r="F37" s="4">
        <v>2</v>
      </c>
      <c r="G37" s="11" t="s">
        <v>122</v>
      </c>
      <c r="H37" s="72" t="s">
        <v>75</v>
      </c>
      <c r="I37" s="75">
        <v>340</v>
      </c>
      <c r="J37" s="75">
        <v>340</v>
      </c>
      <c r="K37" s="75">
        <v>340</v>
      </c>
      <c r="L37" s="90">
        <f t="shared" si="2"/>
        <v>357.68</v>
      </c>
      <c r="M37" s="90">
        <f t="shared" si="3"/>
        <v>357.68</v>
      </c>
      <c r="N37" s="90">
        <f t="shared" si="4"/>
        <v>357.68</v>
      </c>
      <c r="O37" s="23">
        <f t="shared" si="7"/>
        <v>226950</v>
      </c>
      <c r="P37" s="23">
        <f t="shared" si="8"/>
        <v>226950</v>
      </c>
      <c r="Q37" s="23">
        <f t="shared" si="9"/>
        <v>226950</v>
      </c>
      <c r="R37" s="23">
        <f t="shared" si="5"/>
        <v>680850</v>
      </c>
      <c r="S37" s="23">
        <f t="shared" si="6"/>
        <v>129361.5</v>
      </c>
      <c r="T37" s="25">
        <f t="shared" si="10"/>
        <v>810211.5</v>
      </c>
      <c r="V37" s="21">
        <f t="shared" si="1"/>
        <v>1361700</v>
      </c>
      <c r="W37" s="21">
        <f t="shared" si="11"/>
        <v>258723</v>
      </c>
      <c r="X37" s="62">
        <f t="shared" si="12"/>
        <v>1620423</v>
      </c>
    </row>
    <row r="38" spans="2:24" ht="23.25" customHeight="1">
      <c r="B38" s="15">
        <v>28</v>
      </c>
      <c r="C38" s="165" t="s">
        <v>123</v>
      </c>
      <c r="D38" s="165"/>
      <c r="E38" s="6">
        <v>138.75</v>
      </c>
      <c r="F38" s="3">
        <v>2</v>
      </c>
      <c r="G38" s="7" t="s">
        <v>124</v>
      </c>
      <c r="H38" s="72" t="s">
        <v>75</v>
      </c>
      <c r="I38" s="75">
        <v>340</v>
      </c>
      <c r="J38" s="75">
        <v>340</v>
      </c>
      <c r="K38" s="75">
        <v>340</v>
      </c>
      <c r="L38" s="90">
        <f t="shared" si="2"/>
        <v>357.68</v>
      </c>
      <c r="M38" s="90">
        <f t="shared" si="3"/>
        <v>357.68</v>
      </c>
      <c r="N38" s="90">
        <f t="shared" si="4"/>
        <v>357.68</v>
      </c>
      <c r="O38" s="23">
        <f t="shared" si="7"/>
        <v>47175</v>
      </c>
      <c r="P38" s="23">
        <f t="shared" si="8"/>
        <v>47175</v>
      </c>
      <c r="Q38" s="23">
        <f t="shared" si="9"/>
        <v>47175</v>
      </c>
      <c r="R38" s="23">
        <f t="shared" si="5"/>
        <v>141525</v>
      </c>
      <c r="S38" s="23">
        <f t="shared" si="6"/>
        <v>26889.75</v>
      </c>
      <c r="T38" s="25">
        <f t="shared" si="10"/>
        <v>168414.75</v>
      </c>
      <c r="V38" s="21">
        <f t="shared" si="1"/>
        <v>283050</v>
      </c>
      <c r="W38" s="21">
        <f t="shared" si="11"/>
        <v>53779.5</v>
      </c>
      <c r="X38" s="62">
        <f t="shared" si="12"/>
        <v>336829.5</v>
      </c>
    </row>
    <row r="39" spans="2:24" ht="23.25" customHeight="1">
      <c r="B39" s="15">
        <v>29</v>
      </c>
      <c r="C39" s="161" t="s">
        <v>125</v>
      </c>
      <c r="D39" s="161"/>
      <c r="E39" s="4">
        <v>84</v>
      </c>
      <c r="F39" s="4">
        <v>2</v>
      </c>
      <c r="G39" s="5" t="s">
        <v>126</v>
      </c>
      <c r="H39" s="72" t="s">
        <v>75</v>
      </c>
      <c r="I39" s="75">
        <v>340</v>
      </c>
      <c r="J39" s="75">
        <v>340</v>
      </c>
      <c r="K39" s="75">
        <v>340</v>
      </c>
      <c r="L39" s="90">
        <f t="shared" si="2"/>
        <v>357.68</v>
      </c>
      <c r="M39" s="90">
        <f t="shared" si="3"/>
        <v>357.68</v>
      </c>
      <c r="N39" s="90">
        <f t="shared" si="4"/>
        <v>357.68</v>
      </c>
      <c r="O39" s="23">
        <f t="shared" si="7"/>
        <v>28560</v>
      </c>
      <c r="P39" s="23">
        <f t="shared" si="8"/>
        <v>28560</v>
      </c>
      <c r="Q39" s="23">
        <f t="shared" si="9"/>
        <v>28560</v>
      </c>
      <c r="R39" s="23">
        <f t="shared" si="5"/>
        <v>85680</v>
      </c>
      <c r="S39" s="23">
        <f t="shared" si="6"/>
        <v>16279.2</v>
      </c>
      <c r="T39" s="25">
        <f t="shared" si="10"/>
        <v>101959.2</v>
      </c>
      <c r="V39" s="21">
        <f t="shared" si="1"/>
        <v>171360</v>
      </c>
      <c r="W39" s="21">
        <f t="shared" si="11"/>
        <v>32558.400000000001</v>
      </c>
      <c r="X39" s="62">
        <f t="shared" si="12"/>
        <v>203918.4</v>
      </c>
    </row>
    <row r="40" spans="2:24" ht="23.25" customHeight="1">
      <c r="B40" s="15">
        <v>30</v>
      </c>
      <c r="C40" s="169" t="s">
        <v>127</v>
      </c>
      <c r="D40" s="169"/>
      <c r="E40" s="5">
        <v>85.04</v>
      </c>
      <c r="F40" s="3">
        <v>2</v>
      </c>
      <c r="G40" s="5" t="s">
        <v>128</v>
      </c>
      <c r="H40" s="72" t="s">
        <v>75</v>
      </c>
      <c r="I40" s="75">
        <v>340</v>
      </c>
      <c r="J40" s="75">
        <v>340</v>
      </c>
      <c r="K40" s="75">
        <v>340</v>
      </c>
      <c r="L40" s="90">
        <f t="shared" si="2"/>
        <v>357.68</v>
      </c>
      <c r="M40" s="90">
        <f t="shared" si="3"/>
        <v>357.68</v>
      </c>
      <c r="N40" s="90">
        <f t="shared" si="4"/>
        <v>357.68</v>
      </c>
      <c r="O40" s="23">
        <f t="shared" si="7"/>
        <v>28913.600000000002</v>
      </c>
      <c r="P40" s="23">
        <f t="shared" si="8"/>
        <v>28913.600000000002</v>
      </c>
      <c r="Q40" s="23">
        <f t="shared" si="9"/>
        <v>28913.600000000002</v>
      </c>
      <c r="R40" s="23">
        <f t="shared" si="5"/>
        <v>86740.800000000003</v>
      </c>
      <c r="S40" s="23">
        <f t="shared" si="6"/>
        <v>16480.752</v>
      </c>
      <c r="T40" s="25">
        <f t="shared" si="10"/>
        <v>103221.552</v>
      </c>
      <c r="V40" s="21">
        <f t="shared" si="1"/>
        <v>173481.60000000001</v>
      </c>
      <c r="W40" s="21">
        <f t="shared" si="11"/>
        <v>32961.504000000001</v>
      </c>
      <c r="X40" s="62">
        <f t="shared" si="12"/>
        <v>206443.10399999999</v>
      </c>
    </row>
    <row r="41" spans="2:24" ht="23.25" customHeight="1">
      <c r="B41" s="15">
        <v>31</v>
      </c>
      <c r="C41" s="177" t="s">
        <v>129</v>
      </c>
      <c r="D41" s="177"/>
      <c r="E41" s="4">
        <v>1822</v>
      </c>
      <c r="F41" s="4">
        <v>2</v>
      </c>
      <c r="G41" s="4" t="s">
        <v>130</v>
      </c>
      <c r="H41" s="72" t="s">
        <v>75</v>
      </c>
      <c r="I41" s="75">
        <v>340</v>
      </c>
      <c r="J41" s="75">
        <v>340</v>
      </c>
      <c r="K41" s="75">
        <v>340</v>
      </c>
      <c r="L41" s="90">
        <f t="shared" si="2"/>
        <v>357.68</v>
      </c>
      <c r="M41" s="90">
        <f t="shared" si="3"/>
        <v>357.68</v>
      </c>
      <c r="N41" s="90">
        <f t="shared" si="4"/>
        <v>357.68</v>
      </c>
      <c r="O41" s="23">
        <f t="shared" si="7"/>
        <v>619480</v>
      </c>
      <c r="P41" s="23">
        <f t="shared" si="8"/>
        <v>619480</v>
      </c>
      <c r="Q41" s="23">
        <f t="shared" si="9"/>
        <v>619480</v>
      </c>
      <c r="R41" s="23">
        <f t="shared" si="5"/>
        <v>1858440</v>
      </c>
      <c r="S41" s="23">
        <f t="shared" si="6"/>
        <v>353103.6</v>
      </c>
      <c r="T41" s="25">
        <f t="shared" si="10"/>
        <v>2211543.6</v>
      </c>
      <c r="V41" s="21">
        <f t="shared" si="1"/>
        <v>3716880</v>
      </c>
      <c r="W41" s="21">
        <f t="shared" si="11"/>
        <v>706207.2</v>
      </c>
      <c r="X41" s="62">
        <f t="shared" si="12"/>
        <v>4423087.2</v>
      </c>
    </row>
    <row r="42" spans="2:24" ht="48.75" customHeight="1">
      <c r="B42" s="15">
        <v>32</v>
      </c>
      <c r="C42" s="158" t="s">
        <v>131</v>
      </c>
      <c r="D42" s="158"/>
      <c r="E42" s="4">
        <v>616.52</v>
      </c>
      <c r="F42" s="3">
        <v>2</v>
      </c>
      <c r="G42" s="4" t="s">
        <v>130</v>
      </c>
      <c r="H42" s="72" t="s">
        <v>75</v>
      </c>
      <c r="I42" s="75">
        <v>340</v>
      </c>
      <c r="J42" s="75">
        <v>340</v>
      </c>
      <c r="K42" s="75">
        <v>340</v>
      </c>
      <c r="L42" s="90">
        <f t="shared" si="2"/>
        <v>357.68</v>
      </c>
      <c r="M42" s="90">
        <f t="shared" si="3"/>
        <v>357.68</v>
      </c>
      <c r="N42" s="90">
        <f t="shared" si="4"/>
        <v>357.68</v>
      </c>
      <c r="O42" s="23">
        <f t="shared" si="7"/>
        <v>209616.8</v>
      </c>
      <c r="P42" s="23">
        <f t="shared" si="8"/>
        <v>209616.8</v>
      </c>
      <c r="Q42" s="23">
        <f t="shared" si="9"/>
        <v>209616.8</v>
      </c>
      <c r="R42" s="23">
        <f t="shared" si="5"/>
        <v>628850.39999999991</v>
      </c>
      <c r="S42" s="23">
        <f t="shared" si="6"/>
        <v>119481.57599999999</v>
      </c>
      <c r="T42" s="25">
        <f t="shared" si="10"/>
        <v>748331.97599999991</v>
      </c>
      <c r="V42" s="21">
        <f t="shared" si="1"/>
        <v>1257700.7999999998</v>
      </c>
      <c r="W42" s="21">
        <f t="shared" si="11"/>
        <v>238963.15199999997</v>
      </c>
      <c r="X42" s="62">
        <f t="shared" si="12"/>
        <v>1496663.9519999998</v>
      </c>
    </row>
    <row r="43" spans="2:24" ht="22.5" customHeight="1">
      <c r="B43" s="15">
        <v>33</v>
      </c>
      <c r="C43" s="158" t="s">
        <v>132</v>
      </c>
      <c r="D43" s="158"/>
      <c r="E43" s="17">
        <v>170</v>
      </c>
      <c r="F43" s="4">
        <v>2</v>
      </c>
      <c r="G43" s="17" t="s">
        <v>133</v>
      </c>
      <c r="H43" s="72" t="s">
        <v>75</v>
      </c>
      <c r="I43" s="75">
        <v>340</v>
      </c>
      <c r="J43" s="75">
        <v>340</v>
      </c>
      <c r="K43" s="75">
        <v>340</v>
      </c>
      <c r="L43" s="90">
        <f t="shared" si="2"/>
        <v>357.68</v>
      </c>
      <c r="M43" s="90">
        <f t="shared" si="3"/>
        <v>357.68</v>
      </c>
      <c r="N43" s="90">
        <f t="shared" si="4"/>
        <v>357.68</v>
      </c>
      <c r="O43" s="23">
        <f t="shared" si="7"/>
        <v>57800</v>
      </c>
      <c r="P43" s="23">
        <f t="shared" si="8"/>
        <v>57800</v>
      </c>
      <c r="Q43" s="23">
        <f t="shared" si="9"/>
        <v>57800</v>
      </c>
      <c r="R43" s="23">
        <f t="shared" si="5"/>
        <v>173400</v>
      </c>
      <c r="S43" s="23">
        <f t="shared" si="6"/>
        <v>32946</v>
      </c>
      <c r="T43" s="25">
        <f t="shared" si="10"/>
        <v>206346</v>
      </c>
      <c r="V43" s="21">
        <f t="shared" si="1"/>
        <v>346800</v>
      </c>
      <c r="W43" s="21">
        <f t="shared" si="11"/>
        <v>65892</v>
      </c>
      <c r="X43" s="62">
        <f t="shared" si="12"/>
        <v>412692</v>
      </c>
    </row>
    <row r="44" spans="2:24" ht="42.75" customHeight="1">
      <c r="B44" s="15">
        <v>34</v>
      </c>
      <c r="C44" s="158" t="s">
        <v>134</v>
      </c>
      <c r="D44" s="158"/>
      <c r="E44" s="4">
        <v>107.75</v>
      </c>
      <c r="F44" s="3">
        <v>2</v>
      </c>
      <c r="G44" s="4" t="s">
        <v>135</v>
      </c>
      <c r="H44" s="72" t="s">
        <v>75</v>
      </c>
      <c r="I44" s="75">
        <v>340</v>
      </c>
      <c r="J44" s="75">
        <v>340</v>
      </c>
      <c r="K44" s="75">
        <v>340</v>
      </c>
      <c r="L44" s="90">
        <f t="shared" si="2"/>
        <v>357.68</v>
      </c>
      <c r="M44" s="90">
        <f t="shared" si="3"/>
        <v>357.68</v>
      </c>
      <c r="N44" s="90">
        <f t="shared" si="4"/>
        <v>357.68</v>
      </c>
      <c r="O44" s="23">
        <f t="shared" si="7"/>
        <v>36635</v>
      </c>
      <c r="P44" s="23">
        <f t="shared" si="8"/>
        <v>36635</v>
      </c>
      <c r="Q44" s="23">
        <f t="shared" si="9"/>
        <v>36635</v>
      </c>
      <c r="R44" s="23">
        <f t="shared" si="5"/>
        <v>109905</v>
      </c>
      <c r="S44" s="23">
        <f t="shared" si="6"/>
        <v>20881.95</v>
      </c>
      <c r="T44" s="25">
        <f t="shared" si="10"/>
        <v>130786.95</v>
      </c>
      <c r="V44" s="21">
        <f t="shared" si="1"/>
        <v>219810</v>
      </c>
      <c r="W44" s="21">
        <f t="shared" si="11"/>
        <v>41763.9</v>
      </c>
      <c r="X44" s="62">
        <f t="shared" si="12"/>
        <v>261573.9</v>
      </c>
    </row>
    <row r="45" spans="2:24" ht="36.75" customHeight="1">
      <c r="B45" s="15">
        <v>35</v>
      </c>
      <c r="C45" s="158" t="s">
        <v>136</v>
      </c>
      <c r="D45" s="158"/>
      <c r="E45" s="3">
        <v>88</v>
      </c>
      <c r="F45" s="4">
        <v>2</v>
      </c>
      <c r="G45" s="3" t="s">
        <v>137</v>
      </c>
      <c r="H45" s="72" t="s">
        <v>75</v>
      </c>
      <c r="I45" s="75">
        <v>340</v>
      </c>
      <c r="J45" s="75">
        <v>340</v>
      </c>
      <c r="K45" s="75">
        <v>340</v>
      </c>
      <c r="L45" s="90">
        <f t="shared" si="2"/>
        <v>357.68</v>
      </c>
      <c r="M45" s="90">
        <f t="shared" si="3"/>
        <v>357.68</v>
      </c>
      <c r="N45" s="90">
        <f t="shared" si="4"/>
        <v>357.68</v>
      </c>
      <c r="O45" s="23">
        <f t="shared" si="7"/>
        <v>29920</v>
      </c>
      <c r="P45" s="23">
        <f t="shared" si="8"/>
        <v>29920</v>
      </c>
      <c r="Q45" s="23">
        <f t="shared" si="9"/>
        <v>29920</v>
      </c>
      <c r="R45" s="23">
        <f t="shared" si="5"/>
        <v>89760</v>
      </c>
      <c r="S45" s="23">
        <f t="shared" si="6"/>
        <v>17054.400000000001</v>
      </c>
      <c r="T45" s="25">
        <f t="shared" si="10"/>
        <v>106814.39999999999</v>
      </c>
      <c r="V45" s="21">
        <f t="shared" si="1"/>
        <v>179520</v>
      </c>
      <c r="W45" s="21">
        <f t="shared" si="11"/>
        <v>34108.800000000003</v>
      </c>
      <c r="X45" s="62">
        <f t="shared" si="12"/>
        <v>213628.79999999999</v>
      </c>
    </row>
    <row r="46" spans="2:24" ht="24.75" customHeight="1">
      <c r="B46" s="15">
        <v>36</v>
      </c>
      <c r="C46" s="158" t="s">
        <v>138</v>
      </c>
      <c r="D46" s="158"/>
      <c r="E46" s="4">
        <v>138.75</v>
      </c>
      <c r="F46" s="3">
        <v>2</v>
      </c>
      <c r="G46" s="5" t="s">
        <v>139</v>
      </c>
      <c r="H46" s="72" t="s">
        <v>75</v>
      </c>
      <c r="I46" s="75">
        <v>340</v>
      </c>
      <c r="J46" s="75">
        <v>340</v>
      </c>
      <c r="K46" s="75">
        <v>340</v>
      </c>
      <c r="L46" s="90">
        <f t="shared" si="2"/>
        <v>357.68</v>
      </c>
      <c r="M46" s="90">
        <f t="shared" si="3"/>
        <v>357.68</v>
      </c>
      <c r="N46" s="90">
        <f t="shared" si="4"/>
        <v>357.68</v>
      </c>
      <c r="O46" s="23">
        <f t="shared" si="7"/>
        <v>47175</v>
      </c>
      <c r="P46" s="23">
        <f t="shared" si="8"/>
        <v>47175</v>
      </c>
      <c r="Q46" s="23">
        <f t="shared" si="9"/>
        <v>47175</v>
      </c>
      <c r="R46" s="23">
        <f t="shared" si="5"/>
        <v>141525</v>
      </c>
      <c r="S46" s="23">
        <f t="shared" si="6"/>
        <v>26889.75</v>
      </c>
      <c r="T46" s="25">
        <f t="shared" si="10"/>
        <v>168414.75</v>
      </c>
      <c r="V46" s="21">
        <f t="shared" si="1"/>
        <v>283050</v>
      </c>
      <c r="W46" s="21">
        <f t="shared" si="11"/>
        <v>53779.5</v>
      </c>
      <c r="X46" s="62">
        <f t="shared" si="12"/>
        <v>336829.5</v>
      </c>
    </row>
    <row r="47" spans="2:24" ht="24.75" customHeight="1">
      <c r="B47" s="15">
        <v>37</v>
      </c>
      <c r="C47" s="158" t="s">
        <v>140</v>
      </c>
      <c r="D47" s="158"/>
      <c r="E47" s="3">
        <v>261</v>
      </c>
      <c r="F47" s="4">
        <v>2</v>
      </c>
      <c r="G47" s="3" t="s">
        <v>141</v>
      </c>
      <c r="H47" s="72" t="s">
        <v>75</v>
      </c>
      <c r="I47" s="75">
        <v>340</v>
      </c>
      <c r="J47" s="75">
        <v>340</v>
      </c>
      <c r="K47" s="75">
        <v>340</v>
      </c>
      <c r="L47" s="90">
        <f t="shared" si="2"/>
        <v>357.68</v>
      </c>
      <c r="M47" s="90">
        <f t="shared" si="3"/>
        <v>357.68</v>
      </c>
      <c r="N47" s="90">
        <f t="shared" si="4"/>
        <v>357.68</v>
      </c>
      <c r="O47" s="23">
        <f t="shared" si="7"/>
        <v>88740</v>
      </c>
      <c r="P47" s="23">
        <f t="shared" si="8"/>
        <v>88740</v>
      </c>
      <c r="Q47" s="23">
        <f t="shared" si="9"/>
        <v>88740</v>
      </c>
      <c r="R47" s="23">
        <f t="shared" si="5"/>
        <v>266220</v>
      </c>
      <c r="S47" s="23">
        <f t="shared" si="6"/>
        <v>50581.8</v>
      </c>
      <c r="T47" s="25">
        <f t="shared" si="10"/>
        <v>316801.8</v>
      </c>
      <c r="V47" s="21">
        <f t="shared" si="1"/>
        <v>532440</v>
      </c>
      <c r="W47" s="21">
        <f t="shared" si="11"/>
        <v>101163.6</v>
      </c>
      <c r="X47" s="62">
        <f t="shared" si="12"/>
        <v>633603.6</v>
      </c>
    </row>
    <row r="48" spans="2:24" ht="24.75" customHeight="1">
      <c r="B48" s="15">
        <v>38</v>
      </c>
      <c r="C48" s="165" t="s">
        <v>142</v>
      </c>
      <c r="D48" s="165"/>
      <c r="E48" s="3">
        <v>194</v>
      </c>
      <c r="F48" s="3">
        <v>2</v>
      </c>
      <c r="G48" s="3" t="s">
        <v>143</v>
      </c>
      <c r="H48" s="72" t="s">
        <v>75</v>
      </c>
      <c r="I48" s="75">
        <v>340</v>
      </c>
      <c r="J48" s="75">
        <v>340</v>
      </c>
      <c r="K48" s="75">
        <v>340</v>
      </c>
      <c r="L48" s="90">
        <f t="shared" si="2"/>
        <v>357.68</v>
      </c>
      <c r="M48" s="90">
        <f t="shared" si="3"/>
        <v>357.68</v>
      </c>
      <c r="N48" s="90">
        <f t="shared" si="4"/>
        <v>357.68</v>
      </c>
      <c r="O48" s="23">
        <f t="shared" si="7"/>
        <v>65960</v>
      </c>
      <c r="P48" s="23">
        <f t="shared" si="8"/>
        <v>65960</v>
      </c>
      <c r="Q48" s="23">
        <f t="shared" si="9"/>
        <v>65960</v>
      </c>
      <c r="R48" s="23">
        <f t="shared" si="5"/>
        <v>197880</v>
      </c>
      <c r="S48" s="23">
        <f t="shared" si="6"/>
        <v>37597.199999999997</v>
      </c>
      <c r="T48" s="25">
        <f t="shared" si="10"/>
        <v>235477.2</v>
      </c>
      <c r="V48" s="21">
        <f t="shared" si="1"/>
        <v>395760</v>
      </c>
      <c r="W48" s="21">
        <f t="shared" si="11"/>
        <v>75194.399999999994</v>
      </c>
      <c r="X48" s="62">
        <f t="shared" si="12"/>
        <v>470954.4</v>
      </c>
    </row>
    <row r="49" spans="2:24" ht="35.25" customHeight="1">
      <c r="B49" s="15">
        <v>39</v>
      </c>
      <c r="C49" s="161" t="s">
        <v>144</v>
      </c>
      <c r="D49" s="161"/>
      <c r="E49" s="17">
        <v>750</v>
      </c>
      <c r="F49" s="4">
        <v>2</v>
      </c>
      <c r="G49" s="17" t="s">
        <v>145</v>
      </c>
      <c r="H49" s="72" t="s">
        <v>75</v>
      </c>
      <c r="I49" s="75">
        <v>340</v>
      </c>
      <c r="J49" s="75">
        <v>340</v>
      </c>
      <c r="K49" s="75">
        <v>340</v>
      </c>
      <c r="L49" s="90">
        <f t="shared" si="2"/>
        <v>357.68</v>
      </c>
      <c r="M49" s="90">
        <f t="shared" si="3"/>
        <v>357.68</v>
      </c>
      <c r="N49" s="90">
        <f t="shared" si="4"/>
        <v>357.68</v>
      </c>
      <c r="O49" s="23">
        <f t="shared" si="7"/>
        <v>255000</v>
      </c>
      <c r="P49" s="23">
        <f t="shared" si="8"/>
        <v>255000</v>
      </c>
      <c r="Q49" s="23">
        <f t="shared" si="9"/>
        <v>255000</v>
      </c>
      <c r="R49" s="23">
        <f t="shared" si="5"/>
        <v>765000</v>
      </c>
      <c r="S49" s="23">
        <f t="shared" si="6"/>
        <v>145350</v>
      </c>
      <c r="T49" s="25">
        <f t="shared" si="10"/>
        <v>910350</v>
      </c>
      <c r="V49" s="21">
        <f t="shared" si="1"/>
        <v>1530000</v>
      </c>
      <c r="W49" s="21">
        <f t="shared" si="11"/>
        <v>290700</v>
      </c>
      <c r="X49" s="62">
        <f t="shared" si="12"/>
        <v>1820700</v>
      </c>
    </row>
    <row r="50" spans="2:24" ht="27.75" customHeight="1">
      <c r="B50" s="15">
        <v>40</v>
      </c>
      <c r="C50" s="158" t="s">
        <v>146</v>
      </c>
      <c r="D50" s="158"/>
      <c r="E50" s="3">
        <v>85</v>
      </c>
      <c r="F50" s="3">
        <v>2</v>
      </c>
      <c r="G50" s="3" t="s">
        <v>147</v>
      </c>
      <c r="H50" s="72" t="s">
        <v>75</v>
      </c>
      <c r="I50" s="75">
        <v>340</v>
      </c>
      <c r="J50" s="75">
        <v>340</v>
      </c>
      <c r="K50" s="75">
        <v>340</v>
      </c>
      <c r="L50" s="90">
        <f t="shared" si="2"/>
        <v>357.68</v>
      </c>
      <c r="M50" s="90">
        <f t="shared" si="3"/>
        <v>357.68</v>
      </c>
      <c r="N50" s="90">
        <f t="shared" si="4"/>
        <v>357.68</v>
      </c>
      <c r="O50" s="23">
        <f t="shared" si="7"/>
        <v>28900</v>
      </c>
      <c r="P50" s="23">
        <f t="shared" si="8"/>
        <v>28900</v>
      </c>
      <c r="Q50" s="23">
        <f t="shared" si="9"/>
        <v>28900</v>
      </c>
      <c r="R50" s="23">
        <f t="shared" si="5"/>
        <v>86700</v>
      </c>
      <c r="S50" s="23">
        <f t="shared" si="6"/>
        <v>16473</v>
      </c>
      <c r="T50" s="25">
        <f t="shared" si="10"/>
        <v>103173</v>
      </c>
      <c r="V50" s="21">
        <f t="shared" si="1"/>
        <v>173400</v>
      </c>
      <c r="W50" s="21">
        <f t="shared" si="11"/>
        <v>32946</v>
      </c>
      <c r="X50" s="62">
        <f t="shared" si="12"/>
        <v>206346</v>
      </c>
    </row>
    <row r="51" spans="2:24" ht="31.5" customHeight="1">
      <c r="B51" s="15">
        <v>41</v>
      </c>
      <c r="C51" s="165" t="s">
        <v>148</v>
      </c>
      <c r="D51" s="165"/>
      <c r="E51" s="8">
        <v>108</v>
      </c>
      <c r="F51" s="4">
        <v>2</v>
      </c>
      <c r="G51" s="3" t="s">
        <v>149</v>
      </c>
      <c r="H51" s="72" t="s">
        <v>75</v>
      </c>
      <c r="I51" s="75">
        <v>340</v>
      </c>
      <c r="J51" s="75">
        <v>340</v>
      </c>
      <c r="K51" s="75">
        <v>340</v>
      </c>
      <c r="L51" s="90">
        <f t="shared" si="2"/>
        <v>357.68</v>
      </c>
      <c r="M51" s="90">
        <f t="shared" si="3"/>
        <v>357.68</v>
      </c>
      <c r="N51" s="90">
        <f t="shared" si="4"/>
        <v>357.68</v>
      </c>
      <c r="O51" s="23">
        <f t="shared" si="7"/>
        <v>36720</v>
      </c>
      <c r="P51" s="23">
        <f t="shared" si="8"/>
        <v>36720</v>
      </c>
      <c r="Q51" s="23">
        <f t="shared" si="9"/>
        <v>36720</v>
      </c>
      <c r="R51" s="23">
        <f t="shared" si="5"/>
        <v>110160</v>
      </c>
      <c r="S51" s="23">
        <f t="shared" si="6"/>
        <v>20930.400000000001</v>
      </c>
      <c r="T51" s="25">
        <f t="shared" si="10"/>
        <v>131090.4</v>
      </c>
      <c r="V51" s="21">
        <f t="shared" si="1"/>
        <v>220320</v>
      </c>
      <c r="W51" s="21">
        <f t="shared" si="11"/>
        <v>41860.800000000003</v>
      </c>
      <c r="X51" s="62">
        <f t="shared" si="12"/>
        <v>262180.8</v>
      </c>
    </row>
    <row r="52" spans="2:24" ht="31.5" customHeight="1">
      <c r="B52" s="15">
        <v>42</v>
      </c>
      <c r="C52" s="158" t="s">
        <v>150</v>
      </c>
      <c r="D52" s="158"/>
      <c r="E52" s="11">
        <v>119</v>
      </c>
      <c r="F52" s="3">
        <v>2</v>
      </c>
      <c r="G52" s="11" t="s">
        <v>151</v>
      </c>
      <c r="H52" s="72" t="s">
        <v>75</v>
      </c>
      <c r="I52" s="75">
        <v>340</v>
      </c>
      <c r="J52" s="75">
        <v>340</v>
      </c>
      <c r="K52" s="75">
        <v>340</v>
      </c>
      <c r="L52" s="90">
        <f t="shared" si="2"/>
        <v>357.68</v>
      </c>
      <c r="M52" s="90">
        <f t="shared" si="3"/>
        <v>357.68</v>
      </c>
      <c r="N52" s="90">
        <f t="shared" si="4"/>
        <v>357.68</v>
      </c>
      <c r="O52" s="23">
        <f t="shared" si="7"/>
        <v>40460</v>
      </c>
      <c r="P52" s="23">
        <f t="shared" si="8"/>
        <v>40460</v>
      </c>
      <c r="Q52" s="23">
        <f t="shared" si="9"/>
        <v>40460</v>
      </c>
      <c r="R52" s="23">
        <f t="shared" si="5"/>
        <v>121380</v>
      </c>
      <c r="S52" s="23">
        <f t="shared" si="6"/>
        <v>23062.2</v>
      </c>
      <c r="T52" s="25">
        <f t="shared" si="10"/>
        <v>144442.20000000001</v>
      </c>
      <c r="V52" s="21">
        <f t="shared" si="1"/>
        <v>242760</v>
      </c>
      <c r="W52" s="21">
        <f t="shared" si="11"/>
        <v>46124.4</v>
      </c>
      <c r="X52" s="62">
        <f t="shared" si="12"/>
        <v>288884.40000000002</v>
      </c>
    </row>
    <row r="53" spans="2:24" ht="22.5" customHeight="1">
      <c r="B53" s="15">
        <v>43</v>
      </c>
      <c r="C53" s="169" t="s">
        <v>152</v>
      </c>
      <c r="D53" s="169"/>
      <c r="E53" s="5">
        <v>115</v>
      </c>
      <c r="F53" s="4">
        <v>2</v>
      </c>
      <c r="G53" s="5" t="s">
        <v>153</v>
      </c>
      <c r="H53" s="72" t="s">
        <v>75</v>
      </c>
      <c r="I53" s="75">
        <v>340</v>
      </c>
      <c r="J53" s="75">
        <v>340</v>
      </c>
      <c r="K53" s="75">
        <v>340</v>
      </c>
      <c r="L53" s="90">
        <f t="shared" si="2"/>
        <v>357.68</v>
      </c>
      <c r="M53" s="90">
        <f t="shared" si="3"/>
        <v>357.68</v>
      </c>
      <c r="N53" s="90">
        <f t="shared" si="4"/>
        <v>357.68</v>
      </c>
      <c r="O53" s="23">
        <f t="shared" si="7"/>
        <v>39100</v>
      </c>
      <c r="P53" s="23">
        <f t="shared" si="8"/>
        <v>39100</v>
      </c>
      <c r="Q53" s="23">
        <f t="shared" si="9"/>
        <v>39100</v>
      </c>
      <c r="R53" s="23">
        <f t="shared" si="5"/>
        <v>117300</v>
      </c>
      <c r="S53" s="23">
        <f t="shared" si="6"/>
        <v>22287</v>
      </c>
      <c r="T53" s="25">
        <f t="shared" si="10"/>
        <v>139587</v>
      </c>
      <c r="V53" s="21">
        <f t="shared" si="1"/>
        <v>234600</v>
      </c>
      <c r="W53" s="21">
        <f t="shared" si="11"/>
        <v>44574</v>
      </c>
      <c r="X53" s="62">
        <f t="shared" si="12"/>
        <v>279174</v>
      </c>
    </row>
    <row r="54" spans="2:24" ht="20.25" customHeight="1" thickBot="1">
      <c r="B54" s="15">
        <v>44</v>
      </c>
      <c r="C54" s="176" t="s">
        <v>154</v>
      </c>
      <c r="D54" s="176"/>
      <c r="E54" s="29">
        <v>169</v>
      </c>
      <c r="F54" s="30">
        <v>2</v>
      </c>
      <c r="G54" s="29" t="s">
        <v>155</v>
      </c>
      <c r="H54" s="73" t="s">
        <v>75</v>
      </c>
      <c r="I54" s="75">
        <v>340</v>
      </c>
      <c r="J54" s="75">
        <v>340</v>
      </c>
      <c r="K54" s="75">
        <v>340</v>
      </c>
      <c r="L54" s="90">
        <f t="shared" si="2"/>
        <v>357.68</v>
      </c>
      <c r="M54" s="90">
        <f t="shared" si="3"/>
        <v>357.68</v>
      </c>
      <c r="N54" s="90">
        <f t="shared" si="4"/>
        <v>357.68</v>
      </c>
      <c r="O54" s="23">
        <f t="shared" si="7"/>
        <v>57460</v>
      </c>
      <c r="P54" s="23">
        <f t="shared" si="8"/>
        <v>57460</v>
      </c>
      <c r="Q54" s="23">
        <f t="shared" si="9"/>
        <v>57460</v>
      </c>
      <c r="R54" s="31">
        <f t="shared" si="5"/>
        <v>172380</v>
      </c>
      <c r="S54" s="31">
        <f t="shared" si="6"/>
        <v>32752.2</v>
      </c>
      <c r="T54" s="32">
        <f t="shared" si="10"/>
        <v>205132.2</v>
      </c>
      <c r="V54" s="63">
        <f t="shared" si="1"/>
        <v>344760</v>
      </c>
      <c r="W54" s="63">
        <f t="shared" si="11"/>
        <v>65504.4</v>
      </c>
      <c r="X54" s="64">
        <f>V54+W54</f>
        <v>410264.4</v>
      </c>
    </row>
    <row r="55" spans="2:24" ht="15.75" thickBot="1">
      <c r="B55" s="172" t="s">
        <v>65</v>
      </c>
      <c r="C55" s="173"/>
      <c r="D55" s="173"/>
      <c r="E55" s="173"/>
      <c r="F55" s="173"/>
      <c r="G55" s="173"/>
      <c r="H55" s="173"/>
      <c r="I55" s="174"/>
      <c r="J55" s="174"/>
      <c r="K55" s="175"/>
      <c r="L55" s="76"/>
      <c r="M55" s="76"/>
      <c r="N55" s="76"/>
      <c r="O55" s="33">
        <f t="shared" ref="O55:T55" si="13">SUM(O11:O54)</f>
        <v>8351208.7999999998</v>
      </c>
      <c r="P55" s="33">
        <f t="shared" si="13"/>
        <v>8351208.7999999998</v>
      </c>
      <c r="Q55" s="33">
        <f t="shared" si="13"/>
        <v>8351208.7999999998</v>
      </c>
      <c r="R55" s="33">
        <f t="shared" si="13"/>
        <v>25053626.399999995</v>
      </c>
      <c r="S55" s="33">
        <f t="shared" si="13"/>
        <v>4760189.0160000017</v>
      </c>
      <c r="T55" s="34">
        <f t="shared" si="13"/>
        <v>29813815.415999994</v>
      </c>
      <c r="U55" s="35"/>
      <c r="V55" s="33">
        <f>SUM(V11:V54)</f>
        <v>50107252.79999999</v>
      </c>
      <c r="W55" s="33">
        <f>SUM(W11:W54)</f>
        <v>9520378.0320000034</v>
      </c>
      <c r="X55" s="36">
        <f>SUM(X11:X54)</f>
        <v>59627630.831999987</v>
      </c>
    </row>
    <row r="56" spans="2:24">
      <c r="R56" s="12"/>
      <c r="S56" s="12"/>
      <c r="T56" s="12"/>
    </row>
    <row r="57" spans="2:24" ht="36" customHeight="1">
      <c r="B57" s="148" t="s">
        <v>156</v>
      </c>
      <c r="C57" s="149"/>
      <c r="D57" s="149"/>
      <c r="E57" s="149"/>
      <c r="F57" s="149"/>
      <c r="G57" s="149"/>
      <c r="H57" s="149"/>
      <c r="I57" s="149"/>
      <c r="J57" s="149"/>
      <c r="K57" s="149"/>
      <c r="L57" s="149"/>
      <c r="M57" s="149"/>
      <c r="N57" s="149"/>
      <c r="O57" s="149"/>
      <c r="P57" s="149"/>
      <c r="Q57" s="149"/>
      <c r="R57" s="150"/>
      <c r="S57" s="69"/>
    </row>
    <row r="58" spans="2:24">
      <c r="D58" t="s">
        <v>157</v>
      </c>
      <c r="G58" s="65"/>
      <c r="Q58" s="13"/>
      <c r="R58" s="13"/>
      <c r="S58" s="13"/>
    </row>
    <row r="61" spans="2:24" ht="15.75">
      <c r="C61" s="20"/>
      <c r="G61" s="22"/>
      <c r="H61" s="22"/>
      <c r="I61" s="22"/>
      <c r="J61" s="22"/>
      <c r="K61" s="22"/>
      <c r="L61" s="22"/>
      <c r="M61" s="22"/>
      <c r="N61" s="22"/>
      <c r="O61" s="171"/>
      <c r="P61" s="171"/>
      <c r="Q61" s="171"/>
      <c r="R61" s="171"/>
    </row>
    <row r="62" spans="2:24">
      <c r="C62" s="65"/>
      <c r="O62" s="65"/>
      <c r="Q62" s="65"/>
    </row>
    <row r="64" spans="2:24">
      <c r="P64" s="13"/>
    </row>
  </sheetData>
  <mergeCells count="77">
    <mergeCell ref="C43:D43"/>
    <mergeCell ref="C48:D48"/>
    <mergeCell ref="M9:M10"/>
    <mergeCell ref="N9:N10"/>
    <mergeCell ref="B57:R57"/>
    <mergeCell ref="O61:P61"/>
    <mergeCell ref="Q61:R61"/>
    <mergeCell ref="B55:K55"/>
    <mergeCell ref="C51:D51"/>
    <mergeCell ref="C52:D52"/>
    <mergeCell ref="C53:D53"/>
    <mergeCell ref="C54:D54"/>
    <mergeCell ref="C50:D50"/>
    <mergeCell ref="C39:D39"/>
    <mergeCell ref="C40:D40"/>
    <mergeCell ref="C41:D41"/>
    <mergeCell ref="C42:D42"/>
    <mergeCell ref="C49:D49"/>
    <mergeCell ref="C38:D38"/>
    <mergeCell ref="C28:D28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44:D44"/>
    <mergeCell ref="C45:D45"/>
    <mergeCell ref="C46:D46"/>
    <mergeCell ref="C47:D47"/>
    <mergeCell ref="C27:D27"/>
    <mergeCell ref="C16:D16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15:D15"/>
    <mergeCell ref="R8:T8"/>
    <mergeCell ref="I9:I10"/>
    <mergeCell ref="J9:J10"/>
    <mergeCell ref="K9:K10"/>
    <mergeCell ref="O9:O10"/>
    <mergeCell ref="P9:P10"/>
    <mergeCell ref="Q9:Q10"/>
    <mergeCell ref="R9:R10"/>
    <mergeCell ref="T9:T10"/>
    <mergeCell ref="C10:D10"/>
    <mergeCell ref="C11:D11"/>
    <mergeCell ref="C12:D12"/>
    <mergeCell ref="C13:D13"/>
    <mergeCell ref="C14:D14"/>
    <mergeCell ref="L8:N8"/>
    <mergeCell ref="D2:T2"/>
    <mergeCell ref="B3:T3"/>
    <mergeCell ref="C4:T4"/>
    <mergeCell ref="F8:F10"/>
    <mergeCell ref="V8:X8"/>
    <mergeCell ref="V9:V10"/>
    <mergeCell ref="X9:X10"/>
    <mergeCell ref="C5:R5"/>
    <mergeCell ref="B8:D9"/>
    <mergeCell ref="E8:E10"/>
    <mergeCell ref="G8:G10"/>
    <mergeCell ref="H8:H10"/>
    <mergeCell ref="I8:K8"/>
    <mergeCell ref="O8:Q8"/>
    <mergeCell ref="C6:U6"/>
    <mergeCell ref="L9:L10"/>
  </mergeCells>
  <pageMargins left="0.7" right="0.7" top="0.75" bottom="0.75" header="0.3" footer="0.3"/>
  <pageSetup scale="55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0BA9C0-4D43-41C7-B17B-FB8BE9881982}">
  <dimension ref="C5:D8"/>
  <sheetViews>
    <sheetView workbookViewId="0">
      <selection activeCell="B8" sqref="B8"/>
    </sheetView>
  </sheetViews>
  <sheetFormatPr baseColWidth="10" defaultColWidth="11" defaultRowHeight="15"/>
  <cols>
    <col min="3" max="3" width="35.85546875" customWidth="1"/>
    <col min="4" max="4" width="26" customWidth="1"/>
  </cols>
  <sheetData>
    <row r="5" spans="3:4">
      <c r="C5" s="44" t="s">
        <v>158</v>
      </c>
      <c r="D5" s="45" t="s">
        <v>159</v>
      </c>
    </row>
    <row r="6" spans="3:4" ht="27.75" customHeight="1">
      <c r="C6" s="42" t="s">
        <v>160</v>
      </c>
      <c r="D6" s="43">
        <f>'DISTRIBUCION DE HUILA'!X55</f>
        <v>59627630.831999987</v>
      </c>
    </row>
    <row r="7" spans="3:4" ht="24.75" customHeight="1">
      <c r="C7" s="42" t="s">
        <v>161</v>
      </c>
      <c r="D7" s="43">
        <f>'DISTRIBUCION DE FLORENCIA'!X33</f>
        <v>39969070.25999999</v>
      </c>
    </row>
    <row r="8" spans="3:4" ht="21.75" customHeight="1">
      <c r="C8" s="44" t="s">
        <v>19</v>
      </c>
      <c r="D8" s="46">
        <f>D6+D7</f>
        <v>99596701.091999978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DISTRIBUCION DE FLORENCIA</vt:lpstr>
      <vt:lpstr>DISTRIBUCION DE HUILA</vt:lpstr>
      <vt:lpstr>RESUMEN OFERTA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Victoria Eugenia Delgado Aragones</dc:creator>
  <cp:keywords/>
  <dc:description/>
  <cp:lastModifiedBy>Jessica Alejandra Villarreal Tafurt</cp:lastModifiedBy>
  <cp:revision/>
  <dcterms:created xsi:type="dcterms:W3CDTF">2025-02-04T13:43:00Z</dcterms:created>
  <dcterms:modified xsi:type="dcterms:W3CDTF">2025-10-14T16:45:20Z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5A6B9FAE2E814565A06FB8F73DAB0CDE_12</vt:lpwstr>
  </property>
  <property fmtid="{D5CDD505-2E9C-101B-9397-08002B2CF9AE}" pid="3" name="KSOProductBuildVer">
    <vt:lpwstr>3082-12.2.0.19805</vt:lpwstr>
  </property>
</Properties>
</file>