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vdelgada\Desktop\AÑO 2025\CARPETA FUMIGACION\"/>
    </mc:Choice>
  </mc:AlternateContent>
  <xr:revisionPtr revIDLastSave="0" documentId="13_ncr:1_{ABED5F93-5D5C-4F89-9E96-18665F2FDF1E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DISTRIBUCION DE FLORENCIA" sheetId="5" r:id="rId1"/>
    <sheet name="DISTRIBUCION DE HUILA" sheetId="4" r:id="rId2"/>
    <sheet name="RESUMEN ESTUDIO" sheetId="10" r:id="rId3"/>
    <sheet name="RESUMEN OFERTA" sheetId="7" r:id="rId4"/>
    <sheet name="TECNICO NEIVA" sheetId="8" r:id="rId5"/>
    <sheet name="FLORENCIA " sheetId="9" r:id="rId6"/>
  </sheets>
  <definedNames>
    <definedName name="_xlnm._FilterDatabase" localSheetId="0" hidden="1">'DISTRIBUCION DE FLORENCIA'!$B$12:$W$32</definedName>
    <definedName name="_xlnm._FilterDatabase" localSheetId="1" hidden="1">'DISTRIBUCION DE HUILA'!$B$11:$Z$54</definedName>
    <definedName name="_xlnm._FilterDatabase" localSheetId="5" hidden="1">'FLORENCIA '!$B$12:$V$32</definedName>
    <definedName name="_xlnm._FilterDatabase" localSheetId="4" hidden="1">'TECNICO NEIVA'!$B$11:$V$54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7" i="7" l="1" a="1"/>
  <c r="D7" i="7" s="1"/>
  <c r="D6" i="7" a="1"/>
  <c r="D6" i="7" s="1"/>
  <c r="X36" i="5"/>
  <c r="Y33" i="5"/>
  <c r="Y11" i="5"/>
  <c r="U11" i="5"/>
  <c r="R11" i="5"/>
  <c r="R10" i="10"/>
  <c r="Z11" i="4"/>
  <c r="Y55" i="4"/>
  <c r="Z55" i="4"/>
  <c r="X55" i="4"/>
  <c r="X11" i="4"/>
  <c r="V15" i="4"/>
  <c r="Y15" i="4" s="1"/>
  <c r="U16" i="4"/>
  <c r="X16" i="4" s="1"/>
  <c r="V16" i="4"/>
  <c r="Y16" i="4" s="1"/>
  <c r="W16" i="4"/>
  <c r="Z16" i="4" s="1"/>
  <c r="U27" i="4"/>
  <c r="X27" i="4" s="1"/>
  <c r="U35" i="4"/>
  <c r="X35" i="4" s="1"/>
  <c r="U43" i="4"/>
  <c r="X43" i="4" s="1"/>
  <c r="U51" i="4"/>
  <c r="X51" i="4" s="1"/>
  <c r="V12" i="4"/>
  <c r="Y12" i="4" s="1"/>
  <c r="V11" i="4"/>
  <c r="Y11" i="4" s="1"/>
  <c r="R13" i="4"/>
  <c r="U13" i="4" s="1"/>
  <c r="X13" i="4" s="1"/>
  <c r="S13" i="4"/>
  <c r="V13" i="4" s="1"/>
  <c r="Y13" i="4" s="1"/>
  <c r="T13" i="4"/>
  <c r="W13" i="4" s="1"/>
  <c r="Z13" i="4" s="1"/>
  <c r="R14" i="4"/>
  <c r="U14" i="4" s="1"/>
  <c r="X14" i="4" s="1"/>
  <c r="S14" i="4"/>
  <c r="V14" i="4" s="1"/>
  <c r="Y14" i="4" s="1"/>
  <c r="T14" i="4"/>
  <c r="W14" i="4" s="1"/>
  <c r="Z14" i="4" s="1"/>
  <c r="R15" i="4"/>
  <c r="U15" i="4" s="1"/>
  <c r="X15" i="4" s="1"/>
  <c r="S15" i="4"/>
  <c r="T15" i="4"/>
  <c r="W15" i="4" s="1"/>
  <c r="Z15" i="4" s="1"/>
  <c r="R16" i="4"/>
  <c r="S16" i="4"/>
  <c r="T16" i="4"/>
  <c r="R17" i="4"/>
  <c r="U17" i="4" s="1"/>
  <c r="X17" i="4" s="1"/>
  <c r="S17" i="4"/>
  <c r="V17" i="4" s="1"/>
  <c r="Y17" i="4" s="1"/>
  <c r="T17" i="4"/>
  <c r="W17" i="4" s="1"/>
  <c r="Z17" i="4" s="1"/>
  <c r="R18" i="4"/>
  <c r="U18" i="4" s="1"/>
  <c r="X18" i="4" s="1"/>
  <c r="S18" i="4"/>
  <c r="V18" i="4" s="1"/>
  <c r="Y18" i="4" s="1"/>
  <c r="T18" i="4"/>
  <c r="W18" i="4" s="1"/>
  <c r="Z18" i="4" s="1"/>
  <c r="R19" i="4"/>
  <c r="U19" i="4" s="1"/>
  <c r="X19" i="4" s="1"/>
  <c r="S19" i="4"/>
  <c r="V19" i="4" s="1"/>
  <c r="Y19" i="4" s="1"/>
  <c r="T19" i="4"/>
  <c r="W19" i="4" s="1"/>
  <c r="Z19" i="4" s="1"/>
  <c r="R20" i="4"/>
  <c r="U20" i="4" s="1"/>
  <c r="X20" i="4" s="1"/>
  <c r="S20" i="4"/>
  <c r="V20" i="4" s="1"/>
  <c r="Y20" i="4" s="1"/>
  <c r="T20" i="4"/>
  <c r="W20" i="4" s="1"/>
  <c r="Z20" i="4" s="1"/>
  <c r="R21" i="4"/>
  <c r="U21" i="4" s="1"/>
  <c r="X21" i="4" s="1"/>
  <c r="S21" i="4"/>
  <c r="V21" i="4" s="1"/>
  <c r="Y21" i="4" s="1"/>
  <c r="T21" i="4"/>
  <c r="W21" i="4" s="1"/>
  <c r="Z21" i="4" s="1"/>
  <c r="R22" i="4"/>
  <c r="U22" i="4" s="1"/>
  <c r="X22" i="4" s="1"/>
  <c r="S22" i="4"/>
  <c r="V22" i="4" s="1"/>
  <c r="Y22" i="4" s="1"/>
  <c r="T22" i="4"/>
  <c r="W22" i="4" s="1"/>
  <c r="Z22" i="4" s="1"/>
  <c r="R23" i="4"/>
  <c r="U23" i="4" s="1"/>
  <c r="X23" i="4" s="1"/>
  <c r="S23" i="4"/>
  <c r="V23" i="4" s="1"/>
  <c r="Y23" i="4" s="1"/>
  <c r="T23" i="4"/>
  <c r="W23" i="4" s="1"/>
  <c r="Z23" i="4" s="1"/>
  <c r="R24" i="4"/>
  <c r="U24" i="4" s="1"/>
  <c r="X24" i="4" s="1"/>
  <c r="S24" i="4"/>
  <c r="V24" i="4" s="1"/>
  <c r="Y24" i="4" s="1"/>
  <c r="T24" i="4"/>
  <c r="W24" i="4" s="1"/>
  <c r="Z24" i="4" s="1"/>
  <c r="R25" i="4"/>
  <c r="U25" i="4" s="1"/>
  <c r="X25" i="4" s="1"/>
  <c r="S25" i="4"/>
  <c r="V25" i="4" s="1"/>
  <c r="Y25" i="4" s="1"/>
  <c r="T25" i="4"/>
  <c r="W25" i="4" s="1"/>
  <c r="Z25" i="4" s="1"/>
  <c r="R26" i="4"/>
  <c r="U26" i="4" s="1"/>
  <c r="X26" i="4" s="1"/>
  <c r="S26" i="4"/>
  <c r="V26" i="4" s="1"/>
  <c r="Y26" i="4" s="1"/>
  <c r="T26" i="4"/>
  <c r="W26" i="4" s="1"/>
  <c r="Z26" i="4" s="1"/>
  <c r="R27" i="4"/>
  <c r="S27" i="4"/>
  <c r="V27" i="4" s="1"/>
  <c r="Y27" i="4" s="1"/>
  <c r="T27" i="4"/>
  <c r="W27" i="4" s="1"/>
  <c r="Z27" i="4" s="1"/>
  <c r="R28" i="4"/>
  <c r="U28" i="4" s="1"/>
  <c r="X28" i="4" s="1"/>
  <c r="S28" i="4"/>
  <c r="V28" i="4" s="1"/>
  <c r="Y28" i="4" s="1"/>
  <c r="T28" i="4"/>
  <c r="W28" i="4" s="1"/>
  <c r="Z28" i="4" s="1"/>
  <c r="R29" i="4"/>
  <c r="U29" i="4" s="1"/>
  <c r="X29" i="4" s="1"/>
  <c r="S29" i="4"/>
  <c r="V29" i="4" s="1"/>
  <c r="Y29" i="4" s="1"/>
  <c r="T29" i="4"/>
  <c r="W29" i="4" s="1"/>
  <c r="Z29" i="4" s="1"/>
  <c r="R30" i="4"/>
  <c r="U30" i="4" s="1"/>
  <c r="X30" i="4" s="1"/>
  <c r="S30" i="4"/>
  <c r="V30" i="4" s="1"/>
  <c r="Y30" i="4" s="1"/>
  <c r="T30" i="4"/>
  <c r="W30" i="4" s="1"/>
  <c r="Z30" i="4" s="1"/>
  <c r="R31" i="4"/>
  <c r="U31" i="4" s="1"/>
  <c r="X31" i="4" s="1"/>
  <c r="S31" i="4"/>
  <c r="V31" i="4" s="1"/>
  <c r="Y31" i="4" s="1"/>
  <c r="T31" i="4"/>
  <c r="W31" i="4" s="1"/>
  <c r="Z31" i="4" s="1"/>
  <c r="R32" i="4"/>
  <c r="U32" i="4" s="1"/>
  <c r="X32" i="4" s="1"/>
  <c r="S32" i="4"/>
  <c r="V32" i="4" s="1"/>
  <c r="Y32" i="4" s="1"/>
  <c r="T32" i="4"/>
  <c r="W32" i="4" s="1"/>
  <c r="Z32" i="4" s="1"/>
  <c r="R33" i="4"/>
  <c r="U33" i="4" s="1"/>
  <c r="X33" i="4" s="1"/>
  <c r="S33" i="4"/>
  <c r="V33" i="4" s="1"/>
  <c r="Y33" i="4" s="1"/>
  <c r="T33" i="4"/>
  <c r="W33" i="4" s="1"/>
  <c r="Z33" i="4" s="1"/>
  <c r="R34" i="4"/>
  <c r="U34" i="4" s="1"/>
  <c r="X34" i="4" s="1"/>
  <c r="S34" i="4"/>
  <c r="V34" i="4" s="1"/>
  <c r="Y34" i="4" s="1"/>
  <c r="T34" i="4"/>
  <c r="W34" i="4" s="1"/>
  <c r="Z34" i="4" s="1"/>
  <c r="R35" i="4"/>
  <c r="S35" i="4"/>
  <c r="V35" i="4" s="1"/>
  <c r="Y35" i="4" s="1"/>
  <c r="T35" i="4"/>
  <c r="W35" i="4" s="1"/>
  <c r="Z35" i="4" s="1"/>
  <c r="R36" i="4"/>
  <c r="U36" i="4" s="1"/>
  <c r="X36" i="4" s="1"/>
  <c r="S36" i="4"/>
  <c r="V36" i="4" s="1"/>
  <c r="Y36" i="4" s="1"/>
  <c r="T36" i="4"/>
  <c r="W36" i="4" s="1"/>
  <c r="Z36" i="4" s="1"/>
  <c r="R37" i="4"/>
  <c r="U37" i="4" s="1"/>
  <c r="X37" i="4" s="1"/>
  <c r="S37" i="4"/>
  <c r="V37" i="4" s="1"/>
  <c r="Y37" i="4" s="1"/>
  <c r="T37" i="4"/>
  <c r="W37" i="4" s="1"/>
  <c r="Z37" i="4" s="1"/>
  <c r="R38" i="4"/>
  <c r="U38" i="4" s="1"/>
  <c r="X38" i="4" s="1"/>
  <c r="S38" i="4"/>
  <c r="V38" i="4" s="1"/>
  <c r="Y38" i="4" s="1"/>
  <c r="T38" i="4"/>
  <c r="W38" i="4" s="1"/>
  <c r="Z38" i="4" s="1"/>
  <c r="R39" i="4"/>
  <c r="U39" i="4" s="1"/>
  <c r="X39" i="4" s="1"/>
  <c r="S39" i="4"/>
  <c r="V39" i="4" s="1"/>
  <c r="Y39" i="4" s="1"/>
  <c r="T39" i="4"/>
  <c r="W39" i="4" s="1"/>
  <c r="Z39" i="4" s="1"/>
  <c r="R40" i="4"/>
  <c r="U40" i="4" s="1"/>
  <c r="X40" i="4" s="1"/>
  <c r="S40" i="4"/>
  <c r="V40" i="4" s="1"/>
  <c r="Y40" i="4" s="1"/>
  <c r="T40" i="4"/>
  <c r="W40" i="4" s="1"/>
  <c r="Z40" i="4" s="1"/>
  <c r="R41" i="4"/>
  <c r="U41" i="4" s="1"/>
  <c r="X41" i="4" s="1"/>
  <c r="S41" i="4"/>
  <c r="V41" i="4" s="1"/>
  <c r="Y41" i="4" s="1"/>
  <c r="T41" i="4"/>
  <c r="W41" i="4" s="1"/>
  <c r="Z41" i="4" s="1"/>
  <c r="R42" i="4"/>
  <c r="U42" i="4" s="1"/>
  <c r="X42" i="4" s="1"/>
  <c r="S42" i="4"/>
  <c r="V42" i="4" s="1"/>
  <c r="Y42" i="4" s="1"/>
  <c r="T42" i="4"/>
  <c r="W42" i="4" s="1"/>
  <c r="Z42" i="4" s="1"/>
  <c r="R43" i="4"/>
  <c r="S43" i="4"/>
  <c r="V43" i="4" s="1"/>
  <c r="Y43" i="4" s="1"/>
  <c r="T43" i="4"/>
  <c r="W43" i="4" s="1"/>
  <c r="Z43" i="4" s="1"/>
  <c r="R44" i="4"/>
  <c r="U44" i="4" s="1"/>
  <c r="X44" i="4" s="1"/>
  <c r="S44" i="4"/>
  <c r="V44" i="4" s="1"/>
  <c r="Y44" i="4" s="1"/>
  <c r="T44" i="4"/>
  <c r="W44" i="4" s="1"/>
  <c r="Z44" i="4" s="1"/>
  <c r="R45" i="4"/>
  <c r="U45" i="4" s="1"/>
  <c r="X45" i="4" s="1"/>
  <c r="S45" i="4"/>
  <c r="V45" i="4" s="1"/>
  <c r="Y45" i="4" s="1"/>
  <c r="T45" i="4"/>
  <c r="W45" i="4" s="1"/>
  <c r="Z45" i="4" s="1"/>
  <c r="R46" i="4"/>
  <c r="U46" i="4" s="1"/>
  <c r="X46" i="4" s="1"/>
  <c r="S46" i="4"/>
  <c r="V46" i="4" s="1"/>
  <c r="Y46" i="4" s="1"/>
  <c r="T46" i="4"/>
  <c r="W46" i="4" s="1"/>
  <c r="Z46" i="4" s="1"/>
  <c r="R47" i="4"/>
  <c r="U47" i="4" s="1"/>
  <c r="X47" i="4" s="1"/>
  <c r="S47" i="4"/>
  <c r="V47" i="4" s="1"/>
  <c r="Y47" i="4" s="1"/>
  <c r="T47" i="4"/>
  <c r="W47" i="4" s="1"/>
  <c r="Z47" i="4" s="1"/>
  <c r="R48" i="4"/>
  <c r="U48" i="4" s="1"/>
  <c r="X48" i="4" s="1"/>
  <c r="S48" i="4"/>
  <c r="V48" i="4" s="1"/>
  <c r="Y48" i="4" s="1"/>
  <c r="T48" i="4"/>
  <c r="W48" i="4" s="1"/>
  <c r="Z48" i="4" s="1"/>
  <c r="R49" i="4"/>
  <c r="U49" i="4" s="1"/>
  <c r="X49" i="4" s="1"/>
  <c r="S49" i="4"/>
  <c r="V49" i="4" s="1"/>
  <c r="Y49" i="4" s="1"/>
  <c r="T49" i="4"/>
  <c r="W49" i="4" s="1"/>
  <c r="Z49" i="4" s="1"/>
  <c r="R50" i="4"/>
  <c r="U50" i="4" s="1"/>
  <c r="X50" i="4" s="1"/>
  <c r="S50" i="4"/>
  <c r="V50" i="4" s="1"/>
  <c r="Y50" i="4" s="1"/>
  <c r="T50" i="4"/>
  <c r="W50" i="4" s="1"/>
  <c r="Z50" i="4" s="1"/>
  <c r="R51" i="4"/>
  <c r="S51" i="4"/>
  <c r="V51" i="4" s="1"/>
  <c r="Y51" i="4" s="1"/>
  <c r="T51" i="4"/>
  <c r="W51" i="4" s="1"/>
  <c r="Z51" i="4" s="1"/>
  <c r="R52" i="4"/>
  <c r="U52" i="4" s="1"/>
  <c r="X52" i="4" s="1"/>
  <c r="S52" i="4"/>
  <c r="V52" i="4" s="1"/>
  <c r="Y52" i="4" s="1"/>
  <c r="T52" i="4"/>
  <c r="W52" i="4" s="1"/>
  <c r="Z52" i="4" s="1"/>
  <c r="R53" i="4"/>
  <c r="U53" i="4" s="1"/>
  <c r="X53" i="4" s="1"/>
  <c r="S53" i="4"/>
  <c r="V53" i="4" s="1"/>
  <c r="Y53" i="4" s="1"/>
  <c r="T53" i="4"/>
  <c r="W53" i="4" s="1"/>
  <c r="Z53" i="4" s="1"/>
  <c r="R54" i="4"/>
  <c r="U54" i="4" s="1"/>
  <c r="X54" i="4" s="1"/>
  <c r="S54" i="4"/>
  <c r="V54" i="4" s="1"/>
  <c r="Y54" i="4" s="1"/>
  <c r="T54" i="4"/>
  <c r="W54" i="4" s="1"/>
  <c r="Z54" i="4" s="1"/>
  <c r="S12" i="4"/>
  <c r="T12" i="4"/>
  <c r="W12" i="4" s="1"/>
  <c r="Z12" i="4" s="1"/>
  <c r="R12" i="4"/>
  <c r="U12" i="4" s="1"/>
  <c r="X12" i="4" s="1"/>
  <c r="S11" i="4"/>
  <c r="T11" i="4"/>
  <c r="W11" i="4" s="1"/>
  <c r="R11" i="4"/>
  <c r="U11" i="4" s="1"/>
  <c r="R11" i="10"/>
  <c r="S11" i="10"/>
  <c r="T11" i="10"/>
  <c r="U11" i="10"/>
  <c r="R12" i="10"/>
  <c r="S12" i="10"/>
  <c r="T12" i="10"/>
  <c r="U12" i="10"/>
  <c r="T10" i="10"/>
  <c r="S10" i="10"/>
  <c r="U10" i="10"/>
  <c r="I33" i="9"/>
  <c r="J33" i="9"/>
  <c r="H33" i="9"/>
  <c r="W34" i="9"/>
  <c r="W35" i="9" s="1"/>
  <c r="S32" i="9"/>
  <c r="V32" i="9" s="1"/>
  <c r="Z32" i="9" s="1"/>
  <c r="R32" i="9"/>
  <c r="U32" i="9" s="1"/>
  <c r="Y32" i="9" s="1"/>
  <c r="Q32" i="9"/>
  <c r="T32" i="9" s="1"/>
  <c r="X32" i="9" s="1"/>
  <c r="S31" i="9"/>
  <c r="V31" i="9" s="1"/>
  <c r="Z31" i="9" s="1"/>
  <c r="R31" i="9"/>
  <c r="U31" i="9" s="1"/>
  <c r="Y31" i="9" s="1"/>
  <c r="Q31" i="9"/>
  <c r="T31" i="9" s="1"/>
  <c r="X31" i="9" s="1"/>
  <c r="S30" i="9"/>
  <c r="V30" i="9" s="1"/>
  <c r="Z30" i="9" s="1"/>
  <c r="R30" i="9"/>
  <c r="U30" i="9" s="1"/>
  <c r="Y30" i="9" s="1"/>
  <c r="Q30" i="9"/>
  <c r="T30" i="9" s="1"/>
  <c r="X30" i="9" s="1"/>
  <c r="S29" i="9"/>
  <c r="V29" i="9" s="1"/>
  <c r="Z29" i="9" s="1"/>
  <c r="R29" i="9"/>
  <c r="U29" i="9" s="1"/>
  <c r="Y29" i="9" s="1"/>
  <c r="Q29" i="9"/>
  <c r="T29" i="9" s="1"/>
  <c r="X29" i="9" s="1"/>
  <c r="V28" i="9"/>
  <c r="Z28" i="9" s="1"/>
  <c r="S28" i="9"/>
  <c r="R28" i="9"/>
  <c r="U28" i="9" s="1"/>
  <c r="Y28" i="9" s="1"/>
  <c r="Q28" i="9"/>
  <c r="T28" i="9" s="1"/>
  <c r="X28" i="9" s="1"/>
  <c r="S27" i="9"/>
  <c r="V27" i="9" s="1"/>
  <c r="Z27" i="9" s="1"/>
  <c r="R27" i="9"/>
  <c r="U27" i="9" s="1"/>
  <c r="Y27" i="9" s="1"/>
  <c r="Q27" i="9"/>
  <c r="T27" i="9" s="1"/>
  <c r="X27" i="9" s="1"/>
  <c r="S26" i="9"/>
  <c r="V26" i="9" s="1"/>
  <c r="Z26" i="9" s="1"/>
  <c r="R26" i="9"/>
  <c r="U26" i="9" s="1"/>
  <c r="Y26" i="9" s="1"/>
  <c r="Q26" i="9"/>
  <c r="T26" i="9" s="1"/>
  <c r="X26" i="9" s="1"/>
  <c r="S25" i="9"/>
  <c r="V25" i="9" s="1"/>
  <c r="Z25" i="9" s="1"/>
  <c r="R25" i="9"/>
  <c r="U25" i="9" s="1"/>
  <c r="Y25" i="9" s="1"/>
  <c r="Q25" i="9"/>
  <c r="T25" i="9" s="1"/>
  <c r="X25" i="9" s="1"/>
  <c r="S24" i="9"/>
  <c r="V24" i="9" s="1"/>
  <c r="Z24" i="9" s="1"/>
  <c r="R24" i="9"/>
  <c r="U24" i="9" s="1"/>
  <c r="Y24" i="9" s="1"/>
  <c r="Q24" i="9"/>
  <c r="T24" i="9" s="1"/>
  <c r="X24" i="9" s="1"/>
  <c r="S23" i="9"/>
  <c r="V23" i="9" s="1"/>
  <c r="Z23" i="9" s="1"/>
  <c r="R23" i="9"/>
  <c r="U23" i="9" s="1"/>
  <c r="Y23" i="9" s="1"/>
  <c r="Q23" i="9"/>
  <c r="T23" i="9" s="1"/>
  <c r="X23" i="9" s="1"/>
  <c r="S22" i="9"/>
  <c r="V22" i="9" s="1"/>
  <c r="Z22" i="9" s="1"/>
  <c r="R22" i="9"/>
  <c r="U22" i="9" s="1"/>
  <c r="Y22" i="9" s="1"/>
  <c r="Q22" i="9"/>
  <c r="T22" i="9" s="1"/>
  <c r="X22" i="9" s="1"/>
  <c r="S21" i="9"/>
  <c r="V21" i="9" s="1"/>
  <c r="Z21" i="9" s="1"/>
  <c r="R21" i="9"/>
  <c r="U21" i="9" s="1"/>
  <c r="Y21" i="9" s="1"/>
  <c r="Q21" i="9"/>
  <c r="T21" i="9" s="1"/>
  <c r="X21" i="9" s="1"/>
  <c r="S20" i="9"/>
  <c r="V20" i="9" s="1"/>
  <c r="Z20" i="9" s="1"/>
  <c r="R20" i="9"/>
  <c r="U20" i="9" s="1"/>
  <c r="Y20" i="9" s="1"/>
  <c r="Q20" i="9"/>
  <c r="T20" i="9" s="1"/>
  <c r="X20" i="9" s="1"/>
  <c r="S19" i="9"/>
  <c r="V19" i="9" s="1"/>
  <c r="Z19" i="9" s="1"/>
  <c r="R19" i="9"/>
  <c r="U19" i="9" s="1"/>
  <c r="Y19" i="9" s="1"/>
  <c r="Q19" i="9"/>
  <c r="T19" i="9" s="1"/>
  <c r="X19" i="9" s="1"/>
  <c r="S18" i="9"/>
  <c r="V18" i="9" s="1"/>
  <c r="Z18" i="9" s="1"/>
  <c r="R18" i="9"/>
  <c r="U18" i="9" s="1"/>
  <c r="Y18" i="9" s="1"/>
  <c r="Q18" i="9"/>
  <c r="T18" i="9" s="1"/>
  <c r="X18" i="9" s="1"/>
  <c r="S17" i="9"/>
  <c r="V17" i="9" s="1"/>
  <c r="Z17" i="9" s="1"/>
  <c r="R17" i="9"/>
  <c r="U17" i="9" s="1"/>
  <c r="Y17" i="9" s="1"/>
  <c r="Q17" i="9"/>
  <c r="T17" i="9" s="1"/>
  <c r="X17" i="9" s="1"/>
  <c r="S16" i="9"/>
  <c r="V16" i="9" s="1"/>
  <c r="Z16" i="9" s="1"/>
  <c r="R16" i="9"/>
  <c r="U16" i="9" s="1"/>
  <c r="Y16" i="9" s="1"/>
  <c r="Q16" i="9"/>
  <c r="T16" i="9" s="1"/>
  <c r="X16" i="9" s="1"/>
  <c r="S15" i="9"/>
  <c r="V15" i="9" s="1"/>
  <c r="Z15" i="9" s="1"/>
  <c r="R15" i="9"/>
  <c r="U15" i="9" s="1"/>
  <c r="Y15" i="9" s="1"/>
  <c r="Q15" i="9"/>
  <c r="T15" i="9" s="1"/>
  <c r="X15" i="9" s="1"/>
  <c r="S14" i="9"/>
  <c r="V14" i="9" s="1"/>
  <c r="Z14" i="9" s="1"/>
  <c r="R14" i="9"/>
  <c r="U14" i="9" s="1"/>
  <c r="Y14" i="9" s="1"/>
  <c r="Q14" i="9"/>
  <c r="T14" i="9" s="1"/>
  <c r="X14" i="9" s="1"/>
  <c r="S13" i="9"/>
  <c r="V13" i="9" s="1"/>
  <c r="Z13" i="9" s="1"/>
  <c r="R13" i="9"/>
  <c r="U13" i="9" s="1"/>
  <c r="Y13" i="9" s="1"/>
  <c r="Q13" i="9"/>
  <c r="T13" i="9" s="1"/>
  <c r="X13" i="9" s="1"/>
  <c r="S12" i="9"/>
  <c r="V12" i="9" s="1"/>
  <c r="Z12" i="9" s="1"/>
  <c r="R12" i="9"/>
  <c r="U12" i="9" s="1"/>
  <c r="Y12" i="9" s="1"/>
  <c r="Q12" i="9"/>
  <c r="T12" i="9" s="1"/>
  <c r="X12" i="9" s="1"/>
  <c r="S11" i="9"/>
  <c r="V11" i="9" s="1"/>
  <c r="R11" i="9"/>
  <c r="U11" i="9" s="1"/>
  <c r="Q11" i="9"/>
  <c r="T11" i="9" s="1"/>
  <c r="I55" i="8"/>
  <c r="J55" i="8"/>
  <c r="H55" i="8"/>
  <c r="W56" i="8"/>
  <c r="W57" i="8" s="1"/>
  <c r="S54" i="8"/>
  <c r="R54" i="8"/>
  <c r="Q54" i="8"/>
  <c r="T54" i="8" s="1"/>
  <c r="S53" i="8"/>
  <c r="R53" i="8"/>
  <c r="Q53" i="8"/>
  <c r="S52" i="8"/>
  <c r="R52" i="8"/>
  <c r="Q52" i="8"/>
  <c r="S51" i="8"/>
  <c r="R51" i="8"/>
  <c r="Q51" i="8"/>
  <c r="S50" i="8"/>
  <c r="R50" i="8"/>
  <c r="Q50" i="8"/>
  <c r="T50" i="8" s="1"/>
  <c r="S49" i="8"/>
  <c r="R49" i="8"/>
  <c r="Q49" i="8"/>
  <c r="S48" i="8"/>
  <c r="R48" i="8"/>
  <c r="Q48" i="8"/>
  <c r="S47" i="8"/>
  <c r="R47" i="8"/>
  <c r="Q47" i="8"/>
  <c r="S46" i="8"/>
  <c r="R46" i="8"/>
  <c r="Q46" i="8"/>
  <c r="T46" i="8" s="1"/>
  <c r="S45" i="8"/>
  <c r="R45" i="8"/>
  <c r="Q45" i="8"/>
  <c r="S44" i="8"/>
  <c r="R44" i="8"/>
  <c r="Q44" i="8"/>
  <c r="S43" i="8"/>
  <c r="R43" i="8"/>
  <c r="Q43" i="8"/>
  <c r="S42" i="8"/>
  <c r="R42" i="8"/>
  <c r="Q42" i="8"/>
  <c r="T42" i="8" s="1"/>
  <c r="S41" i="8"/>
  <c r="R41" i="8"/>
  <c r="T41" i="8" s="1"/>
  <c r="Q41" i="8"/>
  <c r="S40" i="8"/>
  <c r="R40" i="8"/>
  <c r="Q40" i="8"/>
  <c r="S39" i="8"/>
  <c r="R39" i="8"/>
  <c r="Q39" i="8"/>
  <c r="S38" i="8"/>
  <c r="R38" i="8"/>
  <c r="Q38" i="8"/>
  <c r="T38" i="8" s="1"/>
  <c r="S37" i="8"/>
  <c r="R37" i="8"/>
  <c r="Q37" i="8"/>
  <c r="S36" i="8"/>
  <c r="R36" i="8"/>
  <c r="Q36" i="8"/>
  <c r="S35" i="8"/>
  <c r="R35" i="8"/>
  <c r="Q35" i="8"/>
  <c r="S34" i="8"/>
  <c r="R34" i="8"/>
  <c r="Q34" i="8"/>
  <c r="T34" i="8" s="1"/>
  <c r="S33" i="8"/>
  <c r="R33" i="8"/>
  <c r="Q33" i="8"/>
  <c r="S32" i="8"/>
  <c r="R32" i="8"/>
  <c r="Q32" i="8"/>
  <c r="S31" i="8"/>
  <c r="R31" i="8"/>
  <c r="Q31" i="8"/>
  <c r="S30" i="8"/>
  <c r="R30" i="8"/>
  <c r="Q30" i="8"/>
  <c r="T30" i="8" s="1"/>
  <c r="S29" i="8"/>
  <c r="R29" i="8"/>
  <c r="Q29" i="8"/>
  <c r="S28" i="8"/>
  <c r="R28" i="8"/>
  <c r="Q28" i="8"/>
  <c r="S27" i="8"/>
  <c r="R27" i="8"/>
  <c r="Q27" i="8"/>
  <c r="S26" i="8"/>
  <c r="R26" i="8"/>
  <c r="Q26" i="8"/>
  <c r="T26" i="8" s="1"/>
  <c r="S25" i="8"/>
  <c r="R25" i="8"/>
  <c r="Q25" i="8"/>
  <c r="S24" i="8"/>
  <c r="R24" i="8"/>
  <c r="Q24" i="8"/>
  <c r="S23" i="8"/>
  <c r="R23" i="8"/>
  <c r="Q23" i="8"/>
  <c r="S22" i="8"/>
  <c r="R22" i="8"/>
  <c r="Q22" i="8"/>
  <c r="T22" i="8" s="1"/>
  <c r="S21" i="8"/>
  <c r="R21" i="8"/>
  <c r="Q21" i="8"/>
  <c r="S20" i="8"/>
  <c r="R20" i="8"/>
  <c r="Q20" i="8"/>
  <c r="S19" i="8"/>
  <c r="R19" i="8"/>
  <c r="Q19" i="8"/>
  <c r="S18" i="8"/>
  <c r="R18" i="8"/>
  <c r="Q18" i="8"/>
  <c r="T18" i="8" s="1"/>
  <c r="S17" i="8"/>
  <c r="R17" i="8"/>
  <c r="Q17" i="8"/>
  <c r="S16" i="8"/>
  <c r="R16" i="8"/>
  <c r="Q16" i="8"/>
  <c r="S15" i="8"/>
  <c r="R15" i="8"/>
  <c r="Q15" i="8"/>
  <c r="S14" i="8"/>
  <c r="R14" i="8"/>
  <c r="Q14" i="8"/>
  <c r="S13" i="8"/>
  <c r="R13" i="8"/>
  <c r="Q13" i="8"/>
  <c r="S12" i="8"/>
  <c r="R12" i="8"/>
  <c r="Q12" i="8"/>
  <c r="S11" i="8"/>
  <c r="R11" i="8"/>
  <c r="Q11" i="8"/>
  <c r="AA56" i="4"/>
  <c r="AA57" i="4" s="1"/>
  <c r="V35" i="5"/>
  <c r="W35" i="5"/>
  <c r="X35" i="5"/>
  <c r="V34" i="5"/>
  <c r="W34" i="5"/>
  <c r="X34" i="5"/>
  <c r="Z35" i="5"/>
  <c r="AA35" i="5"/>
  <c r="Z34" i="5"/>
  <c r="AA34" i="5"/>
  <c r="Y32" i="5"/>
  <c r="Y12" i="5"/>
  <c r="Z12" i="5"/>
  <c r="AA12" i="5"/>
  <c r="Y13" i="5"/>
  <c r="Z13" i="5"/>
  <c r="AA13" i="5"/>
  <c r="Y14" i="5"/>
  <c r="Z14" i="5"/>
  <c r="AA14" i="5"/>
  <c r="Y15" i="5"/>
  <c r="Z15" i="5"/>
  <c r="AA15" i="5"/>
  <c r="Y16" i="5"/>
  <c r="Z16" i="5"/>
  <c r="AA16" i="5"/>
  <c r="Y17" i="5"/>
  <c r="Z17" i="5"/>
  <c r="AA17" i="5"/>
  <c r="Y18" i="5"/>
  <c r="Z18" i="5"/>
  <c r="AA18" i="5"/>
  <c r="Y19" i="5"/>
  <c r="Z19" i="5"/>
  <c r="AA19" i="5"/>
  <c r="Y20" i="5"/>
  <c r="Z20" i="5"/>
  <c r="AA20" i="5"/>
  <c r="Y21" i="5"/>
  <c r="Z21" i="5"/>
  <c r="AA21" i="5"/>
  <c r="Y22" i="5"/>
  <c r="Z22" i="5"/>
  <c r="AA22" i="5"/>
  <c r="Y23" i="5"/>
  <c r="Z23" i="5"/>
  <c r="AA23" i="5"/>
  <c r="Y24" i="5"/>
  <c r="Z24" i="5"/>
  <c r="AA24" i="5"/>
  <c r="Y25" i="5"/>
  <c r="Z25" i="5"/>
  <c r="AA25" i="5"/>
  <c r="Y26" i="5"/>
  <c r="Z26" i="5"/>
  <c r="AA26" i="5"/>
  <c r="Y27" i="5"/>
  <c r="Z27" i="5"/>
  <c r="AA27" i="5"/>
  <c r="Y28" i="5"/>
  <c r="Z28" i="5"/>
  <c r="AA28" i="5"/>
  <c r="Y29" i="5"/>
  <c r="Z29" i="5"/>
  <c r="AA29" i="5"/>
  <c r="Y30" i="5"/>
  <c r="Z30" i="5"/>
  <c r="AA30" i="5"/>
  <c r="Y31" i="5"/>
  <c r="Z31" i="5"/>
  <c r="AA31" i="5"/>
  <c r="Z32" i="5"/>
  <c r="AA32" i="5"/>
  <c r="AA11" i="5"/>
  <c r="Z11" i="5"/>
  <c r="W17" i="5"/>
  <c r="U12" i="5"/>
  <c r="V12" i="5"/>
  <c r="W12" i="5"/>
  <c r="U13" i="5"/>
  <c r="V13" i="5"/>
  <c r="W13" i="5"/>
  <c r="U14" i="5"/>
  <c r="V14" i="5"/>
  <c r="W14" i="5"/>
  <c r="U15" i="5"/>
  <c r="V15" i="5"/>
  <c r="W15" i="5"/>
  <c r="U16" i="5"/>
  <c r="V16" i="5"/>
  <c r="W16" i="5"/>
  <c r="U17" i="5"/>
  <c r="V17" i="5"/>
  <c r="U18" i="5"/>
  <c r="V18" i="5"/>
  <c r="W18" i="5"/>
  <c r="U19" i="5"/>
  <c r="V19" i="5"/>
  <c r="W19" i="5"/>
  <c r="U20" i="5"/>
  <c r="V20" i="5"/>
  <c r="W20" i="5"/>
  <c r="U21" i="5"/>
  <c r="V21" i="5"/>
  <c r="W21" i="5"/>
  <c r="U22" i="5"/>
  <c r="V22" i="5"/>
  <c r="W22" i="5"/>
  <c r="U23" i="5"/>
  <c r="V23" i="5"/>
  <c r="W23" i="5"/>
  <c r="U24" i="5"/>
  <c r="V24" i="5"/>
  <c r="W24" i="5"/>
  <c r="U25" i="5"/>
  <c r="V25" i="5"/>
  <c r="W25" i="5"/>
  <c r="U26" i="5"/>
  <c r="V26" i="5"/>
  <c r="W26" i="5"/>
  <c r="U27" i="5"/>
  <c r="V27" i="5"/>
  <c r="W27" i="5"/>
  <c r="U28" i="5"/>
  <c r="V28" i="5"/>
  <c r="W28" i="5"/>
  <c r="U29" i="5"/>
  <c r="V29" i="5"/>
  <c r="W29" i="5"/>
  <c r="U30" i="5"/>
  <c r="V30" i="5"/>
  <c r="W30" i="5"/>
  <c r="U31" i="5"/>
  <c r="V31" i="5"/>
  <c r="W31" i="5"/>
  <c r="U32" i="5"/>
  <c r="V32" i="5"/>
  <c r="W32" i="5"/>
  <c r="W11" i="5"/>
  <c r="V11" i="5"/>
  <c r="U33" i="5"/>
  <c r="U34" i="5" s="1"/>
  <c r="U35" i="5" s="1"/>
  <c r="R16" i="5"/>
  <c r="S16" i="5"/>
  <c r="T16" i="5"/>
  <c r="R17" i="5"/>
  <c r="S17" i="5"/>
  <c r="T17" i="5"/>
  <c r="R18" i="5"/>
  <c r="S18" i="5"/>
  <c r="T18" i="5"/>
  <c r="R19" i="5"/>
  <c r="S19" i="5"/>
  <c r="T19" i="5"/>
  <c r="R20" i="5"/>
  <c r="S20" i="5"/>
  <c r="T20" i="5"/>
  <c r="R21" i="5"/>
  <c r="S21" i="5"/>
  <c r="T21" i="5"/>
  <c r="R22" i="5"/>
  <c r="S22" i="5"/>
  <c r="T22" i="5"/>
  <c r="R23" i="5"/>
  <c r="S23" i="5"/>
  <c r="T23" i="5"/>
  <c r="R24" i="5"/>
  <c r="S24" i="5"/>
  <c r="T24" i="5"/>
  <c r="R25" i="5"/>
  <c r="S25" i="5"/>
  <c r="T25" i="5"/>
  <c r="R26" i="5"/>
  <c r="S26" i="5"/>
  <c r="T26" i="5"/>
  <c r="R27" i="5"/>
  <c r="S27" i="5"/>
  <c r="T27" i="5"/>
  <c r="R28" i="5"/>
  <c r="S28" i="5"/>
  <c r="T28" i="5"/>
  <c r="R29" i="5"/>
  <c r="S29" i="5"/>
  <c r="T29" i="5"/>
  <c r="R30" i="5"/>
  <c r="S30" i="5"/>
  <c r="T30" i="5"/>
  <c r="R31" i="5"/>
  <c r="S31" i="5"/>
  <c r="T31" i="5"/>
  <c r="R32" i="5"/>
  <c r="S32" i="5"/>
  <c r="T32" i="5"/>
  <c r="R13" i="5"/>
  <c r="S13" i="5"/>
  <c r="T13" i="5"/>
  <c r="R14" i="5"/>
  <c r="S14" i="5"/>
  <c r="T14" i="5"/>
  <c r="R15" i="5"/>
  <c r="S15" i="5"/>
  <c r="T15" i="5"/>
  <c r="S12" i="5"/>
  <c r="T12" i="5"/>
  <c r="R12" i="5"/>
  <c r="T11" i="5"/>
  <c r="S11" i="5"/>
  <c r="T43" i="8" l="1"/>
  <c r="T44" i="8"/>
  <c r="X44" i="8" s="1"/>
  <c r="T48" i="8"/>
  <c r="X48" i="8" s="1"/>
  <c r="T52" i="8"/>
  <c r="X52" i="8" s="1"/>
  <c r="T33" i="8"/>
  <c r="U33" i="8" s="1"/>
  <c r="T47" i="8"/>
  <c r="T17" i="8"/>
  <c r="U17" i="8" s="1"/>
  <c r="V17" i="8" s="1"/>
  <c r="T21" i="8"/>
  <c r="U21" i="8" s="1"/>
  <c r="T25" i="8"/>
  <c r="U25" i="8" s="1"/>
  <c r="Y34" i="5"/>
  <c r="Y35" i="5" s="1"/>
  <c r="X56" i="4"/>
  <c r="X57" i="4" s="1"/>
  <c r="U33" i="9"/>
  <c r="U34" i="9" s="1"/>
  <c r="U35" i="9" s="1"/>
  <c r="V33" i="9"/>
  <c r="Z11" i="9"/>
  <c r="Z33" i="9" s="1"/>
  <c r="T33" i="9"/>
  <c r="X11" i="9"/>
  <c r="X33" i="9" s="1"/>
  <c r="Y11" i="9"/>
  <c r="Y33" i="9" s="1"/>
  <c r="T37" i="8"/>
  <c r="T16" i="8"/>
  <c r="X16" i="8" s="1"/>
  <c r="Y16" i="8" s="1"/>
  <c r="Z16" i="8" s="1"/>
  <c r="T20" i="8"/>
  <c r="X20" i="8" s="1"/>
  <c r="Y20" i="8" s="1"/>
  <c r="Z20" i="8" s="1"/>
  <c r="T39" i="8"/>
  <c r="U39" i="8" s="1"/>
  <c r="V39" i="8" s="1"/>
  <c r="U48" i="8"/>
  <c r="V48" i="8" s="1"/>
  <c r="T45" i="8"/>
  <c r="X45" i="8" s="1"/>
  <c r="T19" i="8"/>
  <c r="U19" i="8" s="1"/>
  <c r="V19" i="8" s="1"/>
  <c r="T27" i="8"/>
  <c r="U27" i="8" s="1"/>
  <c r="V27" i="8" s="1"/>
  <c r="T53" i="8"/>
  <c r="X53" i="8" s="1"/>
  <c r="T24" i="8"/>
  <c r="X24" i="8" s="1"/>
  <c r="Y24" i="8" s="1"/>
  <c r="Z24" i="8" s="1"/>
  <c r="T35" i="8"/>
  <c r="X35" i="8" s="1"/>
  <c r="T13" i="8"/>
  <c r="X13" i="8" s="1"/>
  <c r="T28" i="8"/>
  <c r="X28" i="8" s="1"/>
  <c r="Y28" i="8" s="1"/>
  <c r="T32" i="8"/>
  <c r="T15" i="8"/>
  <c r="T23" i="8"/>
  <c r="X23" i="8" s="1"/>
  <c r="T12" i="8"/>
  <c r="U12" i="8" s="1"/>
  <c r="V12" i="8" s="1"/>
  <c r="T29" i="8"/>
  <c r="X29" i="8" s="1"/>
  <c r="T36" i="8"/>
  <c r="X36" i="8" s="1"/>
  <c r="Y36" i="8" s="1"/>
  <c r="Z36" i="8" s="1"/>
  <c r="T40" i="8"/>
  <c r="T31" i="8"/>
  <c r="X31" i="8" s="1"/>
  <c r="T49" i="8"/>
  <c r="U49" i="8" s="1"/>
  <c r="V49" i="8" s="1"/>
  <c r="T14" i="8"/>
  <c r="T51" i="8"/>
  <c r="X51" i="8" s="1"/>
  <c r="T11" i="8"/>
  <c r="Y44" i="8"/>
  <c r="Z44" i="8" s="1"/>
  <c r="X11" i="8"/>
  <c r="U11" i="8"/>
  <c r="V11" i="8" s="1"/>
  <c r="X15" i="8"/>
  <c r="U15" i="8"/>
  <c r="V15" i="8" s="1"/>
  <c r="X19" i="8"/>
  <c r="X27" i="8"/>
  <c r="X43" i="8"/>
  <c r="U43" i="8"/>
  <c r="V43" i="8" s="1"/>
  <c r="X47" i="8"/>
  <c r="U47" i="8"/>
  <c r="V47" i="8" s="1"/>
  <c r="X30" i="8"/>
  <c r="U30" i="8"/>
  <c r="V30" i="8" s="1"/>
  <c r="X38" i="8"/>
  <c r="U38" i="8"/>
  <c r="V38" i="8" s="1"/>
  <c r="X46" i="8"/>
  <c r="U46" i="8"/>
  <c r="V46" i="8" s="1"/>
  <c r="Y48" i="8"/>
  <c r="Z48" i="8" s="1"/>
  <c r="X33" i="8"/>
  <c r="X22" i="8"/>
  <c r="U22" i="8"/>
  <c r="V22" i="8" s="1"/>
  <c r="U44" i="8"/>
  <c r="V44" i="8" s="1"/>
  <c r="U52" i="8"/>
  <c r="V52" i="8" s="1"/>
  <c r="X54" i="8"/>
  <c r="U54" i="8"/>
  <c r="V54" i="8" s="1"/>
  <c r="X26" i="8"/>
  <c r="U26" i="8"/>
  <c r="V26" i="8" s="1"/>
  <c r="X41" i="8"/>
  <c r="U41" i="8"/>
  <c r="V41" i="8" s="1"/>
  <c r="X49" i="8"/>
  <c r="X18" i="8"/>
  <c r="U18" i="8"/>
  <c r="V18" i="8" s="1"/>
  <c r="U20" i="8"/>
  <c r="V20" i="8" s="1"/>
  <c r="X34" i="8"/>
  <c r="U34" i="8"/>
  <c r="V34" i="8" s="1"/>
  <c r="X42" i="8"/>
  <c r="U42" i="8"/>
  <c r="V42" i="8" s="1"/>
  <c r="X50" i="8"/>
  <c r="U50" i="8"/>
  <c r="V50" i="8" s="1"/>
  <c r="X37" i="8"/>
  <c r="U37" i="8"/>
  <c r="V37" i="8" s="1"/>
  <c r="U36" i="8" l="1"/>
  <c r="V36" i="8" s="1"/>
  <c r="X17" i="8"/>
  <c r="Z28" i="8"/>
  <c r="V21" i="8"/>
  <c r="U23" i="8"/>
  <c r="V23" i="8" s="1"/>
  <c r="U29" i="8"/>
  <c r="V29" i="8" s="1"/>
  <c r="X39" i="8"/>
  <c r="Y39" i="8" s="1"/>
  <c r="Z39" i="8" s="1"/>
  <c r="V25" i="8"/>
  <c r="X25" i="8"/>
  <c r="U16" i="8"/>
  <c r="V16" i="8" s="1"/>
  <c r="V28" i="8"/>
  <c r="U28" i="8"/>
  <c r="X21" i="8"/>
  <c r="X34" i="9"/>
  <c r="X35" i="9" s="1"/>
  <c r="T34" i="9"/>
  <c r="T35" i="9" s="1"/>
  <c r="Y34" i="9"/>
  <c r="Y35" i="9" s="1"/>
  <c r="Z34" i="9"/>
  <c r="Z35" i="9" s="1"/>
  <c r="V34" i="9"/>
  <c r="V35" i="9" s="1"/>
  <c r="U14" i="8"/>
  <c r="V14" i="8" s="1"/>
  <c r="T55" i="8"/>
  <c r="U35" i="8"/>
  <c r="V35" i="8" s="1"/>
  <c r="U51" i="8"/>
  <c r="V51" i="8" s="1"/>
  <c r="U24" i="8"/>
  <c r="V24" i="8" s="1"/>
  <c r="X40" i="8"/>
  <c r="Y40" i="8" s="1"/>
  <c r="Z40" i="8" s="1"/>
  <c r="U40" i="8"/>
  <c r="V40" i="8" s="1"/>
  <c r="X14" i="8"/>
  <c r="Y14" i="8" s="1"/>
  <c r="Z14" i="8" s="1"/>
  <c r="U31" i="8"/>
  <c r="V31" i="8" s="1"/>
  <c r="U53" i="8"/>
  <c r="V53" i="8" s="1"/>
  <c r="U45" i="8"/>
  <c r="V45" i="8" s="1"/>
  <c r="U13" i="8"/>
  <c r="V13" i="8"/>
  <c r="X32" i="8"/>
  <c r="U32" i="8"/>
  <c r="V32" i="8" s="1"/>
  <c r="X12" i="8"/>
  <c r="Y12" i="8" s="1"/>
  <c r="Z12" i="8" s="1"/>
  <c r="Y43" i="8"/>
  <c r="Z43" i="8" s="1"/>
  <c r="Y41" i="8"/>
  <c r="Z41" i="8" s="1"/>
  <c r="Y52" i="8"/>
  <c r="Z52" i="8" s="1"/>
  <c r="Y45" i="8"/>
  <c r="Z45" i="8" s="1"/>
  <c r="Y18" i="8"/>
  <c r="Z18" i="8" s="1"/>
  <c r="Y15" i="8"/>
  <c r="Z15" i="8" s="1"/>
  <c r="V33" i="8"/>
  <c r="Y33" i="8"/>
  <c r="Z33" i="8" s="1"/>
  <c r="X55" i="8"/>
  <c r="T56" i="8"/>
  <c r="T57" i="8"/>
  <c r="Y54" i="8"/>
  <c r="Z54" i="8" s="1"/>
  <c r="Y11" i="8"/>
  <c r="Z11" i="8" s="1"/>
  <c r="Y47" i="8"/>
  <c r="Z47" i="8" s="1"/>
  <c r="Y53" i="8"/>
  <c r="Z53" i="8" s="1"/>
  <c r="Y21" i="8"/>
  <c r="Z21" i="8" s="1"/>
  <c r="Y46" i="8"/>
  <c r="Z46" i="8" s="1"/>
  <c r="Y19" i="8"/>
  <c r="Z19" i="8" s="1"/>
  <c r="Y13" i="8"/>
  <c r="Z13" i="8" s="1"/>
  <c r="Y50" i="8"/>
  <c r="Z50" i="8" s="1"/>
  <c r="Y26" i="8"/>
  <c r="Z26" i="8" s="1"/>
  <c r="Y38" i="8"/>
  <c r="Z38" i="8" s="1"/>
  <c r="Y51" i="8"/>
  <c r="Z51" i="8" s="1"/>
  <c r="Y31" i="8"/>
  <c r="Z31" i="8" s="1"/>
  <c r="Y37" i="8"/>
  <c r="Z37" i="8" s="1"/>
  <c r="Y29" i="8"/>
  <c r="Z29" i="8"/>
  <c r="Y17" i="8"/>
  <c r="Z17" i="8" s="1"/>
  <c r="Y35" i="8"/>
  <c r="Z35" i="8" s="1"/>
  <c r="Y42" i="8"/>
  <c r="Z42" i="8" s="1"/>
  <c r="Y27" i="8"/>
  <c r="Z27" i="8" s="1"/>
  <c r="Y25" i="8"/>
  <c r="Z25" i="8" s="1"/>
  <c r="Y34" i="8"/>
  <c r="Z34" i="8" s="1"/>
  <c r="Y49" i="8"/>
  <c r="Z49" i="8" s="1"/>
  <c r="Y22" i="8"/>
  <c r="Z22" i="8" s="1"/>
  <c r="Y30" i="8"/>
  <c r="Z30" i="8" s="1"/>
  <c r="Y23" i="8"/>
  <c r="Z23" i="8" s="1"/>
  <c r="V55" i="8" l="1"/>
  <c r="Y32" i="8"/>
  <c r="Z32" i="8"/>
  <c r="U55" i="8"/>
  <c r="Z55" i="8"/>
  <c r="X56" i="8"/>
  <c r="X57" i="8" s="1"/>
  <c r="V56" i="8"/>
  <c r="V57" i="8" s="1"/>
  <c r="Y55" i="8"/>
  <c r="U56" i="8"/>
  <c r="U57" i="8"/>
  <c r="Z56" i="8" l="1"/>
  <c r="Z57" i="8"/>
  <c r="Y56" i="8"/>
  <c r="Y57" i="8" s="1"/>
  <c r="V33" i="5" l="1"/>
  <c r="Y56" i="4" l="1"/>
  <c r="Y57" i="4" s="1"/>
  <c r="Z56" i="4"/>
  <c r="Z57" i="4" s="1"/>
  <c r="W33" i="5"/>
  <c r="X58" i="4" l="1"/>
  <c r="Z33" i="5"/>
  <c r="AA33" i="5"/>
  <c r="D8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<sst xmlns="http://schemas.openxmlformats.org/spreadsheetml/2006/main" count="589" uniqueCount="186">
  <si>
    <t>Rama Judicial del Poder Público</t>
  </si>
  <si>
    <t>Consejo Superior de la Judicatura</t>
  </si>
  <si>
    <t>Dirección Ejecutiva Seccional de Administración Judicial</t>
  </si>
  <si>
    <t xml:space="preserve">SOLICITUD DE COTIZACION DISTRITO DE  FLORENCIA- CAQUETA </t>
  </si>
  <si>
    <t>TIPO DE CONTROL</t>
  </si>
  <si>
    <t>AREA-M2</t>
  </si>
  <si>
    <t>CANTIDAD</t>
  </si>
  <si>
    <t>MPIO</t>
  </si>
  <si>
    <t>DEPARTAMENTO</t>
  </si>
  <si>
    <t>VALOR UNITARIO (ANTES DE IVA) - MPIOS DE FLORENCIA -FUMIGACIÓN  contra plagas, para eliminación de cucarachas, zancudos, moscas, pulgas, hormigas y arañas</t>
  </si>
  <si>
    <t xml:space="preserve">VALOR UNITARIO (ANTES DE IVA) - MPIOS DE FLORENCIA - Desratización, para eliminación o desaparición de ratas, ratones y roedores </t>
  </si>
  <si>
    <t>VALOR UNITARIO (ANTES DE IVA) - MPIOS DE FLORENCIA - FUMIGACIÓN contra plagas, para eliminación de acaros</t>
  </si>
  <si>
    <t>VALOR UNITARIO (ANTES DE IVA) -  FUMIGACIÓN  contra plagas, para eliminación de cucarachas, zancudos, moscas, pulgas, hormigas y arañas</t>
  </si>
  <si>
    <t>VALOR UNITARIO (ANTES DE IVA) DESRATIZACIÓN</t>
  </si>
  <si>
    <t>VALOR UNITARIO (ANTES DE IVA)  FUMIGACIÓN contra plagas, para eliminación de acaros</t>
  </si>
  <si>
    <t>VALOR TOTAL</t>
  </si>
  <si>
    <t>Item</t>
  </si>
  <si>
    <t>SEDES</t>
  </si>
  <si>
    <t>IVA 19%</t>
  </si>
  <si>
    <t>CALLE 5 N° 3 - 37</t>
  </si>
  <si>
    <t>ALBANIA</t>
  </si>
  <si>
    <t>CAQUETA</t>
  </si>
  <si>
    <t>CARRERA 4 Nº 5-59/ BELEN DE LOS ANDAQUIES-FLORENCIA</t>
  </si>
  <si>
    <t>BELEN DE LOS ANDAQUIES</t>
  </si>
  <si>
    <t>Calle 3 No 52/54/56/60 CARTAGENA DEL CHAIRA- FLORENCIA</t>
  </si>
  <si>
    <t>CARTAGENA DEL CHAIRA</t>
  </si>
  <si>
    <t xml:space="preserve">Calle 9 No. 3-36 Esquina </t>
  </si>
  <si>
    <t>CURILLO</t>
  </si>
  <si>
    <t>Calle 3 No 4-18 DOCELLO</t>
  </si>
  <si>
    <t>DONCELLO</t>
  </si>
  <si>
    <t>Av. 16 No. 6-47</t>
  </si>
  <si>
    <t>FLORENCIA</t>
  </si>
  <si>
    <t>Carrera 11#11-34 Barrio La Cooperativa (Salas Plenas)</t>
  </si>
  <si>
    <t xml:space="preserve">FLORENCIA </t>
  </si>
  <si>
    <t xml:space="preserve">Carrera 11 No 11-20 Barrio La Cooperativa </t>
  </si>
  <si>
    <t>Carrera 11 kilometro 3 Bodega 3 Parque industrial Santa María</t>
  </si>
  <si>
    <t>Carrera 6A#15-30 Barrio Siete de Agosto (bodega muebles)</t>
  </si>
  <si>
    <t>Calle 5 No 04-03 Barrio Las Brisas</t>
  </si>
  <si>
    <t>LA MONTAÑITA</t>
  </si>
  <si>
    <t>Carrera 4 N. 3-11 con Calle 3 N.3-75 Barrio Alameda</t>
  </si>
  <si>
    <t>MORELIA</t>
  </si>
  <si>
    <t>Carrera 8 No. 4-04 MILAN</t>
  </si>
  <si>
    <t>MILAN</t>
  </si>
  <si>
    <t xml:space="preserve">Calle 5 No 5-45 Barrio El Centro </t>
  </si>
  <si>
    <t>PAUJIL</t>
  </si>
  <si>
    <t>Cll. 4  N° 5-06/16 Crra 5 No 4-04</t>
  </si>
  <si>
    <t>PUERTO RICO</t>
  </si>
  <si>
    <t xml:space="preserve">Carrera 7 No. 6/22/24 Barrio Las Américas </t>
  </si>
  <si>
    <t xml:space="preserve">Calle 3 No. 4 – 24 Barrio El Centro </t>
  </si>
  <si>
    <t>SAN JOSE DE
 FRAGUA</t>
  </si>
  <si>
    <t>Calle 2 Bis No. 2-22 Barrio Hernández</t>
  </si>
  <si>
    <t xml:space="preserve">SAN VICENTE DEL CAGUAN </t>
  </si>
  <si>
    <t xml:space="preserve">Calle 4 No. 4-21/25 </t>
  </si>
  <si>
    <t>SAN VICENTE 
DEL CAGUAN</t>
  </si>
  <si>
    <t>Calle 4 NO 4 -29</t>
  </si>
  <si>
    <t>SOLITA</t>
  </si>
  <si>
    <t>Calle 7 No 4-06</t>
  </si>
  <si>
    <t>SOLANO</t>
  </si>
  <si>
    <t xml:space="preserve">Calle 10 No. 4-26-28/4-14-22 </t>
  </si>
  <si>
    <t>VALPARAISO</t>
  </si>
  <si>
    <t>Firma del Proveedor</t>
  </si>
  <si>
    <t>SOLICITUD DE COTIZACION DISTRITO DE  NEIVA- HUILA</t>
  </si>
  <si>
    <t>CANTIDAD DE FUMIGACIOES</t>
  </si>
  <si>
    <t>VALOR UNITARIO (ANTES DE IVA) - MPIOS DE NEIVA -FUMIGACIÓN  contra plagas, para eliminación de cucarachas, zancudos, moscas, pulgas, hormigas y arañas</t>
  </si>
  <si>
    <t>VALOR UNITARIO (ANTES DE IVA) - MPIOS DE NEIVA -  Desratización, para eliminación o desaparición de ratas, ratones y roedores</t>
  </si>
  <si>
    <t>VALOR UNITARIO (ANTES DE IVA) - MPIOS DE NEIVA - FUMIGACIÓN contra plagas, para eliminación de acaros</t>
  </si>
  <si>
    <t>Calle 9 No. 7-42 ACEVEDO</t>
  </si>
  <si>
    <t>ACEVEDO</t>
  </si>
  <si>
    <t>HUILA</t>
  </si>
  <si>
    <t>Carrera 5 No 2-31</t>
  </si>
  <si>
    <t>Algeciras</t>
  </si>
  <si>
    <t>Calle 6A 4 -07 ALTAMIRA</t>
  </si>
  <si>
    <t>ALTAMIRA</t>
  </si>
  <si>
    <t>Calle 5 No. 7-15 AGRADO</t>
  </si>
  <si>
    <t>AGRADO</t>
  </si>
  <si>
    <t>Carrera 7 No 4-39 Barrio la Palmita</t>
  </si>
  <si>
    <t>Aipe</t>
  </si>
  <si>
    <t xml:space="preserve"> Carrera 5 No 2B-38</t>
  </si>
  <si>
    <t>Baraya</t>
  </si>
  <si>
    <t>CARRERA 9 N° 17-05 CAMPOALEGRE</t>
  </si>
  <si>
    <t>CAMPOALEGRE</t>
  </si>
  <si>
    <t>Carrera 3 # 4-26 – 28</t>
  </si>
  <si>
    <t>Colombia</t>
  </si>
  <si>
    <t>CARRERA 5 N° 1A-63</t>
  </si>
  <si>
    <t>Elías</t>
  </si>
  <si>
    <t>CRA 8 No. 8 – 17 GARZÓN-HUILA</t>
  </si>
  <si>
    <t>GARZÓN-HUILA</t>
  </si>
  <si>
    <t>Carrera 10 No. 10- 50  Local 1 Garzón Huila</t>
  </si>
  <si>
    <t>GARZON</t>
  </si>
  <si>
    <t>Calle 2 No 5-70 Barrio Universitario GIGANTE</t>
  </si>
  <si>
    <t>GIGANTE</t>
  </si>
  <si>
    <t>Calle 3 No 3- 28/ 32 GUADALUPE</t>
  </si>
  <si>
    <t xml:space="preserve"> GUADALUPE</t>
  </si>
  <si>
    <t>Local No 2 Ubicado en la Calle 6 No 8-66
HOBO</t>
  </si>
  <si>
    <t xml:space="preserve">
HOBO</t>
  </si>
  <si>
    <t>Calle 4 No 4-109 - Iquira</t>
  </si>
  <si>
    <t>IQUIRA</t>
  </si>
  <si>
    <t>Calle 4 No. 2-28 ISNOS</t>
  </si>
  <si>
    <t>ISNOS</t>
  </si>
  <si>
    <t>Calle 5a No 4-35 LA ARGENTINA</t>
  </si>
  <si>
    <t xml:space="preserve"> LA ARGENTINA</t>
  </si>
  <si>
    <t>CALLE 5 No. 4 – 44 SEDE JUDICIAL- LA PLATA-HUILA</t>
  </si>
  <si>
    <t xml:space="preserve"> LA PLATA</t>
  </si>
  <si>
    <t>ARCHIVO -  LA PLATA-HUILA</t>
  </si>
  <si>
    <t>Calle 2 No 5-55 NÁTAGA</t>
  </si>
  <si>
    <t>NÁTAGA</t>
  </si>
  <si>
    <t>CRA 4 No 6 – 99 NEIVA-HUILA</t>
  </si>
  <si>
    <t>NEIVA</t>
  </si>
  <si>
    <t>CRA 4 No 12-35/37/43
Neiva - Huila</t>
  </si>
  <si>
    <t>Carrera 5 Sur No. 20-42 NEIVA-HUILA</t>
  </si>
  <si>
    <t>Calle 11 No 2-55 NEIVA-HUILA</t>
  </si>
  <si>
    <t>CALLE 6 No 3-03 NEIVA HUILA</t>
  </si>
  <si>
    <t>Carrera 6 No. 4-33 OPORAPA</t>
  </si>
  <si>
    <t>OPORAPA</t>
  </si>
  <si>
    <t>CALLE 9 No. 9 – 37
Palermo - Huila</t>
  </si>
  <si>
    <t xml:space="preserve">
Palermo </t>
  </si>
  <si>
    <t>Carrera 6A No 3-57 PAICOL</t>
  </si>
  <si>
    <t xml:space="preserve"> PAICOL</t>
  </si>
  <si>
    <t>Calle 1 No 2-51</t>
  </si>
  <si>
    <t>Palestina</t>
  </si>
  <si>
    <t>Calle 8 No 8 - 05 PITAL</t>
  </si>
  <si>
    <t>PITAL</t>
  </si>
  <si>
    <t>CARRERA 4 N° 13-62 -SEDE JUDICIAL</t>
  </si>
  <si>
    <t>PITALITO</t>
  </si>
  <si>
    <t>Bodega No 8, ubicada en la calle 26B No 8A- 16  "La Florida Centro Logistico".</t>
  </si>
  <si>
    <t>Calle 4 No 4-26 RIVERA</t>
  </si>
  <si>
    <t>RIVERA</t>
  </si>
  <si>
    <t>CALLE 2 N° 5 - 44 SALADOBLANCO</t>
  </si>
  <si>
    <t>SALADOBLANCO</t>
  </si>
  <si>
    <t>Local 101, 105 Y 106
Carrera 3 No. 9-34 SANTA MARIA</t>
  </si>
  <si>
    <t xml:space="preserve"> SANTA MARIA</t>
  </si>
  <si>
    <t>Calle 3 No. 13–24 SAN AGUSTIN</t>
  </si>
  <si>
    <t>SAN AGUSTIN</t>
  </si>
  <si>
    <t>Calle 6 No 3-47/51 SUAZA</t>
  </si>
  <si>
    <t>SUAZA</t>
  </si>
  <si>
    <t>Carrera 4 No 10 -39 barrio centro del Municipio de Tarqui</t>
  </si>
  <si>
    <t xml:space="preserve"> Tarqui</t>
  </si>
  <si>
    <t>Carrera 3 No 2-02 y 2-06</t>
  </si>
  <si>
    <t>Tello</t>
  </si>
  <si>
    <t>Carrera 3 No 5-36 TERUEL</t>
  </si>
  <si>
    <t>TERUEL</t>
  </si>
  <si>
    <t>CALLE 6 A N° 9 - 36 TESALIA</t>
  </si>
  <si>
    <t xml:space="preserve"> TESALIA</t>
  </si>
  <si>
    <t>CALLE 11 N° 2 - 23 TIMANA</t>
  </si>
  <si>
    <t>TIMANA</t>
  </si>
  <si>
    <t xml:space="preserve">Calle 4 No 6-46 Barrio Buenavista </t>
  </si>
  <si>
    <t>VILLAVIEJA</t>
  </si>
  <si>
    <t>CARRERA 5A N° 1 - 52 y 56 - Yaguara</t>
  </si>
  <si>
    <t>Yaguará</t>
  </si>
  <si>
    <t>Firma del proveedor</t>
  </si>
  <si>
    <t>VALOR TOTAL PROPUESTA</t>
  </si>
  <si>
    <t xml:space="preserve">VALOR </t>
  </si>
  <si>
    <t>DISTRITO DE NEIVA</t>
  </si>
  <si>
    <t>DISTRITO DE FLORENCIA</t>
  </si>
  <si>
    <t xml:space="preserve">FUMIGACIONES DEL HUILA </t>
  </si>
  <si>
    <t>PRECIO HISTORICO 2024 CON INCREMENTO DE  IPC</t>
  </si>
  <si>
    <t>SERVICIOS INTEGRALES FN</t>
  </si>
  <si>
    <t xml:space="preserve">VALOR UNITARIO PROMEDIO TOTAL POR INMUEBLE </t>
  </si>
  <si>
    <t>SUBTOTAL SIN IVA</t>
  </si>
  <si>
    <t xml:space="preserve"> IVA DEL 19%</t>
  </si>
  <si>
    <t>VALORES PROMEDIO DEL ESTUDIO DEL MERCADO POR UNIDAD</t>
  </si>
  <si>
    <t xml:space="preserve">VALOR UNITARIO PROMEDIO POR NUMERO DE FUMIGACIONES TOTAL POR INMUEBLE </t>
  </si>
  <si>
    <t>CANTIDAD TOTAL</t>
  </si>
  <si>
    <t>CANTIDAD DE FUMIGACIONES</t>
  </si>
  <si>
    <t>Neiva, Huila</t>
  </si>
  <si>
    <t>ESTUDIO DE MERCADO</t>
  </si>
  <si>
    <t xml:space="preserve">OBJETO: </t>
  </si>
  <si>
    <t xml:space="preserve">Contratar a nombre de la Nación - Consejo Superior de la Judicatura – Dirección Ejecutiva de Administración Judicial Seccional Neiva, por el sistema a precios unitarios “El mantenimiento preventivo, mediante el servicio de fumigación  para la desinsectación, desinfección de las sedes de los distritos judiciales de Neiva y Florencia”. </t>
  </si>
  <si>
    <t>FUMIGACIONES DEL HUILA</t>
  </si>
  <si>
    <t>ITEM</t>
  </si>
  <si>
    <t>DESCRIPCION</t>
  </si>
  <si>
    <t>UND</t>
  </si>
  <si>
    <t>CANT</t>
  </si>
  <si>
    <t>VALOR UNITARIO SIN IVA - MPIO DE NEIVA</t>
  </si>
  <si>
    <t>VALOR UNITARIO SIN IVA - MPIOS DEL HUILA</t>
  </si>
  <si>
    <t>VALOR UNITARIO SIN IVA - MPIO DE FLORENCIA</t>
  </si>
  <si>
    <t>VALOR UNITARIO SIN IVA - MPIOS DEL CAQUETA</t>
  </si>
  <si>
    <t xml:space="preserve">Servicios de fumigación contra plagas, para eliminación de cucarachas, zancudos, moscas, pulgas, hormigas y arañas en los diferentes despachos judiciales y áreas administrativas a cargo de la Dirección Seccional de Neiva.  </t>
  </si>
  <si>
    <t>M2</t>
  </si>
  <si>
    <t xml:space="preserve">Servicios de fumigación contra plagas, para eliminación de acaros, mediante maquina a vapor  en los diferentes despachos judiciales y áreas administrativas a cargo de la Dirección Seccional de Neiva.  </t>
  </si>
  <si>
    <t xml:space="preserve">Servicios de desratización, para eliminación o desaparición de ratas y ratones en los diferentes despachos judiciales y áreas administrativas a cargo de la Dirección Seccional de Neiva.  </t>
  </si>
  <si>
    <t>Tiempo de ejecución: 15 dias</t>
  </si>
  <si>
    <t>VALORES TOTAL PROMEDIO DEL ESTUDIO DEL MERCADO POR CANTIDAD</t>
  </si>
  <si>
    <t>VALOR DEL ESTUDIO  PARA EL HUILA</t>
  </si>
  <si>
    <t>VALOR PROMEDIO UNITARIO POR METRO CUADRADO</t>
  </si>
  <si>
    <t>VALOR DEL ESTUDIO  PARA ELCAQETA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</si>
</sst>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#,##0_ ;\-#,##0\ "/>
    <numFmt numFmtId="166" formatCode="_-* #,##0_-;\-* #,##0_-;_-* &quot;-&quot;??_-;_-@_-"/>
  </numFmts>
  <fonts count="27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name val="Arial MT"/>
      <charset val="134"/>
    </font>
    <font>
      <b/>
      <sz val="8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u/>
      <sz val="9"/>
      <color theme="1"/>
      <name val="Arial"/>
      <family val="2"/>
    </font>
    <font>
      <u/>
      <sz val="9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DDD9C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7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medium">
        <color auto="1"/>
      </left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rgb="FF000000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6">
    <xf numFmtId="0" fontId="0" fillId="0" borderId="0"/>
    <xf numFmtId="164" fontId="10" fillId="0" borderId="0" applyFont="0" applyFill="0" applyBorder="0" applyAlignment="0" applyProtection="0"/>
    <xf numFmtId="0" fontId="11" fillId="0" borderId="0"/>
    <xf numFmtId="0" fontId="10" fillId="0" borderId="0"/>
    <xf numFmtId="0" fontId="1" fillId="0" borderId="0"/>
    <xf numFmtId="43" fontId="1" fillId="0" borderId="0" applyFont="0" applyFill="0" applyBorder="0" applyAlignment="0" applyProtection="0"/>
  </cellStyleXfs>
  <cellXfs count="274">
    <xf numFmtId="0" fontId="0" fillId="0" borderId="0" xfId="0"/>
    <xf numFmtId="0" fontId="5" fillId="2" borderId="9" xfId="2" applyFont="1" applyFill="1" applyBorder="1" applyAlignment="1">
      <alignment horizontal="center" vertical="top" wrapText="1"/>
    </xf>
    <xf numFmtId="0" fontId="7" fillId="4" borderId="14" xfId="2" applyFont="1" applyFill="1" applyBorder="1" applyAlignment="1">
      <alignment horizontal="center" vertical="center" wrapText="1"/>
    </xf>
    <xf numFmtId="0" fontId="7" fillId="4" borderId="6" xfId="2" applyFont="1" applyFill="1" applyBorder="1" applyAlignment="1">
      <alignment horizontal="center" vertical="center" wrapText="1"/>
    </xf>
    <xf numFmtId="0" fontId="7" fillId="5" borderId="6" xfId="2" applyFont="1" applyFill="1" applyBorder="1" applyAlignment="1">
      <alignment horizontal="center" vertical="center"/>
    </xf>
    <xf numFmtId="0" fontId="7" fillId="4" borderId="6" xfId="2" applyFont="1" applyFill="1" applyBorder="1" applyAlignment="1">
      <alignment horizontal="center" vertical="center"/>
    </xf>
    <xf numFmtId="2" fontId="7" fillId="5" borderId="6" xfId="2" applyNumberFormat="1" applyFont="1" applyFill="1" applyBorder="1" applyAlignment="1">
      <alignment horizontal="center" vertical="center" wrapText="1"/>
    </xf>
    <xf numFmtId="2" fontId="7" fillId="4" borderId="6" xfId="2" applyNumberFormat="1" applyFont="1" applyFill="1" applyBorder="1" applyAlignment="1">
      <alignment horizontal="center" vertical="center" wrapText="1"/>
    </xf>
    <xf numFmtId="0" fontId="7" fillId="5" borderId="6" xfId="2" applyFont="1" applyFill="1" applyBorder="1" applyAlignment="1">
      <alignment horizontal="center" vertical="center" wrapText="1"/>
    </xf>
    <xf numFmtId="2" fontId="7" fillId="5" borderId="6" xfId="2" applyNumberFormat="1" applyFont="1" applyFill="1" applyBorder="1" applyAlignment="1">
      <alignment horizontal="center" vertical="center"/>
    </xf>
    <xf numFmtId="2" fontId="7" fillId="4" borderId="6" xfId="2" applyNumberFormat="1" applyFont="1" applyFill="1" applyBorder="1" applyAlignment="1">
      <alignment horizontal="center" vertical="center"/>
    </xf>
    <xf numFmtId="0" fontId="7" fillId="0" borderId="6" xfId="2" applyFont="1" applyBorder="1" applyAlignment="1">
      <alignment horizontal="center" vertical="center" wrapText="1"/>
    </xf>
    <xf numFmtId="4" fontId="0" fillId="0" borderId="0" xfId="0" applyNumberFormat="1"/>
    <xf numFmtId="42" fontId="7" fillId="4" borderId="6" xfId="2" applyNumberFormat="1" applyFont="1" applyFill="1" applyBorder="1" applyAlignment="1">
      <alignment horizontal="center" vertical="center"/>
    </xf>
    <xf numFmtId="1" fontId="7" fillId="2" borderId="15" xfId="2" applyNumberFormat="1" applyFont="1" applyFill="1" applyBorder="1" applyAlignment="1">
      <alignment horizontal="center" vertical="center" shrinkToFit="1"/>
    </xf>
    <xf numFmtId="0" fontId="14" fillId="0" borderId="0" xfId="0" applyFont="1"/>
    <xf numFmtId="0" fontId="7" fillId="0" borderId="6" xfId="2" applyFont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 wrapText="1"/>
    </xf>
    <xf numFmtId="0" fontId="15" fillId="0" borderId="0" xfId="0" applyFont="1" applyAlignment="1">
      <alignment vertical="center"/>
    </xf>
    <xf numFmtId="42" fontId="7" fillId="6" borderId="6" xfId="2" applyNumberFormat="1" applyFont="1" applyFill="1" applyBorder="1" applyAlignment="1">
      <alignment horizontal="center" vertical="center" wrapText="1"/>
    </xf>
    <xf numFmtId="0" fontId="13" fillId="0" borderId="0" xfId="0" applyFont="1"/>
    <xf numFmtId="42" fontId="7" fillId="7" borderId="6" xfId="2" applyNumberFormat="1" applyFont="1" applyFill="1" applyBorder="1" applyAlignment="1">
      <alignment horizontal="center" vertical="center" wrapText="1"/>
    </xf>
    <xf numFmtId="0" fontId="4" fillId="2" borderId="26" xfId="2" applyFont="1" applyFill="1" applyBorder="1" applyAlignment="1">
      <alignment vertical="center" wrapText="1"/>
    </xf>
    <xf numFmtId="0" fontId="4" fillId="2" borderId="10" xfId="2" applyFont="1" applyFill="1" applyBorder="1" applyAlignment="1">
      <alignment vertical="center" wrapText="1"/>
    </xf>
    <xf numFmtId="0" fontId="7" fillId="4" borderId="30" xfId="2" applyFont="1" applyFill="1" applyBorder="1" applyAlignment="1">
      <alignment horizontal="center" vertical="center"/>
    </xf>
    <xf numFmtId="0" fontId="7" fillId="4" borderId="30" xfId="2" applyFont="1" applyFill="1" applyBorder="1" applyAlignment="1">
      <alignment horizontal="center" vertical="center" wrapText="1"/>
    </xf>
    <xf numFmtId="0" fontId="0" fillId="0" borderId="16" xfId="0" applyBorder="1"/>
    <xf numFmtId="42" fontId="7" fillId="6" borderId="12" xfId="2" applyNumberFormat="1" applyFont="1" applyFill="1" applyBorder="1" applyAlignment="1">
      <alignment horizontal="center" vertical="center" wrapText="1"/>
    </xf>
    <xf numFmtId="42" fontId="7" fillId="6" borderId="35" xfId="2" applyNumberFormat="1" applyFont="1" applyFill="1" applyBorder="1" applyAlignment="1">
      <alignment horizontal="center" vertical="center" wrapText="1"/>
    </xf>
    <xf numFmtId="0" fontId="2" fillId="0" borderId="6" xfId="0" applyFont="1" applyBorder="1"/>
    <xf numFmtId="44" fontId="0" fillId="0" borderId="6" xfId="0" applyNumberFormat="1" applyBorder="1"/>
    <xf numFmtId="0" fontId="3" fillId="8" borderId="6" xfId="0" applyFont="1" applyFill="1" applyBorder="1"/>
    <xf numFmtId="0" fontId="3" fillId="8" borderId="6" xfId="0" applyFont="1" applyFill="1" applyBorder="1" applyAlignment="1">
      <alignment horizontal="center"/>
    </xf>
    <xf numFmtId="44" fontId="3" fillId="8" borderId="6" xfId="0" applyNumberFormat="1" applyFont="1" applyFill="1" applyBorder="1"/>
    <xf numFmtId="42" fontId="7" fillId="7" borderId="1" xfId="2" applyNumberFormat="1" applyFont="1" applyFill="1" applyBorder="1" applyAlignment="1">
      <alignment horizontal="center" vertical="center" wrapText="1"/>
    </xf>
    <xf numFmtId="42" fontId="7" fillId="7" borderId="2" xfId="2" applyNumberFormat="1" applyFont="1" applyFill="1" applyBorder="1" applyAlignment="1">
      <alignment horizontal="center" vertical="center" wrapText="1"/>
    </xf>
    <xf numFmtId="42" fontId="7" fillId="7" borderId="5" xfId="2" applyNumberFormat="1" applyFont="1" applyFill="1" applyBorder="1" applyAlignment="1">
      <alignment horizontal="center" vertical="center" wrapText="1"/>
    </xf>
    <xf numFmtId="44" fontId="7" fillId="7" borderId="24" xfId="2" applyNumberFormat="1" applyFont="1" applyFill="1" applyBorder="1" applyAlignment="1">
      <alignment horizontal="center" vertical="top"/>
    </xf>
    <xf numFmtId="42" fontId="7" fillId="7" borderId="25" xfId="2" applyNumberFormat="1" applyFont="1" applyFill="1" applyBorder="1" applyAlignment="1">
      <alignment horizontal="center" vertical="center" wrapText="1"/>
    </xf>
    <xf numFmtId="42" fontId="7" fillId="7" borderId="12" xfId="2" applyNumberFormat="1" applyFont="1" applyFill="1" applyBorder="1" applyAlignment="1">
      <alignment horizontal="center" vertical="center" wrapText="1"/>
    </xf>
    <xf numFmtId="44" fontId="7" fillId="7" borderId="34" xfId="2" applyNumberFormat="1" applyFont="1" applyFill="1" applyBorder="1" applyAlignment="1">
      <alignment horizontal="center" vertical="top"/>
    </xf>
    <xf numFmtId="42" fontId="7" fillId="6" borderId="1" xfId="2" applyNumberFormat="1" applyFont="1" applyFill="1" applyBorder="1" applyAlignment="1">
      <alignment horizontal="center" vertical="center" wrapText="1"/>
    </xf>
    <xf numFmtId="42" fontId="7" fillId="6" borderId="2" xfId="2" applyNumberFormat="1" applyFont="1" applyFill="1" applyBorder="1" applyAlignment="1">
      <alignment horizontal="center" vertical="center" wrapText="1"/>
    </xf>
    <xf numFmtId="42" fontId="7" fillId="6" borderId="5" xfId="2" applyNumberFormat="1" applyFont="1" applyFill="1" applyBorder="1" applyAlignment="1">
      <alignment horizontal="center" vertical="center" wrapText="1"/>
    </xf>
    <xf numFmtId="44" fontId="7" fillId="6" borderId="24" xfId="2" applyNumberFormat="1" applyFont="1" applyFill="1" applyBorder="1" applyAlignment="1">
      <alignment horizontal="center" vertical="top"/>
    </xf>
    <xf numFmtId="44" fontId="7" fillId="6" borderId="34" xfId="2" applyNumberFormat="1" applyFont="1" applyFill="1" applyBorder="1" applyAlignment="1">
      <alignment horizontal="center" vertical="top"/>
    </xf>
    <xf numFmtId="0" fontId="17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2" borderId="26" xfId="2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4" borderId="7" xfId="2" applyFont="1" applyFill="1" applyBorder="1" applyAlignment="1">
      <alignment vertical="center" wrapText="1"/>
    </xf>
    <xf numFmtId="0" fontId="4" fillId="2" borderId="26" xfId="2" applyFont="1" applyFill="1" applyBorder="1" applyAlignment="1">
      <alignment horizontal="center" vertical="center" wrapText="1"/>
    </xf>
    <xf numFmtId="3" fontId="0" fillId="0" borderId="6" xfId="0" applyNumberFormat="1" applyBorder="1" applyAlignment="1">
      <alignment horizontal="right"/>
    </xf>
    <xf numFmtId="42" fontId="0" fillId="0" borderId="6" xfId="0" applyNumberFormat="1" applyBorder="1" applyAlignment="1">
      <alignment horizontal="right"/>
    </xf>
    <xf numFmtId="0" fontId="3" fillId="0" borderId="0" xfId="0" applyFont="1" applyAlignment="1">
      <alignment horizontal="center"/>
    </xf>
    <xf numFmtId="0" fontId="7" fillId="4" borderId="7" xfId="2" applyFont="1" applyFill="1" applyBorder="1" applyAlignment="1">
      <alignment vertical="center" wrapText="1"/>
    </xf>
    <xf numFmtId="0" fontId="4" fillId="2" borderId="26" xfId="2" applyFont="1" applyFill="1" applyBorder="1" applyAlignment="1">
      <alignment horizontal="center" vertical="center" wrapText="1"/>
    </xf>
    <xf numFmtId="0" fontId="4" fillId="2" borderId="10" xfId="2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2" fontId="7" fillId="4" borderId="5" xfId="2" applyNumberFormat="1" applyFont="1" applyFill="1" applyBorder="1" applyAlignment="1">
      <alignment horizontal="center" vertical="center"/>
    </xf>
    <xf numFmtId="42" fontId="7" fillId="4" borderId="24" xfId="2" applyNumberFormat="1" applyFont="1" applyFill="1" applyBorder="1" applyAlignment="1">
      <alignment horizontal="center" vertical="center"/>
    </xf>
    <xf numFmtId="42" fontId="7" fillId="4" borderId="25" xfId="2" applyNumberFormat="1" applyFont="1" applyFill="1" applyBorder="1" applyAlignment="1">
      <alignment horizontal="center" vertical="center"/>
    </xf>
    <xf numFmtId="42" fontId="7" fillId="4" borderId="12" xfId="2" applyNumberFormat="1" applyFont="1" applyFill="1" applyBorder="1" applyAlignment="1">
      <alignment horizontal="center" vertical="center"/>
    </xf>
    <xf numFmtId="42" fontId="7" fillId="4" borderId="34" xfId="2" applyNumberFormat="1" applyFont="1" applyFill="1" applyBorder="1" applyAlignment="1">
      <alignment horizontal="center" vertical="center"/>
    </xf>
    <xf numFmtId="1" fontId="7" fillId="2" borderId="41" xfId="2" applyNumberFormat="1" applyFont="1" applyFill="1" applyBorder="1" applyAlignment="1">
      <alignment horizontal="center" vertical="center" shrinkToFit="1"/>
    </xf>
    <xf numFmtId="0" fontId="7" fillId="4" borderId="42" xfId="2" applyFont="1" applyFill="1" applyBorder="1" applyAlignment="1">
      <alignment vertical="center" wrapText="1"/>
    </xf>
    <xf numFmtId="42" fontId="7" fillId="4" borderId="44" xfId="2" applyNumberFormat="1" applyFont="1" applyFill="1" applyBorder="1" applyAlignment="1">
      <alignment horizontal="center" vertical="center"/>
    </xf>
    <xf numFmtId="42" fontId="7" fillId="4" borderId="30" xfId="2" applyNumberFormat="1" applyFont="1" applyFill="1" applyBorder="1" applyAlignment="1">
      <alignment horizontal="center" vertical="center"/>
    </xf>
    <xf numFmtId="42" fontId="7" fillId="4" borderId="45" xfId="2" applyNumberFormat="1" applyFont="1" applyFill="1" applyBorder="1" applyAlignment="1">
      <alignment horizontal="center" vertical="center"/>
    </xf>
    <xf numFmtId="0" fontId="9" fillId="6" borderId="46" xfId="0" applyFont="1" applyFill="1" applyBorder="1" applyAlignment="1">
      <alignment horizontal="center"/>
    </xf>
    <xf numFmtId="0" fontId="9" fillId="6" borderId="47" xfId="0" applyFont="1" applyFill="1" applyBorder="1" applyAlignment="1">
      <alignment horizontal="center"/>
    </xf>
    <xf numFmtId="0" fontId="9" fillId="6" borderId="17" xfId="0" applyFont="1" applyFill="1" applyBorder="1" applyAlignment="1">
      <alignment horizontal="center"/>
    </xf>
    <xf numFmtId="42" fontId="7" fillId="6" borderId="31" xfId="2" applyNumberFormat="1" applyFont="1" applyFill="1" applyBorder="1" applyAlignment="1">
      <alignment horizontal="center" vertical="center" wrapText="1"/>
    </xf>
    <xf numFmtId="42" fontId="7" fillId="6" borderId="48" xfId="2" applyNumberFormat="1" applyFont="1" applyFill="1" applyBorder="1" applyAlignment="1">
      <alignment horizontal="center" vertical="center" wrapText="1"/>
    </xf>
    <xf numFmtId="42" fontId="7" fillId="6" borderId="46" xfId="2" applyNumberFormat="1" applyFont="1" applyFill="1" applyBorder="1" applyAlignment="1">
      <alignment horizontal="center" vertical="center" wrapText="1"/>
    </xf>
    <xf numFmtId="44" fontId="7" fillId="6" borderId="32" xfId="2" applyNumberFormat="1" applyFont="1" applyFill="1" applyBorder="1" applyAlignment="1">
      <alignment horizontal="center" vertical="center" wrapText="1"/>
    </xf>
    <xf numFmtId="42" fontId="7" fillId="7" borderId="23" xfId="2" applyNumberFormat="1" applyFont="1" applyFill="1" applyBorder="1" applyAlignment="1">
      <alignment horizontal="center" vertical="center" wrapText="1"/>
    </xf>
    <xf numFmtId="42" fontId="7" fillId="7" borderId="22" xfId="2" applyNumberFormat="1" applyFont="1" applyFill="1" applyBorder="1" applyAlignment="1">
      <alignment horizontal="center" vertical="center" wrapText="1"/>
    </xf>
    <xf numFmtId="42" fontId="7" fillId="7" borderId="37" xfId="2" applyNumberFormat="1" applyFont="1" applyFill="1" applyBorder="1" applyAlignment="1">
      <alignment horizontal="center" vertical="center" wrapText="1"/>
    </xf>
    <xf numFmtId="42" fontId="7" fillId="7" borderId="24" xfId="2" applyNumberFormat="1" applyFont="1" applyFill="1" applyBorder="1" applyAlignment="1">
      <alignment horizontal="center" vertical="center" wrapText="1"/>
    </xf>
    <xf numFmtId="42" fontId="7" fillId="7" borderId="34" xfId="2" applyNumberFormat="1" applyFont="1" applyFill="1" applyBorder="1" applyAlignment="1">
      <alignment horizontal="center" vertical="center" wrapText="1"/>
    </xf>
    <xf numFmtId="42" fontId="7" fillId="6" borderId="37" xfId="2" applyNumberFormat="1" applyFont="1" applyFill="1" applyBorder="1" applyAlignment="1">
      <alignment horizontal="center" vertical="center" wrapText="1"/>
    </xf>
    <xf numFmtId="42" fontId="7" fillId="6" borderId="25" xfId="2" applyNumberFormat="1" applyFont="1" applyFill="1" applyBorder="1" applyAlignment="1">
      <alignment horizontal="center" vertical="center" wrapText="1"/>
    </xf>
    <xf numFmtId="0" fontId="8" fillId="6" borderId="46" xfId="0" applyFont="1" applyFill="1" applyBorder="1" applyAlignment="1">
      <alignment horizontal="center"/>
    </xf>
    <xf numFmtId="0" fontId="8" fillId="6" borderId="47" xfId="0" applyFont="1" applyFill="1" applyBorder="1" applyAlignment="1">
      <alignment horizontal="center"/>
    </xf>
    <xf numFmtId="0" fontId="8" fillId="6" borderId="17" xfId="0" applyFont="1" applyFill="1" applyBorder="1" applyAlignment="1">
      <alignment horizontal="center"/>
    </xf>
    <xf numFmtId="42" fontId="7" fillId="6" borderId="49" xfId="2" applyNumberFormat="1" applyFont="1" applyFill="1" applyBorder="1" applyAlignment="1">
      <alignment horizontal="center" vertical="center" wrapText="1"/>
    </xf>
    <xf numFmtId="44" fontId="7" fillId="6" borderId="37" xfId="2" applyNumberFormat="1" applyFont="1" applyFill="1" applyBorder="1" applyAlignment="1">
      <alignment horizontal="center" vertical="center" wrapText="1"/>
    </xf>
    <xf numFmtId="44" fontId="7" fillId="7" borderId="37" xfId="2" applyNumberFormat="1" applyFont="1" applyFill="1" applyBorder="1" applyAlignment="1">
      <alignment horizontal="center" vertical="center" wrapText="1"/>
    </xf>
    <xf numFmtId="3" fontId="0" fillId="0" borderId="2" xfId="0" applyNumberFormat="1" applyBorder="1" applyAlignment="1">
      <alignment horizontal="right"/>
    </xf>
    <xf numFmtId="3" fontId="0" fillId="0" borderId="37" xfId="0" applyNumberFormat="1" applyBorder="1" applyAlignment="1">
      <alignment horizontal="right"/>
    </xf>
    <xf numFmtId="3" fontId="0" fillId="0" borderId="24" xfId="0" applyNumberFormat="1" applyBorder="1" applyAlignment="1">
      <alignment horizontal="right"/>
    </xf>
    <xf numFmtId="3" fontId="0" fillId="0" borderId="12" xfId="0" applyNumberFormat="1" applyBorder="1" applyAlignment="1">
      <alignment horizontal="right"/>
    </xf>
    <xf numFmtId="3" fontId="0" fillId="0" borderId="34" xfId="0" applyNumberFormat="1" applyBorder="1" applyAlignment="1">
      <alignment horizontal="right"/>
    </xf>
    <xf numFmtId="3" fontId="0" fillId="0" borderId="50" xfId="0" applyNumberFormat="1" applyBorder="1" applyAlignment="1">
      <alignment horizontal="right"/>
    </xf>
    <xf numFmtId="3" fontId="0" fillId="0" borderId="23" xfId="0" applyNumberFormat="1" applyBorder="1" applyAlignment="1">
      <alignment horizontal="right"/>
    </xf>
    <xf numFmtId="3" fontId="0" fillId="0" borderId="39" xfId="0" applyNumberFormat="1" applyBorder="1" applyAlignment="1">
      <alignment horizontal="right"/>
    </xf>
    <xf numFmtId="42" fontId="0" fillId="0" borderId="5" xfId="0" applyNumberFormat="1" applyBorder="1" applyAlignment="1">
      <alignment horizontal="right"/>
    </xf>
    <xf numFmtId="42" fontId="0" fillId="0" borderId="24" xfId="0" applyNumberFormat="1" applyBorder="1" applyAlignment="1">
      <alignment horizontal="right"/>
    </xf>
    <xf numFmtId="42" fontId="0" fillId="0" borderId="25" xfId="0" applyNumberFormat="1" applyBorder="1" applyAlignment="1">
      <alignment horizontal="right"/>
    </xf>
    <xf numFmtId="42" fontId="0" fillId="0" borderId="12" xfId="0" applyNumberFormat="1" applyBorder="1" applyAlignment="1">
      <alignment horizontal="right"/>
    </xf>
    <xf numFmtId="42" fontId="0" fillId="0" borderId="34" xfId="0" applyNumberFormat="1" applyBorder="1" applyAlignment="1">
      <alignment horizontal="right"/>
    </xf>
    <xf numFmtId="0" fontId="7" fillId="4" borderId="54" xfId="2" applyFont="1" applyFill="1" applyBorder="1" applyAlignment="1">
      <alignment vertical="center" wrapText="1"/>
    </xf>
    <xf numFmtId="0" fontId="4" fillId="2" borderId="55" xfId="2" applyFont="1" applyFill="1" applyBorder="1" applyAlignment="1">
      <alignment horizontal="center" vertical="center" wrapText="1"/>
    </xf>
    <xf numFmtId="42" fontId="4" fillId="6" borderId="35" xfId="2" applyNumberFormat="1" applyFont="1" applyFill="1" applyBorder="1" applyAlignment="1">
      <alignment horizontal="center" vertical="center" wrapText="1"/>
    </xf>
    <xf numFmtId="42" fontId="4" fillId="6" borderId="29" xfId="2" applyNumberFormat="1" applyFont="1" applyFill="1" applyBorder="1" applyAlignment="1">
      <alignment horizontal="center" vertical="center" wrapText="1"/>
    </xf>
    <xf numFmtId="44" fontId="4" fillId="6" borderId="36" xfId="2" applyNumberFormat="1" applyFont="1" applyFill="1" applyBorder="1" applyAlignment="1">
      <alignment horizontal="center" vertical="center" wrapText="1"/>
    </xf>
    <xf numFmtId="0" fontId="3" fillId="0" borderId="16" xfId="0" applyFont="1" applyBorder="1"/>
    <xf numFmtId="165" fontId="0" fillId="0" borderId="5" xfId="0" applyNumberFormat="1" applyBorder="1" applyAlignment="1">
      <alignment horizontal="right"/>
    </xf>
    <xf numFmtId="165" fontId="0" fillId="0" borderId="6" xfId="0" applyNumberFormat="1" applyBorder="1" applyAlignment="1">
      <alignment horizontal="right"/>
    </xf>
    <xf numFmtId="165" fontId="0" fillId="0" borderId="24" xfId="0" applyNumberFormat="1" applyBorder="1" applyAlignment="1">
      <alignment horizontal="right"/>
    </xf>
    <xf numFmtId="165" fontId="0" fillId="0" borderId="44" xfId="0" applyNumberFormat="1" applyBorder="1" applyAlignment="1">
      <alignment horizontal="right"/>
    </xf>
    <xf numFmtId="165" fontId="0" fillId="0" borderId="30" xfId="0" applyNumberFormat="1" applyBorder="1" applyAlignment="1">
      <alignment horizontal="right"/>
    </xf>
    <xf numFmtId="165" fontId="0" fillId="0" borderId="45" xfId="0" applyNumberFormat="1" applyBorder="1" applyAlignment="1">
      <alignment horizontal="right"/>
    </xf>
    <xf numFmtId="0" fontId="7" fillId="4" borderId="5" xfId="2" applyNumberFormat="1" applyFont="1" applyFill="1" applyBorder="1" applyAlignment="1">
      <alignment horizontal="center" vertical="center"/>
    </xf>
    <xf numFmtId="0" fontId="7" fillId="4" borderId="6" xfId="2" applyNumberFormat="1" applyFont="1" applyFill="1" applyBorder="1" applyAlignment="1">
      <alignment horizontal="center" vertical="center"/>
    </xf>
    <xf numFmtId="0" fontId="7" fillId="4" borderId="24" xfId="2" applyNumberFormat="1" applyFont="1" applyFill="1" applyBorder="1" applyAlignment="1">
      <alignment horizontal="center" vertical="center"/>
    </xf>
    <xf numFmtId="165" fontId="9" fillId="6" borderId="31" xfId="0" applyNumberFormat="1" applyFont="1" applyFill="1" applyBorder="1" applyAlignment="1">
      <alignment horizontal="center"/>
    </xf>
    <xf numFmtId="165" fontId="9" fillId="6" borderId="32" xfId="0" applyNumberFormat="1" applyFont="1" applyFill="1" applyBorder="1" applyAlignment="1">
      <alignment horizontal="center"/>
    </xf>
    <xf numFmtId="0" fontId="1" fillId="0" borderId="0" xfId="4" applyAlignment="1">
      <alignment vertical="center"/>
    </xf>
    <xf numFmtId="0" fontId="1" fillId="0" borderId="0" xfId="4" applyAlignment="1">
      <alignment horizontal="center" vertical="center"/>
    </xf>
    <xf numFmtId="0" fontId="1" fillId="0" borderId="0" xfId="4" applyAlignment="1">
      <alignment horizontal="left" vertical="center" wrapText="1"/>
    </xf>
    <xf numFmtId="0" fontId="1" fillId="0" borderId="0" xfId="4"/>
    <xf numFmtId="0" fontId="17" fillId="0" borderId="6" xfId="4" applyFont="1" applyBorder="1" applyAlignment="1">
      <alignment vertical="center" wrapText="1"/>
    </xf>
    <xf numFmtId="0" fontId="1" fillId="0" borderId="56" xfId="4" applyBorder="1" applyAlignment="1">
      <alignment vertical="center"/>
    </xf>
    <xf numFmtId="0" fontId="21" fillId="4" borderId="61" xfId="4" applyFont="1" applyFill="1" applyBorder="1" applyAlignment="1">
      <alignment horizontal="center" vertical="center"/>
    </xf>
    <xf numFmtId="0" fontId="1" fillId="0" borderId="64" xfId="4" applyBorder="1" applyAlignment="1">
      <alignment horizontal="center" vertical="center"/>
    </xf>
    <xf numFmtId="0" fontId="22" fillId="0" borderId="65" xfId="4" applyFont="1" applyBorder="1" applyAlignment="1">
      <alignment horizontal="left" vertical="center" wrapText="1"/>
    </xf>
    <xf numFmtId="0" fontId="23" fillId="0" borderId="66" xfId="4" applyFont="1" applyBorder="1" applyAlignment="1">
      <alignment horizontal="center" vertical="center" wrapText="1"/>
    </xf>
    <xf numFmtId="6" fontId="23" fillId="0" borderId="66" xfId="4" applyNumberFormat="1" applyFont="1" applyBorder="1" applyAlignment="1">
      <alignment horizontal="center" vertical="center"/>
    </xf>
    <xf numFmtId="6" fontId="24" fillId="8" borderId="66" xfId="4" applyNumberFormat="1" applyFont="1" applyFill="1" applyBorder="1" applyAlignment="1">
      <alignment horizontal="center" vertical="center"/>
    </xf>
    <xf numFmtId="0" fontId="1" fillId="0" borderId="67" xfId="4" applyBorder="1" applyAlignment="1">
      <alignment horizontal="center" vertical="center"/>
    </xf>
    <xf numFmtId="0" fontId="22" fillId="0" borderId="11" xfId="4" applyFont="1" applyBorder="1" applyAlignment="1">
      <alignment horizontal="left" vertical="center" wrapText="1"/>
    </xf>
    <xf numFmtId="0" fontId="23" fillId="0" borderId="35" xfId="4" applyFont="1" applyBorder="1" applyAlignment="1">
      <alignment horizontal="center" vertical="center" wrapText="1"/>
    </xf>
    <xf numFmtId="6" fontId="23" fillId="0" borderId="35" xfId="4" applyNumberFormat="1" applyFont="1" applyBorder="1" applyAlignment="1">
      <alignment horizontal="center" vertical="center"/>
    </xf>
    <xf numFmtId="0" fontId="23" fillId="0" borderId="0" xfId="4" applyFont="1"/>
    <xf numFmtId="166" fontId="0" fillId="0" borderId="0" xfId="5" applyNumberFormat="1" applyFont="1" applyAlignment="1">
      <alignment vertical="center"/>
    </xf>
    <xf numFmtId="42" fontId="7" fillId="7" borderId="68" xfId="2" applyNumberFormat="1" applyFont="1" applyFill="1" applyBorder="1" applyAlignment="1">
      <alignment horizontal="center" vertical="center" wrapText="1"/>
    </xf>
    <xf numFmtId="42" fontId="7" fillId="6" borderId="29" xfId="2" applyNumberFormat="1" applyFont="1" applyFill="1" applyBorder="1" applyAlignment="1">
      <alignment horizontal="center" vertical="center" wrapText="1"/>
    </xf>
    <xf numFmtId="42" fontId="7" fillId="6" borderId="58" xfId="2" applyNumberFormat="1" applyFont="1" applyFill="1" applyBorder="1" applyAlignment="1">
      <alignment horizontal="center" vertical="center" wrapText="1"/>
    </xf>
    <xf numFmtId="42" fontId="7" fillId="7" borderId="69" xfId="2" applyNumberFormat="1" applyFont="1" applyFill="1" applyBorder="1" applyAlignment="1">
      <alignment horizontal="center" vertical="center" wrapText="1"/>
    </xf>
    <xf numFmtId="42" fontId="7" fillId="7" borderId="3" xfId="2" applyNumberFormat="1" applyFont="1" applyFill="1" applyBorder="1" applyAlignment="1">
      <alignment horizontal="center" vertical="center" wrapText="1"/>
    </xf>
    <xf numFmtId="42" fontId="7" fillId="7" borderId="14" xfId="2" applyNumberFormat="1" applyFont="1" applyFill="1" applyBorder="1" applyAlignment="1">
      <alignment horizontal="center" vertical="center" wrapText="1"/>
    </xf>
    <xf numFmtId="44" fontId="7" fillId="7" borderId="70" xfId="2" applyNumberFormat="1" applyFont="1" applyFill="1" applyBorder="1" applyAlignment="1">
      <alignment horizontal="center" vertical="center" wrapText="1"/>
    </xf>
    <xf numFmtId="42" fontId="7" fillId="7" borderId="7" xfId="2" applyNumberFormat="1" applyFont="1" applyFill="1" applyBorder="1" applyAlignment="1">
      <alignment horizontal="center" vertical="center" wrapText="1"/>
    </xf>
    <xf numFmtId="42" fontId="7" fillId="7" borderId="40" xfId="2" applyNumberFormat="1" applyFont="1" applyFill="1" applyBorder="1" applyAlignment="1">
      <alignment horizontal="center" vertical="center" wrapText="1"/>
    </xf>
    <xf numFmtId="42" fontId="7" fillId="7" borderId="66" xfId="2" applyNumberFormat="1" applyFont="1" applyFill="1" applyBorder="1" applyAlignment="1">
      <alignment horizontal="center" vertical="center" wrapText="1"/>
    </xf>
    <xf numFmtId="44" fontId="7" fillId="7" borderId="24" xfId="2" applyNumberFormat="1" applyFont="1" applyFill="1" applyBorder="1" applyAlignment="1">
      <alignment horizontal="center" vertical="center" wrapText="1"/>
    </xf>
    <xf numFmtId="42" fontId="7" fillId="7" borderId="35" xfId="2" applyNumberFormat="1" applyFont="1" applyFill="1" applyBorder="1" applyAlignment="1">
      <alignment horizontal="center" vertical="center" wrapText="1"/>
    </xf>
    <xf numFmtId="42" fontId="7" fillId="7" borderId="29" xfId="2" applyNumberFormat="1" applyFont="1" applyFill="1" applyBorder="1" applyAlignment="1">
      <alignment horizontal="center" vertical="center" wrapText="1"/>
    </xf>
    <xf numFmtId="44" fontId="7" fillId="7" borderId="36" xfId="2" applyNumberFormat="1" applyFont="1" applyFill="1" applyBorder="1" applyAlignment="1">
      <alignment horizontal="center" vertical="center" wrapText="1"/>
    </xf>
    <xf numFmtId="0" fontId="23" fillId="0" borderId="11" xfId="4" applyFont="1" applyBorder="1" applyAlignment="1">
      <alignment horizontal="center" vertical="center"/>
    </xf>
    <xf numFmtId="0" fontId="23" fillId="0" borderId="11" xfId="4" applyFont="1" applyBorder="1" applyAlignment="1">
      <alignment horizontal="left" vertical="center" wrapText="1"/>
    </xf>
    <xf numFmtId="0" fontId="25" fillId="4" borderId="62" xfId="4" applyFont="1" applyFill="1" applyBorder="1" applyAlignment="1">
      <alignment horizontal="center" vertical="center" wrapText="1"/>
    </xf>
    <xf numFmtId="0" fontId="26" fillId="4" borderId="1" xfId="4" applyFont="1" applyFill="1" applyBorder="1" applyAlignment="1">
      <alignment horizontal="center" vertical="center"/>
    </xf>
    <xf numFmtId="0" fontId="26" fillId="4" borderId="37" xfId="4" applyFont="1" applyFill="1" applyBorder="1" applyAlignment="1">
      <alignment horizontal="center" vertical="center"/>
    </xf>
    <xf numFmtId="0" fontId="24" fillId="0" borderId="63" xfId="4" applyFont="1" applyBorder="1" applyAlignment="1">
      <alignment horizontal="center" vertical="center" wrapText="1"/>
    </xf>
    <xf numFmtId="0" fontId="24" fillId="0" borderId="32" xfId="4" applyFont="1" applyBorder="1" applyAlignment="1">
      <alignment horizontal="center" vertical="center" wrapText="1"/>
    </xf>
    <xf numFmtId="0" fontId="24" fillId="8" borderId="63" xfId="4" applyFont="1" applyFill="1" applyBorder="1" applyAlignment="1">
      <alignment horizontal="center" vertical="center" wrapText="1"/>
    </xf>
    <xf numFmtId="0" fontId="24" fillId="8" borderId="32" xfId="4" applyFont="1" applyFill="1" applyBorder="1" applyAlignment="1">
      <alignment horizontal="center" vertical="center" wrapText="1"/>
    </xf>
    <xf numFmtId="0" fontId="23" fillId="0" borderId="24" xfId="4" applyFont="1" applyBorder="1" applyAlignment="1">
      <alignment horizontal="center" vertical="center"/>
    </xf>
    <xf numFmtId="0" fontId="23" fillId="0" borderId="34" xfId="4" applyFont="1" applyBorder="1" applyAlignment="1">
      <alignment horizontal="center" vertical="center"/>
    </xf>
    <xf numFmtId="0" fontId="9" fillId="7" borderId="4" xfId="0" applyFont="1" applyFill="1" applyBorder="1" applyAlignment="1">
      <alignment horizontal="center"/>
    </xf>
    <xf numFmtId="0" fontId="9" fillId="7" borderId="16" xfId="0" applyFont="1" applyFill="1" applyBorder="1" applyAlignment="1">
      <alignment horizontal="center"/>
    </xf>
    <xf numFmtId="0" fontId="3" fillId="7" borderId="16" xfId="0" applyFont="1" applyFill="1" applyBorder="1" applyAlignment="1">
      <alignment horizontal="center"/>
    </xf>
    <xf numFmtId="42" fontId="4" fillId="7" borderId="4" xfId="2" applyNumberFormat="1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wrapText="1"/>
    </xf>
    <xf numFmtId="0" fontId="0" fillId="0" borderId="17" xfId="0" applyBorder="1" applyAlignment="1"/>
    <xf numFmtId="0" fontId="8" fillId="6" borderId="4" xfId="0" applyFont="1" applyFill="1" applyBorder="1" applyAlignment="1">
      <alignment horizontal="center"/>
    </xf>
    <xf numFmtId="0" fontId="8" fillId="6" borderId="16" xfId="0" applyFont="1" applyFill="1" applyBorder="1" applyAlignment="1">
      <alignment horizontal="center"/>
    </xf>
    <xf numFmtId="0" fontId="5" fillId="2" borderId="4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7" xfId="2" applyFont="1" applyFill="1" applyBorder="1" applyAlignment="1">
      <alignment horizontal="center" vertical="center" wrapText="1"/>
    </xf>
    <xf numFmtId="0" fontId="4" fillId="3" borderId="33" xfId="2" applyFont="1" applyFill="1" applyBorder="1" applyAlignment="1">
      <alignment horizontal="center" vertical="center" wrapText="1"/>
    </xf>
    <xf numFmtId="0" fontId="4" fillId="3" borderId="9" xfId="2" applyFont="1" applyFill="1" applyBorder="1" applyAlignment="1">
      <alignment horizontal="center" vertical="center" wrapText="1"/>
    </xf>
    <xf numFmtId="0" fontId="4" fillId="3" borderId="18" xfId="2" applyFont="1" applyFill="1" applyBorder="1" applyAlignment="1">
      <alignment horizontal="center" vertical="center" wrapText="1"/>
    </xf>
    <xf numFmtId="0" fontId="4" fillId="3" borderId="20" xfId="2" applyFont="1" applyFill="1" applyBorder="1" applyAlignment="1">
      <alignment horizontal="center" vertical="center" wrapText="1"/>
    </xf>
    <xf numFmtId="0" fontId="4" fillId="3" borderId="19" xfId="2" applyFont="1" applyFill="1" applyBorder="1" applyAlignment="1">
      <alignment horizontal="center" vertical="center" wrapText="1"/>
    </xf>
    <xf numFmtId="0" fontId="4" fillId="3" borderId="21" xfId="2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/>
    </xf>
    <xf numFmtId="0" fontId="9" fillId="6" borderId="16" xfId="0" applyFont="1" applyFill="1" applyBorder="1" applyAlignment="1">
      <alignment horizontal="center"/>
    </xf>
    <xf numFmtId="164" fontId="7" fillId="4" borderId="7" xfId="1" applyFont="1" applyFill="1" applyBorder="1" applyAlignment="1">
      <alignment vertical="center"/>
    </xf>
    <xf numFmtId="164" fontId="7" fillId="4" borderId="23" xfId="1" applyFont="1" applyFill="1" applyBorder="1" applyAlignment="1">
      <alignment vertical="center"/>
    </xf>
    <xf numFmtId="164" fontId="7" fillId="4" borderId="7" xfId="1" applyFont="1" applyFill="1" applyBorder="1" applyAlignment="1">
      <alignment vertical="center" wrapText="1"/>
    </xf>
    <xf numFmtId="164" fontId="7" fillId="4" borderId="23" xfId="1" applyFont="1" applyFill="1" applyBorder="1" applyAlignment="1">
      <alignment vertical="center" wrapText="1"/>
    </xf>
    <xf numFmtId="0" fontId="4" fillId="2" borderId="10" xfId="2" applyFont="1" applyFill="1" applyBorder="1" applyAlignment="1">
      <alignment horizontal="center" vertical="top" wrapText="1"/>
    </xf>
    <xf numFmtId="0" fontId="4" fillId="2" borderId="11" xfId="2" applyFont="1" applyFill="1" applyBorder="1" applyAlignment="1">
      <alignment horizontal="center" vertical="top" wrapText="1"/>
    </xf>
    <xf numFmtId="0" fontId="7" fillId="4" borderId="7" xfId="2" applyFont="1" applyFill="1" applyBorder="1" applyAlignment="1">
      <alignment vertical="center" wrapText="1"/>
    </xf>
    <xf numFmtId="0" fontId="7" fillId="4" borderId="23" xfId="2" applyFont="1" applyFill="1" applyBorder="1" applyAlignment="1">
      <alignment vertical="center" wrapText="1"/>
    </xf>
    <xf numFmtId="0" fontId="4" fillId="2" borderId="27" xfId="2" applyFont="1" applyFill="1" applyBorder="1" applyAlignment="1">
      <alignment horizontal="center" vertical="center" textRotation="90" wrapText="1"/>
    </xf>
    <xf numFmtId="0" fontId="0" fillId="0" borderId="28" xfId="0" applyBorder="1" applyAlignment="1">
      <alignment horizontal="center" textRotation="90" wrapText="1"/>
    </xf>
    <xf numFmtId="0" fontId="0" fillId="0" borderId="29" xfId="0" applyBorder="1" applyAlignment="1">
      <alignment horizontal="center" textRotation="90" wrapText="1"/>
    </xf>
    <xf numFmtId="0" fontId="2" fillId="0" borderId="0" xfId="0" applyFont="1" applyAlignment="1"/>
    <xf numFmtId="0" fontId="0" fillId="0" borderId="0" xfId="0" applyAlignment="1"/>
    <xf numFmtId="0" fontId="7" fillId="4" borderId="7" xfId="2" applyFont="1" applyFill="1" applyBorder="1" applyAlignment="1">
      <alignment vertical="top" wrapText="1"/>
    </xf>
    <xf numFmtId="0" fontId="7" fillId="4" borderId="23" xfId="2" applyFont="1" applyFill="1" applyBorder="1" applyAlignment="1">
      <alignment vertical="top" wrapText="1"/>
    </xf>
    <xf numFmtId="0" fontId="12" fillId="4" borderId="23" xfId="0" applyFont="1" applyFill="1" applyBorder="1" applyAlignment="1">
      <alignment vertical="center" wrapText="1"/>
    </xf>
    <xf numFmtId="164" fontId="7" fillId="4" borderId="42" xfId="1" applyFont="1" applyFill="1" applyBorder="1" applyAlignment="1">
      <alignment vertical="center" wrapText="1"/>
    </xf>
    <xf numFmtId="164" fontId="7" fillId="4" borderId="43" xfId="1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4" fillId="2" borderId="1" xfId="2" applyFont="1" applyFill="1" applyBorder="1" applyAlignment="1">
      <alignment horizontal="left" vertical="top" wrapText="1" indent="3"/>
    </xf>
    <xf numFmtId="0" fontId="4" fillId="2" borderId="2" xfId="2" applyFont="1" applyFill="1" applyBorder="1" applyAlignment="1">
      <alignment horizontal="left" vertical="top" wrapText="1" indent="3"/>
    </xf>
    <xf numFmtId="0" fontId="4" fillId="2" borderId="3" xfId="2" applyFont="1" applyFill="1" applyBorder="1" applyAlignment="1">
      <alignment horizontal="left" vertical="top" wrapText="1" indent="3"/>
    </xf>
    <xf numFmtId="0" fontId="4" fillId="2" borderId="5" xfId="2" applyFont="1" applyFill="1" applyBorder="1" applyAlignment="1">
      <alignment horizontal="left" vertical="top" wrapText="1" indent="3"/>
    </xf>
    <xf numFmtId="0" fontId="4" fillId="2" borderId="6" xfId="2" applyFont="1" applyFill="1" applyBorder="1" applyAlignment="1">
      <alignment horizontal="left" vertical="top" wrapText="1" indent="3"/>
    </xf>
    <xf numFmtId="0" fontId="4" fillId="2" borderId="7" xfId="2" applyFont="1" applyFill="1" applyBorder="1" applyAlignment="1">
      <alignment horizontal="left" vertical="top" wrapText="1" indent="3"/>
    </xf>
    <xf numFmtId="0" fontId="4" fillId="2" borderId="2" xfId="2" applyFont="1" applyFill="1" applyBorder="1" applyAlignment="1">
      <alignment horizontal="center" vertical="center" textRotation="90" wrapText="1"/>
    </xf>
    <xf numFmtId="0" fontId="4" fillId="2" borderId="6" xfId="2" applyFont="1" applyFill="1" applyBorder="1" applyAlignment="1">
      <alignment horizontal="center" vertical="center" textRotation="90" wrapText="1"/>
    </xf>
    <xf numFmtId="0" fontId="0" fillId="0" borderId="12" xfId="0" applyBorder="1" applyAlignment="1">
      <alignment horizontal="center" textRotation="90" wrapText="1"/>
    </xf>
    <xf numFmtId="0" fontId="6" fillId="0" borderId="6" xfId="0" applyFont="1" applyBorder="1" applyAlignment="1">
      <alignment horizontal="center" vertical="center" textRotation="90" wrapText="1"/>
    </xf>
    <xf numFmtId="0" fontId="4" fillId="2" borderId="3" xfId="2" applyFont="1" applyFill="1" applyBorder="1" applyAlignment="1">
      <alignment horizontal="center" vertical="center" textRotation="90" wrapText="1"/>
    </xf>
    <xf numFmtId="0" fontId="4" fillId="2" borderId="7" xfId="2" applyFont="1" applyFill="1" applyBorder="1" applyAlignment="1">
      <alignment horizontal="center" vertical="center" textRotation="90" wrapText="1"/>
    </xf>
    <xf numFmtId="0" fontId="0" fillId="0" borderId="40" xfId="0" applyBorder="1" applyAlignment="1">
      <alignment horizontal="center" textRotation="90" wrapText="1"/>
    </xf>
    <xf numFmtId="0" fontId="16" fillId="0" borderId="0" xfId="0" applyFont="1" applyAlignment="1">
      <alignment horizontal="center" wrapText="1"/>
    </xf>
    <xf numFmtId="0" fontId="4" fillId="2" borderId="19" xfId="2" applyFont="1" applyFill="1" applyBorder="1" applyAlignment="1">
      <alignment horizontal="center" vertical="center" wrapText="1"/>
    </xf>
    <xf numFmtId="0" fontId="4" fillId="2" borderId="8" xfId="2" applyFont="1" applyFill="1" applyBorder="1" applyAlignment="1">
      <alignment horizontal="center" vertical="center" wrapText="1"/>
    </xf>
    <xf numFmtId="0" fontId="4" fillId="2" borderId="13" xfId="2" applyFont="1" applyFill="1" applyBorder="1" applyAlignment="1">
      <alignment horizontal="center" vertical="center" wrapText="1"/>
    </xf>
    <xf numFmtId="44" fontId="5" fillId="2" borderId="4" xfId="2" applyNumberFormat="1" applyFont="1" applyFill="1" applyBorder="1" applyAlignment="1">
      <alignment horizontal="center" vertical="center" wrapText="1"/>
    </xf>
    <xf numFmtId="44" fontId="0" fillId="0" borderId="16" xfId="0" applyNumberFormat="1" applyBorder="1" applyAlignment="1">
      <alignment horizontal="center" vertical="center" wrapText="1"/>
    </xf>
    <xf numFmtId="44" fontId="0" fillId="0" borderId="17" xfId="0" applyNumberFormat="1" applyBorder="1" applyAlignment="1">
      <alignment horizontal="center" vertical="center" wrapText="1"/>
    </xf>
    <xf numFmtId="0" fontId="4" fillId="2" borderId="33" xfId="2" applyFont="1" applyFill="1" applyBorder="1" applyAlignment="1">
      <alignment horizontal="center" vertical="center" wrapText="1"/>
    </xf>
    <xf numFmtId="0" fontId="4" fillId="2" borderId="18" xfId="2" applyFont="1" applyFill="1" applyBorder="1" applyAlignment="1">
      <alignment horizontal="center" vertical="center" wrapText="1"/>
    </xf>
    <xf numFmtId="0" fontId="4" fillId="2" borderId="20" xfId="2" applyFont="1" applyFill="1" applyBorder="1" applyAlignment="1">
      <alignment horizontal="center" vertical="center" wrapText="1"/>
    </xf>
    <xf numFmtId="0" fontId="4" fillId="2" borderId="26" xfId="2" applyFont="1" applyFill="1" applyBorder="1" applyAlignment="1">
      <alignment horizontal="center" vertical="center" wrapText="1"/>
    </xf>
    <xf numFmtId="0" fontId="4" fillId="2" borderId="10" xfId="2" applyFont="1" applyFill="1" applyBorder="1" applyAlignment="1">
      <alignment horizontal="center" vertical="center" wrapText="1"/>
    </xf>
    <xf numFmtId="0" fontId="13" fillId="0" borderId="0" xfId="0" applyFont="1" applyAlignment="1"/>
    <xf numFmtId="0" fontId="7" fillId="0" borderId="6" xfId="2" applyFont="1" applyBorder="1" applyAlignment="1">
      <alignment vertical="top" wrapText="1"/>
    </xf>
    <xf numFmtId="0" fontId="7" fillId="0" borderId="6" xfId="2" applyFont="1" applyBorder="1" applyAlignment="1">
      <alignment vertical="center" wrapText="1"/>
    </xf>
    <xf numFmtId="0" fontId="7" fillId="4" borderId="6" xfId="2" applyFont="1" applyFill="1" applyBorder="1" applyAlignment="1">
      <alignment vertical="center" wrapText="1"/>
    </xf>
    <xf numFmtId="0" fontId="7" fillId="4" borderId="30" xfId="2" applyFont="1" applyFill="1" applyBorder="1" applyAlignment="1">
      <alignment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7" fillId="0" borderId="6" xfId="2" applyFont="1" applyBorder="1" applyAlignment="1">
      <alignment vertical="center"/>
    </xf>
    <xf numFmtId="0" fontId="7" fillId="5" borderId="6" xfId="2" applyFont="1" applyFill="1" applyBorder="1" applyAlignment="1">
      <alignment vertical="center" wrapText="1"/>
    </xf>
    <xf numFmtId="0" fontId="7" fillId="4" borderId="6" xfId="2" applyFont="1" applyFill="1" applyBorder="1" applyAlignment="1">
      <alignment vertical="top" wrapText="1"/>
    </xf>
    <xf numFmtId="0" fontId="7" fillId="4" borderId="14" xfId="2" applyFont="1" applyFill="1" applyBorder="1" applyAlignment="1">
      <alignment vertical="center" wrapText="1"/>
    </xf>
    <xf numFmtId="0" fontId="7" fillId="5" borderId="6" xfId="2" applyFont="1" applyFill="1" applyBorder="1" applyAlignment="1">
      <alignment vertical="center"/>
    </xf>
    <xf numFmtId="0" fontId="4" fillId="3" borderId="51" xfId="2" applyFont="1" applyFill="1" applyBorder="1" applyAlignment="1">
      <alignment horizontal="center" vertical="center" wrapText="1"/>
    </xf>
    <xf numFmtId="0" fontId="4" fillId="3" borderId="52" xfId="2" applyFont="1" applyFill="1" applyBorder="1" applyAlignment="1">
      <alignment horizontal="center" vertical="center" wrapText="1"/>
    </xf>
    <xf numFmtId="0" fontId="4" fillId="3" borderId="53" xfId="2" applyFont="1" applyFill="1" applyBorder="1" applyAlignment="1">
      <alignment horizontal="center" vertical="center" wrapText="1"/>
    </xf>
    <xf numFmtId="0" fontId="4" fillId="2" borderId="51" xfId="2" applyFont="1" applyFill="1" applyBorder="1" applyAlignment="1">
      <alignment horizontal="center" vertical="center" wrapText="1"/>
    </xf>
    <xf numFmtId="0" fontId="4" fillId="2" borderId="9" xfId="2" applyFont="1" applyFill="1" applyBorder="1" applyAlignment="1">
      <alignment horizontal="center" vertical="center" wrapText="1"/>
    </xf>
    <xf numFmtId="0" fontId="4" fillId="2" borderId="53" xfId="2" applyFont="1" applyFill="1" applyBorder="1" applyAlignment="1">
      <alignment horizontal="center" vertical="center" wrapText="1"/>
    </xf>
    <xf numFmtId="0" fontId="4" fillId="2" borderId="21" xfId="2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9" borderId="8" xfId="2" applyFont="1" applyFill="1" applyBorder="1" applyAlignment="1">
      <alignment horizontal="center" vertical="center" wrapText="1"/>
    </xf>
    <xf numFmtId="0" fontId="4" fillId="9" borderId="18" xfId="2" applyFont="1" applyFill="1" applyBorder="1" applyAlignment="1">
      <alignment horizontal="center" vertical="center" wrapText="1"/>
    </xf>
    <xf numFmtId="0" fontId="3" fillId="0" borderId="0" xfId="0" applyFont="1" applyAlignment="1"/>
    <xf numFmtId="0" fontId="4" fillId="2" borderId="52" xfId="2" applyFont="1" applyFill="1" applyBorder="1" applyAlignment="1">
      <alignment horizontal="center" vertical="center" wrapText="1"/>
    </xf>
    <xf numFmtId="0" fontId="25" fillId="0" borderId="40" xfId="4" applyFont="1" applyBorder="1" applyAlignment="1">
      <alignment horizontal="center" vertical="center" wrapText="1"/>
    </xf>
    <xf numFmtId="0" fontId="25" fillId="0" borderId="57" xfId="4" applyFont="1" applyBorder="1" applyAlignment="1">
      <alignment horizontal="center" vertical="center" wrapText="1"/>
    </xf>
    <xf numFmtId="0" fontId="25" fillId="0" borderId="39" xfId="4" applyFont="1" applyBorder="1" applyAlignment="1">
      <alignment horizontal="center" vertical="center" wrapText="1"/>
    </xf>
    <xf numFmtId="0" fontId="25" fillId="0" borderId="58" xfId="4" applyFont="1" applyBorder="1" applyAlignment="1">
      <alignment horizontal="center" vertical="center" wrapText="1"/>
    </xf>
    <xf numFmtId="0" fontId="25" fillId="0" borderId="11" xfId="4" applyFont="1" applyBorder="1" applyAlignment="1">
      <alignment horizontal="center" vertical="center" wrapText="1"/>
    </xf>
    <xf numFmtId="0" fontId="25" fillId="0" borderId="59" xfId="4" applyFont="1" applyBorder="1" applyAlignment="1">
      <alignment horizontal="center" vertical="center" wrapText="1"/>
    </xf>
    <xf numFmtId="0" fontId="24" fillId="8" borderId="42" xfId="4" applyFont="1" applyFill="1" applyBorder="1" applyAlignment="1">
      <alignment horizontal="center" vertical="center" wrapText="1"/>
    </xf>
    <xf numFmtId="0" fontId="24" fillId="8" borderId="60" xfId="4" applyFont="1" applyFill="1" applyBorder="1" applyAlignment="1">
      <alignment horizontal="center" vertical="center" wrapText="1"/>
    </xf>
    <xf numFmtId="0" fontId="24" fillId="8" borderId="43" xfId="4" applyFont="1" applyFill="1" applyBorder="1" applyAlignment="1">
      <alignment horizontal="center" vertical="center" wrapText="1"/>
    </xf>
    <xf numFmtId="0" fontId="23" fillId="0" borderId="57" xfId="0" applyFont="1" applyBorder="1" applyAlignment="1">
      <alignment horizontal="center" vertical="center" wrapText="1"/>
    </xf>
    <xf numFmtId="0" fontId="23" fillId="0" borderId="39" xfId="0" applyFont="1" applyBorder="1" applyAlignment="1">
      <alignment horizontal="center" vertical="center" wrapText="1"/>
    </xf>
    <xf numFmtId="0" fontId="18" fillId="0" borderId="6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 wrapText="1"/>
    </xf>
    <xf numFmtId="3" fontId="20" fillId="0" borderId="6" xfId="4" applyNumberFormat="1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4" fillId="2" borderId="18" xfId="2" applyFont="1" applyFill="1" applyBorder="1" applyAlignment="1">
      <alignment vertical="center" wrapText="1"/>
    </xf>
    <xf numFmtId="0" fontId="4" fillId="2" borderId="20" xfId="2" applyFont="1" applyFill="1" applyBorder="1" applyAlignment="1">
      <alignment vertical="center" wrapText="1"/>
    </xf>
    <xf numFmtId="0" fontId="4" fillId="2" borderId="19" xfId="2" applyFont="1" applyFill="1" applyBorder="1" applyAlignment="1">
      <alignment vertical="center" wrapText="1"/>
    </xf>
    <xf numFmtId="0" fontId="4" fillId="2" borderId="21" xfId="2" applyFont="1" applyFill="1" applyBorder="1" applyAlignment="1">
      <alignment vertical="center" wrapText="1"/>
    </xf>
    <xf numFmtId="0" fontId="9" fillId="6" borderId="56" xfId="0" applyFont="1" applyFill="1" applyBorder="1" applyAlignment="1">
      <alignment horizontal="center"/>
    </xf>
    <xf numFmtId="0" fontId="9" fillId="6" borderId="11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</cellXfs>
  <cellStyles count="6">
    <cellStyle name="Millares 2" xfId="5" xr:uid="{A88CC407-8390-4B5D-8337-90C73AD1D84B}"/>
    <cellStyle name="Moneda 2" xfId="1" xr:uid="{00000000-0005-0000-0000-000031000000}"/>
    <cellStyle name="Normal" xfId="0" builtinId="0"/>
    <cellStyle name="Normal 2" xfId="2" xr:uid="{00000000-0005-0000-0000-000032000000}"/>
    <cellStyle name="Normal 3" xfId="4" xr:uid="{4EC4823C-3B4C-4616-9DA5-7127650A0271}"/>
    <cellStyle name="Normal 5" xfId="3" xr:uid="{00000000-0005-0000-0000-00003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1</xdr:row>
      <xdr:rowOff>28575</xdr:rowOff>
    </xdr:from>
    <xdr:to>
      <xdr:col>4</xdr:col>
      <xdr:colOff>485775</xdr:colOff>
      <xdr:row>4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97CCA86-2D69-4021-ACD5-053F33EDE7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" y="219075"/>
          <a:ext cx="2200275" cy="628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152401</xdr:colOff>
      <xdr:row>2</xdr:row>
      <xdr:rowOff>9525</xdr:rowOff>
    </xdr:from>
    <xdr:to>
      <xdr:col>4</xdr:col>
      <xdr:colOff>133351</xdr:colOff>
      <xdr:row>4</xdr:row>
      <xdr:rowOff>200025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C315D8D-49B1-4FBE-8390-C66C7FFF0F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6" y="390525"/>
          <a:ext cx="1562100" cy="628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25643</xdr:colOff>
      <xdr:row>1</xdr:row>
      <xdr:rowOff>40767</xdr:rowOff>
    </xdr:from>
    <xdr:to>
      <xdr:col>2</xdr:col>
      <xdr:colOff>1006718</xdr:colOff>
      <xdr:row>4</xdr:row>
      <xdr:rowOff>88655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A1F4DD33-6559-4DB6-B6D6-79702FD7AE89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2818" y="221742"/>
          <a:ext cx="1409700" cy="6193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152401</xdr:colOff>
      <xdr:row>2</xdr:row>
      <xdr:rowOff>9525</xdr:rowOff>
    </xdr:from>
    <xdr:to>
      <xdr:col>4</xdr:col>
      <xdr:colOff>133351</xdr:colOff>
      <xdr:row>4</xdr:row>
      <xdr:rowOff>200025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FE9F198-205E-4413-9C8F-7B6BA5912B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6" y="390525"/>
          <a:ext cx="1562100" cy="6286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1</xdr:row>
      <xdr:rowOff>28575</xdr:rowOff>
    </xdr:from>
    <xdr:to>
      <xdr:col>4</xdr:col>
      <xdr:colOff>485775</xdr:colOff>
      <xdr:row>4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2CF91FD-B0F5-4C8D-B4D8-D381B6B1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" y="219075"/>
          <a:ext cx="2200275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DC0C6-0AA2-43FD-8585-6CCE63EEE243}">
  <dimension ref="B2:AB42"/>
  <sheetViews>
    <sheetView workbookViewId="0">
      <selection activeCell="N9" sqref="N9:N10"/>
    </sheetView>
  </sheetViews>
  <sheetFormatPr baseColWidth="10" defaultColWidth="11" defaultRowHeight="15"/>
  <cols>
    <col min="1" max="1" width="3.5703125" customWidth="1"/>
    <col min="2" max="2" width="6.140625" customWidth="1"/>
    <col min="3" max="3" width="16.28515625" customWidth="1"/>
    <col min="4" max="4" width="7.7109375" customWidth="1"/>
    <col min="5" max="5" width="10.42578125" customWidth="1"/>
    <col min="6" max="6" width="7.42578125" customWidth="1"/>
    <col min="7" max="7" width="13.85546875" customWidth="1"/>
    <col min="8" max="8" width="9.140625" customWidth="1"/>
    <col min="9" max="9" width="12.5703125" customWidth="1"/>
    <col min="10" max="10" width="12.7109375" customWidth="1"/>
    <col min="11" max="17" width="13.42578125" customWidth="1"/>
    <col min="18" max="18" width="13.85546875" customWidth="1"/>
    <col min="19" max="19" width="12.5703125" customWidth="1"/>
    <col min="20" max="20" width="16.28515625" customWidth="1"/>
    <col min="21" max="22" width="12.42578125" customWidth="1"/>
    <col min="23" max="23" width="15.42578125" customWidth="1"/>
    <col min="24" max="24" width="0.5703125" hidden="1" customWidth="1"/>
    <col min="25" max="25" width="11.5703125" customWidth="1"/>
    <col min="26" max="26" width="13.140625" customWidth="1"/>
    <col min="27" max="27" width="13.5703125" customWidth="1"/>
  </cols>
  <sheetData>
    <row r="2" spans="2:28">
      <c r="C2" s="17"/>
      <c r="D2" s="17"/>
      <c r="E2" s="17"/>
      <c r="F2" s="17"/>
      <c r="G2" s="17"/>
      <c r="H2" s="17"/>
      <c r="I2" s="17" t="s">
        <v>0</v>
      </c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</row>
    <row r="3" spans="2:28">
      <c r="C3" s="17"/>
      <c r="D3" s="17"/>
      <c r="E3" s="17"/>
      <c r="F3" s="17"/>
      <c r="G3" s="17"/>
      <c r="H3" s="17"/>
      <c r="I3" s="17" t="s">
        <v>1</v>
      </c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2:28" ht="19.5" customHeight="1">
      <c r="C4" s="201" t="s">
        <v>2</v>
      </c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1"/>
      <c r="S4" s="201"/>
      <c r="T4" s="201"/>
      <c r="U4" s="201"/>
      <c r="V4" s="49"/>
    </row>
    <row r="5" spans="2:28" ht="22.5" customHeight="1"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18"/>
      <c r="Y5" s="18"/>
    </row>
    <row r="6" spans="2:28" ht="32.25" customHeight="1">
      <c r="B6" s="215" t="s">
        <v>3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</row>
    <row r="7" spans="2:28" ht="42.75" customHeight="1" thickBot="1"/>
    <row r="8" spans="2:28" ht="28.5" customHeight="1" thickBot="1">
      <c r="B8" s="202" t="s">
        <v>4</v>
      </c>
      <c r="C8" s="203"/>
      <c r="D8" s="204"/>
      <c r="E8" s="208" t="s">
        <v>5</v>
      </c>
      <c r="F8" s="191" t="s">
        <v>6</v>
      </c>
      <c r="G8" s="208" t="s">
        <v>7</v>
      </c>
      <c r="H8" s="212" t="s">
        <v>8</v>
      </c>
      <c r="I8" s="172" t="s">
        <v>154</v>
      </c>
      <c r="J8" s="173"/>
      <c r="K8" s="174"/>
      <c r="L8" s="172" t="s">
        <v>156</v>
      </c>
      <c r="M8" s="173"/>
      <c r="N8" s="174"/>
      <c r="O8" s="219" t="s">
        <v>155</v>
      </c>
      <c r="P8" s="220"/>
      <c r="Q8" s="221"/>
      <c r="R8" s="173" t="s">
        <v>160</v>
      </c>
      <c r="S8" s="173"/>
      <c r="T8" s="173"/>
      <c r="U8" s="172" t="s">
        <v>182</v>
      </c>
      <c r="V8" s="173"/>
      <c r="W8" s="174"/>
      <c r="Y8" s="172" t="s">
        <v>161</v>
      </c>
      <c r="Z8" s="173"/>
      <c r="AA8" s="174"/>
    </row>
    <row r="9" spans="2:28" ht="59.25" customHeight="1">
      <c r="B9" s="205"/>
      <c r="C9" s="206"/>
      <c r="D9" s="207"/>
      <c r="E9" s="209"/>
      <c r="F9" s="192"/>
      <c r="G9" s="211"/>
      <c r="H9" s="213"/>
      <c r="I9" s="175" t="s">
        <v>9</v>
      </c>
      <c r="J9" s="177" t="s">
        <v>10</v>
      </c>
      <c r="K9" s="179" t="s">
        <v>11</v>
      </c>
      <c r="L9" s="175" t="s">
        <v>9</v>
      </c>
      <c r="M9" s="177" t="s">
        <v>10</v>
      </c>
      <c r="N9" s="179" t="s">
        <v>11</v>
      </c>
      <c r="O9" s="175" t="s">
        <v>9</v>
      </c>
      <c r="P9" s="177" t="s">
        <v>10</v>
      </c>
      <c r="Q9" s="179" t="s">
        <v>11</v>
      </c>
      <c r="R9" s="217" t="s">
        <v>12</v>
      </c>
      <c r="S9" s="223" t="s">
        <v>13</v>
      </c>
      <c r="T9" s="225" t="s">
        <v>14</v>
      </c>
      <c r="U9" s="222" t="s">
        <v>15</v>
      </c>
      <c r="V9" s="50"/>
      <c r="W9" s="216"/>
      <c r="Y9" s="222" t="s">
        <v>15</v>
      </c>
      <c r="Z9" s="50"/>
      <c r="AA9" s="216"/>
    </row>
    <row r="10" spans="2:28" ht="75" customHeight="1" thickBot="1">
      <c r="B10" s="1" t="s">
        <v>16</v>
      </c>
      <c r="C10" s="187" t="s">
        <v>17</v>
      </c>
      <c r="D10" s="188"/>
      <c r="E10" s="210"/>
      <c r="F10" s="193"/>
      <c r="G10" s="210"/>
      <c r="H10" s="214"/>
      <c r="I10" s="176"/>
      <c r="J10" s="178"/>
      <c r="K10" s="180"/>
      <c r="L10" s="176"/>
      <c r="M10" s="178"/>
      <c r="N10" s="180"/>
      <c r="O10" s="176"/>
      <c r="P10" s="178"/>
      <c r="Q10" s="180"/>
      <c r="R10" s="218"/>
      <c r="S10" s="224"/>
      <c r="T10" s="226"/>
      <c r="U10" s="222"/>
      <c r="V10" s="53" t="s">
        <v>18</v>
      </c>
      <c r="W10" s="216"/>
      <c r="Y10" s="222"/>
      <c r="Z10" s="53" t="s">
        <v>18</v>
      </c>
      <c r="AA10" s="216"/>
      <c r="AB10" s="47"/>
    </row>
    <row r="11" spans="2:28" ht="30.75" customHeight="1" thickBot="1">
      <c r="B11" s="14">
        <v>1</v>
      </c>
      <c r="C11" s="185" t="s">
        <v>19</v>
      </c>
      <c r="D11" s="198"/>
      <c r="E11" s="5">
        <v>217.44</v>
      </c>
      <c r="F11" s="5">
        <v>2</v>
      </c>
      <c r="G11" s="5" t="s">
        <v>20</v>
      </c>
      <c r="H11" s="52" t="s">
        <v>21</v>
      </c>
      <c r="I11" s="61">
        <v>650</v>
      </c>
      <c r="J11" s="13">
        <v>650</v>
      </c>
      <c r="K11" s="62">
        <v>650</v>
      </c>
      <c r="L11" s="61">
        <v>790</v>
      </c>
      <c r="M11" s="13">
        <v>790</v>
      </c>
      <c r="N11" s="62">
        <v>790</v>
      </c>
      <c r="O11" s="61">
        <v>988.88</v>
      </c>
      <c r="P11" s="13">
        <v>988.88</v>
      </c>
      <c r="Q11" s="62">
        <v>988.88</v>
      </c>
      <c r="R11" s="78">
        <f>SUM(I11+L11+O11)/3</f>
        <v>809.62666666666667</v>
      </c>
      <c r="S11" s="78">
        <f t="shared" ref="S11" si="0">SUM(J11+M11+P11)/3</f>
        <v>809.62666666666667</v>
      </c>
      <c r="T11" s="79">
        <f>SUM(K11+N11+Q11)/3</f>
        <v>809.62666666666667</v>
      </c>
      <c r="U11" s="35">
        <f>R11*E11</f>
        <v>176045.2224</v>
      </c>
      <c r="V11" s="36">
        <f>S11*E11</f>
        <v>176045.2224</v>
      </c>
      <c r="W11" s="80">
        <f>T11*E11</f>
        <v>176045.2224</v>
      </c>
      <c r="Y11" s="42">
        <f>U11*F11</f>
        <v>352090.4448</v>
      </c>
      <c r="Z11" s="43">
        <f>V11*F11</f>
        <v>352090.4448</v>
      </c>
      <c r="AA11" s="83">
        <f>W11*F11</f>
        <v>352090.4448</v>
      </c>
    </row>
    <row r="12" spans="2:28" ht="32.25" customHeight="1" thickBot="1">
      <c r="B12" s="14">
        <v>2</v>
      </c>
      <c r="C12" s="196" t="s">
        <v>22</v>
      </c>
      <c r="D12" s="197"/>
      <c r="E12" s="5">
        <v>889.96</v>
      </c>
      <c r="F12" s="5">
        <v>2</v>
      </c>
      <c r="G12" s="3" t="s">
        <v>23</v>
      </c>
      <c r="H12" s="52" t="s">
        <v>21</v>
      </c>
      <c r="I12" s="61">
        <v>650</v>
      </c>
      <c r="J12" s="13">
        <v>650</v>
      </c>
      <c r="K12" s="62">
        <v>650</v>
      </c>
      <c r="L12" s="61">
        <v>790</v>
      </c>
      <c r="M12" s="13">
        <v>790</v>
      </c>
      <c r="N12" s="62">
        <v>790</v>
      </c>
      <c r="O12" s="61">
        <v>988.88</v>
      </c>
      <c r="P12" s="13">
        <v>988.88</v>
      </c>
      <c r="Q12" s="62">
        <v>988.88</v>
      </c>
      <c r="R12" s="78">
        <f>(I12+L12+O12)/3</f>
        <v>809.62666666666667</v>
      </c>
      <c r="S12" s="78">
        <f t="shared" ref="S12:T12" si="1">(J12+M12+P12)/3</f>
        <v>809.62666666666667</v>
      </c>
      <c r="T12" s="79">
        <f t="shared" si="1"/>
        <v>809.62666666666667</v>
      </c>
      <c r="U12" s="37">
        <f t="shared" ref="U12:U32" si="2">R12*E12</f>
        <v>720535.34826666664</v>
      </c>
      <c r="V12" s="22">
        <f t="shared" ref="V12:V32" si="3">S12*E12</f>
        <v>720535.34826666664</v>
      </c>
      <c r="W12" s="81">
        <f t="shared" ref="W12:W32" si="4">T12*E12</f>
        <v>720535.34826666664</v>
      </c>
      <c r="Y12" s="42">
        <f t="shared" ref="Y12:Y31" si="5">U12*F12</f>
        <v>1441070.6965333333</v>
      </c>
      <c r="Z12" s="43">
        <f t="shared" ref="Z12:Z32" si="6">V12*F12</f>
        <v>1441070.6965333333</v>
      </c>
      <c r="AA12" s="83">
        <f t="shared" ref="AA12:AA32" si="7">W12*F12</f>
        <v>1441070.6965333333</v>
      </c>
    </row>
    <row r="13" spans="2:28" ht="23.25" thickBot="1">
      <c r="B13" s="14">
        <v>3</v>
      </c>
      <c r="C13" s="189" t="s">
        <v>24</v>
      </c>
      <c r="D13" s="190"/>
      <c r="E13" s="5">
        <v>177</v>
      </c>
      <c r="F13" s="5">
        <v>2</v>
      </c>
      <c r="G13" s="3" t="s">
        <v>25</v>
      </c>
      <c r="H13" s="52" t="s">
        <v>21</v>
      </c>
      <c r="I13" s="61">
        <v>650</v>
      </c>
      <c r="J13" s="13">
        <v>650</v>
      </c>
      <c r="K13" s="62">
        <v>650</v>
      </c>
      <c r="L13" s="61">
        <v>790</v>
      </c>
      <c r="M13" s="13">
        <v>790</v>
      </c>
      <c r="N13" s="62">
        <v>790</v>
      </c>
      <c r="O13" s="61">
        <v>988.88</v>
      </c>
      <c r="P13" s="13">
        <v>988.88</v>
      </c>
      <c r="Q13" s="62">
        <v>988.88</v>
      </c>
      <c r="R13" s="78">
        <f t="shared" ref="R13" si="8">SUM(I13+L13+O13)/3</f>
        <v>809.62666666666667</v>
      </c>
      <c r="S13" s="78">
        <f t="shared" ref="S13" si="9">SUM(J13+M13+P13)/3</f>
        <v>809.62666666666667</v>
      </c>
      <c r="T13" s="79">
        <f t="shared" ref="T13" si="10">SUM(K13+N13+Q13)/3</f>
        <v>809.62666666666667</v>
      </c>
      <c r="U13" s="37">
        <f t="shared" si="2"/>
        <v>143303.92000000001</v>
      </c>
      <c r="V13" s="22">
        <f t="shared" si="3"/>
        <v>143303.92000000001</v>
      </c>
      <c r="W13" s="81">
        <f t="shared" si="4"/>
        <v>143303.92000000001</v>
      </c>
      <c r="Y13" s="42">
        <f t="shared" si="5"/>
        <v>286607.84000000003</v>
      </c>
      <c r="Z13" s="43">
        <f t="shared" si="6"/>
        <v>286607.84000000003</v>
      </c>
      <c r="AA13" s="83">
        <f t="shared" si="7"/>
        <v>286607.84000000003</v>
      </c>
    </row>
    <row r="14" spans="2:28" ht="36.75" customHeight="1" thickBot="1">
      <c r="B14" s="14">
        <v>4</v>
      </c>
      <c r="C14" s="185" t="s">
        <v>26</v>
      </c>
      <c r="D14" s="186"/>
      <c r="E14" s="5">
        <v>105</v>
      </c>
      <c r="F14" s="5">
        <v>2</v>
      </c>
      <c r="G14" s="5" t="s">
        <v>27</v>
      </c>
      <c r="H14" s="52" t="s">
        <v>21</v>
      </c>
      <c r="I14" s="61">
        <v>650</v>
      </c>
      <c r="J14" s="13">
        <v>650</v>
      </c>
      <c r="K14" s="62">
        <v>650</v>
      </c>
      <c r="L14" s="61">
        <v>790</v>
      </c>
      <c r="M14" s="13">
        <v>790</v>
      </c>
      <c r="N14" s="62">
        <v>790</v>
      </c>
      <c r="O14" s="61">
        <v>988.88</v>
      </c>
      <c r="P14" s="13">
        <v>988.88</v>
      </c>
      <c r="Q14" s="62">
        <v>988.88</v>
      </c>
      <c r="R14" s="78">
        <f t="shared" ref="R14" si="11">(I14+L14+O14)/3</f>
        <v>809.62666666666667</v>
      </c>
      <c r="S14" s="78">
        <f t="shared" ref="S14" si="12">(J14+M14+P14)/3</f>
        <v>809.62666666666667</v>
      </c>
      <c r="T14" s="79">
        <f t="shared" ref="T14" si="13">(K14+N14+Q14)/3</f>
        <v>809.62666666666667</v>
      </c>
      <c r="U14" s="37">
        <f t="shared" si="2"/>
        <v>85010.8</v>
      </c>
      <c r="V14" s="22">
        <f t="shared" si="3"/>
        <v>85010.8</v>
      </c>
      <c r="W14" s="81">
        <f t="shared" si="4"/>
        <v>85010.8</v>
      </c>
      <c r="Y14" s="42">
        <f t="shared" si="5"/>
        <v>170021.6</v>
      </c>
      <c r="Z14" s="43">
        <f t="shared" si="6"/>
        <v>170021.6</v>
      </c>
      <c r="AA14" s="83">
        <f t="shared" si="7"/>
        <v>170021.6</v>
      </c>
    </row>
    <row r="15" spans="2:28" ht="26.25" customHeight="1" thickBot="1">
      <c r="B15" s="14">
        <v>5</v>
      </c>
      <c r="C15" s="183" t="s">
        <v>28</v>
      </c>
      <c r="D15" s="184"/>
      <c r="E15" s="5">
        <v>154</v>
      </c>
      <c r="F15" s="5">
        <v>2</v>
      </c>
      <c r="G15" s="5" t="s">
        <v>29</v>
      </c>
      <c r="H15" s="52" t="s">
        <v>21</v>
      </c>
      <c r="I15" s="61">
        <v>650</v>
      </c>
      <c r="J15" s="13">
        <v>650</v>
      </c>
      <c r="K15" s="62">
        <v>650</v>
      </c>
      <c r="L15" s="61">
        <v>790</v>
      </c>
      <c r="M15" s="13">
        <v>790</v>
      </c>
      <c r="N15" s="62">
        <v>790</v>
      </c>
      <c r="O15" s="61">
        <v>988.88</v>
      </c>
      <c r="P15" s="13">
        <v>988.88</v>
      </c>
      <c r="Q15" s="62">
        <v>988.88</v>
      </c>
      <c r="R15" s="78">
        <f t="shared" ref="R15:R16" si="14">SUM(I15+L15+O15)/3</f>
        <v>809.62666666666667</v>
      </c>
      <c r="S15" s="78">
        <f t="shared" ref="S15:T16" si="15">SUM(J15+M15+P15)/3</f>
        <v>809.62666666666667</v>
      </c>
      <c r="T15" s="79">
        <f t="shared" si="15"/>
        <v>809.62666666666667</v>
      </c>
      <c r="U15" s="37">
        <f t="shared" si="2"/>
        <v>124682.50666666667</v>
      </c>
      <c r="V15" s="22">
        <f t="shared" si="3"/>
        <v>124682.50666666667</v>
      </c>
      <c r="W15" s="81">
        <f t="shared" si="4"/>
        <v>124682.50666666667</v>
      </c>
      <c r="Y15" s="42">
        <f t="shared" si="5"/>
        <v>249365.01333333334</v>
      </c>
      <c r="Z15" s="43">
        <f t="shared" si="6"/>
        <v>249365.01333333334</v>
      </c>
      <c r="AA15" s="83">
        <f t="shared" si="7"/>
        <v>249365.01333333334</v>
      </c>
    </row>
    <row r="16" spans="2:28" ht="26.25" customHeight="1" thickBot="1">
      <c r="B16" s="14">
        <v>6</v>
      </c>
      <c r="C16" s="185" t="s">
        <v>30</v>
      </c>
      <c r="D16" s="186"/>
      <c r="E16" s="5">
        <v>6500</v>
      </c>
      <c r="F16" s="5">
        <v>2</v>
      </c>
      <c r="G16" s="5" t="s">
        <v>31</v>
      </c>
      <c r="H16" s="52" t="s">
        <v>21</v>
      </c>
      <c r="I16" s="61">
        <v>650</v>
      </c>
      <c r="J16" s="13">
        <v>650</v>
      </c>
      <c r="K16" s="62">
        <v>650</v>
      </c>
      <c r="L16" s="61">
        <v>790</v>
      </c>
      <c r="M16" s="13">
        <v>790</v>
      </c>
      <c r="N16" s="62">
        <v>790</v>
      </c>
      <c r="O16" s="61">
        <v>515.48</v>
      </c>
      <c r="P16" s="13">
        <v>515.48</v>
      </c>
      <c r="Q16" s="62">
        <v>515.48</v>
      </c>
      <c r="R16" s="78">
        <f t="shared" si="14"/>
        <v>651.82666666666671</v>
      </c>
      <c r="S16" s="78">
        <f t="shared" si="15"/>
        <v>651.82666666666671</v>
      </c>
      <c r="T16" s="79">
        <f t="shared" si="15"/>
        <v>651.82666666666671</v>
      </c>
      <c r="U16" s="37">
        <f t="shared" si="2"/>
        <v>4236873.333333334</v>
      </c>
      <c r="V16" s="22">
        <f t="shared" si="3"/>
        <v>4236873.333333334</v>
      </c>
      <c r="W16" s="81">
        <f t="shared" si="4"/>
        <v>4236873.333333334</v>
      </c>
      <c r="Y16" s="42">
        <f t="shared" si="5"/>
        <v>8473746.6666666679</v>
      </c>
      <c r="Z16" s="43">
        <f t="shared" si="6"/>
        <v>8473746.6666666679</v>
      </c>
      <c r="AA16" s="83">
        <f t="shared" si="7"/>
        <v>8473746.6666666679</v>
      </c>
    </row>
    <row r="17" spans="2:27" ht="39" customHeight="1" thickBot="1">
      <c r="B17" s="14">
        <v>7</v>
      </c>
      <c r="C17" s="185" t="s">
        <v>32</v>
      </c>
      <c r="D17" s="186"/>
      <c r="E17" s="5">
        <v>2300</v>
      </c>
      <c r="F17" s="5">
        <v>2</v>
      </c>
      <c r="G17" s="5" t="s">
        <v>33</v>
      </c>
      <c r="H17" s="52" t="s">
        <v>21</v>
      </c>
      <c r="I17" s="61">
        <v>650</v>
      </c>
      <c r="J17" s="13">
        <v>650</v>
      </c>
      <c r="K17" s="62">
        <v>650</v>
      </c>
      <c r="L17" s="61">
        <v>790</v>
      </c>
      <c r="M17" s="13">
        <v>790</v>
      </c>
      <c r="N17" s="62">
        <v>790</v>
      </c>
      <c r="O17" s="61">
        <v>515.48</v>
      </c>
      <c r="P17" s="13">
        <v>515.48</v>
      </c>
      <c r="Q17" s="62">
        <v>515.48</v>
      </c>
      <c r="R17" s="78">
        <f t="shared" ref="R17" si="16">(I17+L17+O17)/3</f>
        <v>651.82666666666671</v>
      </c>
      <c r="S17" s="78">
        <f t="shared" ref="S17" si="17">(J17+M17+P17)/3</f>
        <v>651.82666666666671</v>
      </c>
      <c r="T17" s="79">
        <f t="shared" ref="T17" si="18">(K17+N17+Q17)/3</f>
        <v>651.82666666666671</v>
      </c>
      <c r="U17" s="37">
        <f t="shared" si="2"/>
        <v>1499201.3333333335</v>
      </c>
      <c r="V17" s="22">
        <f t="shared" si="3"/>
        <v>1499201.3333333335</v>
      </c>
      <c r="W17" s="81">
        <f>T17*E17</f>
        <v>1499201.3333333335</v>
      </c>
      <c r="Y17" s="42">
        <f t="shared" si="5"/>
        <v>2998402.666666667</v>
      </c>
      <c r="Z17" s="43">
        <f t="shared" si="6"/>
        <v>2998402.666666667</v>
      </c>
      <c r="AA17" s="83">
        <f t="shared" si="7"/>
        <v>2998402.666666667</v>
      </c>
    </row>
    <row r="18" spans="2:27" ht="27" customHeight="1" thickBot="1">
      <c r="B18" s="14">
        <v>8</v>
      </c>
      <c r="C18" s="185" t="s">
        <v>34</v>
      </c>
      <c r="D18" s="186"/>
      <c r="E18" s="5">
        <v>290</v>
      </c>
      <c r="F18" s="5">
        <v>2</v>
      </c>
      <c r="G18" s="5" t="s">
        <v>31</v>
      </c>
      <c r="H18" s="52" t="s">
        <v>21</v>
      </c>
      <c r="I18" s="61">
        <v>650</v>
      </c>
      <c r="J18" s="13">
        <v>650</v>
      </c>
      <c r="K18" s="62">
        <v>650</v>
      </c>
      <c r="L18" s="61">
        <v>790</v>
      </c>
      <c r="M18" s="13">
        <v>790</v>
      </c>
      <c r="N18" s="62">
        <v>790</v>
      </c>
      <c r="O18" s="61">
        <v>515.48</v>
      </c>
      <c r="P18" s="13">
        <v>515.48</v>
      </c>
      <c r="Q18" s="62">
        <v>515.48</v>
      </c>
      <c r="R18" s="78">
        <f t="shared" ref="R18" si="19">SUM(I18+L18+O18)/3</f>
        <v>651.82666666666671</v>
      </c>
      <c r="S18" s="78">
        <f t="shared" ref="S18" si="20">SUM(J18+M18+P18)/3</f>
        <v>651.82666666666671</v>
      </c>
      <c r="T18" s="79">
        <f t="shared" ref="T18" si="21">SUM(K18+N18+Q18)/3</f>
        <v>651.82666666666671</v>
      </c>
      <c r="U18" s="37">
        <f t="shared" si="2"/>
        <v>189029.73333333334</v>
      </c>
      <c r="V18" s="22">
        <f t="shared" si="3"/>
        <v>189029.73333333334</v>
      </c>
      <c r="W18" s="81">
        <f t="shared" si="4"/>
        <v>189029.73333333334</v>
      </c>
      <c r="Y18" s="42">
        <f t="shared" si="5"/>
        <v>378059.46666666667</v>
      </c>
      <c r="Z18" s="43">
        <f t="shared" si="6"/>
        <v>378059.46666666667</v>
      </c>
      <c r="AA18" s="83">
        <f t="shared" si="7"/>
        <v>378059.46666666667</v>
      </c>
    </row>
    <row r="19" spans="2:27" ht="30.75" customHeight="1" thickBot="1">
      <c r="B19" s="14">
        <v>9</v>
      </c>
      <c r="C19" s="185" t="s">
        <v>35</v>
      </c>
      <c r="D19" s="186"/>
      <c r="E19" s="5">
        <v>1020</v>
      </c>
      <c r="F19" s="5">
        <v>2</v>
      </c>
      <c r="G19" s="5" t="s">
        <v>31</v>
      </c>
      <c r="H19" s="52" t="s">
        <v>21</v>
      </c>
      <c r="I19" s="61">
        <v>650</v>
      </c>
      <c r="J19" s="13">
        <v>650</v>
      </c>
      <c r="K19" s="62">
        <v>650</v>
      </c>
      <c r="L19" s="61">
        <v>790</v>
      </c>
      <c r="M19" s="13">
        <v>790</v>
      </c>
      <c r="N19" s="62">
        <v>790</v>
      </c>
      <c r="O19" s="61">
        <v>515.48</v>
      </c>
      <c r="P19" s="13">
        <v>515.48</v>
      </c>
      <c r="Q19" s="62">
        <v>515.48</v>
      </c>
      <c r="R19" s="78">
        <f t="shared" ref="R19" si="22">(I19+L19+O19)/3</f>
        <v>651.82666666666671</v>
      </c>
      <c r="S19" s="78">
        <f t="shared" ref="S19" si="23">(J19+M19+P19)/3</f>
        <v>651.82666666666671</v>
      </c>
      <c r="T19" s="79">
        <f t="shared" ref="T19" si="24">(K19+N19+Q19)/3</f>
        <v>651.82666666666671</v>
      </c>
      <c r="U19" s="37">
        <f t="shared" si="2"/>
        <v>664863.20000000007</v>
      </c>
      <c r="V19" s="22">
        <f t="shared" si="3"/>
        <v>664863.20000000007</v>
      </c>
      <c r="W19" s="81">
        <f t="shared" si="4"/>
        <v>664863.20000000007</v>
      </c>
      <c r="Y19" s="42">
        <f t="shared" si="5"/>
        <v>1329726.4000000001</v>
      </c>
      <c r="Z19" s="43">
        <f t="shared" si="6"/>
        <v>1329726.4000000001</v>
      </c>
      <c r="AA19" s="83">
        <f t="shared" si="7"/>
        <v>1329726.4000000001</v>
      </c>
    </row>
    <row r="20" spans="2:27" ht="40.5" customHeight="1" thickBot="1">
      <c r="B20" s="14">
        <v>10</v>
      </c>
      <c r="C20" s="185" t="s">
        <v>36</v>
      </c>
      <c r="D20" s="186"/>
      <c r="E20" s="5">
        <v>86.75</v>
      </c>
      <c r="F20" s="5">
        <v>2</v>
      </c>
      <c r="G20" s="5" t="s">
        <v>33</v>
      </c>
      <c r="H20" s="52" t="s">
        <v>21</v>
      </c>
      <c r="I20" s="61">
        <v>650</v>
      </c>
      <c r="J20" s="13">
        <v>650</v>
      </c>
      <c r="K20" s="62">
        <v>650</v>
      </c>
      <c r="L20" s="61">
        <v>790</v>
      </c>
      <c r="M20" s="13">
        <v>790</v>
      </c>
      <c r="N20" s="62">
        <v>790</v>
      </c>
      <c r="O20" s="61">
        <v>515.48</v>
      </c>
      <c r="P20" s="13">
        <v>515.48</v>
      </c>
      <c r="Q20" s="62">
        <v>515.48</v>
      </c>
      <c r="R20" s="78">
        <f t="shared" ref="R20:R21" si="25">SUM(I20+L20+O20)/3</f>
        <v>651.82666666666671</v>
      </c>
      <c r="S20" s="78">
        <f t="shared" ref="S20:S21" si="26">SUM(J20+M20+P20)/3</f>
        <v>651.82666666666671</v>
      </c>
      <c r="T20" s="79">
        <f t="shared" ref="T20:T21" si="27">SUM(K20+N20+Q20)/3</f>
        <v>651.82666666666671</v>
      </c>
      <c r="U20" s="37">
        <f t="shared" si="2"/>
        <v>56545.96333333334</v>
      </c>
      <c r="V20" s="22">
        <f t="shared" si="3"/>
        <v>56545.96333333334</v>
      </c>
      <c r="W20" s="81">
        <f t="shared" si="4"/>
        <v>56545.96333333334</v>
      </c>
      <c r="Y20" s="42">
        <f t="shared" si="5"/>
        <v>113091.92666666668</v>
      </c>
      <c r="Z20" s="43">
        <f t="shared" si="6"/>
        <v>113091.92666666668</v>
      </c>
      <c r="AA20" s="83">
        <f t="shared" si="7"/>
        <v>113091.92666666668</v>
      </c>
    </row>
    <row r="21" spans="2:27" ht="28.5" customHeight="1" thickBot="1">
      <c r="B21" s="14">
        <v>11</v>
      </c>
      <c r="C21" s="185" t="s">
        <v>37</v>
      </c>
      <c r="D21" s="186"/>
      <c r="E21" s="5">
        <v>129.5</v>
      </c>
      <c r="F21" s="5">
        <v>2</v>
      </c>
      <c r="G21" s="5" t="s">
        <v>38</v>
      </c>
      <c r="H21" s="52" t="s">
        <v>21</v>
      </c>
      <c r="I21" s="61">
        <v>650</v>
      </c>
      <c r="J21" s="13">
        <v>650</v>
      </c>
      <c r="K21" s="62">
        <v>650</v>
      </c>
      <c r="L21" s="61">
        <v>790</v>
      </c>
      <c r="M21" s="13">
        <v>790</v>
      </c>
      <c r="N21" s="62">
        <v>790</v>
      </c>
      <c r="O21" s="61">
        <v>988.88</v>
      </c>
      <c r="P21" s="13">
        <v>988.88</v>
      </c>
      <c r="Q21" s="62">
        <v>988.88</v>
      </c>
      <c r="R21" s="78">
        <f t="shared" si="25"/>
        <v>809.62666666666667</v>
      </c>
      <c r="S21" s="78">
        <f t="shared" si="26"/>
        <v>809.62666666666667</v>
      </c>
      <c r="T21" s="79">
        <f t="shared" si="27"/>
        <v>809.62666666666667</v>
      </c>
      <c r="U21" s="37">
        <f t="shared" si="2"/>
        <v>104846.65333333334</v>
      </c>
      <c r="V21" s="22">
        <f t="shared" si="3"/>
        <v>104846.65333333334</v>
      </c>
      <c r="W21" s="81">
        <f t="shared" si="4"/>
        <v>104846.65333333334</v>
      </c>
      <c r="Y21" s="42">
        <f t="shared" si="5"/>
        <v>209693.30666666667</v>
      </c>
      <c r="Z21" s="43">
        <f t="shared" si="6"/>
        <v>209693.30666666667</v>
      </c>
      <c r="AA21" s="83">
        <f t="shared" si="7"/>
        <v>209693.30666666667</v>
      </c>
    </row>
    <row r="22" spans="2:27" ht="30.95" customHeight="1" thickBot="1">
      <c r="B22" s="14">
        <v>12</v>
      </c>
      <c r="C22" s="185" t="s">
        <v>39</v>
      </c>
      <c r="D22" s="186"/>
      <c r="E22" s="5">
        <v>157</v>
      </c>
      <c r="F22" s="5">
        <v>2</v>
      </c>
      <c r="G22" s="5" t="s">
        <v>40</v>
      </c>
      <c r="H22" s="52" t="s">
        <v>21</v>
      </c>
      <c r="I22" s="61">
        <v>650</v>
      </c>
      <c r="J22" s="13">
        <v>650</v>
      </c>
      <c r="K22" s="62">
        <v>650</v>
      </c>
      <c r="L22" s="61">
        <v>790</v>
      </c>
      <c r="M22" s="13">
        <v>790</v>
      </c>
      <c r="N22" s="62">
        <v>790</v>
      </c>
      <c r="O22" s="61">
        <v>988.88</v>
      </c>
      <c r="P22" s="13">
        <v>988.88</v>
      </c>
      <c r="Q22" s="62">
        <v>988.88</v>
      </c>
      <c r="R22" s="78">
        <f t="shared" ref="R22" si="28">(I22+L22+O22)/3</f>
        <v>809.62666666666667</v>
      </c>
      <c r="S22" s="78">
        <f t="shared" ref="S22" si="29">(J22+M22+P22)/3</f>
        <v>809.62666666666667</v>
      </c>
      <c r="T22" s="79">
        <f t="shared" ref="T22" si="30">(K22+N22+Q22)/3</f>
        <v>809.62666666666667</v>
      </c>
      <c r="U22" s="37">
        <f t="shared" si="2"/>
        <v>127111.38666666667</v>
      </c>
      <c r="V22" s="22">
        <f t="shared" si="3"/>
        <v>127111.38666666667</v>
      </c>
      <c r="W22" s="81">
        <f t="shared" si="4"/>
        <v>127111.38666666667</v>
      </c>
      <c r="Y22" s="42">
        <f t="shared" si="5"/>
        <v>254222.77333333335</v>
      </c>
      <c r="Z22" s="43">
        <f t="shared" si="6"/>
        <v>254222.77333333335</v>
      </c>
      <c r="AA22" s="83">
        <f t="shared" si="7"/>
        <v>254222.77333333335</v>
      </c>
    </row>
    <row r="23" spans="2:27" ht="33" customHeight="1" thickBot="1">
      <c r="B23" s="14">
        <v>13</v>
      </c>
      <c r="C23" s="183" t="s">
        <v>41</v>
      </c>
      <c r="D23" s="184"/>
      <c r="E23" s="5">
        <v>78.5</v>
      </c>
      <c r="F23" s="5">
        <v>2</v>
      </c>
      <c r="G23" s="5" t="s">
        <v>42</v>
      </c>
      <c r="H23" s="52" t="s">
        <v>21</v>
      </c>
      <c r="I23" s="61">
        <v>650</v>
      </c>
      <c r="J23" s="13">
        <v>650</v>
      </c>
      <c r="K23" s="62">
        <v>650</v>
      </c>
      <c r="L23" s="61">
        <v>790</v>
      </c>
      <c r="M23" s="13">
        <v>790</v>
      </c>
      <c r="N23" s="62">
        <v>790</v>
      </c>
      <c r="O23" s="61">
        <v>988.88</v>
      </c>
      <c r="P23" s="13">
        <v>988.88</v>
      </c>
      <c r="Q23" s="62">
        <v>988.88</v>
      </c>
      <c r="R23" s="78">
        <f t="shared" ref="R23" si="31">SUM(I23+L23+O23)/3</f>
        <v>809.62666666666667</v>
      </c>
      <c r="S23" s="78">
        <f t="shared" ref="S23" si="32">SUM(J23+M23+P23)/3</f>
        <v>809.62666666666667</v>
      </c>
      <c r="T23" s="79">
        <f t="shared" ref="T23" si="33">SUM(K23+N23+Q23)/3</f>
        <v>809.62666666666667</v>
      </c>
      <c r="U23" s="37">
        <f t="shared" si="2"/>
        <v>63555.693333333336</v>
      </c>
      <c r="V23" s="22">
        <f t="shared" si="3"/>
        <v>63555.693333333336</v>
      </c>
      <c r="W23" s="81">
        <f t="shared" si="4"/>
        <v>63555.693333333336</v>
      </c>
      <c r="Y23" s="42">
        <f t="shared" si="5"/>
        <v>127111.38666666667</v>
      </c>
      <c r="Z23" s="43">
        <f t="shared" si="6"/>
        <v>127111.38666666667</v>
      </c>
      <c r="AA23" s="83">
        <f t="shared" si="7"/>
        <v>127111.38666666667</v>
      </c>
    </row>
    <row r="24" spans="2:27" ht="23.25" customHeight="1" thickBot="1">
      <c r="B24" s="14">
        <v>14</v>
      </c>
      <c r="C24" s="185" t="s">
        <v>43</v>
      </c>
      <c r="D24" s="186"/>
      <c r="E24" s="5">
        <v>250</v>
      </c>
      <c r="F24" s="5">
        <v>2</v>
      </c>
      <c r="G24" s="5" t="s">
        <v>44</v>
      </c>
      <c r="H24" s="52" t="s">
        <v>21</v>
      </c>
      <c r="I24" s="61">
        <v>650</v>
      </c>
      <c r="J24" s="13">
        <v>650</v>
      </c>
      <c r="K24" s="62">
        <v>650</v>
      </c>
      <c r="L24" s="61">
        <v>790</v>
      </c>
      <c r="M24" s="13">
        <v>790</v>
      </c>
      <c r="N24" s="62">
        <v>790</v>
      </c>
      <c r="O24" s="61">
        <v>988.88</v>
      </c>
      <c r="P24" s="13">
        <v>988.88</v>
      </c>
      <c r="Q24" s="62">
        <v>988.88</v>
      </c>
      <c r="R24" s="78">
        <f t="shared" ref="R24" si="34">(I24+L24+O24)/3</f>
        <v>809.62666666666667</v>
      </c>
      <c r="S24" s="78">
        <f t="shared" ref="S24" si="35">(J24+M24+P24)/3</f>
        <v>809.62666666666667</v>
      </c>
      <c r="T24" s="79">
        <f t="shared" ref="T24" si="36">(K24+N24+Q24)/3</f>
        <v>809.62666666666667</v>
      </c>
      <c r="U24" s="37">
        <f t="shared" si="2"/>
        <v>202406.66666666666</v>
      </c>
      <c r="V24" s="22">
        <f t="shared" si="3"/>
        <v>202406.66666666666</v>
      </c>
      <c r="W24" s="81">
        <f t="shared" si="4"/>
        <v>202406.66666666666</v>
      </c>
      <c r="Y24" s="42">
        <f t="shared" si="5"/>
        <v>404813.33333333331</v>
      </c>
      <c r="Z24" s="43">
        <f t="shared" si="6"/>
        <v>404813.33333333331</v>
      </c>
      <c r="AA24" s="83">
        <f t="shared" si="7"/>
        <v>404813.33333333331</v>
      </c>
    </row>
    <row r="25" spans="2:27" ht="28.5" customHeight="1" thickBot="1">
      <c r="B25" s="14">
        <v>15</v>
      </c>
      <c r="C25" s="185" t="s">
        <v>45</v>
      </c>
      <c r="D25" s="186"/>
      <c r="E25" s="5">
        <v>450</v>
      </c>
      <c r="F25" s="5">
        <v>2</v>
      </c>
      <c r="G25" s="5" t="s">
        <v>46</v>
      </c>
      <c r="H25" s="52" t="s">
        <v>21</v>
      </c>
      <c r="I25" s="61">
        <v>650</v>
      </c>
      <c r="J25" s="13">
        <v>650</v>
      </c>
      <c r="K25" s="62">
        <v>650</v>
      </c>
      <c r="L25" s="61">
        <v>790</v>
      </c>
      <c r="M25" s="13">
        <v>790</v>
      </c>
      <c r="N25" s="62">
        <v>790</v>
      </c>
      <c r="O25" s="61">
        <v>988.88</v>
      </c>
      <c r="P25" s="13">
        <v>988.88</v>
      </c>
      <c r="Q25" s="62">
        <v>988.88</v>
      </c>
      <c r="R25" s="78">
        <f t="shared" ref="R25:R26" si="37">SUM(I25+L25+O25)/3</f>
        <v>809.62666666666667</v>
      </c>
      <c r="S25" s="78">
        <f t="shared" ref="S25:S26" si="38">SUM(J25+M25+P25)/3</f>
        <v>809.62666666666667</v>
      </c>
      <c r="T25" s="79">
        <f t="shared" ref="T25:T26" si="39">SUM(K25+N25+Q25)/3</f>
        <v>809.62666666666667</v>
      </c>
      <c r="U25" s="37">
        <f t="shared" si="2"/>
        <v>364332</v>
      </c>
      <c r="V25" s="22">
        <f t="shared" si="3"/>
        <v>364332</v>
      </c>
      <c r="W25" s="81">
        <f t="shared" si="4"/>
        <v>364332</v>
      </c>
      <c r="Y25" s="42">
        <f t="shared" si="5"/>
        <v>728664</v>
      </c>
      <c r="Z25" s="43">
        <f t="shared" si="6"/>
        <v>728664</v>
      </c>
      <c r="AA25" s="83">
        <f t="shared" si="7"/>
        <v>728664</v>
      </c>
    </row>
    <row r="26" spans="2:27" ht="27" customHeight="1" thickBot="1">
      <c r="B26" s="14">
        <v>16</v>
      </c>
      <c r="C26" s="185" t="s">
        <v>47</v>
      </c>
      <c r="D26" s="186"/>
      <c r="E26" s="5">
        <v>250</v>
      </c>
      <c r="F26" s="5">
        <v>2</v>
      </c>
      <c r="G26" s="5" t="s">
        <v>46</v>
      </c>
      <c r="H26" s="52" t="s">
        <v>21</v>
      </c>
      <c r="I26" s="61">
        <v>650</v>
      </c>
      <c r="J26" s="13">
        <v>650</v>
      </c>
      <c r="K26" s="62">
        <v>650</v>
      </c>
      <c r="L26" s="61">
        <v>790</v>
      </c>
      <c r="M26" s="13">
        <v>790</v>
      </c>
      <c r="N26" s="62">
        <v>790</v>
      </c>
      <c r="O26" s="61">
        <v>988.88</v>
      </c>
      <c r="P26" s="13">
        <v>988.88</v>
      </c>
      <c r="Q26" s="62">
        <v>988.88</v>
      </c>
      <c r="R26" s="78">
        <f t="shared" si="37"/>
        <v>809.62666666666667</v>
      </c>
      <c r="S26" s="78">
        <f t="shared" si="38"/>
        <v>809.62666666666667</v>
      </c>
      <c r="T26" s="79">
        <f t="shared" si="39"/>
        <v>809.62666666666667</v>
      </c>
      <c r="U26" s="37">
        <f t="shared" si="2"/>
        <v>202406.66666666666</v>
      </c>
      <c r="V26" s="22">
        <f t="shared" si="3"/>
        <v>202406.66666666666</v>
      </c>
      <c r="W26" s="81">
        <f t="shared" si="4"/>
        <v>202406.66666666666</v>
      </c>
      <c r="Y26" s="42">
        <f t="shared" si="5"/>
        <v>404813.33333333331</v>
      </c>
      <c r="Z26" s="43">
        <f t="shared" si="6"/>
        <v>404813.33333333331</v>
      </c>
      <c r="AA26" s="83">
        <f t="shared" si="7"/>
        <v>404813.33333333331</v>
      </c>
    </row>
    <row r="27" spans="2:27" ht="23.25" thickBot="1">
      <c r="B27" s="14">
        <v>17</v>
      </c>
      <c r="C27" s="185" t="s">
        <v>48</v>
      </c>
      <c r="D27" s="186"/>
      <c r="E27" s="5">
        <v>120</v>
      </c>
      <c r="F27" s="5">
        <v>2</v>
      </c>
      <c r="G27" s="3" t="s">
        <v>49</v>
      </c>
      <c r="H27" s="52" t="s">
        <v>21</v>
      </c>
      <c r="I27" s="61">
        <v>650</v>
      </c>
      <c r="J27" s="13">
        <v>650</v>
      </c>
      <c r="K27" s="62">
        <v>650</v>
      </c>
      <c r="L27" s="61">
        <v>790</v>
      </c>
      <c r="M27" s="13">
        <v>790</v>
      </c>
      <c r="N27" s="62">
        <v>790</v>
      </c>
      <c r="O27" s="61">
        <v>988.88</v>
      </c>
      <c r="P27" s="13">
        <v>988.88</v>
      </c>
      <c r="Q27" s="62">
        <v>988.88</v>
      </c>
      <c r="R27" s="78">
        <f t="shared" ref="R27" si="40">(I27+L27+O27)/3</f>
        <v>809.62666666666667</v>
      </c>
      <c r="S27" s="78">
        <f t="shared" ref="S27" si="41">(J27+M27+P27)/3</f>
        <v>809.62666666666667</v>
      </c>
      <c r="T27" s="79">
        <f t="shared" ref="T27" si="42">(K27+N27+Q27)/3</f>
        <v>809.62666666666667</v>
      </c>
      <c r="U27" s="37">
        <f t="shared" si="2"/>
        <v>97155.199999999997</v>
      </c>
      <c r="V27" s="22">
        <f t="shared" si="3"/>
        <v>97155.199999999997</v>
      </c>
      <c r="W27" s="81">
        <f t="shared" si="4"/>
        <v>97155.199999999997</v>
      </c>
      <c r="Y27" s="42">
        <f t="shared" si="5"/>
        <v>194310.39999999999</v>
      </c>
      <c r="Z27" s="43">
        <f t="shared" si="6"/>
        <v>194310.39999999999</v>
      </c>
      <c r="AA27" s="83">
        <f t="shared" si="7"/>
        <v>194310.39999999999</v>
      </c>
    </row>
    <row r="28" spans="2:27" ht="31.5" customHeight="1" thickBot="1">
      <c r="B28" s="14">
        <v>18</v>
      </c>
      <c r="C28" s="185" t="s">
        <v>50</v>
      </c>
      <c r="D28" s="186"/>
      <c r="E28" s="5">
        <v>63</v>
      </c>
      <c r="F28" s="5">
        <v>2</v>
      </c>
      <c r="G28" s="3" t="s">
        <v>51</v>
      </c>
      <c r="H28" s="52" t="s">
        <v>21</v>
      </c>
      <c r="I28" s="61">
        <v>650</v>
      </c>
      <c r="J28" s="13">
        <v>650</v>
      </c>
      <c r="K28" s="62">
        <v>650</v>
      </c>
      <c r="L28" s="61">
        <v>790</v>
      </c>
      <c r="M28" s="13">
        <v>790</v>
      </c>
      <c r="N28" s="62">
        <v>790</v>
      </c>
      <c r="O28" s="61">
        <v>988.88</v>
      </c>
      <c r="P28" s="13">
        <v>988.88</v>
      </c>
      <c r="Q28" s="62">
        <v>988.88</v>
      </c>
      <c r="R28" s="78">
        <f t="shared" ref="R28" si="43">SUM(I28+L28+O28)/3</f>
        <v>809.62666666666667</v>
      </c>
      <c r="S28" s="78">
        <f t="shared" ref="S28" si="44">SUM(J28+M28+P28)/3</f>
        <v>809.62666666666667</v>
      </c>
      <c r="T28" s="79">
        <f t="shared" ref="T28" si="45">SUM(K28+N28+Q28)/3</f>
        <v>809.62666666666667</v>
      </c>
      <c r="U28" s="37">
        <f t="shared" si="2"/>
        <v>51006.48</v>
      </c>
      <c r="V28" s="22">
        <f t="shared" si="3"/>
        <v>51006.48</v>
      </c>
      <c r="W28" s="81">
        <f t="shared" si="4"/>
        <v>51006.48</v>
      </c>
      <c r="Y28" s="42">
        <f t="shared" si="5"/>
        <v>102012.96</v>
      </c>
      <c r="Z28" s="43">
        <f t="shared" si="6"/>
        <v>102012.96</v>
      </c>
      <c r="AA28" s="83">
        <f t="shared" si="7"/>
        <v>102012.96</v>
      </c>
    </row>
    <row r="29" spans="2:27" ht="30.75" customHeight="1" thickBot="1">
      <c r="B29" s="14">
        <v>19</v>
      </c>
      <c r="C29" s="185" t="s">
        <v>52</v>
      </c>
      <c r="D29" s="186"/>
      <c r="E29" s="5">
        <v>140</v>
      </c>
      <c r="F29" s="5">
        <v>2</v>
      </c>
      <c r="G29" s="3" t="s">
        <v>53</v>
      </c>
      <c r="H29" s="52" t="s">
        <v>21</v>
      </c>
      <c r="I29" s="61">
        <v>650</v>
      </c>
      <c r="J29" s="13">
        <v>650</v>
      </c>
      <c r="K29" s="62">
        <v>650</v>
      </c>
      <c r="L29" s="61">
        <v>790</v>
      </c>
      <c r="M29" s="13">
        <v>790</v>
      </c>
      <c r="N29" s="62">
        <v>790</v>
      </c>
      <c r="O29" s="61">
        <v>988.88</v>
      </c>
      <c r="P29" s="13">
        <v>988.88</v>
      </c>
      <c r="Q29" s="62">
        <v>988.88</v>
      </c>
      <c r="R29" s="78">
        <f t="shared" ref="R29" si="46">(I29+L29+O29)/3</f>
        <v>809.62666666666667</v>
      </c>
      <c r="S29" s="78">
        <f t="shared" ref="S29" si="47">(J29+M29+P29)/3</f>
        <v>809.62666666666667</v>
      </c>
      <c r="T29" s="79">
        <f t="shared" ref="T29" si="48">(K29+N29+Q29)/3</f>
        <v>809.62666666666667</v>
      </c>
      <c r="U29" s="37">
        <f t="shared" si="2"/>
        <v>113347.73333333334</v>
      </c>
      <c r="V29" s="22">
        <f t="shared" si="3"/>
        <v>113347.73333333334</v>
      </c>
      <c r="W29" s="81">
        <f t="shared" si="4"/>
        <v>113347.73333333334</v>
      </c>
      <c r="Y29" s="42">
        <f t="shared" si="5"/>
        <v>226695.46666666667</v>
      </c>
      <c r="Z29" s="43">
        <f t="shared" si="6"/>
        <v>226695.46666666667</v>
      </c>
      <c r="AA29" s="83">
        <f t="shared" si="7"/>
        <v>226695.46666666667</v>
      </c>
    </row>
    <row r="30" spans="2:27" ht="28.5" customHeight="1" thickBot="1">
      <c r="B30" s="14">
        <v>20</v>
      </c>
      <c r="C30" s="185" t="s">
        <v>54</v>
      </c>
      <c r="D30" s="186"/>
      <c r="E30" s="5">
        <v>168</v>
      </c>
      <c r="F30" s="5">
        <v>2</v>
      </c>
      <c r="G30" s="3" t="s">
        <v>55</v>
      </c>
      <c r="H30" s="52" t="s">
        <v>21</v>
      </c>
      <c r="I30" s="61">
        <v>650</v>
      </c>
      <c r="J30" s="13">
        <v>650</v>
      </c>
      <c r="K30" s="62">
        <v>650</v>
      </c>
      <c r="L30" s="61">
        <v>790</v>
      </c>
      <c r="M30" s="13">
        <v>790</v>
      </c>
      <c r="N30" s="62">
        <v>790</v>
      </c>
      <c r="O30" s="61">
        <v>988.88</v>
      </c>
      <c r="P30" s="13">
        <v>988.88</v>
      </c>
      <c r="Q30" s="62">
        <v>988.88</v>
      </c>
      <c r="R30" s="78">
        <f t="shared" ref="R30:R31" si="49">SUM(I30+L30+O30)/3</f>
        <v>809.62666666666667</v>
      </c>
      <c r="S30" s="78">
        <f t="shared" ref="S30:S31" si="50">SUM(J30+M30+P30)/3</f>
        <v>809.62666666666667</v>
      </c>
      <c r="T30" s="79">
        <f t="shared" ref="T30:T31" si="51">SUM(K30+N30+Q30)/3</f>
        <v>809.62666666666667</v>
      </c>
      <c r="U30" s="37">
        <f t="shared" si="2"/>
        <v>136017.28</v>
      </c>
      <c r="V30" s="22">
        <f t="shared" si="3"/>
        <v>136017.28</v>
      </c>
      <c r="W30" s="81">
        <f t="shared" si="4"/>
        <v>136017.28</v>
      </c>
      <c r="Y30" s="42">
        <f t="shared" si="5"/>
        <v>272034.56</v>
      </c>
      <c r="Z30" s="43">
        <f t="shared" si="6"/>
        <v>272034.56</v>
      </c>
      <c r="AA30" s="83">
        <f t="shared" si="7"/>
        <v>272034.56</v>
      </c>
    </row>
    <row r="31" spans="2:27" ht="33.75" customHeight="1" thickBot="1">
      <c r="B31" s="14">
        <v>21</v>
      </c>
      <c r="C31" s="183" t="s">
        <v>56</v>
      </c>
      <c r="D31" s="184"/>
      <c r="E31" s="5">
        <v>75</v>
      </c>
      <c r="F31" s="5">
        <v>2</v>
      </c>
      <c r="G31" s="5" t="s">
        <v>57</v>
      </c>
      <c r="H31" s="52" t="s">
        <v>21</v>
      </c>
      <c r="I31" s="61">
        <v>650</v>
      </c>
      <c r="J31" s="13">
        <v>650</v>
      </c>
      <c r="K31" s="62">
        <v>650</v>
      </c>
      <c r="L31" s="61">
        <v>790</v>
      </c>
      <c r="M31" s="13">
        <v>790</v>
      </c>
      <c r="N31" s="62">
        <v>790</v>
      </c>
      <c r="O31" s="61">
        <v>988.88</v>
      </c>
      <c r="P31" s="13">
        <v>988.88</v>
      </c>
      <c r="Q31" s="62">
        <v>988.88</v>
      </c>
      <c r="R31" s="78">
        <f t="shared" si="49"/>
        <v>809.62666666666667</v>
      </c>
      <c r="S31" s="78">
        <f t="shared" si="50"/>
        <v>809.62666666666667</v>
      </c>
      <c r="T31" s="79">
        <f t="shared" si="51"/>
        <v>809.62666666666667</v>
      </c>
      <c r="U31" s="37">
        <f t="shared" si="2"/>
        <v>60722</v>
      </c>
      <c r="V31" s="22">
        <f t="shared" si="3"/>
        <v>60722</v>
      </c>
      <c r="W31" s="81">
        <f t="shared" si="4"/>
        <v>60722</v>
      </c>
      <c r="Y31" s="42">
        <f t="shared" si="5"/>
        <v>121444</v>
      </c>
      <c r="Z31" s="43">
        <f t="shared" si="6"/>
        <v>121444</v>
      </c>
      <c r="AA31" s="83">
        <f t="shared" si="7"/>
        <v>121444</v>
      </c>
    </row>
    <row r="32" spans="2:27" ht="33" customHeight="1" thickBot="1">
      <c r="B32" s="66">
        <v>22</v>
      </c>
      <c r="C32" s="199" t="s">
        <v>58</v>
      </c>
      <c r="D32" s="200"/>
      <c r="E32" s="25">
        <v>173.5</v>
      </c>
      <c r="F32" s="25">
        <v>2</v>
      </c>
      <c r="G32" s="25" t="s">
        <v>59</v>
      </c>
      <c r="H32" s="67" t="s">
        <v>21</v>
      </c>
      <c r="I32" s="68">
        <v>650</v>
      </c>
      <c r="J32" s="69">
        <v>650</v>
      </c>
      <c r="K32" s="70">
        <v>650</v>
      </c>
      <c r="L32" s="68">
        <v>790</v>
      </c>
      <c r="M32" s="69">
        <v>790</v>
      </c>
      <c r="N32" s="70">
        <v>790</v>
      </c>
      <c r="O32" s="63">
        <v>988.88</v>
      </c>
      <c r="P32" s="64">
        <v>988.88</v>
      </c>
      <c r="Q32" s="65">
        <v>988.88</v>
      </c>
      <c r="R32" s="78">
        <f t="shared" ref="R32" si="52">(I32+L32+O32)/3</f>
        <v>809.62666666666667</v>
      </c>
      <c r="S32" s="78">
        <f t="shared" ref="S32" si="53">(J32+M32+P32)/3</f>
        <v>809.62666666666667</v>
      </c>
      <c r="T32" s="79">
        <f t="shared" ref="T32" si="54">(K32+N32+Q32)/3</f>
        <v>809.62666666666667</v>
      </c>
      <c r="U32" s="39">
        <f t="shared" si="2"/>
        <v>140470.22666666665</v>
      </c>
      <c r="V32" s="40">
        <f t="shared" si="3"/>
        <v>140470.22666666665</v>
      </c>
      <c r="W32" s="82">
        <f t="shared" si="4"/>
        <v>140470.22666666665</v>
      </c>
      <c r="Y32" s="42">
        <f>U32*F32</f>
        <v>280940.45333333331</v>
      </c>
      <c r="Z32" s="43">
        <f t="shared" si="6"/>
        <v>280940.45333333331</v>
      </c>
      <c r="AA32" s="83">
        <f t="shared" si="7"/>
        <v>280940.45333333331</v>
      </c>
    </row>
    <row r="33" spans="2:27" ht="21.75" customHeight="1" thickBot="1">
      <c r="B33" s="181" t="s">
        <v>158</v>
      </c>
      <c r="C33" s="182"/>
      <c r="D33" s="182"/>
      <c r="E33" s="182"/>
      <c r="F33" s="182"/>
      <c r="G33" s="182"/>
      <c r="H33" s="182"/>
      <c r="I33" s="182"/>
      <c r="J33" s="182"/>
      <c r="K33" s="182"/>
      <c r="L33" s="71"/>
      <c r="M33" s="72"/>
      <c r="N33" s="73"/>
      <c r="O33" s="72"/>
      <c r="P33" s="72"/>
      <c r="Q33" s="72"/>
      <c r="R33" s="74"/>
      <c r="S33" s="74"/>
      <c r="T33" s="75"/>
      <c r="U33" s="106">
        <f>SUM(U11:U32)</f>
        <v>9559469.3473333325</v>
      </c>
      <c r="V33" s="107">
        <f t="shared" ref="V33:W33" si="55">SUM(V11:V32)</f>
        <v>9559469.3473333325</v>
      </c>
      <c r="W33" s="108">
        <f t="shared" si="55"/>
        <v>9559469.3473333325</v>
      </c>
      <c r="X33" s="109"/>
      <c r="Y33" s="106">
        <f>SUM(Y11:Y32)</f>
        <v>19118938.694666665</v>
      </c>
      <c r="Z33" s="107">
        <f t="shared" ref="Z33:AA33" si="56">SUM(Z11:Z32)</f>
        <v>19118938.694666665</v>
      </c>
      <c r="AA33" s="108">
        <f t="shared" si="56"/>
        <v>19118938.694666665</v>
      </c>
    </row>
    <row r="34" spans="2:27" ht="15.75" thickBot="1">
      <c r="B34" s="181" t="s">
        <v>159</v>
      </c>
      <c r="C34" s="182"/>
      <c r="D34" s="182"/>
      <c r="E34" s="182"/>
      <c r="F34" s="182"/>
      <c r="G34" s="182"/>
      <c r="H34" s="182"/>
      <c r="I34" s="182"/>
      <c r="J34" s="182"/>
      <c r="K34" s="182"/>
      <c r="L34" s="71"/>
      <c r="M34" s="72"/>
      <c r="N34" s="73"/>
      <c r="O34" s="72"/>
      <c r="P34" s="72"/>
      <c r="Q34" s="72"/>
      <c r="R34" s="74"/>
      <c r="S34" s="74"/>
      <c r="T34" s="75"/>
      <c r="U34" s="106">
        <f t="shared" ref="U34:X34" si="57">U33*19%</f>
        <v>1816299.1759933331</v>
      </c>
      <c r="V34" s="106">
        <f t="shared" si="57"/>
        <v>1816299.1759933331</v>
      </c>
      <c r="W34" s="106">
        <f t="shared" si="57"/>
        <v>1816299.1759933331</v>
      </c>
      <c r="X34" s="106">
        <f t="shared" si="57"/>
        <v>0</v>
      </c>
      <c r="Y34" s="106">
        <f>Y33*19%</f>
        <v>3632598.3519866662</v>
      </c>
      <c r="Z34" s="106">
        <f t="shared" ref="Z34:AA34" si="58">Z33*19%</f>
        <v>3632598.3519866662</v>
      </c>
      <c r="AA34" s="106">
        <f t="shared" si="58"/>
        <v>3632598.3519866662</v>
      </c>
    </row>
    <row r="35" spans="2:27" ht="21.75" customHeight="1" thickBot="1">
      <c r="B35" s="170" t="s">
        <v>15</v>
      </c>
      <c r="C35" s="171"/>
      <c r="D35" s="171"/>
      <c r="E35" s="171"/>
      <c r="F35" s="171"/>
      <c r="G35" s="171"/>
      <c r="H35" s="171"/>
      <c r="I35" s="171"/>
      <c r="J35" s="171"/>
      <c r="K35" s="171"/>
      <c r="L35" s="85"/>
      <c r="M35" s="86"/>
      <c r="N35" s="87"/>
      <c r="O35" s="86"/>
      <c r="P35" s="86"/>
      <c r="Q35" s="86"/>
      <c r="R35" s="74"/>
      <c r="S35" s="74"/>
      <c r="T35" s="75"/>
      <c r="U35" s="106">
        <f>U33+U34</f>
        <v>11375768.523326665</v>
      </c>
      <c r="V35" s="106">
        <f t="shared" ref="V35:X35" si="59">V33+V34</f>
        <v>11375768.523326665</v>
      </c>
      <c r="W35" s="106">
        <f t="shared" si="59"/>
        <v>11375768.523326665</v>
      </c>
      <c r="X35" s="106">
        <f t="shared" si="59"/>
        <v>0</v>
      </c>
      <c r="Y35" s="106">
        <f>Y33+Y34</f>
        <v>22751537.04665333</v>
      </c>
      <c r="Z35" s="106">
        <f t="shared" ref="Z35:AA35" si="60">Z33+Z34</f>
        <v>22751537.04665333</v>
      </c>
      <c r="AA35" s="106">
        <f t="shared" si="60"/>
        <v>22751537.04665333</v>
      </c>
    </row>
    <row r="36" spans="2:27" ht="15.75" thickBot="1">
      <c r="B36" s="164" t="s">
        <v>185</v>
      </c>
      <c r="C36" s="165"/>
      <c r="D36" s="165"/>
      <c r="E36" s="165"/>
      <c r="F36" s="165"/>
      <c r="G36" s="165"/>
      <c r="H36" s="165"/>
      <c r="I36" s="165"/>
      <c r="J36" s="165"/>
      <c r="K36" s="165"/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7">
        <f>Y35+Z35+AA35</f>
        <v>68254611.139959991</v>
      </c>
      <c r="Y36" s="168"/>
      <c r="Z36" s="168"/>
      <c r="AA36" s="169"/>
    </row>
    <row r="39" spans="2:27">
      <c r="C39" s="19"/>
      <c r="T39" s="194"/>
      <c r="U39" s="195"/>
    </row>
    <row r="40" spans="2:27">
      <c r="C40" s="48"/>
      <c r="T40" s="48"/>
    </row>
    <row r="42" spans="2:27">
      <c r="S42" s="12"/>
    </row>
  </sheetData>
  <mergeCells count="59">
    <mergeCell ref="Y8:AA8"/>
    <mergeCell ref="Y9:Y10"/>
    <mergeCell ref="AA9:AA10"/>
    <mergeCell ref="S9:S10"/>
    <mergeCell ref="T9:T10"/>
    <mergeCell ref="U9:U10"/>
    <mergeCell ref="R9:R10"/>
    <mergeCell ref="O8:Q8"/>
    <mergeCell ref="O9:O10"/>
    <mergeCell ref="P9:P10"/>
    <mergeCell ref="Q9:Q10"/>
    <mergeCell ref="C21:D21"/>
    <mergeCell ref="C22:D22"/>
    <mergeCell ref="C4:U4"/>
    <mergeCell ref="B8:D9"/>
    <mergeCell ref="E8:E10"/>
    <mergeCell ref="G8:G10"/>
    <mergeCell ref="H8:H10"/>
    <mergeCell ref="I8:K8"/>
    <mergeCell ref="R8:T8"/>
    <mergeCell ref="B5:W5"/>
    <mergeCell ref="B6:W6"/>
    <mergeCell ref="U8:W8"/>
    <mergeCell ref="I9:I10"/>
    <mergeCell ref="J9:J10"/>
    <mergeCell ref="W9:W10"/>
    <mergeCell ref="K9:K10"/>
    <mergeCell ref="C17:D17"/>
    <mergeCell ref="F8:F10"/>
    <mergeCell ref="T39:U39"/>
    <mergeCell ref="C12:D12"/>
    <mergeCell ref="C11:D11"/>
    <mergeCell ref="C31:D31"/>
    <mergeCell ref="C32:D32"/>
    <mergeCell ref="B33:K33"/>
    <mergeCell ref="C25:D25"/>
    <mergeCell ref="C26:D26"/>
    <mergeCell ref="C27:D27"/>
    <mergeCell ref="C28:D28"/>
    <mergeCell ref="C29:D29"/>
    <mergeCell ref="C30:D30"/>
    <mergeCell ref="C19:D19"/>
    <mergeCell ref="C20:D20"/>
    <mergeCell ref="B36:W36"/>
    <mergeCell ref="X36:AA36"/>
    <mergeCell ref="B35:K35"/>
    <mergeCell ref="L8:N8"/>
    <mergeCell ref="L9:L10"/>
    <mergeCell ref="M9:M10"/>
    <mergeCell ref="N9:N10"/>
    <mergeCell ref="B34:K34"/>
    <mergeCell ref="C23:D23"/>
    <mergeCell ref="C24:D24"/>
    <mergeCell ref="C18:D18"/>
    <mergeCell ref="C10:D10"/>
    <mergeCell ref="C13:D13"/>
    <mergeCell ref="C14:D14"/>
    <mergeCell ref="C15:D15"/>
    <mergeCell ref="C16:D16"/>
  </mergeCells>
  <pageMargins left="0.7" right="0.7" top="0.75" bottom="0.75" header="0.3" footer="0.3"/>
  <pageSetup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CD43A-6B46-4E6A-B677-F186C6A7A44C}">
  <dimension ref="B2:AA64"/>
  <sheetViews>
    <sheetView topLeftCell="L43" workbookViewId="0">
      <selection activeCell="B58" sqref="B58:Z58"/>
    </sheetView>
  </sheetViews>
  <sheetFormatPr baseColWidth="10" defaultColWidth="11" defaultRowHeight="15"/>
  <cols>
    <col min="1" max="1" width="3.5703125" customWidth="1"/>
    <col min="2" max="2" width="6.140625" customWidth="1"/>
    <col min="3" max="3" width="0.140625" customWidth="1"/>
    <col min="4" max="4" width="17.42578125" customWidth="1"/>
    <col min="5" max="6" width="9" customWidth="1"/>
    <col min="7" max="7" width="11.7109375" customWidth="1"/>
    <col min="8" max="8" width="11.28515625" customWidth="1"/>
    <col min="9" max="9" width="19.5703125" customWidth="1"/>
    <col min="10" max="10" width="16.5703125" customWidth="1"/>
    <col min="11" max="13" width="17.42578125" customWidth="1"/>
    <col min="14" max="14" width="17" customWidth="1"/>
    <col min="15" max="15" width="14.85546875" customWidth="1"/>
    <col min="16" max="16" width="16.140625" customWidth="1"/>
    <col min="17" max="20" width="18.28515625" customWidth="1"/>
    <col min="21" max="21" width="13.85546875" customWidth="1"/>
    <col min="22" max="22" width="12.5703125" customWidth="1"/>
    <col min="23" max="23" width="16.85546875" customWidth="1"/>
    <col min="24" max="25" width="12.42578125" customWidth="1"/>
    <col min="26" max="26" width="15.42578125" customWidth="1"/>
    <col min="27" max="27" width="0.5703125" hidden="1" customWidth="1"/>
  </cols>
  <sheetData>
    <row r="2" spans="2:27">
      <c r="B2" s="17"/>
      <c r="C2" s="17"/>
      <c r="D2" s="201" t="s">
        <v>0</v>
      </c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</row>
    <row r="3" spans="2:27">
      <c r="B3" s="201" t="s">
        <v>1</v>
      </c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1"/>
    </row>
    <row r="4" spans="2:27" ht="19.5" customHeight="1">
      <c r="B4" s="17"/>
      <c r="C4" s="201" t="s">
        <v>2</v>
      </c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1"/>
      <c r="S4" s="201"/>
      <c r="T4" s="201"/>
      <c r="U4" s="201"/>
      <c r="V4" s="201"/>
      <c r="W4" s="201"/>
      <c r="X4" s="201"/>
      <c r="Y4" s="249"/>
      <c r="Z4" s="249"/>
    </row>
    <row r="5" spans="2:27" ht="22.5" customHeight="1">
      <c r="C5" s="201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246"/>
      <c r="Q5" s="246"/>
      <c r="R5" s="246"/>
      <c r="S5" s="246"/>
      <c r="T5" s="246"/>
      <c r="U5" s="246"/>
      <c r="V5" s="246"/>
      <c r="W5" s="246"/>
      <c r="X5" s="246"/>
      <c r="Y5" s="51"/>
      <c r="Z5" s="18"/>
      <c r="AA5" s="18"/>
    </row>
    <row r="6" spans="2:27" ht="18" customHeight="1">
      <c r="C6" s="215" t="s">
        <v>61</v>
      </c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</row>
    <row r="7" spans="2:27" ht="28.5" customHeight="1" thickBot="1"/>
    <row r="8" spans="2:27" ht="45" customHeight="1" thickBot="1">
      <c r="B8" s="202" t="s">
        <v>4</v>
      </c>
      <c r="C8" s="203"/>
      <c r="D8" s="204"/>
      <c r="E8" s="208" t="s">
        <v>5</v>
      </c>
      <c r="F8" s="191" t="s">
        <v>62</v>
      </c>
      <c r="G8" s="208" t="s">
        <v>7</v>
      </c>
      <c r="H8" s="212" t="s">
        <v>8</v>
      </c>
      <c r="I8" s="172" t="s">
        <v>154</v>
      </c>
      <c r="J8" s="173"/>
      <c r="K8" s="174"/>
      <c r="L8" s="172" t="s">
        <v>156</v>
      </c>
      <c r="M8" s="173"/>
      <c r="N8" s="174"/>
      <c r="O8" s="219" t="s">
        <v>155</v>
      </c>
      <c r="P8" s="245"/>
      <c r="Q8" s="245"/>
      <c r="R8" s="172" t="s">
        <v>160</v>
      </c>
      <c r="S8" s="173"/>
      <c r="T8" s="174"/>
      <c r="U8" s="173" t="s">
        <v>160</v>
      </c>
      <c r="V8" s="173"/>
      <c r="W8" s="173"/>
      <c r="X8" s="172" t="s">
        <v>182</v>
      </c>
      <c r="Y8" s="173"/>
      <c r="Z8" s="174"/>
    </row>
    <row r="9" spans="2:27" ht="59.25" customHeight="1">
      <c r="B9" s="205"/>
      <c r="C9" s="206"/>
      <c r="D9" s="207"/>
      <c r="E9" s="209"/>
      <c r="F9" s="192"/>
      <c r="G9" s="211"/>
      <c r="H9" s="213"/>
      <c r="I9" s="238" t="s">
        <v>63</v>
      </c>
      <c r="J9" s="239" t="s">
        <v>64</v>
      </c>
      <c r="K9" s="240" t="s">
        <v>65</v>
      </c>
      <c r="L9" s="238" t="s">
        <v>63</v>
      </c>
      <c r="M9" s="239" t="s">
        <v>64</v>
      </c>
      <c r="N9" s="240" t="s">
        <v>65</v>
      </c>
      <c r="O9" s="247" t="s">
        <v>63</v>
      </c>
      <c r="P9" s="248" t="s">
        <v>64</v>
      </c>
      <c r="Q9" s="248" t="s">
        <v>65</v>
      </c>
      <c r="R9" s="223" t="s">
        <v>12</v>
      </c>
      <c r="S9" s="223" t="s">
        <v>13</v>
      </c>
      <c r="T9" s="225" t="s">
        <v>14</v>
      </c>
      <c r="U9" s="223" t="s">
        <v>12</v>
      </c>
      <c r="V9" s="223" t="s">
        <v>13</v>
      </c>
      <c r="W9" s="225" t="s">
        <v>14</v>
      </c>
      <c r="X9" s="241" t="s">
        <v>12</v>
      </c>
      <c r="Y9" s="250" t="s">
        <v>13</v>
      </c>
      <c r="Z9" s="243" t="s">
        <v>14</v>
      </c>
    </row>
    <row r="10" spans="2:27" ht="75" customHeight="1" thickBot="1">
      <c r="B10" s="1" t="s">
        <v>16</v>
      </c>
      <c r="C10" s="187" t="s">
        <v>17</v>
      </c>
      <c r="D10" s="188"/>
      <c r="E10" s="210"/>
      <c r="F10" s="193"/>
      <c r="G10" s="210"/>
      <c r="H10" s="214"/>
      <c r="I10" s="175"/>
      <c r="J10" s="177"/>
      <c r="K10" s="179"/>
      <c r="L10" s="175"/>
      <c r="M10" s="177"/>
      <c r="N10" s="179"/>
      <c r="O10" s="247"/>
      <c r="P10" s="248"/>
      <c r="Q10" s="248"/>
      <c r="R10" s="224"/>
      <c r="S10" s="224"/>
      <c r="T10" s="226"/>
      <c r="U10" s="223"/>
      <c r="V10" s="223"/>
      <c r="W10" s="225"/>
      <c r="X10" s="242"/>
      <c r="Y10" s="224"/>
      <c r="Z10" s="244"/>
    </row>
    <row r="11" spans="2:27" ht="24.75" customHeight="1">
      <c r="B11" s="14">
        <v>1</v>
      </c>
      <c r="C11" s="229" t="s">
        <v>66</v>
      </c>
      <c r="D11" s="229"/>
      <c r="E11" s="4">
        <v>100</v>
      </c>
      <c r="F11" s="4">
        <v>2</v>
      </c>
      <c r="G11" s="5" t="s">
        <v>67</v>
      </c>
      <c r="H11" s="52" t="s">
        <v>68</v>
      </c>
      <c r="I11" s="99">
        <v>358</v>
      </c>
      <c r="J11" s="55">
        <v>358</v>
      </c>
      <c r="K11" s="100">
        <v>358</v>
      </c>
      <c r="L11" s="99">
        <v>480</v>
      </c>
      <c r="M11" s="55">
        <v>480</v>
      </c>
      <c r="N11" s="100">
        <v>480</v>
      </c>
      <c r="O11" s="96">
        <v>357.68</v>
      </c>
      <c r="P11" s="91">
        <v>357.68</v>
      </c>
      <c r="Q11" s="92">
        <v>357.68</v>
      </c>
      <c r="R11" s="35">
        <f>(I11+L11+O11)/3</f>
        <v>398.56</v>
      </c>
      <c r="S11" s="35">
        <f t="shared" ref="S11:T12" si="0">(J11+M11+P11)/3</f>
        <v>398.56</v>
      </c>
      <c r="T11" s="142">
        <f t="shared" si="0"/>
        <v>398.56</v>
      </c>
      <c r="U11" s="35">
        <f>R11*E11</f>
        <v>39856</v>
      </c>
      <c r="V11" s="36">
        <f>S11*E11</f>
        <v>39856</v>
      </c>
      <c r="W11" s="143">
        <f>T11*E11</f>
        <v>39856</v>
      </c>
      <c r="X11" s="35">
        <f>U11*F11</f>
        <v>79712</v>
      </c>
      <c r="Y11" s="36">
        <f>V11*F11</f>
        <v>79712</v>
      </c>
      <c r="Z11" s="90">
        <f>W11*F11</f>
        <v>79712</v>
      </c>
    </row>
    <row r="12" spans="2:27" ht="24.75" customHeight="1">
      <c r="B12" s="14">
        <v>2</v>
      </c>
      <c r="C12" s="233" t="s">
        <v>69</v>
      </c>
      <c r="D12" s="233"/>
      <c r="E12" s="3">
        <v>260</v>
      </c>
      <c r="F12" s="3">
        <v>2</v>
      </c>
      <c r="G12" s="3" t="s">
        <v>70</v>
      </c>
      <c r="H12" s="52" t="s">
        <v>68</v>
      </c>
      <c r="I12" s="99">
        <v>358</v>
      </c>
      <c r="J12" s="55">
        <v>358</v>
      </c>
      <c r="K12" s="100">
        <v>358</v>
      </c>
      <c r="L12" s="99">
        <v>480</v>
      </c>
      <c r="M12" s="55">
        <v>480</v>
      </c>
      <c r="N12" s="100">
        <v>480</v>
      </c>
      <c r="O12" s="97">
        <v>357.68</v>
      </c>
      <c r="P12" s="54">
        <v>357.68</v>
      </c>
      <c r="Q12" s="93">
        <v>357.68</v>
      </c>
      <c r="R12" s="37">
        <f>(I12+L12+O12)/3</f>
        <v>398.56</v>
      </c>
      <c r="S12" s="37">
        <f t="shared" si="0"/>
        <v>398.56</v>
      </c>
      <c r="T12" s="139">
        <f t="shared" si="0"/>
        <v>398.56</v>
      </c>
      <c r="U12" s="37">
        <f>R12*E12</f>
        <v>103625.60000000001</v>
      </c>
      <c r="V12" s="22">
        <f>S12*E12</f>
        <v>103625.60000000001</v>
      </c>
      <c r="W12" s="146">
        <f>T12*E12</f>
        <v>103625.60000000001</v>
      </c>
      <c r="X12" s="148">
        <f>U12*F12</f>
        <v>207251.20000000001</v>
      </c>
      <c r="Y12" s="144">
        <f>V12*F12</f>
        <v>207251.20000000001</v>
      </c>
      <c r="Z12" s="145">
        <f>W12*F12</f>
        <v>207251.20000000001</v>
      </c>
    </row>
    <row r="13" spans="2:27" ht="24.75" customHeight="1">
      <c r="B13" s="14">
        <v>3</v>
      </c>
      <c r="C13" s="229" t="s">
        <v>71</v>
      </c>
      <c r="D13" s="229"/>
      <c r="E13" s="4">
        <v>145</v>
      </c>
      <c r="F13" s="4">
        <v>2</v>
      </c>
      <c r="G13" s="5" t="s">
        <v>72</v>
      </c>
      <c r="H13" s="52" t="s">
        <v>68</v>
      </c>
      <c r="I13" s="99">
        <v>358</v>
      </c>
      <c r="J13" s="55">
        <v>358</v>
      </c>
      <c r="K13" s="100">
        <v>358</v>
      </c>
      <c r="L13" s="99">
        <v>480</v>
      </c>
      <c r="M13" s="55">
        <v>480</v>
      </c>
      <c r="N13" s="100">
        <v>480</v>
      </c>
      <c r="O13" s="97">
        <v>357.68</v>
      </c>
      <c r="P13" s="54">
        <v>357.68</v>
      </c>
      <c r="Q13" s="93">
        <v>357.68</v>
      </c>
      <c r="R13" s="37">
        <f t="shared" ref="R13:R54" si="1">(I13+L13+O13)/3</f>
        <v>398.56</v>
      </c>
      <c r="S13" s="37">
        <f t="shared" ref="S13:S54" si="2">(J13+M13+P13)/3</f>
        <v>398.56</v>
      </c>
      <c r="T13" s="139">
        <f t="shared" ref="T13:T54" si="3">(K13+N13+Q13)/3</f>
        <v>398.56</v>
      </c>
      <c r="U13" s="37">
        <f t="shared" ref="U13:U54" si="4">R13*E13</f>
        <v>57791.199999999997</v>
      </c>
      <c r="V13" s="22">
        <f t="shared" ref="V13:V54" si="5">S13*E13</f>
        <v>57791.199999999997</v>
      </c>
      <c r="W13" s="146">
        <f t="shared" ref="W13:W54" si="6">T13*E13</f>
        <v>57791.199999999997</v>
      </c>
      <c r="X13" s="37">
        <f t="shared" ref="X13:X54" si="7">U13*F13</f>
        <v>115582.39999999999</v>
      </c>
      <c r="Y13" s="22">
        <f t="shared" ref="Y13:Y54" si="8">V13*F13</f>
        <v>115582.39999999999</v>
      </c>
      <c r="Z13" s="149">
        <f t="shared" ref="Z13:Z54" si="9">W13*F13</f>
        <v>115582.39999999999</v>
      </c>
    </row>
    <row r="14" spans="2:27" ht="24.75" customHeight="1">
      <c r="B14" s="14">
        <v>4</v>
      </c>
      <c r="C14" s="229" t="s">
        <v>73</v>
      </c>
      <c r="D14" s="229"/>
      <c r="E14" s="9">
        <v>193.02</v>
      </c>
      <c r="F14" s="3">
        <v>2</v>
      </c>
      <c r="G14" s="10" t="s">
        <v>74</v>
      </c>
      <c r="H14" s="52" t="s">
        <v>68</v>
      </c>
      <c r="I14" s="99">
        <v>358</v>
      </c>
      <c r="J14" s="55">
        <v>358</v>
      </c>
      <c r="K14" s="100">
        <v>358</v>
      </c>
      <c r="L14" s="99">
        <v>480</v>
      </c>
      <c r="M14" s="55">
        <v>480</v>
      </c>
      <c r="N14" s="100">
        <v>480</v>
      </c>
      <c r="O14" s="97">
        <v>357.68</v>
      </c>
      <c r="P14" s="54">
        <v>357.68</v>
      </c>
      <c r="Q14" s="93">
        <v>357.68</v>
      </c>
      <c r="R14" s="37">
        <f t="shared" si="1"/>
        <v>398.56</v>
      </c>
      <c r="S14" s="37">
        <f t="shared" si="2"/>
        <v>398.56</v>
      </c>
      <c r="T14" s="139">
        <f t="shared" si="3"/>
        <v>398.56</v>
      </c>
      <c r="U14" s="37">
        <f t="shared" si="4"/>
        <v>76930.051200000002</v>
      </c>
      <c r="V14" s="22">
        <f t="shared" si="5"/>
        <v>76930.051200000002</v>
      </c>
      <c r="W14" s="146">
        <f t="shared" si="6"/>
        <v>76930.051200000002</v>
      </c>
      <c r="X14" s="148">
        <f t="shared" si="7"/>
        <v>153860.1024</v>
      </c>
      <c r="Y14" s="144">
        <f t="shared" si="8"/>
        <v>153860.1024</v>
      </c>
      <c r="Z14" s="145">
        <f t="shared" si="9"/>
        <v>153860.1024</v>
      </c>
    </row>
    <row r="15" spans="2:27" ht="24.75" customHeight="1">
      <c r="B15" s="14">
        <v>5</v>
      </c>
      <c r="C15" s="229" t="s">
        <v>75</v>
      </c>
      <c r="D15" s="229"/>
      <c r="E15" s="3">
        <v>270</v>
      </c>
      <c r="F15" s="4">
        <v>2</v>
      </c>
      <c r="G15" s="3" t="s">
        <v>76</v>
      </c>
      <c r="H15" s="52" t="s">
        <v>68</v>
      </c>
      <c r="I15" s="99">
        <v>358</v>
      </c>
      <c r="J15" s="55">
        <v>358</v>
      </c>
      <c r="K15" s="100">
        <v>358</v>
      </c>
      <c r="L15" s="99">
        <v>480</v>
      </c>
      <c r="M15" s="55">
        <v>480</v>
      </c>
      <c r="N15" s="100">
        <v>480</v>
      </c>
      <c r="O15" s="97">
        <v>357.68</v>
      </c>
      <c r="P15" s="54">
        <v>357.68</v>
      </c>
      <c r="Q15" s="93">
        <v>357.68</v>
      </c>
      <c r="R15" s="37">
        <f t="shared" si="1"/>
        <v>398.56</v>
      </c>
      <c r="S15" s="37">
        <f t="shared" si="2"/>
        <v>398.56</v>
      </c>
      <c r="T15" s="139">
        <f t="shared" si="3"/>
        <v>398.56</v>
      </c>
      <c r="U15" s="37">
        <f t="shared" si="4"/>
        <v>107611.2</v>
      </c>
      <c r="V15" s="22">
        <f t="shared" si="5"/>
        <v>107611.2</v>
      </c>
      <c r="W15" s="146">
        <f t="shared" si="6"/>
        <v>107611.2</v>
      </c>
      <c r="X15" s="37">
        <f t="shared" si="7"/>
        <v>215222.39999999999</v>
      </c>
      <c r="Y15" s="22">
        <f t="shared" si="8"/>
        <v>215222.39999999999</v>
      </c>
      <c r="Z15" s="149">
        <f t="shared" si="9"/>
        <v>215222.39999999999</v>
      </c>
    </row>
    <row r="16" spans="2:27" ht="27.75" customHeight="1">
      <c r="B16" s="14">
        <v>6</v>
      </c>
      <c r="C16" s="233" t="s">
        <v>77</v>
      </c>
      <c r="D16" s="233"/>
      <c r="E16" s="4">
        <v>237.75</v>
      </c>
      <c r="F16" s="3">
        <v>2</v>
      </c>
      <c r="G16" s="4" t="s">
        <v>78</v>
      </c>
      <c r="H16" s="52" t="s">
        <v>68</v>
      </c>
      <c r="I16" s="99">
        <v>358</v>
      </c>
      <c r="J16" s="55">
        <v>358</v>
      </c>
      <c r="K16" s="100">
        <v>358</v>
      </c>
      <c r="L16" s="99">
        <v>480</v>
      </c>
      <c r="M16" s="55">
        <v>480</v>
      </c>
      <c r="N16" s="100">
        <v>480</v>
      </c>
      <c r="O16" s="97">
        <v>357.68</v>
      </c>
      <c r="P16" s="54">
        <v>357.68</v>
      </c>
      <c r="Q16" s="93">
        <v>357.68</v>
      </c>
      <c r="R16" s="37">
        <f t="shared" si="1"/>
        <v>398.56</v>
      </c>
      <c r="S16" s="37">
        <f t="shared" si="2"/>
        <v>398.56</v>
      </c>
      <c r="T16" s="139">
        <f t="shared" si="3"/>
        <v>398.56</v>
      </c>
      <c r="U16" s="37">
        <f t="shared" si="4"/>
        <v>94757.64</v>
      </c>
      <c r="V16" s="22">
        <f t="shared" si="5"/>
        <v>94757.64</v>
      </c>
      <c r="W16" s="146">
        <f t="shared" si="6"/>
        <v>94757.64</v>
      </c>
      <c r="X16" s="148">
        <f t="shared" si="7"/>
        <v>189515.28</v>
      </c>
      <c r="Y16" s="144">
        <f t="shared" si="8"/>
        <v>189515.28</v>
      </c>
      <c r="Z16" s="145">
        <f t="shared" si="9"/>
        <v>189515.28</v>
      </c>
    </row>
    <row r="17" spans="2:27" ht="32.25" customHeight="1">
      <c r="B17" s="14">
        <v>7</v>
      </c>
      <c r="C17" s="229" t="s">
        <v>79</v>
      </c>
      <c r="D17" s="229"/>
      <c r="E17" s="3">
        <v>431</v>
      </c>
      <c r="F17" s="4">
        <v>2</v>
      </c>
      <c r="G17" s="3" t="s">
        <v>80</v>
      </c>
      <c r="H17" s="52" t="s">
        <v>68</v>
      </c>
      <c r="I17" s="99">
        <v>358</v>
      </c>
      <c r="J17" s="55">
        <v>358</v>
      </c>
      <c r="K17" s="100">
        <v>358</v>
      </c>
      <c r="L17" s="99">
        <v>480</v>
      </c>
      <c r="M17" s="55">
        <v>480</v>
      </c>
      <c r="N17" s="100">
        <v>480</v>
      </c>
      <c r="O17" s="97">
        <v>357.68</v>
      </c>
      <c r="P17" s="54">
        <v>357.68</v>
      </c>
      <c r="Q17" s="93">
        <v>357.68</v>
      </c>
      <c r="R17" s="37">
        <f t="shared" si="1"/>
        <v>398.56</v>
      </c>
      <c r="S17" s="37">
        <f t="shared" si="2"/>
        <v>398.56</v>
      </c>
      <c r="T17" s="139">
        <f t="shared" si="3"/>
        <v>398.56</v>
      </c>
      <c r="U17" s="37">
        <f t="shared" si="4"/>
        <v>171779.36000000002</v>
      </c>
      <c r="V17" s="22">
        <f t="shared" si="5"/>
        <v>171779.36000000002</v>
      </c>
      <c r="W17" s="146">
        <f t="shared" si="6"/>
        <v>171779.36000000002</v>
      </c>
      <c r="X17" s="37">
        <f t="shared" si="7"/>
        <v>343558.72000000003</v>
      </c>
      <c r="Y17" s="22">
        <f t="shared" si="8"/>
        <v>343558.72000000003</v>
      </c>
      <c r="Z17" s="149">
        <f t="shared" si="9"/>
        <v>343558.72000000003</v>
      </c>
    </row>
    <row r="18" spans="2:27" ht="22.5" customHeight="1">
      <c r="B18" s="14">
        <v>8</v>
      </c>
      <c r="C18" s="233" t="s">
        <v>81</v>
      </c>
      <c r="D18" s="233"/>
      <c r="E18" s="11">
        <v>250</v>
      </c>
      <c r="F18" s="3">
        <v>2</v>
      </c>
      <c r="G18" s="11" t="s">
        <v>82</v>
      </c>
      <c r="H18" s="52" t="s">
        <v>68</v>
      </c>
      <c r="I18" s="99">
        <v>358</v>
      </c>
      <c r="J18" s="55">
        <v>358</v>
      </c>
      <c r="K18" s="100">
        <v>358</v>
      </c>
      <c r="L18" s="99">
        <v>480</v>
      </c>
      <c r="M18" s="55">
        <v>480</v>
      </c>
      <c r="N18" s="100">
        <v>480</v>
      </c>
      <c r="O18" s="97">
        <v>357.68</v>
      </c>
      <c r="P18" s="54">
        <v>357.68</v>
      </c>
      <c r="Q18" s="93">
        <v>357.68</v>
      </c>
      <c r="R18" s="37">
        <f t="shared" si="1"/>
        <v>398.56</v>
      </c>
      <c r="S18" s="37">
        <f t="shared" si="2"/>
        <v>398.56</v>
      </c>
      <c r="T18" s="139">
        <f t="shared" si="3"/>
        <v>398.56</v>
      </c>
      <c r="U18" s="37">
        <f t="shared" si="4"/>
        <v>99640</v>
      </c>
      <c r="V18" s="22">
        <f t="shared" si="5"/>
        <v>99640</v>
      </c>
      <c r="W18" s="146">
        <f t="shared" si="6"/>
        <v>99640</v>
      </c>
      <c r="X18" s="148">
        <f t="shared" si="7"/>
        <v>199280</v>
      </c>
      <c r="Y18" s="144">
        <f t="shared" si="8"/>
        <v>199280</v>
      </c>
      <c r="Z18" s="145">
        <f t="shared" si="9"/>
        <v>199280</v>
      </c>
    </row>
    <row r="19" spans="2:27" ht="47.25" customHeight="1">
      <c r="B19" s="14">
        <v>9</v>
      </c>
      <c r="C19" s="237" t="s">
        <v>83</v>
      </c>
      <c r="D19" s="237"/>
      <c r="E19" s="4">
        <v>241.71</v>
      </c>
      <c r="F19" s="4">
        <v>2</v>
      </c>
      <c r="G19" s="5" t="s">
        <v>84</v>
      </c>
      <c r="H19" s="52" t="s">
        <v>68</v>
      </c>
      <c r="I19" s="99">
        <v>358</v>
      </c>
      <c r="J19" s="55">
        <v>358</v>
      </c>
      <c r="K19" s="100">
        <v>358</v>
      </c>
      <c r="L19" s="99">
        <v>480</v>
      </c>
      <c r="M19" s="55">
        <v>480</v>
      </c>
      <c r="N19" s="100">
        <v>480</v>
      </c>
      <c r="O19" s="97">
        <v>357.68</v>
      </c>
      <c r="P19" s="54">
        <v>357.68</v>
      </c>
      <c r="Q19" s="93">
        <v>357.68</v>
      </c>
      <c r="R19" s="37">
        <f t="shared" si="1"/>
        <v>398.56</v>
      </c>
      <c r="S19" s="37">
        <f t="shared" si="2"/>
        <v>398.56</v>
      </c>
      <c r="T19" s="139">
        <f t="shared" si="3"/>
        <v>398.56</v>
      </c>
      <c r="U19" s="37">
        <f t="shared" si="4"/>
        <v>96335.937600000005</v>
      </c>
      <c r="V19" s="22">
        <f t="shared" si="5"/>
        <v>96335.937600000005</v>
      </c>
      <c r="W19" s="146">
        <f t="shared" si="6"/>
        <v>96335.937600000005</v>
      </c>
      <c r="X19" s="37">
        <f t="shared" si="7"/>
        <v>192671.87520000001</v>
      </c>
      <c r="Y19" s="22">
        <f t="shared" si="8"/>
        <v>192671.87520000001</v>
      </c>
      <c r="Z19" s="149">
        <f t="shared" si="9"/>
        <v>192671.87520000001</v>
      </c>
    </row>
    <row r="20" spans="2:27" ht="22.5" customHeight="1">
      <c r="B20" s="14">
        <v>10</v>
      </c>
      <c r="C20" s="228" t="s">
        <v>85</v>
      </c>
      <c r="D20" s="228"/>
      <c r="E20" s="4">
        <v>1933</v>
      </c>
      <c r="F20" s="3">
        <v>2</v>
      </c>
      <c r="G20" s="4" t="s">
        <v>86</v>
      </c>
      <c r="H20" s="52" t="s">
        <v>68</v>
      </c>
      <c r="I20" s="99">
        <v>358</v>
      </c>
      <c r="J20" s="55">
        <v>358</v>
      </c>
      <c r="K20" s="100">
        <v>358</v>
      </c>
      <c r="L20" s="99">
        <v>480</v>
      </c>
      <c r="M20" s="55">
        <v>480</v>
      </c>
      <c r="N20" s="100">
        <v>480</v>
      </c>
      <c r="O20" s="97">
        <v>357.68</v>
      </c>
      <c r="P20" s="54">
        <v>357.68</v>
      </c>
      <c r="Q20" s="93">
        <v>357.68</v>
      </c>
      <c r="R20" s="37">
        <f t="shared" si="1"/>
        <v>398.56</v>
      </c>
      <c r="S20" s="37">
        <f t="shared" si="2"/>
        <v>398.56</v>
      </c>
      <c r="T20" s="139">
        <f t="shared" si="3"/>
        <v>398.56</v>
      </c>
      <c r="U20" s="37">
        <f t="shared" si="4"/>
        <v>770416.48</v>
      </c>
      <c r="V20" s="22">
        <f t="shared" si="5"/>
        <v>770416.48</v>
      </c>
      <c r="W20" s="146">
        <f t="shared" si="6"/>
        <v>770416.48</v>
      </c>
      <c r="X20" s="148">
        <f t="shared" si="7"/>
        <v>1540832.96</v>
      </c>
      <c r="Y20" s="144">
        <f t="shared" si="8"/>
        <v>1540832.96</v>
      </c>
      <c r="Z20" s="145">
        <f t="shared" si="9"/>
        <v>1540832.96</v>
      </c>
    </row>
    <row r="21" spans="2:27" ht="22.5" customHeight="1">
      <c r="B21" s="14">
        <v>11</v>
      </c>
      <c r="C21" s="229" t="s">
        <v>87</v>
      </c>
      <c r="D21" s="229"/>
      <c r="E21" s="4">
        <v>544.84</v>
      </c>
      <c r="F21" s="4">
        <v>2</v>
      </c>
      <c r="G21" s="4" t="s">
        <v>88</v>
      </c>
      <c r="H21" s="52" t="s">
        <v>68</v>
      </c>
      <c r="I21" s="99">
        <v>358</v>
      </c>
      <c r="J21" s="55">
        <v>358</v>
      </c>
      <c r="K21" s="100">
        <v>358</v>
      </c>
      <c r="L21" s="99">
        <v>480</v>
      </c>
      <c r="M21" s="55">
        <v>480</v>
      </c>
      <c r="N21" s="100">
        <v>480</v>
      </c>
      <c r="O21" s="97">
        <v>357.68</v>
      </c>
      <c r="P21" s="54">
        <v>357.68</v>
      </c>
      <c r="Q21" s="93">
        <v>357.68</v>
      </c>
      <c r="R21" s="37">
        <f t="shared" si="1"/>
        <v>398.56</v>
      </c>
      <c r="S21" s="37">
        <f t="shared" si="2"/>
        <v>398.56</v>
      </c>
      <c r="T21" s="139">
        <f t="shared" si="3"/>
        <v>398.56</v>
      </c>
      <c r="U21" s="37">
        <f t="shared" si="4"/>
        <v>217151.43040000001</v>
      </c>
      <c r="V21" s="22">
        <f t="shared" si="5"/>
        <v>217151.43040000001</v>
      </c>
      <c r="W21" s="146">
        <f t="shared" si="6"/>
        <v>217151.43040000001</v>
      </c>
      <c r="X21" s="37">
        <f t="shared" si="7"/>
        <v>434302.86080000002</v>
      </c>
      <c r="Y21" s="22">
        <f t="shared" si="8"/>
        <v>434302.86080000002</v>
      </c>
      <c r="Z21" s="149">
        <f t="shared" si="9"/>
        <v>434302.86080000002</v>
      </c>
      <c r="AA21" s="15"/>
    </row>
    <row r="22" spans="2:27" ht="22.5" customHeight="1">
      <c r="B22" s="14">
        <v>12</v>
      </c>
      <c r="C22" s="228" t="s">
        <v>89</v>
      </c>
      <c r="D22" s="228"/>
      <c r="E22" s="4">
        <v>187</v>
      </c>
      <c r="F22" s="3">
        <v>2</v>
      </c>
      <c r="G22" s="5" t="s">
        <v>90</v>
      </c>
      <c r="H22" s="52" t="s">
        <v>68</v>
      </c>
      <c r="I22" s="99">
        <v>358</v>
      </c>
      <c r="J22" s="55">
        <v>358</v>
      </c>
      <c r="K22" s="100">
        <v>358</v>
      </c>
      <c r="L22" s="99">
        <v>480</v>
      </c>
      <c r="M22" s="55">
        <v>480</v>
      </c>
      <c r="N22" s="100">
        <v>480</v>
      </c>
      <c r="O22" s="97">
        <v>357.68</v>
      </c>
      <c r="P22" s="54">
        <v>357.68</v>
      </c>
      <c r="Q22" s="93">
        <v>357.68</v>
      </c>
      <c r="R22" s="37">
        <f t="shared" si="1"/>
        <v>398.56</v>
      </c>
      <c r="S22" s="37">
        <f t="shared" si="2"/>
        <v>398.56</v>
      </c>
      <c r="T22" s="139">
        <f t="shared" si="3"/>
        <v>398.56</v>
      </c>
      <c r="U22" s="37">
        <f t="shared" si="4"/>
        <v>74530.720000000001</v>
      </c>
      <c r="V22" s="22">
        <f t="shared" si="5"/>
        <v>74530.720000000001</v>
      </c>
      <c r="W22" s="146">
        <f t="shared" si="6"/>
        <v>74530.720000000001</v>
      </c>
      <c r="X22" s="148">
        <f t="shared" si="7"/>
        <v>149061.44</v>
      </c>
      <c r="Y22" s="144">
        <f t="shared" si="8"/>
        <v>149061.44</v>
      </c>
      <c r="Z22" s="145">
        <f t="shared" si="9"/>
        <v>149061.44</v>
      </c>
    </row>
    <row r="23" spans="2:27" ht="22.5" customHeight="1">
      <c r="B23" s="14">
        <v>13</v>
      </c>
      <c r="C23" s="229" t="s">
        <v>91</v>
      </c>
      <c r="D23" s="229"/>
      <c r="E23" s="4">
        <v>116</v>
      </c>
      <c r="F23" s="4">
        <v>2</v>
      </c>
      <c r="G23" s="5" t="s">
        <v>92</v>
      </c>
      <c r="H23" s="52" t="s">
        <v>68</v>
      </c>
      <c r="I23" s="99">
        <v>358</v>
      </c>
      <c r="J23" s="55">
        <v>358</v>
      </c>
      <c r="K23" s="100">
        <v>358</v>
      </c>
      <c r="L23" s="99">
        <v>480</v>
      </c>
      <c r="M23" s="55">
        <v>480</v>
      </c>
      <c r="N23" s="100">
        <v>480</v>
      </c>
      <c r="O23" s="97">
        <v>357.68</v>
      </c>
      <c r="P23" s="54">
        <v>357.68</v>
      </c>
      <c r="Q23" s="93">
        <v>357.68</v>
      </c>
      <c r="R23" s="37">
        <f t="shared" si="1"/>
        <v>398.56</v>
      </c>
      <c r="S23" s="37">
        <f t="shared" si="2"/>
        <v>398.56</v>
      </c>
      <c r="T23" s="139">
        <f t="shared" si="3"/>
        <v>398.56</v>
      </c>
      <c r="U23" s="37">
        <f t="shared" si="4"/>
        <v>46232.959999999999</v>
      </c>
      <c r="V23" s="22">
        <f t="shared" si="5"/>
        <v>46232.959999999999</v>
      </c>
      <c r="W23" s="146">
        <f t="shared" si="6"/>
        <v>46232.959999999999</v>
      </c>
      <c r="X23" s="37">
        <f t="shared" si="7"/>
        <v>92465.919999999998</v>
      </c>
      <c r="Y23" s="22">
        <f t="shared" si="8"/>
        <v>92465.919999999998</v>
      </c>
      <c r="Z23" s="149">
        <f t="shared" si="9"/>
        <v>92465.919999999998</v>
      </c>
    </row>
    <row r="24" spans="2:27" ht="22.5" customHeight="1">
      <c r="B24" s="14">
        <v>14</v>
      </c>
      <c r="C24" s="228" t="s">
        <v>93</v>
      </c>
      <c r="D24" s="228"/>
      <c r="E24" s="3">
        <v>170</v>
      </c>
      <c r="F24" s="3">
        <v>2</v>
      </c>
      <c r="G24" s="3" t="s">
        <v>94</v>
      </c>
      <c r="H24" s="52" t="s">
        <v>68</v>
      </c>
      <c r="I24" s="99">
        <v>358</v>
      </c>
      <c r="J24" s="55">
        <v>358</v>
      </c>
      <c r="K24" s="100">
        <v>358</v>
      </c>
      <c r="L24" s="99">
        <v>480</v>
      </c>
      <c r="M24" s="55">
        <v>480</v>
      </c>
      <c r="N24" s="100">
        <v>480</v>
      </c>
      <c r="O24" s="97">
        <v>357.68</v>
      </c>
      <c r="P24" s="54">
        <v>357.68</v>
      </c>
      <c r="Q24" s="93">
        <v>357.68</v>
      </c>
      <c r="R24" s="37">
        <f t="shared" si="1"/>
        <v>398.56</v>
      </c>
      <c r="S24" s="37">
        <f t="shared" si="2"/>
        <v>398.56</v>
      </c>
      <c r="T24" s="139">
        <f t="shared" si="3"/>
        <v>398.56</v>
      </c>
      <c r="U24" s="37">
        <f t="shared" si="4"/>
        <v>67755.199999999997</v>
      </c>
      <c r="V24" s="22">
        <f t="shared" si="5"/>
        <v>67755.199999999997</v>
      </c>
      <c r="W24" s="146">
        <f t="shared" si="6"/>
        <v>67755.199999999997</v>
      </c>
      <c r="X24" s="148">
        <f t="shared" si="7"/>
        <v>135510.39999999999</v>
      </c>
      <c r="Y24" s="144">
        <f t="shared" si="8"/>
        <v>135510.39999999999</v>
      </c>
      <c r="Z24" s="145">
        <f t="shared" si="9"/>
        <v>135510.39999999999</v>
      </c>
    </row>
    <row r="25" spans="2:27" ht="22.5" customHeight="1">
      <c r="B25" s="14">
        <v>15</v>
      </c>
      <c r="C25" s="229" t="s">
        <v>95</v>
      </c>
      <c r="D25" s="229"/>
      <c r="E25" s="11">
        <v>120</v>
      </c>
      <c r="F25" s="4">
        <v>2</v>
      </c>
      <c r="G25" s="11" t="s">
        <v>96</v>
      </c>
      <c r="H25" s="52" t="s">
        <v>68</v>
      </c>
      <c r="I25" s="99">
        <v>358</v>
      </c>
      <c r="J25" s="55">
        <v>358</v>
      </c>
      <c r="K25" s="100">
        <v>358</v>
      </c>
      <c r="L25" s="99">
        <v>480</v>
      </c>
      <c r="M25" s="55">
        <v>480</v>
      </c>
      <c r="N25" s="100">
        <v>480</v>
      </c>
      <c r="O25" s="97">
        <v>357.68</v>
      </c>
      <c r="P25" s="54">
        <v>357.68</v>
      </c>
      <c r="Q25" s="93">
        <v>357.68</v>
      </c>
      <c r="R25" s="37">
        <f t="shared" si="1"/>
        <v>398.56</v>
      </c>
      <c r="S25" s="37">
        <f t="shared" si="2"/>
        <v>398.56</v>
      </c>
      <c r="T25" s="139">
        <f t="shared" si="3"/>
        <v>398.56</v>
      </c>
      <c r="U25" s="37">
        <f t="shared" si="4"/>
        <v>47827.199999999997</v>
      </c>
      <c r="V25" s="22">
        <f t="shared" si="5"/>
        <v>47827.199999999997</v>
      </c>
      <c r="W25" s="146">
        <f t="shared" si="6"/>
        <v>47827.199999999997</v>
      </c>
      <c r="X25" s="37">
        <f t="shared" si="7"/>
        <v>95654.399999999994</v>
      </c>
      <c r="Y25" s="22">
        <f t="shared" si="8"/>
        <v>95654.399999999994</v>
      </c>
      <c r="Z25" s="149">
        <f t="shared" si="9"/>
        <v>95654.399999999994</v>
      </c>
    </row>
    <row r="26" spans="2:27" ht="22.5" customHeight="1">
      <c r="B26" s="14">
        <v>16</v>
      </c>
      <c r="C26" s="229" t="s">
        <v>97</v>
      </c>
      <c r="D26" s="229"/>
      <c r="E26" s="11">
        <v>160</v>
      </c>
      <c r="F26" s="3">
        <v>2</v>
      </c>
      <c r="G26" s="3" t="s">
        <v>98</v>
      </c>
      <c r="H26" s="52" t="s">
        <v>68</v>
      </c>
      <c r="I26" s="99">
        <v>358</v>
      </c>
      <c r="J26" s="55">
        <v>358</v>
      </c>
      <c r="K26" s="100">
        <v>358</v>
      </c>
      <c r="L26" s="99">
        <v>480</v>
      </c>
      <c r="M26" s="55">
        <v>480</v>
      </c>
      <c r="N26" s="100">
        <v>480</v>
      </c>
      <c r="O26" s="97">
        <v>357.68</v>
      </c>
      <c r="P26" s="54">
        <v>357.68</v>
      </c>
      <c r="Q26" s="93">
        <v>357.68</v>
      </c>
      <c r="R26" s="37">
        <f t="shared" si="1"/>
        <v>398.56</v>
      </c>
      <c r="S26" s="37">
        <f t="shared" si="2"/>
        <v>398.56</v>
      </c>
      <c r="T26" s="139">
        <f t="shared" si="3"/>
        <v>398.56</v>
      </c>
      <c r="U26" s="37">
        <f t="shared" si="4"/>
        <v>63769.599999999999</v>
      </c>
      <c r="V26" s="22">
        <f t="shared" si="5"/>
        <v>63769.599999999999</v>
      </c>
      <c r="W26" s="146">
        <f t="shared" si="6"/>
        <v>63769.599999999999</v>
      </c>
      <c r="X26" s="148">
        <f t="shared" si="7"/>
        <v>127539.2</v>
      </c>
      <c r="Y26" s="144">
        <f t="shared" si="8"/>
        <v>127539.2</v>
      </c>
      <c r="Z26" s="145">
        <f t="shared" si="9"/>
        <v>127539.2</v>
      </c>
      <c r="AA26" s="15"/>
    </row>
    <row r="27" spans="2:27" ht="22.5" customHeight="1">
      <c r="B27" s="14">
        <v>17</v>
      </c>
      <c r="C27" s="228" t="s">
        <v>99</v>
      </c>
      <c r="D27" s="228"/>
      <c r="E27" s="4">
        <v>95</v>
      </c>
      <c r="F27" s="4">
        <v>2</v>
      </c>
      <c r="G27" s="4" t="s">
        <v>100</v>
      </c>
      <c r="H27" s="52" t="s">
        <v>68</v>
      </c>
      <c r="I27" s="99">
        <v>358</v>
      </c>
      <c r="J27" s="55">
        <v>358</v>
      </c>
      <c r="K27" s="100">
        <v>358</v>
      </c>
      <c r="L27" s="99">
        <v>480</v>
      </c>
      <c r="M27" s="55">
        <v>480</v>
      </c>
      <c r="N27" s="100">
        <v>480</v>
      </c>
      <c r="O27" s="97">
        <v>357.68</v>
      </c>
      <c r="P27" s="54">
        <v>357.68</v>
      </c>
      <c r="Q27" s="93">
        <v>357.68</v>
      </c>
      <c r="R27" s="37">
        <f t="shared" si="1"/>
        <v>398.56</v>
      </c>
      <c r="S27" s="37">
        <f t="shared" si="2"/>
        <v>398.56</v>
      </c>
      <c r="T27" s="139">
        <f t="shared" si="3"/>
        <v>398.56</v>
      </c>
      <c r="U27" s="37">
        <f t="shared" si="4"/>
        <v>37863.199999999997</v>
      </c>
      <c r="V27" s="22">
        <f t="shared" si="5"/>
        <v>37863.199999999997</v>
      </c>
      <c r="W27" s="146">
        <f t="shared" si="6"/>
        <v>37863.199999999997</v>
      </c>
      <c r="X27" s="37">
        <f t="shared" si="7"/>
        <v>75726.399999999994</v>
      </c>
      <c r="Y27" s="22">
        <f t="shared" si="8"/>
        <v>75726.399999999994</v>
      </c>
      <c r="Z27" s="149">
        <f t="shared" si="9"/>
        <v>75726.399999999994</v>
      </c>
    </row>
    <row r="28" spans="2:27" ht="22.5" customHeight="1">
      <c r="B28" s="14">
        <v>18</v>
      </c>
      <c r="C28" s="228" t="s">
        <v>101</v>
      </c>
      <c r="D28" s="228"/>
      <c r="E28" s="4">
        <v>940</v>
      </c>
      <c r="F28" s="3">
        <v>2</v>
      </c>
      <c r="G28" s="4" t="s">
        <v>102</v>
      </c>
      <c r="H28" s="52" t="s">
        <v>68</v>
      </c>
      <c r="I28" s="99">
        <v>358</v>
      </c>
      <c r="J28" s="55">
        <v>358</v>
      </c>
      <c r="K28" s="100">
        <v>358</v>
      </c>
      <c r="L28" s="99">
        <v>480</v>
      </c>
      <c r="M28" s="55">
        <v>480</v>
      </c>
      <c r="N28" s="100">
        <v>480</v>
      </c>
      <c r="O28" s="97">
        <v>357.68</v>
      </c>
      <c r="P28" s="54">
        <v>357.68</v>
      </c>
      <c r="Q28" s="93">
        <v>357.68</v>
      </c>
      <c r="R28" s="37">
        <f t="shared" si="1"/>
        <v>398.56</v>
      </c>
      <c r="S28" s="37">
        <f t="shared" si="2"/>
        <v>398.56</v>
      </c>
      <c r="T28" s="139">
        <f t="shared" si="3"/>
        <v>398.56</v>
      </c>
      <c r="U28" s="37">
        <f t="shared" si="4"/>
        <v>374646.4</v>
      </c>
      <c r="V28" s="22">
        <f t="shared" si="5"/>
        <v>374646.4</v>
      </c>
      <c r="W28" s="146">
        <f t="shared" si="6"/>
        <v>374646.4</v>
      </c>
      <c r="X28" s="148">
        <f t="shared" si="7"/>
        <v>749292.8</v>
      </c>
      <c r="Y28" s="144">
        <f t="shared" si="8"/>
        <v>749292.8</v>
      </c>
      <c r="Z28" s="145">
        <f t="shared" si="9"/>
        <v>749292.8</v>
      </c>
    </row>
    <row r="29" spans="2:27" ht="22.5" customHeight="1">
      <c r="B29" s="14">
        <v>19</v>
      </c>
      <c r="C29" s="235" t="s">
        <v>103</v>
      </c>
      <c r="D29" s="235"/>
      <c r="E29" s="5">
        <v>147</v>
      </c>
      <c r="F29" s="4">
        <v>2</v>
      </c>
      <c r="G29" s="5" t="s">
        <v>102</v>
      </c>
      <c r="H29" s="52" t="s">
        <v>68</v>
      </c>
      <c r="I29" s="99">
        <v>358</v>
      </c>
      <c r="J29" s="55">
        <v>358</v>
      </c>
      <c r="K29" s="100">
        <v>358</v>
      </c>
      <c r="L29" s="99">
        <v>480</v>
      </c>
      <c r="M29" s="55">
        <v>480</v>
      </c>
      <c r="N29" s="100">
        <v>480</v>
      </c>
      <c r="O29" s="97">
        <v>357.68</v>
      </c>
      <c r="P29" s="54">
        <v>357.68</v>
      </c>
      <c r="Q29" s="93">
        <v>357.68</v>
      </c>
      <c r="R29" s="37">
        <f t="shared" si="1"/>
        <v>398.56</v>
      </c>
      <c r="S29" s="37">
        <f t="shared" si="2"/>
        <v>398.56</v>
      </c>
      <c r="T29" s="139">
        <f t="shared" si="3"/>
        <v>398.56</v>
      </c>
      <c r="U29" s="37">
        <f t="shared" si="4"/>
        <v>58588.32</v>
      </c>
      <c r="V29" s="22">
        <f t="shared" si="5"/>
        <v>58588.32</v>
      </c>
      <c r="W29" s="146">
        <f t="shared" si="6"/>
        <v>58588.32</v>
      </c>
      <c r="X29" s="37">
        <f t="shared" si="7"/>
        <v>117176.64</v>
      </c>
      <c r="Y29" s="22">
        <f t="shared" si="8"/>
        <v>117176.64</v>
      </c>
      <c r="Z29" s="149">
        <f t="shared" si="9"/>
        <v>117176.64</v>
      </c>
    </row>
    <row r="30" spans="2:27" ht="22.5" customHeight="1">
      <c r="B30" s="14">
        <v>20</v>
      </c>
      <c r="C30" s="235" t="s">
        <v>104</v>
      </c>
      <c r="D30" s="235"/>
      <c r="E30" s="5">
        <v>129</v>
      </c>
      <c r="F30" s="3">
        <v>2</v>
      </c>
      <c r="G30" s="5" t="s">
        <v>105</v>
      </c>
      <c r="H30" s="52" t="s">
        <v>68</v>
      </c>
      <c r="I30" s="99">
        <v>358</v>
      </c>
      <c r="J30" s="55">
        <v>358</v>
      </c>
      <c r="K30" s="100">
        <v>358</v>
      </c>
      <c r="L30" s="99">
        <v>480</v>
      </c>
      <c r="M30" s="55">
        <v>480</v>
      </c>
      <c r="N30" s="100">
        <v>480</v>
      </c>
      <c r="O30" s="97">
        <v>357.68</v>
      </c>
      <c r="P30" s="54">
        <v>357.68</v>
      </c>
      <c r="Q30" s="93">
        <v>357.68</v>
      </c>
      <c r="R30" s="37">
        <f t="shared" si="1"/>
        <v>398.56</v>
      </c>
      <c r="S30" s="37">
        <f t="shared" si="2"/>
        <v>398.56</v>
      </c>
      <c r="T30" s="139">
        <f t="shared" si="3"/>
        <v>398.56</v>
      </c>
      <c r="U30" s="37">
        <f t="shared" si="4"/>
        <v>51414.239999999998</v>
      </c>
      <c r="V30" s="22">
        <f t="shared" si="5"/>
        <v>51414.239999999998</v>
      </c>
      <c r="W30" s="146">
        <f t="shared" si="6"/>
        <v>51414.239999999998</v>
      </c>
      <c r="X30" s="148">
        <f t="shared" si="7"/>
        <v>102828.48</v>
      </c>
      <c r="Y30" s="144">
        <f t="shared" si="8"/>
        <v>102828.48</v>
      </c>
      <c r="Z30" s="145">
        <f t="shared" si="9"/>
        <v>102828.48</v>
      </c>
    </row>
    <row r="31" spans="2:27" ht="22.5" customHeight="1">
      <c r="B31" s="14">
        <v>21</v>
      </c>
      <c r="C31" s="236" t="s">
        <v>106</v>
      </c>
      <c r="D31" s="236"/>
      <c r="E31" s="2">
        <v>18339</v>
      </c>
      <c r="F31" s="4">
        <v>2</v>
      </c>
      <c r="G31" s="2" t="s">
        <v>107</v>
      </c>
      <c r="H31" s="104" t="s">
        <v>68</v>
      </c>
      <c r="I31" s="99">
        <v>200</v>
      </c>
      <c r="J31" s="55">
        <v>200</v>
      </c>
      <c r="K31" s="100">
        <v>200</v>
      </c>
      <c r="L31" s="99">
        <v>290</v>
      </c>
      <c r="M31" s="55">
        <v>290</v>
      </c>
      <c r="N31" s="100">
        <v>290</v>
      </c>
      <c r="O31" s="97">
        <v>199.88</v>
      </c>
      <c r="P31" s="54">
        <v>199.88</v>
      </c>
      <c r="Q31" s="93">
        <v>199.88</v>
      </c>
      <c r="R31" s="37">
        <f t="shared" si="1"/>
        <v>229.96</v>
      </c>
      <c r="S31" s="37">
        <f t="shared" si="2"/>
        <v>229.96</v>
      </c>
      <c r="T31" s="139">
        <f t="shared" si="3"/>
        <v>229.96</v>
      </c>
      <c r="U31" s="37">
        <f t="shared" si="4"/>
        <v>4217236.4400000004</v>
      </c>
      <c r="V31" s="22">
        <f t="shared" si="5"/>
        <v>4217236.4400000004</v>
      </c>
      <c r="W31" s="146">
        <f t="shared" si="6"/>
        <v>4217236.4400000004</v>
      </c>
      <c r="X31" s="37">
        <f t="shared" si="7"/>
        <v>8434472.8800000008</v>
      </c>
      <c r="Y31" s="22">
        <f t="shared" si="8"/>
        <v>8434472.8800000008</v>
      </c>
      <c r="Z31" s="149">
        <f t="shared" si="9"/>
        <v>8434472.8800000008</v>
      </c>
    </row>
    <row r="32" spans="2:27" ht="22.5" customHeight="1">
      <c r="B32" s="14">
        <v>22</v>
      </c>
      <c r="C32" s="230" t="s">
        <v>108</v>
      </c>
      <c r="D32" s="230"/>
      <c r="E32" s="3">
        <v>1109.07</v>
      </c>
      <c r="F32" s="3">
        <v>2</v>
      </c>
      <c r="G32" s="3" t="s">
        <v>107</v>
      </c>
      <c r="H32" s="52" t="s">
        <v>68</v>
      </c>
      <c r="I32" s="99">
        <v>200</v>
      </c>
      <c r="J32" s="55">
        <v>200</v>
      </c>
      <c r="K32" s="100">
        <v>200</v>
      </c>
      <c r="L32" s="99">
        <v>290</v>
      </c>
      <c r="M32" s="55">
        <v>290</v>
      </c>
      <c r="N32" s="100">
        <v>290</v>
      </c>
      <c r="O32" s="97">
        <v>199.88</v>
      </c>
      <c r="P32" s="54">
        <v>199.88</v>
      </c>
      <c r="Q32" s="93">
        <v>199.88</v>
      </c>
      <c r="R32" s="37">
        <f t="shared" si="1"/>
        <v>229.96</v>
      </c>
      <c r="S32" s="37">
        <f t="shared" si="2"/>
        <v>229.96</v>
      </c>
      <c r="T32" s="139">
        <f t="shared" si="3"/>
        <v>229.96</v>
      </c>
      <c r="U32" s="37">
        <f t="shared" si="4"/>
        <v>255041.7372</v>
      </c>
      <c r="V32" s="22">
        <f t="shared" si="5"/>
        <v>255041.7372</v>
      </c>
      <c r="W32" s="146">
        <f t="shared" si="6"/>
        <v>255041.7372</v>
      </c>
      <c r="X32" s="148">
        <f t="shared" si="7"/>
        <v>510083.47440000001</v>
      </c>
      <c r="Y32" s="144">
        <f t="shared" si="8"/>
        <v>510083.47440000001</v>
      </c>
      <c r="Z32" s="145">
        <f t="shared" si="9"/>
        <v>510083.47440000001</v>
      </c>
    </row>
    <row r="33" spans="2:26" ht="22.5" customHeight="1">
      <c r="B33" s="14">
        <v>23</v>
      </c>
      <c r="C33" s="230" t="s">
        <v>109</v>
      </c>
      <c r="D33" s="230"/>
      <c r="E33" s="3">
        <v>1434</v>
      </c>
      <c r="F33" s="4">
        <v>2</v>
      </c>
      <c r="G33" s="3" t="s">
        <v>107</v>
      </c>
      <c r="H33" s="52" t="s">
        <v>68</v>
      </c>
      <c r="I33" s="99">
        <v>200</v>
      </c>
      <c r="J33" s="55">
        <v>200</v>
      </c>
      <c r="K33" s="100">
        <v>200</v>
      </c>
      <c r="L33" s="99">
        <v>290</v>
      </c>
      <c r="M33" s="55">
        <v>290</v>
      </c>
      <c r="N33" s="100">
        <v>290</v>
      </c>
      <c r="O33" s="97">
        <v>199.88</v>
      </c>
      <c r="P33" s="54">
        <v>199.88</v>
      </c>
      <c r="Q33" s="93">
        <v>199.88</v>
      </c>
      <c r="R33" s="37">
        <f t="shared" si="1"/>
        <v>229.96</v>
      </c>
      <c r="S33" s="37">
        <f t="shared" si="2"/>
        <v>229.96</v>
      </c>
      <c r="T33" s="139">
        <f t="shared" si="3"/>
        <v>229.96</v>
      </c>
      <c r="U33" s="37">
        <f t="shared" si="4"/>
        <v>329762.64</v>
      </c>
      <c r="V33" s="22">
        <f t="shared" si="5"/>
        <v>329762.64</v>
      </c>
      <c r="W33" s="146">
        <f t="shared" si="6"/>
        <v>329762.64</v>
      </c>
      <c r="X33" s="37">
        <f t="shared" si="7"/>
        <v>659525.28</v>
      </c>
      <c r="Y33" s="22">
        <f t="shared" si="8"/>
        <v>659525.28</v>
      </c>
      <c r="Z33" s="149">
        <f t="shared" si="9"/>
        <v>659525.28</v>
      </c>
    </row>
    <row r="34" spans="2:26" ht="22.5" customHeight="1">
      <c r="B34" s="14">
        <v>24</v>
      </c>
      <c r="C34" s="230" t="s">
        <v>110</v>
      </c>
      <c r="D34" s="230"/>
      <c r="E34" s="3">
        <v>138.75</v>
      </c>
      <c r="F34" s="3">
        <v>2</v>
      </c>
      <c r="G34" s="3" t="s">
        <v>107</v>
      </c>
      <c r="H34" s="52" t="s">
        <v>68</v>
      </c>
      <c r="I34" s="99">
        <v>200</v>
      </c>
      <c r="J34" s="55">
        <v>200</v>
      </c>
      <c r="K34" s="100">
        <v>200</v>
      </c>
      <c r="L34" s="99">
        <v>290</v>
      </c>
      <c r="M34" s="55">
        <v>290</v>
      </c>
      <c r="N34" s="100">
        <v>290</v>
      </c>
      <c r="O34" s="97">
        <v>199.88</v>
      </c>
      <c r="P34" s="54">
        <v>199.88</v>
      </c>
      <c r="Q34" s="93">
        <v>199.88</v>
      </c>
      <c r="R34" s="37">
        <f t="shared" si="1"/>
        <v>229.96</v>
      </c>
      <c r="S34" s="37">
        <f t="shared" si="2"/>
        <v>229.96</v>
      </c>
      <c r="T34" s="139">
        <f t="shared" si="3"/>
        <v>229.96</v>
      </c>
      <c r="U34" s="37">
        <f t="shared" si="4"/>
        <v>31906.95</v>
      </c>
      <c r="V34" s="22">
        <f t="shared" si="5"/>
        <v>31906.95</v>
      </c>
      <c r="W34" s="146">
        <f t="shared" si="6"/>
        <v>31906.95</v>
      </c>
      <c r="X34" s="148">
        <f t="shared" si="7"/>
        <v>63813.9</v>
      </c>
      <c r="Y34" s="144">
        <f t="shared" si="8"/>
        <v>63813.9</v>
      </c>
      <c r="Z34" s="145">
        <f t="shared" si="9"/>
        <v>63813.9</v>
      </c>
    </row>
    <row r="35" spans="2:26" ht="22.5" customHeight="1">
      <c r="B35" s="14">
        <v>25</v>
      </c>
      <c r="C35" s="230" t="s">
        <v>111</v>
      </c>
      <c r="D35" s="230"/>
      <c r="E35" s="3">
        <v>448.12</v>
      </c>
      <c r="F35" s="4">
        <v>2</v>
      </c>
      <c r="G35" s="3" t="s">
        <v>107</v>
      </c>
      <c r="H35" s="52" t="s">
        <v>68</v>
      </c>
      <c r="I35" s="99">
        <v>200</v>
      </c>
      <c r="J35" s="55">
        <v>200</v>
      </c>
      <c r="K35" s="100">
        <v>200</v>
      </c>
      <c r="L35" s="99">
        <v>290</v>
      </c>
      <c r="M35" s="55">
        <v>290</v>
      </c>
      <c r="N35" s="100">
        <v>290</v>
      </c>
      <c r="O35" s="97">
        <v>199.88</v>
      </c>
      <c r="P35" s="54">
        <v>199.88</v>
      </c>
      <c r="Q35" s="93">
        <v>199.88</v>
      </c>
      <c r="R35" s="37">
        <f t="shared" si="1"/>
        <v>229.96</v>
      </c>
      <c r="S35" s="37">
        <f t="shared" si="2"/>
        <v>229.96</v>
      </c>
      <c r="T35" s="139">
        <f t="shared" si="3"/>
        <v>229.96</v>
      </c>
      <c r="U35" s="37">
        <f t="shared" si="4"/>
        <v>103049.6752</v>
      </c>
      <c r="V35" s="22">
        <f t="shared" si="5"/>
        <v>103049.6752</v>
      </c>
      <c r="W35" s="146">
        <f t="shared" si="6"/>
        <v>103049.6752</v>
      </c>
      <c r="X35" s="37">
        <f t="shared" si="7"/>
        <v>206099.3504</v>
      </c>
      <c r="Y35" s="22">
        <f t="shared" si="8"/>
        <v>206099.3504</v>
      </c>
      <c r="Z35" s="149">
        <f t="shared" si="9"/>
        <v>206099.3504</v>
      </c>
    </row>
    <row r="36" spans="2:26" ht="22.5" customHeight="1">
      <c r="B36" s="14">
        <v>26</v>
      </c>
      <c r="C36" s="230" t="s">
        <v>112</v>
      </c>
      <c r="D36" s="230"/>
      <c r="E36" s="5">
        <v>175.4</v>
      </c>
      <c r="F36" s="3">
        <v>2</v>
      </c>
      <c r="G36" s="5" t="s">
        <v>113</v>
      </c>
      <c r="H36" s="52" t="s">
        <v>68</v>
      </c>
      <c r="I36" s="99">
        <v>358</v>
      </c>
      <c r="J36" s="55">
        <v>358</v>
      </c>
      <c r="K36" s="100">
        <v>358</v>
      </c>
      <c r="L36" s="99">
        <v>480</v>
      </c>
      <c r="M36" s="55">
        <v>480</v>
      </c>
      <c r="N36" s="100">
        <v>480</v>
      </c>
      <c r="O36" s="97">
        <v>357.68</v>
      </c>
      <c r="P36" s="54">
        <v>357.68</v>
      </c>
      <c r="Q36" s="93">
        <v>357.68</v>
      </c>
      <c r="R36" s="37">
        <f t="shared" si="1"/>
        <v>398.56</v>
      </c>
      <c r="S36" s="37">
        <f t="shared" si="2"/>
        <v>398.56</v>
      </c>
      <c r="T36" s="139">
        <f t="shared" si="3"/>
        <v>398.56</v>
      </c>
      <c r="U36" s="37">
        <f t="shared" si="4"/>
        <v>69907.423999999999</v>
      </c>
      <c r="V36" s="22">
        <f t="shared" si="5"/>
        <v>69907.423999999999</v>
      </c>
      <c r="W36" s="146">
        <f t="shared" si="6"/>
        <v>69907.423999999999</v>
      </c>
      <c r="X36" s="148">
        <f t="shared" si="7"/>
        <v>139814.848</v>
      </c>
      <c r="Y36" s="144">
        <f t="shared" si="8"/>
        <v>139814.848</v>
      </c>
      <c r="Z36" s="145">
        <f t="shared" si="9"/>
        <v>139814.848</v>
      </c>
    </row>
    <row r="37" spans="2:26" ht="20.25" customHeight="1">
      <c r="B37" s="14">
        <v>27</v>
      </c>
      <c r="C37" s="229" t="s">
        <v>114</v>
      </c>
      <c r="D37" s="229"/>
      <c r="E37" s="11">
        <v>667.5</v>
      </c>
      <c r="F37" s="4">
        <v>2</v>
      </c>
      <c r="G37" s="11" t="s">
        <v>115</v>
      </c>
      <c r="H37" s="52" t="s">
        <v>68</v>
      </c>
      <c r="I37" s="99">
        <v>358</v>
      </c>
      <c r="J37" s="55">
        <v>358</v>
      </c>
      <c r="K37" s="100">
        <v>358</v>
      </c>
      <c r="L37" s="99">
        <v>480</v>
      </c>
      <c r="M37" s="55">
        <v>480</v>
      </c>
      <c r="N37" s="100">
        <v>480</v>
      </c>
      <c r="O37" s="97">
        <v>357.68</v>
      </c>
      <c r="P37" s="54">
        <v>357.68</v>
      </c>
      <c r="Q37" s="93">
        <v>357.68</v>
      </c>
      <c r="R37" s="37">
        <f t="shared" si="1"/>
        <v>398.56</v>
      </c>
      <c r="S37" s="37">
        <f t="shared" si="2"/>
        <v>398.56</v>
      </c>
      <c r="T37" s="139">
        <f t="shared" si="3"/>
        <v>398.56</v>
      </c>
      <c r="U37" s="37">
        <f t="shared" si="4"/>
        <v>266038.8</v>
      </c>
      <c r="V37" s="22">
        <f t="shared" si="5"/>
        <v>266038.8</v>
      </c>
      <c r="W37" s="146">
        <f t="shared" si="6"/>
        <v>266038.8</v>
      </c>
      <c r="X37" s="37">
        <f t="shared" si="7"/>
        <v>532077.6</v>
      </c>
      <c r="Y37" s="22">
        <f t="shared" si="8"/>
        <v>532077.6</v>
      </c>
      <c r="Z37" s="149">
        <f t="shared" si="9"/>
        <v>532077.6</v>
      </c>
    </row>
    <row r="38" spans="2:26" ht="23.25" customHeight="1">
      <c r="B38" s="14">
        <v>28</v>
      </c>
      <c r="C38" s="228" t="s">
        <v>116</v>
      </c>
      <c r="D38" s="228"/>
      <c r="E38" s="6">
        <v>138.75</v>
      </c>
      <c r="F38" s="3">
        <v>2</v>
      </c>
      <c r="G38" s="7" t="s">
        <v>117</v>
      </c>
      <c r="H38" s="52" t="s">
        <v>68</v>
      </c>
      <c r="I38" s="99">
        <v>358</v>
      </c>
      <c r="J38" s="55">
        <v>358</v>
      </c>
      <c r="K38" s="100">
        <v>358</v>
      </c>
      <c r="L38" s="99">
        <v>480</v>
      </c>
      <c r="M38" s="55">
        <v>480</v>
      </c>
      <c r="N38" s="100">
        <v>480</v>
      </c>
      <c r="O38" s="97">
        <v>357.68</v>
      </c>
      <c r="P38" s="54">
        <v>357.68</v>
      </c>
      <c r="Q38" s="93">
        <v>357.68</v>
      </c>
      <c r="R38" s="37">
        <f t="shared" si="1"/>
        <v>398.56</v>
      </c>
      <c r="S38" s="37">
        <f t="shared" si="2"/>
        <v>398.56</v>
      </c>
      <c r="T38" s="139">
        <f t="shared" si="3"/>
        <v>398.56</v>
      </c>
      <c r="U38" s="37">
        <f t="shared" si="4"/>
        <v>55300.2</v>
      </c>
      <c r="V38" s="22">
        <f t="shared" si="5"/>
        <v>55300.2</v>
      </c>
      <c r="W38" s="146">
        <f t="shared" si="6"/>
        <v>55300.2</v>
      </c>
      <c r="X38" s="148">
        <f t="shared" si="7"/>
        <v>110600.4</v>
      </c>
      <c r="Y38" s="144">
        <f t="shared" si="8"/>
        <v>110600.4</v>
      </c>
      <c r="Z38" s="145">
        <f t="shared" si="9"/>
        <v>110600.4</v>
      </c>
    </row>
    <row r="39" spans="2:26" ht="23.25" customHeight="1">
      <c r="B39" s="14">
        <v>29</v>
      </c>
      <c r="C39" s="233" t="s">
        <v>118</v>
      </c>
      <c r="D39" s="233"/>
      <c r="E39" s="4">
        <v>84</v>
      </c>
      <c r="F39" s="4">
        <v>2</v>
      </c>
      <c r="G39" s="5" t="s">
        <v>119</v>
      </c>
      <c r="H39" s="52" t="s">
        <v>68</v>
      </c>
      <c r="I39" s="99">
        <v>358</v>
      </c>
      <c r="J39" s="55">
        <v>358</v>
      </c>
      <c r="K39" s="100">
        <v>358</v>
      </c>
      <c r="L39" s="99">
        <v>480</v>
      </c>
      <c r="M39" s="55">
        <v>480</v>
      </c>
      <c r="N39" s="100">
        <v>480</v>
      </c>
      <c r="O39" s="97">
        <v>357.68</v>
      </c>
      <c r="P39" s="54">
        <v>357.68</v>
      </c>
      <c r="Q39" s="93">
        <v>357.68</v>
      </c>
      <c r="R39" s="37">
        <f t="shared" si="1"/>
        <v>398.56</v>
      </c>
      <c r="S39" s="37">
        <f t="shared" si="2"/>
        <v>398.56</v>
      </c>
      <c r="T39" s="139">
        <f t="shared" si="3"/>
        <v>398.56</v>
      </c>
      <c r="U39" s="37">
        <f t="shared" si="4"/>
        <v>33479.040000000001</v>
      </c>
      <c r="V39" s="22">
        <f t="shared" si="5"/>
        <v>33479.040000000001</v>
      </c>
      <c r="W39" s="146">
        <f t="shared" si="6"/>
        <v>33479.040000000001</v>
      </c>
      <c r="X39" s="37">
        <f t="shared" si="7"/>
        <v>66958.080000000002</v>
      </c>
      <c r="Y39" s="22">
        <f t="shared" si="8"/>
        <v>66958.080000000002</v>
      </c>
      <c r="Z39" s="149">
        <f t="shared" si="9"/>
        <v>66958.080000000002</v>
      </c>
    </row>
    <row r="40" spans="2:26" ht="23.25" customHeight="1">
      <c r="B40" s="14">
        <v>30</v>
      </c>
      <c r="C40" s="230" t="s">
        <v>120</v>
      </c>
      <c r="D40" s="230"/>
      <c r="E40" s="5">
        <v>85.04</v>
      </c>
      <c r="F40" s="3">
        <v>2</v>
      </c>
      <c r="G40" s="5" t="s">
        <v>121</v>
      </c>
      <c r="H40" s="52" t="s">
        <v>68</v>
      </c>
      <c r="I40" s="99">
        <v>358</v>
      </c>
      <c r="J40" s="55">
        <v>358</v>
      </c>
      <c r="K40" s="100">
        <v>358</v>
      </c>
      <c r="L40" s="99">
        <v>480</v>
      </c>
      <c r="M40" s="55">
        <v>480</v>
      </c>
      <c r="N40" s="100">
        <v>480</v>
      </c>
      <c r="O40" s="97">
        <v>357.68</v>
      </c>
      <c r="P40" s="54">
        <v>357.68</v>
      </c>
      <c r="Q40" s="93">
        <v>357.68</v>
      </c>
      <c r="R40" s="37">
        <f t="shared" si="1"/>
        <v>398.56</v>
      </c>
      <c r="S40" s="37">
        <f t="shared" si="2"/>
        <v>398.56</v>
      </c>
      <c r="T40" s="139">
        <f t="shared" si="3"/>
        <v>398.56</v>
      </c>
      <c r="U40" s="37">
        <f t="shared" si="4"/>
        <v>33893.542400000006</v>
      </c>
      <c r="V40" s="22">
        <f t="shared" si="5"/>
        <v>33893.542400000006</v>
      </c>
      <c r="W40" s="146">
        <f t="shared" si="6"/>
        <v>33893.542400000006</v>
      </c>
      <c r="X40" s="148">
        <f t="shared" si="7"/>
        <v>67787.084800000011</v>
      </c>
      <c r="Y40" s="144">
        <f t="shared" si="8"/>
        <v>67787.084800000011</v>
      </c>
      <c r="Z40" s="145">
        <f t="shared" si="9"/>
        <v>67787.084800000011</v>
      </c>
    </row>
    <row r="41" spans="2:26" ht="23.25" customHeight="1">
      <c r="B41" s="14">
        <v>31</v>
      </c>
      <c r="C41" s="234" t="s">
        <v>122</v>
      </c>
      <c r="D41" s="234"/>
      <c r="E41" s="4">
        <v>1822</v>
      </c>
      <c r="F41" s="4">
        <v>2</v>
      </c>
      <c r="G41" s="4" t="s">
        <v>123</v>
      </c>
      <c r="H41" s="52" t="s">
        <v>68</v>
      </c>
      <c r="I41" s="99">
        <v>358</v>
      </c>
      <c r="J41" s="55">
        <v>358</v>
      </c>
      <c r="K41" s="100">
        <v>358</v>
      </c>
      <c r="L41" s="99">
        <v>480</v>
      </c>
      <c r="M41" s="55">
        <v>480</v>
      </c>
      <c r="N41" s="100">
        <v>480</v>
      </c>
      <c r="O41" s="97">
        <v>357.68</v>
      </c>
      <c r="P41" s="54">
        <v>357.68</v>
      </c>
      <c r="Q41" s="93">
        <v>357.68</v>
      </c>
      <c r="R41" s="37">
        <f t="shared" si="1"/>
        <v>398.56</v>
      </c>
      <c r="S41" s="37">
        <f t="shared" si="2"/>
        <v>398.56</v>
      </c>
      <c r="T41" s="139">
        <f t="shared" si="3"/>
        <v>398.56</v>
      </c>
      <c r="U41" s="37">
        <f t="shared" si="4"/>
        <v>726176.32</v>
      </c>
      <c r="V41" s="22">
        <f t="shared" si="5"/>
        <v>726176.32</v>
      </c>
      <c r="W41" s="146">
        <f t="shared" si="6"/>
        <v>726176.32</v>
      </c>
      <c r="X41" s="37">
        <f t="shared" si="7"/>
        <v>1452352.64</v>
      </c>
      <c r="Y41" s="22">
        <f t="shared" si="8"/>
        <v>1452352.64</v>
      </c>
      <c r="Z41" s="149">
        <f t="shared" si="9"/>
        <v>1452352.64</v>
      </c>
    </row>
    <row r="42" spans="2:26" ht="48.75" customHeight="1">
      <c r="B42" s="14">
        <v>32</v>
      </c>
      <c r="C42" s="229" t="s">
        <v>124</v>
      </c>
      <c r="D42" s="229"/>
      <c r="E42" s="4">
        <v>616.52</v>
      </c>
      <c r="F42" s="3">
        <v>2</v>
      </c>
      <c r="G42" s="4" t="s">
        <v>123</v>
      </c>
      <c r="H42" s="52" t="s">
        <v>68</v>
      </c>
      <c r="I42" s="99">
        <v>358</v>
      </c>
      <c r="J42" s="55">
        <v>358</v>
      </c>
      <c r="K42" s="100">
        <v>358</v>
      </c>
      <c r="L42" s="99">
        <v>480</v>
      </c>
      <c r="M42" s="55">
        <v>480</v>
      </c>
      <c r="N42" s="100">
        <v>480</v>
      </c>
      <c r="O42" s="97">
        <v>357.68</v>
      </c>
      <c r="P42" s="54">
        <v>357.68</v>
      </c>
      <c r="Q42" s="93">
        <v>357.68</v>
      </c>
      <c r="R42" s="37">
        <f t="shared" si="1"/>
        <v>398.56</v>
      </c>
      <c r="S42" s="37">
        <f t="shared" si="2"/>
        <v>398.56</v>
      </c>
      <c r="T42" s="139">
        <f t="shared" si="3"/>
        <v>398.56</v>
      </c>
      <c r="U42" s="37">
        <f t="shared" si="4"/>
        <v>245720.21119999999</v>
      </c>
      <c r="V42" s="22">
        <f t="shared" si="5"/>
        <v>245720.21119999999</v>
      </c>
      <c r="W42" s="146">
        <f t="shared" si="6"/>
        <v>245720.21119999999</v>
      </c>
      <c r="X42" s="148">
        <f t="shared" si="7"/>
        <v>491440.42239999998</v>
      </c>
      <c r="Y42" s="144">
        <f t="shared" si="8"/>
        <v>491440.42239999998</v>
      </c>
      <c r="Z42" s="145">
        <f t="shared" si="9"/>
        <v>491440.42239999998</v>
      </c>
    </row>
    <row r="43" spans="2:26" ht="22.5" customHeight="1">
      <c r="B43" s="14">
        <v>33</v>
      </c>
      <c r="C43" s="229" t="s">
        <v>125</v>
      </c>
      <c r="D43" s="229"/>
      <c r="E43" s="16">
        <v>170</v>
      </c>
      <c r="F43" s="4">
        <v>2</v>
      </c>
      <c r="G43" s="16" t="s">
        <v>126</v>
      </c>
      <c r="H43" s="52" t="s">
        <v>68</v>
      </c>
      <c r="I43" s="99">
        <v>358</v>
      </c>
      <c r="J43" s="55">
        <v>358</v>
      </c>
      <c r="K43" s="100">
        <v>358</v>
      </c>
      <c r="L43" s="99">
        <v>480</v>
      </c>
      <c r="M43" s="55">
        <v>480</v>
      </c>
      <c r="N43" s="100">
        <v>480</v>
      </c>
      <c r="O43" s="97">
        <v>357.68</v>
      </c>
      <c r="P43" s="54">
        <v>357.68</v>
      </c>
      <c r="Q43" s="93">
        <v>357.68</v>
      </c>
      <c r="R43" s="37">
        <f t="shared" si="1"/>
        <v>398.56</v>
      </c>
      <c r="S43" s="37">
        <f t="shared" si="2"/>
        <v>398.56</v>
      </c>
      <c r="T43" s="139">
        <f t="shared" si="3"/>
        <v>398.56</v>
      </c>
      <c r="U43" s="37">
        <f t="shared" si="4"/>
        <v>67755.199999999997</v>
      </c>
      <c r="V43" s="22">
        <f t="shared" si="5"/>
        <v>67755.199999999997</v>
      </c>
      <c r="W43" s="146">
        <f t="shared" si="6"/>
        <v>67755.199999999997</v>
      </c>
      <c r="X43" s="37">
        <f t="shared" si="7"/>
        <v>135510.39999999999</v>
      </c>
      <c r="Y43" s="22">
        <f t="shared" si="8"/>
        <v>135510.39999999999</v>
      </c>
      <c r="Z43" s="149">
        <f t="shared" si="9"/>
        <v>135510.39999999999</v>
      </c>
    </row>
    <row r="44" spans="2:26" ht="42.75" customHeight="1">
      <c r="B44" s="14">
        <v>34</v>
      </c>
      <c r="C44" s="229" t="s">
        <v>127</v>
      </c>
      <c r="D44" s="229"/>
      <c r="E44" s="4">
        <v>107.75</v>
      </c>
      <c r="F44" s="3">
        <v>2</v>
      </c>
      <c r="G44" s="4" t="s">
        <v>128</v>
      </c>
      <c r="H44" s="52" t="s">
        <v>68</v>
      </c>
      <c r="I44" s="99">
        <v>358</v>
      </c>
      <c r="J44" s="55">
        <v>358</v>
      </c>
      <c r="K44" s="100">
        <v>358</v>
      </c>
      <c r="L44" s="99">
        <v>480</v>
      </c>
      <c r="M44" s="55">
        <v>480</v>
      </c>
      <c r="N44" s="100">
        <v>480</v>
      </c>
      <c r="O44" s="97">
        <v>357.68</v>
      </c>
      <c r="P44" s="54">
        <v>357.68</v>
      </c>
      <c r="Q44" s="93">
        <v>357.68</v>
      </c>
      <c r="R44" s="37">
        <f t="shared" si="1"/>
        <v>398.56</v>
      </c>
      <c r="S44" s="37">
        <f t="shared" si="2"/>
        <v>398.56</v>
      </c>
      <c r="T44" s="139">
        <f t="shared" si="3"/>
        <v>398.56</v>
      </c>
      <c r="U44" s="37">
        <f t="shared" si="4"/>
        <v>42944.840000000004</v>
      </c>
      <c r="V44" s="22">
        <f t="shared" si="5"/>
        <v>42944.840000000004</v>
      </c>
      <c r="W44" s="146">
        <f t="shared" si="6"/>
        <v>42944.840000000004</v>
      </c>
      <c r="X44" s="148">
        <f t="shared" si="7"/>
        <v>85889.680000000008</v>
      </c>
      <c r="Y44" s="144">
        <f t="shared" si="8"/>
        <v>85889.680000000008</v>
      </c>
      <c r="Z44" s="145">
        <f t="shared" si="9"/>
        <v>85889.680000000008</v>
      </c>
    </row>
    <row r="45" spans="2:26" ht="36.75" customHeight="1">
      <c r="B45" s="14">
        <v>35</v>
      </c>
      <c r="C45" s="229" t="s">
        <v>129</v>
      </c>
      <c r="D45" s="229"/>
      <c r="E45" s="3">
        <v>88</v>
      </c>
      <c r="F45" s="4">
        <v>2</v>
      </c>
      <c r="G45" s="3" t="s">
        <v>130</v>
      </c>
      <c r="H45" s="52" t="s">
        <v>68</v>
      </c>
      <c r="I45" s="99">
        <v>358</v>
      </c>
      <c r="J45" s="55">
        <v>358</v>
      </c>
      <c r="K45" s="100">
        <v>358</v>
      </c>
      <c r="L45" s="99">
        <v>480</v>
      </c>
      <c r="M45" s="55">
        <v>480</v>
      </c>
      <c r="N45" s="100">
        <v>480</v>
      </c>
      <c r="O45" s="97">
        <v>357.68</v>
      </c>
      <c r="P45" s="54">
        <v>357.68</v>
      </c>
      <c r="Q45" s="93">
        <v>357.68</v>
      </c>
      <c r="R45" s="37">
        <f t="shared" si="1"/>
        <v>398.56</v>
      </c>
      <c r="S45" s="37">
        <f t="shared" si="2"/>
        <v>398.56</v>
      </c>
      <c r="T45" s="139">
        <f t="shared" si="3"/>
        <v>398.56</v>
      </c>
      <c r="U45" s="37">
        <f t="shared" si="4"/>
        <v>35073.279999999999</v>
      </c>
      <c r="V45" s="22">
        <f t="shared" si="5"/>
        <v>35073.279999999999</v>
      </c>
      <c r="W45" s="146">
        <f t="shared" si="6"/>
        <v>35073.279999999999</v>
      </c>
      <c r="X45" s="37">
        <f t="shared" si="7"/>
        <v>70146.559999999998</v>
      </c>
      <c r="Y45" s="22">
        <f t="shared" si="8"/>
        <v>70146.559999999998</v>
      </c>
      <c r="Z45" s="149">
        <f t="shared" si="9"/>
        <v>70146.559999999998</v>
      </c>
    </row>
    <row r="46" spans="2:26" ht="24.75" customHeight="1">
      <c r="B46" s="14">
        <v>36</v>
      </c>
      <c r="C46" s="229" t="s">
        <v>131</v>
      </c>
      <c r="D46" s="229"/>
      <c r="E46" s="4">
        <v>138.75</v>
      </c>
      <c r="F46" s="3">
        <v>2</v>
      </c>
      <c r="G46" s="5" t="s">
        <v>132</v>
      </c>
      <c r="H46" s="52" t="s">
        <v>68</v>
      </c>
      <c r="I46" s="99">
        <v>358</v>
      </c>
      <c r="J46" s="55">
        <v>358</v>
      </c>
      <c r="K46" s="100">
        <v>358</v>
      </c>
      <c r="L46" s="99">
        <v>480</v>
      </c>
      <c r="M46" s="55">
        <v>480</v>
      </c>
      <c r="N46" s="100">
        <v>480</v>
      </c>
      <c r="O46" s="97">
        <v>357.68</v>
      </c>
      <c r="P46" s="54">
        <v>357.68</v>
      </c>
      <c r="Q46" s="93">
        <v>357.68</v>
      </c>
      <c r="R46" s="37">
        <f t="shared" si="1"/>
        <v>398.56</v>
      </c>
      <c r="S46" s="37">
        <f t="shared" si="2"/>
        <v>398.56</v>
      </c>
      <c r="T46" s="139">
        <f t="shared" si="3"/>
        <v>398.56</v>
      </c>
      <c r="U46" s="37">
        <f t="shared" si="4"/>
        <v>55300.2</v>
      </c>
      <c r="V46" s="22">
        <f t="shared" si="5"/>
        <v>55300.2</v>
      </c>
      <c r="W46" s="146">
        <f t="shared" si="6"/>
        <v>55300.2</v>
      </c>
      <c r="X46" s="148">
        <f t="shared" si="7"/>
        <v>110600.4</v>
      </c>
      <c r="Y46" s="144">
        <f t="shared" si="8"/>
        <v>110600.4</v>
      </c>
      <c r="Z46" s="145">
        <f t="shared" si="9"/>
        <v>110600.4</v>
      </c>
    </row>
    <row r="47" spans="2:26" ht="24.75" customHeight="1">
      <c r="B47" s="14">
        <v>37</v>
      </c>
      <c r="C47" s="229" t="s">
        <v>133</v>
      </c>
      <c r="D47" s="229"/>
      <c r="E47" s="3">
        <v>261</v>
      </c>
      <c r="F47" s="4">
        <v>2</v>
      </c>
      <c r="G47" s="3" t="s">
        <v>134</v>
      </c>
      <c r="H47" s="52" t="s">
        <v>68</v>
      </c>
      <c r="I47" s="99">
        <v>358</v>
      </c>
      <c r="J47" s="55">
        <v>358</v>
      </c>
      <c r="K47" s="100">
        <v>358</v>
      </c>
      <c r="L47" s="99">
        <v>480</v>
      </c>
      <c r="M47" s="55">
        <v>480</v>
      </c>
      <c r="N47" s="100">
        <v>480</v>
      </c>
      <c r="O47" s="97">
        <v>357.68</v>
      </c>
      <c r="P47" s="54">
        <v>357.68</v>
      </c>
      <c r="Q47" s="93">
        <v>357.68</v>
      </c>
      <c r="R47" s="37">
        <f t="shared" si="1"/>
        <v>398.56</v>
      </c>
      <c r="S47" s="37">
        <f t="shared" si="2"/>
        <v>398.56</v>
      </c>
      <c r="T47" s="139">
        <f t="shared" si="3"/>
        <v>398.56</v>
      </c>
      <c r="U47" s="37">
        <f t="shared" si="4"/>
        <v>104024.16</v>
      </c>
      <c r="V47" s="22">
        <f t="shared" si="5"/>
        <v>104024.16</v>
      </c>
      <c r="W47" s="146">
        <f t="shared" si="6"/>
        <v>104024.16</v>
      </c>
      <c r="X47" s="37">
        <f t="shared" si="7"/>
        <v>208048.32</v>
      </c>
      <c r="Y47" s="22">
        <f t="shared" si="8"/>
        <v>208048.32</v>
      </c>
      <c r="Z47" s="149">
        <f t="shared" si="9"/>
        <v>208048.32</v>
      </c>
    </row>
    <row r="48" spans="2:26" ht="24.75" customHeight="1">
      <c r="B48" s="14">
        <v>38</v>
      </c>
      <c r="C48" s="228" t="s">
        <v>135</v>
      </c>
      <c r="D48" s="228"/>
      <c r="E48" s="3">
        <v>194</v>
      </c>
      <c r="F48" s="3">
        <v>2</v>
      </c>
      <c r="G48" s="3" t="s">
        <v>136</v>
      </c>
      <c r="H48" s="52" t="s">
        <v>68</v>
      </c>
      <c r="I48" s="99">
        <v>358</v>
      </c>
      <c r="J48" s="55">
        <v>358</v>
      </c>
      <c r="K48" s="100">
        <v>358</v>
      </c>
      <c r="L48" s="99">
        <v>480</v>
      </c>
      <c r="M48" s="55">
        <v>480</v>
      </c>
      <c r="N48" s="100">
        <v>480</v>
      </c>
      <c r="O48" s="97">
        <v>357.68</v>
      </c>
      <c r="P48" s="54">
        <v>357.68</v>
      </c>
      <c r="Q48" s="93">
        <v>357.68</v>
      </c>
      <c r="R48" s="37">
        <f t="shared" si="1"/>
        <v>398.56</v>
      </c>
      <c r="S48" s="37">
        <f t="shared" si="2"/>
        <v>398.56</v>
      </c>
      <c r="T48" s="139">
        <f t="shared" si="3"/>
        <v>398.56</v>
      </c>
      <c r="U48" s="37">
        <f t="shared" si="4"/>
        <v>77320.639999999999</v>
      </c>
      <c r="V48" s="22">
        <f t="shared" si="5"/>
        <v>77320.639999999999</v>
      </c>
      <c r="W48" s="146">
        <f t="shared" si="6"/>
        <v>77320.639999999999</v>
      </c>
      <c r="X48" s="148">
        <f t="shared" si="7"/>
        <v>154641.28</v>
      </c>
      <c r="Y48" s="144">
        <f t="shared" si="8"/>
        <v>154641.28</v>
      </c>
      <c r="Z48" s="145">
        <f t="shared" si="9"/>
        <v>154641.28</v>
      </c>
    </row>
    <row r="49" spans="2:27" ht="35.25" customHeight="1">
      <c r="B49" s="14">
        <v>39</v>
      </c>
      <c r="C49" s="233" t="s">
        <v>137</v>
      </c>
      <c r="D49" s="233"/>
      <c r="E49" s="16">
        <v>750</v>
      </c>
      <c r="F49" s="4">
        <v>2</v>
      </c>
      <c r="G49" s="16" t="s">
        <v>138</v>
      </c>
      <c r="H49" s="52" t="s">
        <v>68</v>
      </c>
      <c r="I49" s="99">
        <v>358</v>
      </c>
      <c r="J49" s="55">
        <v>358</v>
      </c>
      <c r="K49" s="100">
        <v>358</v>
      </c>
      <c r="L49" s="99">
        <v>480</v>
      </c>
      <c r="M49" s="55">
        <v>480</v>
      </c>
      <c r="N49" s="100">
        <v>480</v>
      </c>
      <c r="O49" s="97">
        <v>357.68</v>
      </c>
      <c r="P49" s="54">
        <v>357.68</v>
      </c>
      <c r="Q49" s="93">
        <v>357.68</v>
      </c>
      <c r="R49" s="37">
        <f t="shared" si="1"/>
        <v>398.56</v>
      </c>
      <c r="S49" s="37">
        <f t="shared" si="2"/>
        <v>398.56</v>
      </c>
      <c r="T49" s="139">
        <f t="shared" si="3"/>
        <v>398.56</v>
      </c>
      <c r="U49" s="37">
        <f t="shared" si="4"/>
        <v>298920</v>
      </c>
      <c r="V49" s="22">
        <f t="shared" si="5"/>
        <v>298920</v>
      </c>
      <c r="W49" s="146">
        <f t="shared" si="6"/>
        <v>298920</v>
      </c>
      <c r="X49" s="37">
        <f t="shared" si="7"/>
        <v>597840</v>
      </c>
      <c r="Y49" s="22">
        <f t="shared" si="8"/>
        <v>597840</v>
      </c>
      <c r="Z49" s="149">
        <f t="shared" si="9"/>
        <v>597840</v>
      </c>
    </row>
    <row r="50" spans="2:27" ht="27.75" customHeight="1">
      <c r="B50" s="14">
        <v>40</v>
      </c>
      <c r="C50" s="229" t="s">
        <v>139</v>
      </c>
      <c r="D50" s="229"/>
      <c r="E50" s="3">
        <v>85</v>
      </c>
      <c r="F50" s="3">
        <v>2</v>
      </c>
      <c r="G50" s="3" t="s">
        <v>140</v>
      </c>
      <c r="H50" s="52" t="s">
        <v>68</v>
      </c>
      <c r="I50" s="99">
        <v>358</v>
      </c>
      <c r="J50" s="55">
        <v>358</v>
      </c>
      <c r="K50" s="100">
        <v>358</v>
      </c>
      <c r="L50" s="99">
        <v>480</v>
      </c>
      <c r="M50" s="55">
        <v>480</v>
      </c>
      <c r="N50" s="100">
        <v>480</v>
      </c>
      <c r="O50" s="97">
        <v>357.68</v>
      </c>
      <c r="P50" s="54">
        <v>357.68</v>
      </c>
      <c r="Q50" s="93">
        <v>357.68</v>
      </c>
      <c r="R50" s="37">
        <f t="shared" si="1"/>
        <v>398.56</v>
      </c>
      <c r="S50" s="37">
        <f t="shared" si="2"/>
        <v>398.56</v>
      </c>
      <c r="T50" s="139">
        <f t="shared" si="3"/>
        <v>398.56</v>
      </c>
      <c r="U50" s="37">
        <f t="shared" si="4"/>
        <v>33877.599999999999</v>
      </c>
      <c r="V50" s="22">
        <f t="shared" si="5"/>
        <v>33877.599999999999</v>
      </c>
      <c r="W50" s="146">
        <f t="shared" si="6"/>
        <v>33877.599999999999</v>
      </c>
      <c r="X50" s="148">
        <f t="shared" si="7"/>
        <v>67755.199999999997</v>
      </c>
      <c r="Y50" s="144">
        <f t="shared" si="8"/>
        <v>67755.199999999997</v>
      </c>
      <c r="Z50" s="145">
        <f t="shared" si="9"/>
        <v>67755.199999999997</v>
      </c>
    </row>
    <row r="51" spans="2:27" ht="31.5" customHeight="1">
      <c r="B51" s="14">
        <v>41</v>
      </c>
      <c r="C51" s="228" t="s">
        <v>141</v>
      </c>
      <c r="D51" s="228"/>
      <c r="E51" s="8">
        <v>108</v>
      </c>
      <c r="F51" s="4">
        <v>2</v>
      </c>
      <c r="G51" s="3" t="s">
        <v>142</v>
      </c>
      <c r="H51" s="52" t="s">
        <v>68</v>
      </c>
      <c r="I51" s="99">
        <v>358</v>
      </c>
      <c r="J51" s="55">
        <v>358</v>
      </c>
      <c r="K51" s="100">
        <v>358</v>
      </c>
      <c r="L51" s="99">
        <v>480</v>
      </c>
      <c r="M51" s="55">
        <v>480</v>
      </c>
      <c r="N51" s="100">
        <v>480</v>
      </c>
      <c r="O51" s="97">
        <v>357.68</v>
      </c>
      <c r="P51" s="54">
        <v>357.68</v>
      </c>
      <c r="Q51" s="93">
        <v>357.68</v>
      </c>
      <c r="R51" s="37">
        <f t="shared" si="1"/>
        <v>398.56</v>
      </c>
      <c r="S51" s="37">
        <f t="shared" si="2"/>
        <v>398.56</v>
      </c>
      <c r="T51" s="139">
        <f t="shared" si="3"/>
        <v>398.56</v>
      </c>
      <c r="U51" s="37">
        <f t="shared" si="4"/>
        <v>43044.480000000003</v>
      </c>
      <c r="V51" s="22">
        <f t="shared" si="5"/>
        <v>43044.480000000003</v>
      </c>
      <c r="W51" s="146">
        <f t="shared" si="6"/>
        <v>43044.480000000003</v>
      </c>
      <c r="X51" s="37">
        <f t="shared" si="7"/>
        <v>86088.960000000006</v>
      </c>
      <c r="Y51" s="22">
        <f t="shared" si="8"/>
        <v>86088.960000000006</v>
      </c>
      <c r="Z51" s="149">
        <f t="shared" si="9"/>
        <v>86088.960000000006</v>
      </c>
    </row>
    <row r="52" spans="2:27" ht="31.5" customHeight="1">
      <c r="B52" s="14">
        <v>42</v>
      </c>
      <c r="C52" s="229" t="s">
        <v>143</v>
      </c>
      <c r="D52" s="229"/>
      <c r="E52" s="11">
        <v>119</v>
      </c>
      <c r="F52" s="3">
        <v>2</v>
      </c>
      <c r="G52" s="11" t="s">
        <v>144</v>
      </c>
      <c r="H52" s="52" t="s">
        <v>68</v>
      </c>
      <c r="I52" s="99">
        <v>358</v>
      </c>
      <c r="J52" s="55">
        <v>358</v>
      </c>
      <c r="K52" s="100">
        <v>358</v>
      </c>
      <c r="L52" s="99">
        <v>480</v>
      </c>
      <c r="M52" s="55">
        <v>480</v>
      </c>
      <c r="N52" s="100">
        <v>480</v>
      </c>
      <c r="O52" s="97">
        <v>357.68</v>
      </c>
      <c r="P52" s="54">
        <v>357.68</v>
      </c>
      <c r="Q52" s="93">
        <v>357.68</v>
      </c>
      <c r="R52" s="37">
        <f t="shared" si="1"/>
        <v>398.56</v>
      </c>
      <c r="S52" s="37">
        <f t="shared" si="2"/>
        <v>398.56</v>
      </c>
      <c r="T52" s="139">
        <f t="shared" si="3"/>
        <v>398.56</v>
      </c>
      <c r="U52" s="37">
        <f t="shared" si="4"/>
        <v>47428.639999999999</v>
      </c>
      <c r="V52" s="22">
        <f t="shared" si="5"/>
        <v>47428.639999999999</v>
      </c>
      <c r="W52" s="146">
        <f t="shared" si="6"/>
        <v>47428.639999999999</v>
      </c>
      <c r="X52" s="148">
        <f t="shared" si="7"/>
        <v>94857.279999999999</v>
      </c>
      <c r="Y52" s="144">
        <f t="shared" si="8"/>
        <v>94857.279999999999</v>
      </c>
      <c r="Z52" s="145">
        <f t="shared" si="9"/>
        <v>94857.279999999999</v>
      </c>
    </row>
    <row r="53" spans="2:27" ht="22.5" customHeight="1">
      <c r="B53" s="14">
        <v>43</v>
      </c>
      <c r="C53" s="230" t="s">
        <v>145</v>
      </c>
      <c r="D53" s="230"/>
      <c r="E53" s="5">
        <v>115</v>
      </c>
      <c r="F53" s="4">
        <v>2</v>
      </c>
      <c r="G53" s="5" t="s">
        <v>146</v>
      </c>
      <c r="H53" s="52" t="s">
        <v>68</v>
      </c>
      <c r="I53" s="99">
        <v>358</v>
      </c>
      <c r="J53" s="55">
        <v>358</v>
      </c>
      <c r="K53" s="100">
        <v>358</v>
      </c>
      <c r="L53" s="99">
        <v>480</v>
      </c>
      <c r="M53" s="55">
        <v>480</v>
      </c>
      <c r="N53" s="100">
        <v>480</v>
      </c>
      <c r="O53" s="97">
        <v>357.68</v>
      </c>
      <c r="P53" s="54">
        <v>357.68</v>
      </c>
      <c r="Q53" s="93">
        <v>357.68</v>
      </c>
      <c r="R53" s="37">
        <f t="shared" si="1"/>
        <v>398.56</v>
      </c>
      <c r="S53" s="37">
        <f t="shared" si="2"/>
        <v>398.56</v>
      </c>
      <c r="T53" s="139">
        <f t="shared" si="3"/>
        <v>398.56</v>
      </c>
      <c r="U53" s="37">
        <f t="shared" si="4"/>
        <v>45834.400000000001</v>
      </c>
      <c r="V53" s="22">
        <f t="shared" si="5"/>
        <v>45834.400000000001</v>
      </c>
      <c r="W53" s="146">
        <f t="shared" si="6"/>
        <v>45834.400000000001</v>
      </c>
      <c r="X53" s="37">
        <f t="shared" si="7"/>
        <v>91668.800000000003</v>
      </c>
      <c r="Y53" s="22">
        <f t="shared" si="8"/>
        <v>91668.800000000003</v>
      </c>
      <c r="Z53" s="149">
        <f t="shared" si="9"/>
        <v>91668.800000000003</v>
      </c>
    </row>
    <row r="54" spans="2:27" ht="20.25" customHeight="1" thickBot="1">
      <c r="B54" s="66">
        <v>44</v>
      </c>
      <c r="C54" s="231" t="s">
        <v>147</v>
      </c>
      <c r="D54" s="231"/>
      <c r="E54" s="25">
        <v>169</v>
      </c>
      <c r="F54" s="26">
        <v>2</v>
      </c>
      <c r="G54" s="25" t="s">
        <v>148</v>
      </c>
      <c r="H54" s="67" t="s">
        <v>68</v>
      </c>
      <c r="I54" s="101">
        <v>358</v>
      </c>
      <c r="J54" s="102">
        <v>358</v>
      </c>
      <c r="K54" s="103">
        <v>358</v>
      </c>
      <c r="L54" s="101">
        <v>480</v>
      </c>
      <c r="M54" s="102">
        <v>480</v>
      </c>
      <c r="N54" s="103">
        <v>480</v>
      </c>
      <c r="O54" s="98">
        <v>357.68</v>
      </c>
      <c r="P54" s="94">
        <v>357.68</v>
      </c>
      <c r="Q54" s="95">
        <v>357.68</v>
      </c>
      <c r="R54" s="37">
        <f t="shared" si="1"/>
        <v>398.56</v>
      </c>
      <c r="S54" s="37">
        <f t="shared" si="2"/>
        <v>398.56</v>
      </c>
      <c r="T54" s="139">
        <f t="shared" si="3"/>
        <v>398.56</v>
      </c>
      <c r="U54" s="39">
        <f t="shared" si="4"/>
        <v>67356.639999999999</v>
      </c>
      <c r="V54" s="40">
        <f t="shared" si="5"/>
        <v>67356.639999999999</v>
      </c>
      <c r="W54" s="147">
        <f t="shared" si="6"/>
        <v>67356.639999999999</v>
      </c>
      <c r="X54" s="150">
        <f t="shared" si="7"/>
        <v>134713.28</v>
      </c>
      <c r="Y54" s="151">
        <f t="shared" si="8"/>
        <v>134713.28</v>
      </c>
      <c r="Z54" s="152">
        <f t="shared" si="9"/>
        <v>134713.28</v>
      </c>
    </row>
    <row r="55" spans="2:27" ht="15.75" thickBot="1">
      <c r="B55" s="181" t="s">
        <v>158</v>
      </c>
      <c r="C55" s="182"/>
      <c r="D55" s="182"/>
      <c r="E55" s="182"/>
      <c r="F55" s="182"/>
      <c r="G55" s="182"/>
      <c r="H55" s="182"/>
      <c r="I55" s="182"/>
      <c r="J55" s="182"/>
      <c r="K55" s="182"/>
      <c r="L55" s="71"/>
      <c r="M55" s="72"/>
      <c r="N55" s="73"/>
      <c r="O55" s="72"/>
      <c r="P55" s="72"/>
      <c r="Q55" s="72"/>
      <c r="R55" s="72"/>
      <c r="S55" s="72"/>
      <c r="T55" s="72"/>
      <c r="U55" s="140"/>
      <c r="V55" s="140"/>
      <c r="W55" s="141"/>
      <c r="X55" s="76">
        <f>SUM(X11:X54)</f>
        <v>19889831.5984</v>
      </c>
      <c r="Y55" s="76">
        <f t="shared" ref="Y55:Z55" si="10">SUM(Y11:Y54)</f>
        <v>19889831.5984</v>
      </c>
      <c r="Z55" s="76">
        <f t="shared" si="10"/>
        <v>19889831.5984</v>
      </c>
      <c r="AA55" s="27"/>
    </row>
    <row r="56" spans="2:27" ht="15.75" thickBot="1">
      <c r="B56" s="181" t="s">
        <v>159</v>
      </c>
      <c r="C56" s="182"/>
      <c r="D56" s="182"/>
      <c r="E56" s="182"/>
      <c r="F56" s="182"/>
      <c r="G56" s="182"/>
      <c r="H56" s="182"/>
      <c r="I56" s="182"/>
      <c r="J56" s="182"/>
      <c r="K56" s="182"/>
      <c r="L56" s="71"/>
      <c r="M56" s="72"/>
      <c r="N56" s="73"/>
      <c r="O56" s="72"/>
      <c r="P56" s="72"/>
      <c r="Q56" s="72"/>
      <c r="R56" s="72"/>
      <c r="S56" s="72"/>
      <c r="T56" s="72"/>
      <c r="U56" s="74"/>
      <c r="V56" s="74"/>
      <c r="W56" s="75"/>
      <c r="X56" s="29">
        <f>X55*19%</f>
        <v>3779068.0036960002</v>
      </c>
      <c r="Y56" s="29">
        <f t="shared" ref="Y56:AA56" si="11">Y55*19%</f>
        <v>3779068.0036960002</v>
      </c>
      <c r="Z56" s="29">
        <f t="shared" si="11"/>
        <v>3779068.0036960002</v>
      </c>
      <c r="AA56" s="29">
        <f t="shared" si="11"/>
        <v>0</v>
      </c>
    </row>
    <row r="57" spans="2:27" ht="36" customHeight="1" thickBot="1">
      <c r="B57" s="170" t="s">
        <v>15</v>
      </c>
      <c r="C57" s="171"/>
      <c r="D57" s="171"/>
      <c r="E57" s="171"/>
      <c r="F57" s="171"/>
      <c r="G57" s="171"/>
      <c r="H57" s="171"/>
      <c r="I57" s="171"/>
      <c r="J57" s="171"/>
      <c r="K57" s="171"/>
      <c r="L57" s="85"/>
      <c r="M57" s="86"/>
      <c r="N57" s="87"/>
      <c r="O57" s="86"/>
      <c r="P57" s="86"/>
      <c r="Q57" s="86"/>
      <c r="R57" s="86"/>
      <c r="S57" s="86"/>
      <c r="T57" s="86"/>
      <c r="U57" s="74"/>
      <c r="V57" s="74"/>
      <c r="W57" s="75"/>
      <c r="X57" s="29">
        <f>X55+X56</f>
        <v>23668899.602095999</v>
      </c>
      <c r="Y57" s="29">
        <f t="shared" ref="Y57:AA57" si="12">Y55+Y56</f>
        <v>23668899.602095999</v>
      </c>
      <c r="Z57" s="29">
        <f t="shared" si="12"/>
        <v>23668899.602095999</v>
      </c>
      <c r="AA57" s="29">
        <f t="shared" si="12"/>
        <v>0</v>
      </c>
    </row>
    <row r="58" spans="2:27" ht="15.75" thickBot="1">
      <c r="B58" s="164" t="s">
        <v>183</v>
      </c>
      <c r="C58" s="165"/>
      <c r="D58" s="165"/>
      <c r="E58" s="165"/>
      <c r="F58" s="165"/>
      <c r="G58" s="165"/>
      <c r="H58" s="165"/>
      <c r="I58" s="165"/>
      <c r="J58" s="165"/>
      <c r="K58" s="165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7">
        <f>X57+Y57+Z57</f>
        <v>71006698.806288004</v>
      </c>
      <c r="Y58" s="168"/>
      <c r="Z58" s="232"/>
    </row>
    <row r="61" spans="2:27" ht="15.75">
      <c r="C61" s="19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27"/>
      <c r="V61" s="227"/>
      <c r="W61" s="227"/>
      <c r="X61" s="227"/>
    </row>
    <row r="62" spans="2:27">
      <c r="C62" s="48"/>
      <c r="U62" s="48"/>
      <c r="W62" s="48"/>
    </row>
    <row r="64" spans="2:27">
      <c r="V64" s="12"/>
    </row>
  </sheetData>
  <mergeCells count="86">
    <mergeCell ref="D2:Z2"/>
    <mergeCell ref="B3:Z3"/>
    <mergeCell ref="C4:Z4"/>
    <mergeCell ref="F8:F10"/>
    <mergeCell ref="R8:T8"/>
    <mergeCell ref="R9:R10"/>
    <mergeCell ref="S9:S10"/>
    <mergeCell ref="T9:T10"/>
    <mergeCell ref="Y9:Y10"/>
    <mergeCell ref="C5:X5"/>
    <mergeCell ref="B8:D9"/>
    <mergeCell ref="E8:E10"/>
    <mergeCell ref="G8:G10"/>
    <mergeCell ref="H8:H10"/>
    <mergeCell ref="I8:K8"/>
    <mergeCell ref="U8:W8"/>
    <mergeCell ref="C6:AA6"/>
    <mergeCell ref="O9:O10"/>
    <mergeCell ref="L8:N8"/>
    <mergeCell ref="L9:L10"/>
    <mergeCell ref="M9:M10"/>
    <mergeCell ref="N9:N10"/>
    <mergeCell ref="P9:P10"/>
    <mergeCell ref="Q9:Q10"/>
    <mergeCell ref="C15:D15"/>
    <mergeCell ref="X8:Z8"/>
    <mergeCell ref="I9:I10"/>
    <mergeCell ref="J9:J10"/>
    <mergeCell ref="K9:K10"/>
    <mergeCell ref="U9:U10"/>
    <mergeCell ref="V9:V10"/>
    <mergeCell ref="W9:W10"/>
    <mergeCell ref="X9:X10"/>
    <mergeCell ref="Z9:Z10"/>
    <mergeCell ref="C10:D10"/>
    <mergeCell ref="C11:D11"/>
    <mergeCell ref="C12:D12"/>
    <mergeCell ref="C13:D13"/>
    <mergeCell ref="C14:D14"/>
    <mergeCell ref="O8:Q8"/>
    <mergeCell ref="C27:D27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38:D38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50:D50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U61:V61"/>
    <mergeCell ref="W61:X61"/>
    <mergeCell ref="B55:K55"/>
    <mergeCell ref="C51:D51"/>
    <mergeCell ref="C52:D52"/>
    <mergeCell ref="C53:D53"/>
    <mergeCell ref="C54:D54"/>
    <mergeCell ref="B56:K56"/>
    <mergeCell ref="B57:K57"/>
    <mergeCell ref="B58:W58"/>
    <mergeCell ref="X58:Z58"/>
  </mergeCells>
  <pageMargins left="0.7" right="0.7" top="0.75" bottom="0.75" header="0.3" footer="0.3"/>
  <pageSetup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D955E-F032-48B4-B26F-4F95C761E46B}">
  <dimension ref="B1:U16"/>
  <sheetViews>
    <sheetView showGridLines="0" zoomScaleNormal="100" workbookViewId="0">
      <pane xSplit="3" ySplit="9" topLeftCell="G10" activePane="bottomRight" state="frozen"/>
      <selection pane="topRight" activeCell="D1" sqref="D1"/>
      <selection pane="bottomLeft" activeCell="A10" sqref="A10"/>
      <selection pane="bottomRight" activeCell="F12" sqref="F12"/>
    </sheetView>
  </sheetViews>
  <sheetFormatPr baseColWidth="10" defaultColWidth="12.140625" defaultRowHeight="15"/>
  <cols>
    <col min="1" max="1" width="3.85546875" style="121" customWidth="1"/>
    <col min="2" max="2" width="6.42578125" style="121" customWidth="1"/>
    <col min="3" max="3" width="45.42578125" style="122" customWidth="1"/>
    <col min="4" max="4" width="8.5703125" style="123" customWidth="1"/>
    <col min="5" max="5" width="7.7109375" style="122" customWidth="1"/>
    <col min="6" max="6" width="11.140625" style="137" customWidth="1"/>
    <col min="7" max="7" width="12.7109375" style="137" customWidth="1"/>
    <col min="8" max="8" width="10.140625" style="137" customWidth="1"/>
    <col min="9" max="9" width="9.85546875" style="137" customWidth="1"/>
    <col min="10" max="10" width="10.85546875" style="122" customWidth="1"/>
    <col min="11" max="11" width="12.28515625" style="122" customWidth="1"/>
    <col min="12" max="12" width="12" style="122" customWidth="1"/>
    <col min="13" max="17" width="12.140625" style="122" customWidth="1"/>
    <col min="18" max="16384" width="12.140625" style="121"/>
  </cols>
  <sheetData>
    <row r="1" spans="2:21">
      <c r="F1" s="122"/>
      <c r="G1" s="122"/>
      <c r="H1" s="122"/>
      <c r="I1" s="122"/>
    </row>
    <row r="2" spans="2:21" s="124" customFormat="1">
      <c r="B2" s="262" t="s">
        <v>0</v>
      </c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</row>
    <row r="3" spans="2:21" s="124" customFormat="1">
      <c r="B3" s="262" t="s">
        <v>1</v>
      </c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</row>
    <row r="4" spans="2:21" s="124" customFormat="1">
      <c r="B4" s="262" t="s">
        <v>2</v>
      </c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</row>
    <row r="5" spans="2:21" s="124" customFormat="1">
      <c r="B5" s="262" t="s">
        <v>164</v>
      </c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2"/>
      <c r="T5" s="262"/>
      <c r="U5" s="262"/>
    </row>
    <row r="6" spans="2:21" s="124" customFormat="1" ht="18" customHeight="1">
      <c r="B6" s="263" t="s">
        <v>165</v>
      </c>
      <c r="C6" s="263"/>
      <c r="D6" s="263"/>
      <c r="E6" s="263"/>
      <c r="F6" s="263"/>
      <c r="G6" s="263"/>
      <c r="H6" s="263"/>
      <c r="I6" s="263"/>
      <c r="J6" s="263"/>
      <c r="K6" s="263"/>
      <c r="L6" s="263"/>
      <c r="M6" s="263"/>
      <c r="N6" s="263"/>
      <c r="O6" s="263"/>
      <c r="P6" s="263"/>
      <c r="Q6" s="263"/>
      <c r="R6" s="263"/>
      <c r="S6" s="263"/>
      <c r="T6" s="263"/>
      <c r="U6" s="263"/>
    </row>
    <row r="7" spans="2:21" s="124" customFormat="1" ht="49.15" customHeight="1">
      <c r="B7" s="125" t="s">
        <v>166</v>
      </c>
      <c r="C7" s="264" t="s">
        <v>167</v>
      </c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4"/>
      <c r="T7" s="264"/>
      <c r="U7" s="264"/>
    </row>
    <row r="8" spans="2:21" ht="47.25" customHeight="1" thickBot="1">
      <c r="B8" s="126"/>
      <c r="C8" s="153"/>
      <c r="D8" s="154"/>
      <c r="E8" s="153"/>
      <c r="F8" s="251" t="s">
        <v>168</v>
      </c>
      <c r="G8" s="252"/>
      <c r="H8" s="252"/>
      <c r="I8" s="253"/>
      <c r="J8" s="254" t="s">
        <v>156</v>
      </c>
      <c r="K8" s="255"/>
      <c r="L8" s="255"/>
      <c r="M8" s="256"/>
      <c r="N8" s="251" t="s">
        <v>155</v>
      </c>
      <c r="O8" s="260"/>
      <c r="P8" s="260"/>
      <c r="Q8" s="261"/>
      <c r="R8" s="257" t="s">
        <v>184</v>
      </c>
      <c r="S8" s="258"/>
      <c r="T8" s="258"/>
      <c r="U8" s="259"/>
    </row>
    <row r="9" spans="2:21" s="122" customFormat="1" ht="61.5" customHeight="1" thickBot="1">
      <c r="B9" s="127" t="s">
        <v>169</v>
      </c>
      <c r="C9" s="155" t="s">
        <v>170</v>
      </c>
      <c r="D9" s="156" t="s">
        <v>171</v>
      </c>
      <c r="E9" s="157" t="s">
        <v>172</v>
      </c>
      <c r="F9" s="158" t="s">
        <v>173</v>
      </c>
      <c r="G9" s="159" t="s">
        <v>174</v>
      </c>
      <c r="H9" s="159" t="s">
        <v>175</v>
      </c>
      <c r="I9" s="159" t="s">
        <v>176</v>
      </c>
      <c r="J9" s="158" t="s">
        <v>173</v>
      </c>
      <c r="K9" s="159" t="s">
        <v>174</v>
      </c>
      <c r="L9" s="159" t="s">
        <v>175</v>
      </c>
      <c r="M9" s="159" t="s">
        <v>176</v>
      </c>
      <c r="N9" s="158" t="s">
        <v>173</v>
      </c>
      <c r="O9" s="159" t="s">
        <v>174</v>
      </c>
      <c r="P9" s="159" t="s">
        <v>175</v>
      </c>
      <c r="Q9" s="159" t="s">
        <v>176</v>
      </c>
      <c r="R9" s="160" t="s">
        <v>173</v>
      </c>
      <c r="S9" s="161" t="s">
        <v>174</v>
      </c>
      <c r="T9" s="161" t="s">
        <v>175</v>
      </c>
      <c r="U9" s="161" t="s">
        <v>176</v>
      </c>
    </row>
    <row r="10" spans="2:21" ht="60">
      <c r="B10" s="128">
        <v>1</v>
      </c>
      <c r="C10" s="129" t="s">
        <v>177</v>
      </c>
      <c r="D10" s="130" t="s">
        <v>178</v>
      </c>
      <c r="E10" s="162">
        <v>2</v>
      </c>
      <c r="F10" s="131">
        <v>200</v>
      </c>
      <c r="G10" s="131">
        <v>358</v>
      </c>
      <c r="H10" s="131">
        <v>650</v>
      </c>
      <c r="I10" s="131">
        <v>650</v>
      </c>
      <c r="J10" s="131">
        <v>290</v>
      </c>
      <c r="K10" s="131">
        <v>480</v>
      </c>
      <c r="L10" s="131">
        <v>790</v>
      </c>
      <c r="M10" s="131">
        <v>790</v>
      </c>
      <c r="N10" s="131">
        <v>200</v>
      </c>
      <c r="O10" s="131">
        <v>358</v>
      </c>
      <c r="P10" s="131">
        <v>515</v>
      </c>
      <c r="Q10" s="131">
        <v>989</v>
      </c>
      <c r="R10" s="132">
        <f>(F10+J10+N10)/3</f>
        <v>230</v>
      </c>
      <c r="S10" s="132">
        <f>(G10+K10+O10)/3</f>
        <v>398.66666666666669</v>
      </c>
      <c r="T10" s="132">
        <f>(H10+L10+P10)/3</f>
        <v>651.66666666666663</v>
      </c>
      <c r="U10" s="132">
        <f t="shared" ref="U10" si="0">(I10+M10+Q10)/3</f>
        <v>809.66666666666663</v>
      </c>
    </row>
    <row r="11" spans="2:21" ht="60">
      <c r="B11" s="128">
        <v>2</v>
      </c>
      <c r="C11" s="129" t="s">
        <v>179</v>
      </c>
      <c r="D11" s="130" t="s">
        <v>178</v>
      </c>
      <c r="E11" s="162">
        <v>2</v>
      </c>
      <c r="F11" s="131">
        <v>200</v>
      </c>
      <c r="G11" s="131">
        <v>358</v>
      </c>
      <c r="H11" s="131">
        <v>650</v>
      </c>
      <c r="I11" s="131">
        <v>650</v>
      </c>
      <c r="J11" s="131">
        <v>290</v>
      </c>
      <c r="K11" s="131">
        <v>480</v>
      </c>
      <c r="L11" s="131">
        <v>790</v>
      </c>
      <c r="M11" s="131">
        <v>790</v>
      </c>
      <c r="N11" s="131">
        <v>200</v>
      </c>
      <c r="O11" s="131">
        <v>358</v>
      </c>
      <c r="P11" s="131">
        <v>515</v>
      </c>
      <c r="Q11" s="131">
        <v>989</v>
      </c>
      <c r="R11" s="132">
        <f t="shared" ref="R11:R12" si="1">(F11+J11+N11)/3</f>
        <v>230</v>
      </c>
      <c r="S11" s="132">
        <f t="shared" ref="S11:S12" si="2">(G11+K11+O11)/3</f>
        <v>398.66666666666669</v>
      </c>
      <c r="T11" s="132">
        <f t="shared" ref="T11:T12" si="3">(H11+L11+P11)/3</f>
        <v>651.66666666666663</v>
      </c>
      <c r="U11" s="132">
        <f t="shared" ref="U11:U12" si="4">(I11+M11+Q11)/3</f>
        <v>809.66666666666663</v>
      </c>
    </row>
    <row r="12" spans="2:21" ht="48.75" thickBot="1">
      <c r="B12" s="133">
        <v>3</v>
      </c>
      <c r="C12" s="134" t="s">
        <v>180</v>
      </c>
      <c r="D12" s="135" t="s">
        <v>178</v>
      </c>
      <c r="E12" s="163">
        <v>2</v>
      </c>
      <c r="F12" s="136">
        <v>200</v>
      </c>
      <c r="G12" s="136">
        <v>358</v>
      </c>
      <c r="H12" s="136">
        <v>650</v>
      </c>
      <c r="I12" s="131">
        <v>650</v>
      </c>
      <c r="J12" s="136">
        <v>290</v>
      </c>
      <c r="K12" s="136">
        <v>480</v>
      </c>
      <c r="L12" s="136">
        <v>790</v>
      </c>
      <c r="M12" s="136">
        <v>790</v>
      </c>
      <c r="N12" s="136">
        <v>200</v>
      </c>
      <c r="O12" s="136">
        <v>358</v>
      </c>
      <c r="P12" s="136">
        <v>515</v>
      </c>
      <c r="Q12" s="136">
        <v>989</v>
      </c>
      <c r="R12" s="132">
        <f t="shared" si="1"/>
        <v>230</v>
      </c>
      <c r="S12" s="132">
        <f t="shared" si="2"/>
        <v>398.66666666666669</v>
      </c>
      <c r="T12" s="132">
        <f t="shared" si="3"/>
        <v>651.66666666666663</v>
      </c>
      <c r="U12" s="132">
        <f t="shared" si="4"/>
        <v>809.66666666666663</v>
      </c>
    </row>
    <row r="13" spans="2:21">
      <c r="B13" s="122"/>
      <c r="C13" s="123"/>
      <c r="D13" s="122"/>
      <c r="M13" s="138"/>
      <c r="N13" s="138"/>
      <c r="O13" s="138"/>
      <c r="P13" s="138"/>
      <c r="Q13" s="138"/>
    </row>
    <row r="14" spans="2:21">
      <c r="B14" s="122"/>
      <c r="C14" s="123" t="s">
        <v>181</v>
      </c>
      <c r="D14" s="122"/>
      <c r="M14" s="138"/>
      <c r="N14" s="138"/>
      <c r="O14" s="138"/>
      <c r="P14" s="138"/>
      <c r="Q14" s="138"/>
    </row>
    <row r="15" spans="2:21">
      <c r="B15" s="122"/>
      <c r="C15" s="123"/>
      <c r="D15" s="122"/>
      <c r="M15" s="121"/>
      <c r="N15" s="121"/>
      <c r="O15" s="121"/>
      <c r="P15" s="121"/>
      <c r="Q15" s="121"/>
    </row>
    <row r="16" spans="2:21">
      <c r="B16" s="122"/>
      <c r="C16" s="123"/>
      <c r="D16" s="122"/>
      <c r="M16" s="121"/>
      <c r="N16" s="121"/>
      <c r="O16" s="121"/>
      <c r="P16" s="121"/>
      <c r="Q16" s="121"/>
    </row>
  </sheetData>
  <mergeCells count="10">
    <mergeCell ref="F8:I8"/>
    <mergeCell ref="J8:M8"/>
    <mergeCell ref="R8:U8"/>
    <mergeCell ref="N8:Q8"/>
    <mergeCell ref="B2:U2"/>
    <mergeCell ref="B3:U3"/>
    <mergeCell ref="B4:U4"/>
    <mergeCell ref="B5:U5"/>
    <mergeCell ref="B6:U6"/>
    <mergeCell ref="C7:U7"/>
  </mergeCells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BA9C0-4D43-41C7-B17B-FB8BE9881982}">
  <dimension ref="C5:G8"/>
  <sheetViews>
    <sheetView workbookViewId="0">
      <selection activeCell="C5" sqref="C5:D8"/>
    </sheetView>
  </sheetViews>
  <sheetFormatPr baseColWidth="10" defaultColWidth="11" defaultRowHeight="15"/>
  <cols>
    <col min="3" max="3" width="35.85546875" customWidth="1"/>
    <col min="4" max="4" width="26" customWidth="1"/>
  </cols>
  <sheetData>
    <row r="5" spans="3:7">
      <c r="C5" s="32" t="s">
        <v>150</v>
      </c>
      <c r="D5" s="33" t="s">
        <v>151</v>
      </c>
    </row>
    <row r="6" spans="3:7" ht="27.75" customHeight="1">
      <c r="C6" s="30" t="s">
        <v>152</v>
      </c>
      <c r="D6" s="31" cm="1">
        <f t="array" ref="D6:F6">'DISTRIBUCION DE HUILA'!X58:Z58</f>
        <v>71006698.806288004</v>
      </c>
      <c r="E6">
        <v>0</v>
      </c>
      <c r="F6">
        <v>0</v>
      </c>
    </row>
    <row r="7" spans="3:7" ht="24.75" customHeight="1">
      <c r="C7" s="30" t="s">
        <v>153</v>
      </c>
      <c r="D7" s="31" cm="1">
        <f t="array" ref="D7:G7">'DISTRIBUCION DE FLORENCIA'!X36:AA36</f>
        <v>68254611.139959991</v>
      </c>
      <c r="E7">
        <v>0</v>
      </c>
      <c r="F7">
        <v>0</v>
      </c>
      <c r="G7">
        <v>0</v>
      </c>
    </row>
    <row r="8" spans="3:7" ht="21.75" customHeight="1">
      <c r="C8" s="32" t="s">
        <v>15</v>
      </c>
      <c r="D8" s="34">
        <f>D6+D7</f>
        <v>139261309.94624799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F65A0-F8A8-48D1-8F11-FEFA528CBAF0}">
  <dimension ref="B2:Z64"/>
  <sheetViews>
    <sheetView topLeftCell="B8" zoomScaleNormal="100" workbookViewId="0">
      <selection activeCell="B8" sqref="B8:J55"/>
    </sheetView>
  </sheetViews>
  <sheetFormatPr baseColWidth="10" defaultColWidth="11" defaultRowHeight="15"/>
  <cols>
    <col min="1" max="1" width="3.5703125" customWidth="1"/>
    <col min="2" max="2" width="6.140625" customWidth="1"/>
    <col min="3" max="3" width="0.140625" customWidth="1"/>
    <col min="4" max="4" width="17.42578125" customWidth="1"/>
    <col min="5" max="5" width="9" customWidth="1"/>
    <col min="6" max="6" width="11.7109375" customWidth="1"/>
    <col min="7" max="7" width="11.28515625" customWidth="1"/>
    <col min="8" max="8" width="19.5703125" customWidth="1"/>
    <col min="9" max="9" width="16.5703125" customWidth="1"/>
    <col min="10" max="12" width="17.42578125" customWidth="1"/>
    <col min="13" max="13" width="17" customWidth="1"/>
    <col min="14" max="14" width="14.85546875" customWidth="1"/>
    <col min="15" max="15" width="16.140625" customWidth="1"/>
    <col min="16" max="16" width="18.28515625" customWidth="1"/>
    <col min="17" max="17" width="13.85546875" customWidth="1"/>
    <col min="18" max="18" width="12.5703125" customWidth="1"/>
    <col min="19" max="19" width="16.85546875" customWidth="1"/>
    <col min="20" max="21" width="12.42578125" customWidth="1"/>
    <col min="22" max="22" width="15.42578125" customWidth="1"/>
    <col min="23" max="23" width="0.5703125" hidden="1" customWidth="1"/>
    <col min="24" max="24" width="13.28515625" customWidth="1"/>
    <col min="26" max="26" width="13.42578125" customWidth="1"/>
  </cols>
  <sheetData>
    <row r="2" spans="2:26">
      <c r="B2" s="17"/>
      <c r="C2" s="17"/>
      <c r="D2" s="201" t="s">
        <v>0</v>
      </c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</row>
    <row r="3" spans="2:26">
      <c r="B3" s="201" t="s">
        <v>1</v>
      </c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</row>
    <row r="4" spans="2:26" ht="19.5" customHeight="1">
      <c r="B4" s="17"/>
      <c r="C4" s="201" t="s">
        <v>2</v>
      </c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1"/>
      <c r="S4" s="201"/>
      <c r="T4" s="201"/>
      <c r="U4" s="249"/>
      <c r="V4" s="249"/>
    </row>
    <row r="5" spans="2:26" ht="22.5" customHeight="1">
      <c r="C5" s="201"/>
      <c r="D5" s="246"/>
      <c r="E5" s="246"/>
      <c r="F5" s="246"/>
      <c r="G5" s="246"/>
      <c r="H5" s="246"/>
      <c r="I5" s="246"/>
      <c r="J5" s="246"/>
      <c r="K5" s="246"/>
      <c r="L5" s="246"/>
      <c r="M5" s="246"/>
      <c r="N5" s="246"/>
      <c r="O5" s="246"/>
      <c r="P5" s="246"/>
      <c r="Q5" s="246"/>
      <c r="R5" s="246"/>
      <c r="S5" s="246"/>
      <c r="T5" s="246"/>
      <c r="U5" s="60"/>
      <c r="V5" s="18"/>
      <c r="W5" s="18"/>
      <c r="X5" s="18"/>
    </row>
    <row r="6" spans="2:26" ht="18" customHeight="1">
      <c r="C6" s="215" t="s">
        <v>61</v>
      </c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</row>
    <row r="7" spans="2:26" ht="28.5" customHeight="1" thickBot="1"/>
    <row r="8" spans="2:26" ht="45" customHeight="1" thickBot="1">
      <c r="B8" s="202" t="s">
        <v>4</v>
      </c>
      <c r="C8" s="203"/>
      <c r="D8" s="204"/>
      <c r="E8" s="208" t="s">
        <v>5</v>
      </c>
      <c r="F8" s="208" t="s">
        <v>7</v>
      </c>
      <c r="G8" s="212" t="s">
        <v>8</v>
      </c>
      <c r="H8" s="172" t="s">
        <v>163</v>
      </c>
      <c r="I8" s="173"/>
      <c r="J8" s="174"/>
      <c r="K8" s="172" t="s">
        <v>156</v>
      </c>
      <c r="L8" s="173"/>
      <c r="M8" s="174"/>
      <c r="N8" s="219" t="s">
        <v>155</v>
      </c>
      <c r="O8" s="245"/>
      <c r="P8" s="265"/>
      <c r="Q8" s="173" t="s">
        <v>160</v>
      </c>
      <c r="R8" s="173"/>
      <c r="S8" s="173"/>
      <c r="T8" s="172" t="s">
        <v>157</v>
      </c>
      <c r="U8" s="173"/>
      <c r="V8" s="174"/>
      <c r="X8" s="172" t="s">
        <v>161</v>
      </c>
      <c r="Y8" s="173"/>
      <c r="Z8" s="174"/>
    </row>
    <row r="9" spans="2:26" ht="59.25" customHeight="1">
      <c r="B9" s="205"/>
      <c r="C9" s="206"/>
      <c r="D9" s="207"/>
      <c r="E9" s="209"/>
      <c r="F9" s="211"/>
      <c r="G9" s="213"/>
      <c r="H9" s="238" t="s">
        <v>63</v>
      </c>
      <c r="I9" s="239" t="s">
        <v>64</v>
      </c>
      <c r="J9" s="240" t="s">
        <v>65</v>
      </c>
      <c r="K9" s="238" t="s">
        <v>63</v>
      </c>
      <c r="L9" s="239" t="s">
        <v>64</v>
      </c>
      <c r="M9" s="240" t="s">
        <v>65</v>
      </c>
      <c r="N9" s="247" t="s">
        <v>63</v>
      </c>
      <c r="O9" s="248" t="s">
        <v>64</v>
      </c>
      <c r="P9" s="248" t="s">
        <v>65</v>
      </c>
      <c r="Q9" s="223" t="s">
        <v>12</v>
      </c>
      <c r="R9" s="223" t="s">
        <v>13</v>
      </c>
      <c r="S9" s="225" t="s">
        <v>14</v>
      </c>
      <c r="T9" s="241" t="s">
        <v>15</v>
      </c>
      <c r="U9" s="105"/>
      <c r="V9" s="243" t="s">
        <v>15</v>
      </c>
      <c r="X9" s="266" t="s">
        <v>15</v>
      </c>
      <c r="Y9" s="23"/>
      <c r="Z9" s="268" t="s">
        <v>15</v>
      </c>
    </row>
    <row r="10" spans="2:26" ht="75" customHeight="1" thickBot="1">
      <c r="B10" s="1" t="s">
        <v>16</v>
      </c>
      <c r="C10" s="187" t="s">
        <v>17</v>
      </c>
      <c r="D10" s="188"/>
      <c r="E10" s="210"/>
      <c r="F10" s="210"/>
      <c r="G10" s="214"/>
      <c r="H10" s="175"/>
      <c r="I10" s="177"/>
      <c r="J10" s="179"/>
      <c r="K10" s="175"/>
      <c r="L10" s="177"/>
      <c r="M10" s="179"/>
      <c r="N10" s="247"/>
      <c r="O10" s="248"/>
      <c r="P10" s="248"/>
      <c r="Q10" s="224"/>
      <c r="R10" s="224"/>
      <c r="S10" s="226"/>
      <c r="T10" s="242"/>
      <c r="U10" s="59" t="s">
        <v>18</v>
      </c>
      <c r="V10" s="244"/>
      <c r="X10" s="267"/>
      <c r="Y10" s="24" t="s">
        <v>18</v>
      </c>
      <c r="Z10" s="269"/>
    </row>
    <row r="11" spans="2:26" ht="24.75" customHeight="1">
      <c r="B11" s="14">
        <v>1</v>
      </c>
      <c r="C11" s="229" t="s">
        <v>66</v>
      </c>
      <c r="D11" s="229"/>
      <c r="E11" s="4">
        <v>100</v>
      </c>
      <c r="F11" s="5" t="s">
        <v>67</v>
      </c>
      <c r="G11" s="57" t="s">
        <v>68</v>
      </c>
      <c r="H11" s="110">
        <v>2</v>
      </c>
      <c r="I11" s="111">
        <v>2</v>
      </c>
      <c r="J11" s="112">
        <v>2</v>
      </c>
      <c r="K11" s="99">
        <v>480</v>
      </c>
      <c r="L11" s="55">
        <v>480</v>
      </c>
      <c r="M11" s="100">
        <v>480</v>
      </c>
      <c r="N11" s="96">
        <v>357.68</v>
      </c>
      <c r="O11" s="91">
        <v>357.68</v>
      </c>
      <c r="P11" s="92">
        <v>357.68</v>
      </c>
      <c r="Q11" s="35">
        <f>E11*H11</f>
        <v>200</v>
      </c>
      <c r="R11" s="36">
        <f>E11*I11</f>
        <v>200</v>
      </c>
      <c r="S11" s="80">
        <f>E11*J11</f>
        <v>200</v>
      </c>
      <c r="T11" s="35">
        <f>Q11+R11+S11</f>
        <v>600</v>
      </c>
      <c r="U11" s="36">
        <f>T11*19%</f>
        <v>114</v>
      </c>
      <c r="V11" s="90">
        <f>T11+U11</f>
        <v>714</v>
      </c>
      <c r="X11" s="42" t="e">
        <f>T11*#REF!</f>
        <v>#REF!</v>
      </c>
      <c r="Y11" s="43" t="e">
        <f>X11*19%</f>
        <v>#REF!</v>
      </c>
      <c r="Z11" s="89" t="e">
        <f>X11+Y11</f>
        <v>#REF!</v>
      </c>
    </row>
    <row r="12" spans="2:26" ht="24.75" customHeight="1">
      <c r="B12" s="14">
        <v>2</v>
      </c>
      <c r="C12" s="233" t="s">
        <v>69</v>
      </c>
      <c r="D12" s="233"/>
      <c r="E12" s="3">
        <v>260</v>
      </c>
      <c r="F12" s="3" t="s">
        <v>70</v>
      </c>
      <c r="G12" s="57" t="s">
        <v>68</v>
      </c>
      <c r="H12" s="110">
        <v>2</v>
      </c>
      <c r="I12" s="111">
        <v>2</v>
      </c>
      <c r="J12" s="112">
        <v>2</v>
      </c>
      <c r="K12" s="99">
        <v>480</v>
      </c>
      <c r="L12" s="55">
        <v>480</v>
      </c>
      <c r="M12" s="100">
        <v>480</v>
      </c>
      <c r="N12" s="97">
        <v>357.68</v>
      </c>
      <c r="O12" s="54">
        <v>357.68</v>
      </c>
      <c r="P12" s="93">
        <v>357.68</v>
      </c>
      <c r="Q12" s="37">
        <f>E12*H12</f>
        <v>520</v>
      </c>
      <c r="R12" s="22">
        <f>E12*I12</f>
        <v>520</v>
      </c>
      <c r="S12" s="81">
        <f>E12*J12</f>
        <v>520</v>
      </c>
      <c r="T12" s="37">
        <f t="shared" ref="T12:T54" si="0">Q12+R12+S12</f>
        <v>1560</v>
      </c>
      <c r="U12" s="22">
        <f t="shared" ref="U12:U54" si="1">T12*19%</f>
        <v>296.39999999999998</v>
      </c>
      <c r="V12" s="38">
        <f>T12+U12</f>
        <v>1856.4</v>
      </c>
      <c r="X12" s="44" t="e">
        <f>T12*#REF!</f>
        <v>#REF!</v>
      </c>
      <c r="Y12" s="20" t="e">
        <f>X12*19%</f>
        <v>#REF!</v>
      </c>
      <c r="Z12" s="45" t="e">
        <f>X12+Y12</f>
        <v>#REF!</v>
      </c>
    </row>
    <row r="13" spans="2:26" ht="24.75" customHeight="1">
      <c r="B13" s="14">
        <v>3</v>
      </c>
      <c r="C13" s="229" t="s">
        <v>71</v>
      </c>
      <c r="D13" s="229"/>
      <c r="E13" s="4">
        <v>145</v>
      </c>
      <c r="F13" s="5" t="s">
        <v>72</v>
      </c>
      <c r="G13" s="57" t="s">
        <v>68</v>
      </c>
      <c r="H13" s="110">
        <v>2</v>
      </c>
      <c r="I13" s="111">
        <v>2</v>
      </c>
      <c r="J13" s="112">
        <v>2</v>
      </c>
      <c r="K13" s="99">
        <v>480</v>
      </c>
      <c r="L13" s="55">
        <v>480</v>
      </c>
      <c r="M13" s="100">
        <v>480</v>
      </c>
      <c r="N13" s="97">
        <v>357.68</v>
      </c>
      <c r="O13" s="54">
        <v>357.68</v>
      </c>
      <c r="P13" s="93">
        <v>357.68</v>
      </c>
      <c r="Q13" s="37">
        <f>E13*H13</f>
        <v>290</v>
      </c>
      <c r="R13" s="22">
        <f>E13*I13</f>
        <v>290</v>
      </c>
      <c r="S13" s="81">
        <f>E13*J13</f>
        <v>290</v>
      </c>
      <c r="T13" s="37">
        <f t="shared" si="0"/>
        <v>870</v>
      </c>
      <c r="U13" s="22">
        <f t="shared" si="1"/>
        <v>165.3</v>
      </c>
      <c r="V13" s="38">
        <f t="shared" ref="V13:V54" si="2">T13+U13</f>
        <v>1035.3</v>
      </c>
      <c r="X13" s="44" t="e">
        <f>T13*#REF!</f>
        <v>#REF!</v>
      </c>
      <c r="Y13" s="20" t="e">
        <f t="shared" ref="Y13:Y54" si="3">X13*19%</f>
        <v>#REF!</v>
      </c>
      <c r="Z13" s="45" t="e">
        <f t="shared" ref="Z13:Z53" si="4">X13+Y13</f>
        <v>#REF!</v>
      </c>
    </row>
    <row r="14" spans="2:26" ht="24.75" customHeight="1">
      <c r="B14" s="14">
        <v>4</v>
      </c>
      <c r="C14" s="229" t="s">
        <v>73</v>
      </c>
      <c r="D14" s="229"/>
      <c r="E14" s="9">
        <v>193.02</v>
      </c>
      <c r="F14" s="10" t="s">
        <v>74</v>
      </c>
      <c r="G14" s="57" t="s">
        <v>68</v>
      </c>
      <c r="H14" s="110">
        <v>2</v>
      </c>
      <c r="I14" s="111">
        <v>2</v>
      </c>
      <c r="J14" s="112">
        <v>2</v>
      </c>
      <c r="K14" s="99">
        <v>480</v>
      </c>
      <c r="L14" s="55">
        <v>480</v>
      </c>
      <c r="M14" s="100">
        <v>480</v>
      </c>
      <c r="N14" s="97">
        <v>357.68</v>
      </c>
      <c r="O14" s="54">
        <v>357.68</v>
      </c>
      <c r="P14" s="93">
        <v>357.68</v>
      </c>
      <c r="Q14" s="37">
        <f>E14*H14</f>
        <v>386.04</v>
      </c>
      <c r="R14" s="22">
        <f>E14*I14</f>
        <v>386.04</v>
      </c>
      <c r="S14" s="81">
        <f>E14*J14</f>
        <v>386.04</v>
      </c>
      <c r="T14" s="37">
        <f t="shared" si="0"/>
        <v>1158.1200000000001</v>
      </c>
      <c r="U14" s="22">
        <f t="shared" si="1"/>
        <v>220.04280000000003</v>
      </c>
      <c r="V14" s="38">
        <f t="shared" si="2"/>
        <v>1378.1628000000001</v>
      </c>
      <c r="X14" s="44" t="e">
        <f>T14*#REF!</f>
        <v>#REF!</v>
      </c>
      <c r="Y14" s="20" t="e">
        <f t="shared" si="3"/>
        <v>#REF!</v>
      </c>
      <c r="Z14" s="45" t="e">
        <f t="shared" si="4"/>
        <v>#REF!</v>
      </c>
    </row>
    <row r="15" spans="2:26" ht="24.75" customHeight="1">
      <c r="B15" s="14">
        <v>5</v>
      </c>
      <c r="C15" s="229" t="s">
        <v>75</v>
      </c>
      <c r="D15" s="229"/>
      <c r="E15" s="3">
        <v>270</v>
      </c>
      <c r="F15" s="3" t="s">
        <v>76</v>
      </c>
      <c r="G15" s="57" t="s">
        <v>68</v>
      </c>
      <c r="H15" s="110">
        <v>2</v>
      </c>
      <c r="I15" s="111">
        <v>2</v>
      </c>
      <c r="J15" s="112">
        <v>2</v>
      </c>
      <c r="K15" s="99">
        <v>480</v>
      </c>
      <c r="L15" s="55">
        <v>480</v>
      </c>
      <c r="M15" s="100">
        <v>480</v>
      </c>
      <c r="N15" s="97">
        <v>357.68</v>
      </c>
      <c r="O15" s="54">
        <v>357.68</v>
      </c>
      <c r="P15" s="93">
        <v>357.68</v>
      </c>
      <c r="Q15" s="37">
        <f>E15*H15</f>
        <v>540</v>
      </c>
      <c r="R15" s="22">
        <f>E15*I15</f>
        <v>540</v>
      </c>
      <c r="S15" s="81">
        <f>E15*J15</f>
        <v>540</v>
      </c>
      <c r="T15" s="37">
        <f t="shared" si="0"/>
        <v>1620</v>
      </c>
      <c r="U15" s="22">
        <f t="shared" si="1"/>
        <v>307.8</v>
      </c>
      <c r="V15" s="38">
        <f t="shared" si="2"/>
        <v>1927.8</v>
      </c>
      <c r="X15" s="44" t="e">
        <f>T15*#REF!</f>
        <v>#REF!</v>
      </c>
      <c r="Y15" s="20" t="e">
        <f t="shared" si="3"/>
        <v>#REF!</v>
      </c>
      <c r="Z15" s="45" t="e">
        <f t="shared" si="4"/>
        <v>#REF!</v>
      </c>
    </row>
    <row r="16" spans="2:26" ht="27.75" customHeight="1">
      <c r="B16" s="14">
        <v>6</v>
      </c>
      <c r="C16" s="233" t="s">
        <v>77</v>
      </c>
      <c r="D16" s="233"/>
      <c r="E16" s="4">
        <v>237.75</v>
      </c>
      <c r="F16" s="4" t="s">
        <v>78</v>
      </c>
      <c r="G16" s="57" t="s">
        <v>68</v>
      </c>
      <c r="H16" s="110">
        <v>2</v>
      </c>
      <c r="I16" s="111">
        <v>2</v>
      </c>
      <c r="J16" s="112">
        <v>2</v>
      </c>
      <c r="K16" s="99">
        <v>480</v>
      </c>
      <c r="L16" s="55">
        <v>480</v>
      </c>
      <c r="M16" s="100">
        <v>480</v>
      </c>
      <c r="N16" s="97">
        <v>357.68</v>
      </c>
      <c r="O16" s="54">
        <v>357.68</v>
      </c>
      <c r="P16" s="93">
        <v>357.68</v>
      </c>
      <c r="Q16" s="37">
        <f>E16*H16</f>
        <v>475.5</v>
      </c>
      <c r="R16" s="22">
        <f>E16*I16</f>
        <v>475.5</v>
      </c>
      <c r="S16" s="81">
        <f>E16*J16</f>
        <v>475.5</v>
      </c>
      <c r="T16" s="37">
        <f t="shared" si="0"/>
        <v>1426.5</v>
      </c>
      <c r="U16" s="22">
        <f t="shared" si="1"/>
        <v>271.03500000000003</v>
      </c>
      <c r="V16" s="38">
        <f t="shared" si="2"/>
        <v>1697.5350000000001</v>
      </c>
      <c r="X16" s="44" t="e">
        <f>T16*#REF!</f>
        <v>#REF!</v>
      </c>
      <c r="Y16" s="20" t="e">
        <f t="shared" si="3"/>
        <v>#REF!</v>
      </c>
      <c r="Z16" s="45" t="e">
        <f t="shared" si="4"/>
        <v>#REF!</v>
      </c>
    </row>
    <row r="17" spans="2:26" ht="32.25" customHeight="1">
      <c r="B17" s="14">
        <v>7</v>
      </c>
      <c r="C17" s="229" t="s">
        <v>79</v>
      </c>
      <c r="D17" s="229"/>
      <c r="E17" s="3">
        <v>431</v>
      </c>
      <c r="F17" s="3" t="s">
        <v>80</v>
      </c>
      <c r="G17" s="57" t="s">
        <v>68</v>
      </c>
      <c r="H17" s="110">
        <v>2</v>
      </c>
      <c r="I17" s="111">
        <v>2</v>
      </c>
      <c r="J17" s="112">
        <v>2</v>
      </c>
      <c r="K17" s="99">
        <v>480</v>
      </c>
      <c r="L17" s="55">
        <v>480</v>
      </c>
      <c r="M17" s="100">
        <v>480</v>
      </c>
      <c r="N17" s="97">
        <v>357.68</v>
      </c>
      <c r="O17" s="54">
        <v>357.68</v>
      </c>
      <c r="P17" s="93">
        <v>357.68</v>
      </c>
      <c r="Q17" s="37">
        <f>E17*H17</f>
        <v>862</v>
      </c>
      <c r="R17" s="22">
        <f>E17*I17</f>
        <v>862</v>
      </c>
      <c r="S17" s="81">
        <f>E17*J17</f>
        <v>862</v>
      </c>
      <c r="T17" s="37">
        <f t="shared" si="0"/>
        <v>2586</v>
      </c>
      <c r="U17" s="22">
        <f t="shared" si="1"/>
        <v>491.34000000000003</v>
      </c>
      <c r="V17" s="38">
        <f t="shared" si="2"/>
        <v>3077.34</v>
      </c>
      <c r="X17" s="44" t="e">
        <f>T17*#REF!</f>
        <v>#REF!</v>
      </c>
      <c r="Y17" s="20" t="e">
        <f t="shared" si="3"/>
        <v>#REF!</v>
      </c>
      <c r="Z17" s="45" t="e">
        <f t="shared" si="4"/>
        <v>#REF!</v>
      </c>
    </row>
    <row r="18" spans="2:26" ht="22.5" customHeight="1">
      <c r="B18" s="14">
        <v>8</v>
      </c>
      <c r="C18" s="233" t="s">
        <v>81</v>
      </c>
      <c r="D18" s="233"/>
      <c r="E18" s="11">
        <v>250</v>
      </c>
      <c r="F18" s="11" t="s">
        <v>82</v>
      </c>
      <c r="G18" s="57" t="s">
        <v>68</v>
      </c>
      <c r="H18" s="110">
        <v>2</v>
      </c>
      <c r="I18" s="111">
        <v>2</v>
      </c>
      <c r="J18" s="112">
        <v>2</v>
      </c>
      <c r="K18" s="99">
        <v>480</v>
      </c>
      <c r="L18" s="55">
        <v>480</v>
      </c>
      <c r="M18" s="100">
        <v>480</v>
      </c>
      <c r="N18" s="97">
        <v>357.68</v>
      </c>
      <c r="O18" s="54">
        <v>357.68</v>
      </c>
      <c r="P18" s="93">
        <v>357.68</v>
      </c>
      <c r="Q18" s="37">
        <f>E18*H18</f>
        <v>500</v>
      </c>
      <c r="R18" s="22">
        <f>E18*I18</f>
        <v>500</v>
      </c>
      <c r="S18" s="81">
        <f>E18*J18</f>
        <v>500</v>
      </c>
      <c r="T18" s="37">
        <f t="shared" si="0"/>
        <v>1500</v>
      </c>
      <c r="U18" s="22">
        <f t="shared" si="1"/>
        <v>285</v>
      </c>
      <c r="V18" s="38">
        <f t="shared" si="2"/>
        <v>1785</v>
      </c>
      <c r="X18" s="44" t="e">
        <f>T18*#REF!</f>
        <v>#REF!</v>
      </c>
      <c r="Y18" s="20" t="e">
        <f t="shared" si="3"/>
        <v>#REF!</v>
      </c>
      <c r="Z18" s="45" t="e">
        <f t="shared" si="4"/>
        <v>#REF!</v>
      </c>
    </row>
    <row r="19" spans="2:26" ht="47.25" customHeight="1">
      <c r="B19" s="14">
        <v>9</v>
      </c>
      <c r="C19" s="237" t="s">
        <v>83</v>
      </c>
      <c r="D19" s="237"/>
      <c r="E19" s="4">
        <v>241.71</v>
      </c>
      <c r="F19" s="5" t="s">
        <v>84</v>
      </c>
      <c r="G19" s="57" t="s">
        <v>68</v>
      </c>
      <c r="H19" s="110">
        <v>2</v>
      </c>
      <c r="I19" s="111">
        <v>2</v>
      </c>
      <c r="J19" s="112">
        <v>2</v>
      </c>
      <c r="K19" s="99">
        <v>480</v>
      </c>
      <c r="L19" s="55">
        <v>480</v>
      </c>
      <c r="M19" s="100">
        <v>480</v>
      </c>
      <c r="N19" s="97">
        <v>357.68</v>
      </c>
      <c r="O19" s="54">
        <v>357.68</v>
      </c>
      <c r="P19" s="93">
        <v>357.68</v>
      </c>
      <c r="Q19" s="37">
        <f>E19*H19</f>
        <v>483.42</v>
      </c>
      <c r="R19" s="22">
        <f>E19*I19</f>
        <v>483.42</v>
      </c>
      <c r="S19" s="81">
        <f>E19*J19</f>
        <v>483.42</v>
      </c>
      <c r="T19" s="37">
        <f t="shared" si="0"/>
        <v>1450.26</v>
      </c>
      <c r="U19" s="22">
        <f t="shared" si="1"/>
        <v>275.54939999999999</v>
      </c>
      <c r="V19" s="38">
        <f t="shared" si="2"/>
        <v>1725.8094000000001</v>
      </c>
      <c r="X19" s="44" t="e">
        <f>T19*#REF!</f>
        <v>#REF!</v>
      </c>
      <c r="Y19" s="20" t="e">
        <f t="shared" si="3"/>
        <v>#REF!</v>
      </c>
      <c r="Z19" s="45" t="e">
        <f t="shared" si="4"/>
        <v>#REF!</v>
      </c>
    </row>
    <row r="20" spans="2:26" ht="22.5" customHeight="1">
      <c r="B20" s="14">
        <v>10</v>
      </c>
      <c r="C20" s="228" t="s">
        <v>85</v>
      </c>
      <c r="D20" s="228"/>
      <c r="E20" s="4">
        <v>1933</v>
      </c>
      <c r="F20" s="4" t="s">
        <v>86</v>
      </c>
      <c r="G20" s="57" t="s">
        <v>68</v>
      </c>
      <c r="H20" s="110">
        <v>2</v>
      </c>
      <c r="I20" s="111">
        <v>2</v>
      </c>
      <c r="J20" s="112">
        <v>2</v>
      </c>
      <c r="K20" s="99">
        <v>480</v>
      </c>
      <c r="L20" s="55">
        <v>480</v>
      </c>
      <c r="M20" s="100">
        <v>480</v>
      </c>
      <c r="N20" s="97">
        <v>357.68</v>
      </c>
      <c r="O20" s="54">
        <v>357.68</v>
      </c>
      <c r="P20" s="93">
        <v>357.68</v>
      </c>
      <c r="Q20" s="37">
        <f>E20*H20</f>
        <v>3866</v>
      </c>
      <c r="R20" s="22">
        <f>E20*I20</f>
        <v>3866</v>
      </c>
      <c r="S20" s="81">
        <f>E20*J20</f>
        <v>3866</v>
      </c>
      <c r="T20" s="37">
        <f t="shared" si="0"/>
        <v>11598</v>
      </c>
      <c r="U20" s="22">
        <f t="shared" si="1"/>
        <v>2203.62</v>
      </c>
      <c r="V20" s="38">
        <f t="shared" si="2"/>
        <v>13801.619999999999</v>
      </c>
      <c r="X20" s="44" t="e">
        <f>T20*#REF!</f>
        <v>#REF!</v>
      </c>
      <c r="Y20" s="20" t="e">
        <f t="shared" si="3"/>
        <v>#REF!</v>
      </c>
      <c r="Z20" s="45" t="e">
        <f t="shared" si="4"/>
        <v>#REF!</v>
      </c>
    </row>
    <row r="21" spans="2:26" ht="22.5" customHeight="1">
      <c r="B21" s="14">
        <v>11</v>
      </c>
      <c r="C21" s="229" t="s">
        <v>87</v>
      </c>
      <c r="D21" s="229"/>
      <c r="E21" s="4">
        <v>544.84</v>
      </c>
      <c r="F21" s="4" t="s">
        <v>88</v>
      </c>
      <c r="G21" s="57" t="s">
        <v>68</v>
      </c>
      <c r="H21" s="110">
        <v>2</v>
      </c>
      <c r="I21" s="111">
        <v>2</v>
      </c>
      <c r="J21" s="112">
        <v>2</v>
      </c>
      <c r="K21" s="99">
        <v>480</v>
      </c>
      <c r="L21" s="55">
        <v>480</v>
      </c>
      <c r="M21" s="100">
        <v>480</v>
      </c>
      <c r="N21" s="97">
        <v>357.68</v>
      </c>
      <c r="O21" s="54">
        <v>357.68</v>
      </c>
      <c r="P21" s="93">
        <v>357.68</v>
      </c>
      <c r="Q21" s="37">
        <f>E21*H21</f>
        <v>1089.68</v>
      </c>
      <c r="R21" s="22">
        <f>E21*I21</f>
        <v>1089.68</v>
      </c>
      <c r="S21" s="81">
        <f>E21*J21</f>
        <v>1089.68</v>
      </c>
      <c r="T21" s="37">
        <f t="shared" si="0"/>
        <v>3269.04</v>
      </c>
      <c r="U21" s="22">
        <f t="shared" si="1"/>
        <v>621.11760000000004</v>
      </c>
      <c r="V21" s="38">
        <f t="shared" si="2"/>
        <v>3890.1576</v>
      </c>
      <c r="W21" s="15"/>
      <c r="X21" s="44" t="e">
        <f>T21*#REF!</f>
        <v>#REF!</v>
      </c>
      <c r="Y21" s="20" t="e">
        <f t="shared" si="3"/>
        <v>#REF!</v>
      </c>
      <c r="Z21" s="45" t="e">
        <f t="shared" si="4"/>
        <v>#REF!</v>
      </c>
    </row>
    <row r="22" spans="2:26" ht="22.5" customHeight="1">
      <c r="B22" s="14">
        <v>12</v>
      </c>
      <c r="C22" s="228" t="s">
        <v>89</v>
      </c>
      <c r="D22" s="228"/>
      <c r="E22" s="4">
        <v>187</v>
      </c>
      <c r="F22" s="5" t="s">
        <v>90</v>
      </c>
      <c r="G22" s="57" t="s">
        <v>68</v>
      </c>
      <c r="H22" s="110">
        <v>2</v>
      </c>
      <c r="I22" s="111">
        <v>2</v>
      </c>
      <c r="J22" s="112">
        <v>2</v>
      </c>
      <c r="K22" s="99">
        <v>480</v>
      </c>
      <c r="L22" s="55">
        <v>480</v>
      </c>
      <c r="M22" s="100">
        <v>480</v>
      </c>
      <c r="N22" s="97">
        <v>357.68</v>
      </c>
      <c r="O22" s="54">
        <v>357.68</v>
      </c>
      <c r="P22" s="93">
        <v>357.68</v>
      </c>
      <c r="Q22" s="37">
        <f>E22*H22</f>
        <v>374</v>
      </c>
      <c r="R22" s="22">
        <f>E22*I22</f>
        <v>374</v>
      </c>
      <c r="S22" s="81">
        <f>E22*J22</f>
        <v>374</v>
      </c>
      <c r="T22" s="37">
        <f t="shared" si="0"/>
        <v>1122</v>
      </c>
      <c r="U22" s="22">
        <f t="shared" si="1"/>
        <v>213.18</v>
      </c>
      <c r="V22" s="38">
        <f t="shared" si="2"/>
        <v>1335.18</v>
      </c>
      <c r="X22" s="44" t="e">
        <f>T22*#REF!</f>
        <v>#REF!</v>
      </c>
      <c r="Y22" s="20" t="e">
        <f t="shared" si="3"/>
        <v>#REF!</v>
      </c>
      <c r="Z22" s="45" t="e">
        <f t="shared" si="4"/>
        <v>#REF!</v>
      </c>
    </row>
    <row r="23" spans="2:26" ht="22.5" customHeight="1">
      <c r="B23" s="14">
        <v>13</v>
      </c>
      <c r="C23" s="229" t="s">
        <v>91</v>
      </c>
      <c r="D23" s="229"/>
      <c r="E23" s="4">
        <v>116</v>
      </c>
      <c r="F23" s="5" t="s">
        <v>92</v>
      </c>
      <c r="G23" s="57" t="s">
        <v>68</v>
      </c>
      <c r="H23" s="110">
        <v>2</v>
      </c>
      <c r="I23" s="111">
        <v>2</v>
      </c>
      <c r="J23" s="112">
        <v>2</v>
      </c>
      <c r="K23" s="99">
        <v>480</v>
      </c>
      <c r="L23" s="55">
        <v>480</v>
      </c>
      <c r="M23" s="100">
        <v>480</v>
      </c>
      <c r="N23" s="97">
        <v>357.68</v>
      </c>
      <c r="O23" s="54">
        <v>357.68</v>
      </c>
      <c r="P23" s="93">
        <v>357.68</v>
      </c>
      <c r="Q23" s="37">
        <f>E23*H23</f>
        <v>232</v>
      </c>
      <c r="R23" s="22">
        <f>E23*I23</f>
        <v>232</v>
      </c>
      <c r="S23" s="81">
        <f>E23*J23</f>
        <v>232</v>
      </c>
      <c r="T23" s="37">
        <f t="shared" si="0"/>
        <v>696</v>
      </c>
      <c r="U23" s="22">
        <f t="shared" si="1"/>
        <v>132.24</v>
      </c>
      <c r="V23" s="38">
        <f t="shared" si="2"/>
        <v>828.24</v>
      </c>
      <c r="X23" s="44" t="e">
        <f>T23*#REF!</f>
        <v>#REF!</v>
      </c>
      <c r="Y23" s="20" t="e">
        <f t="shared" si="3"/>
        <v>#REF!</v>
      </c>
      <c r="Z23" s="45" t="e">
        <f t="shared" si="4"/>
        <v>#REF!</v>
      </c>
    </row>
    <row r="24" spans="2:26" ht="22.5" customHeight="1">
      <c r="B24" s="14">
        <v>14</v>
      </c>
      <c r="C24" s="228" t="s">
        <v>93</v>
      </c>
      <c r="D24" s="228"/>
      <c r="E24" s="3">
        <v>170</v>
      </c>
      <c r="F24" s="3" t="s">
        <v>94</v>
      </c>
      <c r="G24" s="57" t="s">
        <v>68</v>
      </c>
      <c r="H24" s="110">
        <v>2</v>
      </c>
      <c r="I24" s="111">
        <v>2</v>
      </c>
      <c r="J24" s="112">
        <v>2</v>
      </c>
      <c r="K24" s="99">
        <v>480</v>
      </c>
      <c r="L24" s="55">
        <v>480</v>
      </c>
      <c r="M24" s="100">
        <v>480</v>
      </c>
      <c r="N24" s="97">
        <v>357.68</v>
      </c>
      <c r="O24" s="54">
        <v>357.68</v>
      </c>
      <c r="P24" s="93">
        <v>357.68</v>
      </c>
      <c r="Q24" s="37">
        <f>E24*H24</f>
        <v>340</v>
      </c>
      <c r="R24" s="22">
        <f>E24*I24</f>
        <v>340</v>
      </c>
      <c r="S24" s="81">
        <f>E24*J24</f>
        <v>340</v>
      </c>
      <c r="T24" s="37">
        <f t="shared" si="0"/>
        <v>1020</v>
      </c>
      <c r="U24" s="22">
        <f t="shared" si="1"/>
        <v>193.8</v>
      </c>
      <c r="V24" s="38">
        <f t="shared" si="2"/>
        <v>1213.8</v>
      </c>
      <c r="X24" s="44" t="e">
        <f>T24*#REF!</f>
        <v>#REF!</v>
      </c>
      <c r="Y24" s="20" t="e">
        <f t="shared" si="3"/>
        <v>#REF!</v>
      </c>
      <c r="Z24" s="45" t="e">
        <f t="shared" si="4"/>
        <v>#REF!</v>
      </c>
    </row>
    <row r="25" spans="2:26" ht="22.5" customHeight="1">
      <c r="B25" s="14">
        <v>15</v>
      </c>
      <c r="C25" s="229" t="s">
        <v>95</v>
      </c>
      <c r="D25" s="229"/>
      <c r="E25" s="11">
        <v>120</v>
      </c>
      <c r="F25" s="11" t="s">
        <v>96</v>
      </c>
      <c r="G25" s="57" t="s">
        <v>68</v>
      </c>
      <c r="H25" s="110">
        <v>2</v>
      </c>
      <c r="I25" s="111">
        <v>2</v>
      </c>
      <c r="J25" s="112">
        <v>2</v>
      </c>
      <c r="K25" s="99">
        <v>480</v>
      </c>
      <c r="L25" s="55">
        <v>480</v>
      </c>
      <c r="M25" s="100">
        <v>480</v>
      </c>
      <c r="N25" s="97">
        <v>357.68</v>
      </c>
      <c r="O25" s="54">
        <v>357.68</v>
      </c>
      <c r="P25" s="93">
        <v>357.68</v>
      </c>
      <c r="Q25" s="37">
        <f>E25*H25</f>
        <v>240</v>
      </c>
      <c r="R25" s="22">
        <f>E25*I25</f>
        <v>240</v>
      </c>
      <c r="S25" s="81">
        <f>E25*J25</f>
        <v>240</v>
      </c>
      <c r="T25" s="37">
        <f t="shared" si="0"/>
        <v>720</v>
      </c>
      <c r="U25" s="22">
        <f t="shared" si="1"/>
        <v>136.80000000000001</v>
      </c>
      <c r="V25" s="38">
        <f t="shared" si="2"/>
        <v>856.8</v>
      </c>
      <c r="X25" s="44" t="e">
        <f>T25*#REF!</f>
        <v>#REF!</v>
      </c>
      <c r="Y25" s="20" t="e">
        <f t="shared" si="3"/>
        <v>#REF!</v>
      </c>
      <c r="Z25" s="45" t="e">
        <f t="shared" si="4"/>
        <v>#REF!</v>
      </c>
    </row>
    <row r="26" spans="2:26" ht="22.5" customHeight="1">
      <c r="B26" s="14">
        <v>16</v>
      </c>
      <c r="C26" s="229" t="s">
        <v>97</v>
      </c>
      <c r="D26" s="229"/>
      <c r="E26" s="11">
        <v>160</v>
      </c>
      <c r="F26" s="3" t="s">
        <v>98</v>
      </c>
      <c r="G26" s="57" t="s">
        <v>68</v>
      </c>
      <c r="H26" s="110">
        <v>2</v>
      </c>
      <c r="I26" s="111">
        <v>2</v>
      </c>
      <c r="J26" s="112">
        <v>2</v>
      </c>
      <c r="K26" s="99">
        <v>480</v>
      </c>
      <c r="L26" s="55">
        <v>480</v>
      </c>
      <c r="M26" s="100">
        <v>480</v>
      </c>
      <c r="N26" s="97">
        <v>357.68</v>
      </c>
      <c r="O26" s="54">
        <v>357.68</v>
      </c>
      <c r="P26" s="93">
        <v>357.68</v>
      </c>
      <c r="Q26" s="37">
        <f>E26*H26</f>
        <v>320</v>
      </c>
      <c r="R26" s="22">
        <f>E26*I26</f>
        <v>320</v>
      </c>
      <c r="S26" s="81">
        <f>E26*J26</f>
        <v>320</v>
      </c>
      <c r="T26" s="37">
        <f t="shared" si="0"/>
        <v>960</v>
      </c>
      <c r="U26" s="22">
        <f t="shared" si="1"/>
        <v>182.4</v>
      </c>
      <c r="V26" s="38">
        <f t="shared" si="2"/>
        <v>1142.4000000000001</v>
      </c>
      <c r="W26" s="15"/>
      <c r="X26" s="44" t="e">
        <f>T26*#REF!</f>
        <v>#REF!</v>
      </c>
      <c r="Y26" s="20" t="e">
        <f t="shared" si="3"/>
        <v>#REF!</v>
      </c>
      <c r="Z26" s="45" t="e">
        <f t="shared" si="4"/>
        <v>#REF!</v>
      </c>
    </row>
    <row r="27" spans="2:26" ht="22.5" customHeight="1">
      <c r="B27" s="14">
        <v>17</v>
      </c>
      <c r="C27" s="228" t="s">
        <v>99</v>
      </c>
      <c r="D27" s="228"/>
      <c r="E27" s="4">
        <v>95</v>
      </c>
      <c r="F27" s="4" t="s">
        <v>100</v>
      </c>
      <c r="G27" s="57" t="s">
        <v>68</v>
      </c>
      <c r="H27" s="110">
        <v>2</v>
      </c>
      <c r="I27" s="111">
        <v>2</v>
      </c>
      <c r="J27" s="112">
        <v>2</v>
      </c>
      <c r="K27" s="99">
        <v>480</v>
      </c>
      <c r="L27" s="55">
        <v>480</v>
      </c>
      <c r="M27" s="100">
        <v>480</v>
      </c>
      <c r="N27" s="97">
        <v>357.68</v>
      </c>
      <c r="O27" s="54">
        <v>357.68</v>
      </c>
      <c r="P27" s="93">
        <v>357.68</v>
      </c>
      <c r="Q27" s="37">
        <f>E27*H27</f>
        <v>190</v>
      </c>
      <c r="R27" s="22">
        <f>E27*I27</f>
        <v>190</v>
      </c>
      <c r="S27" s="81">
        <f>E27*J27</f>
        <v>190</v>
      </c>
      <c r="T27" s="37">
        <f t="shared" si="0"/>
        <v>570</v>
      </c>
      <c r="U27" s="22">
        <f t="shared" si="1"/>
        <v>108.3</v>
      </c>
      <c r="V27" s="38">
        <f t="shared" si="2"/>
        <v>678.3</v>
      </c>
      <c r="X27" s="44" t="e">
        <f>T27*#REF!</f>
        <v>#REF!</v>
      </c>
      <c r="Y27" s="20" t="e">
        <f t="shared" si="3"/>
        <v>#REF!</v>
      </c>
      <c r="Z27" s="45" t="e">
        <f t="shared" si="4"/>
        <v>#REF!</v>
      </c>
    </row>
    <row r="28" spans="2:26" ht="22.5" customHeight="1">
      <c r="B28" s="14">
        <v>18</v>
      </c>
      <c r="C28" s="228" t="s">
        <v>101</v>
      </c>
      <c r="D28" s="228"/>
      <c r="E28" s="4">
        <v>940</v>
      </c>
      <c r="F28" s="4" t="s">
        <v>102</v>
      </c>
      <c r="G28" s="57" t="s">
        <v>68</v>
      </c>
      <c r="H28" s="110">
        <v>2</v>
      </c>
      <c r="I28" s="111">
        <v>2</v>
      </c>
      <c r="J28" s="112">
        <v>2</v>
      </c>
      <c r="K28" s="99">
        <v>480</v>
      </c>
      <c r="L28" s="55">
        <v>480</v>
      </c>
      <c r="M28" s="100">
        <v>480</v>
      </c>
      <c r="N28" s="97">
        <v>357.68</v>
      </c>
      <c r="O28" s="54">
        <v>357.68</v>
      </c>
      <c r="P28" s="93">
        <v>357.68</v>
      </c>
      <c r="Q28" s="37">
        <f>E28*H28</f>
        <v>1880</v>
      </c>
      <c r="R28" s="22">
        <f>E28*I28</f>
        <v>1880</v>
      </c>
      <c r="S28" s="81">
        <f>E28*J28</f>
        <v>1880</v>
      </c>
      <c r="T28" s="37">
        <f t="shared" si="0"/>
        <v>5640</v>
      </c>
      <c r="U28" s="22">
        <f t="shared" si="1"/>
        <v>1071.5999999999999</v>
      </c>
      <c r="V28" s="38">
        <f t="shared" si="2"/>
        <v>6711.6</v>
      </c>
      <c r="X28" s="44" t="e">
        <f>T28*#REF!</f>
        <v>#REF!</v>
      </c>
      <c r="Y28" s="20" t="e">
        <f t="shared" si="3"/>
        <v>#REF!</v>
      </c>
      <c r="Z28" s="45" t="e">
        <f t="shared" si="4"/>
        <v>#REF!</v>
      </c>
    </row>
    <row r="29" spans="2:26" ht="22.5" customHeight="1">
      <c r="B29" s="14">
        <v>19</v>
      </c>
      <c r="C29" s="235" t="s">
        <v>103</v>
      </c>
      <c r="D29" s="235"/>
      <c r="E29" s="5">
        <v>147</v>
      </c>
      <c r="F29" s="5" t="s">
        <v>102</v>
      </c>
      <c r="G29" s="57" t="s">
        <v>68</v>
      </c>
      <c r="H29" s="110">
        <v>2</v>
      </c>
      <c r="I29" s="111">
        <v>2</v>
      </c>
      <c r="J29" s="112">
        <v>2</v>
      </c>
      <c r="K29" s="99">
        <v>480</v>
      </c>
      <c r="L29" s="55">
        <v>480</v>
      </c>
      <c r="M29" s="100">
        <v>480</v>
      </c>
      <c r="N29" s="97">
        <v>357.68</v>
      </c>
      <c r="O29" s="54">
        <v>357.68</v>
      </c>
      <c r="P29" s="93">
        <v>357.68</v>
      </c>
      <c r="Q29" s="37">
        <f>E29*H29</f>
        <v>294</v>
      </c>
      <c r="R29" s="22">
        <f>E29*I29</f>
        <v>294</v>
      </c>
      <c r="S29" s="81">
        <f>E29*J29</f>
        <v>294</v>
      </c>
      <c r="T29" s="37">
        <f t="shared" si="0"/>
        <v>882</v>
      </c>
      <c r="U29" s="22">
        <f t="shared" si="1"/>
        <v>167.58</v>
      </c>
      <c r="V29" s="38">
        <f t="shared" si="2"/>
        <v>1049.58</v>
      </c>
      <c r="X29" s="44" t="e">
        <f>T29*#REF!</f>
        <v>#REF!</v>
      </c>
      <c r="Y29" s="20" t="e">
        <f t="shared" si="3"/>
        <v>#REF!</v>
      </c>
      <c r="Z29" s="45" t="e">
        <f t="shared" si="4"/>
        <v>#REF!</v>
      </c>
    </row>
    <row r="30" spans="2:26" ht="22.5" customHeight="1">
      <c r="B30" s="14">
        <v>20</v>
      </c>
      <c r="C30" s="235" t="s">
        <v>104</v>
      </c>
      <c r="D30" s="235"/>
      <c r="E30" s="5">
        <v>129</v>
      </c>
      <c r="F30" s="5" t="s">
        <v>105</v>
      </c>
      <c r="G30" s="57" t="s">
        <v>68</v>
      </c>
      <c r="H30" s="110">
        <v>2</v>
      </c>
      <c r="I30" s="111">
        <v>2</v>
      </c>
      <c r="J30" s="112">
        <v>2</v>
      </c>
      <c r="K30" s="99">
        <v>480</v>
      </c>
      <c r="L30" s="55">
        <v>480</v>
      </c>
      <c r="M30" s="100">
        <v>480</v>
      </c>
      <c r="N30" s="97">
        <v>357.68</v>
      </c>
      <c r="O30" s="54">
        <v>357.68</v>
      </c>
      <c r="P30" s="93">
        <v>357.68</v>
      </c>
      <c r="Q30" s="37">
        <f>E30*H30</f>
        <v>258</v>
      </c>
      <c r="R30" s="22">
        <f>E30*I30</f>
        <v>258</v>
      </c>
      <c r="S30" s="81">
        <f>E30*J30</f>
        <v>258</v>
      </c>
      <c r="T30" s="37">
        <f t="shared" si="0"/>
        <v>774</v>
      </c>
      <c r="U30" s="22">
        <f t="shared" si="1"/>
        <v>147.06</v>
      </c>
      <c r="V30" s="38">
        <f t="shared" si="2"/>
        <v>921.06</v>
      </c>
      <c r="X30" s="44" t="e">
        <f>T30*#REF!</f>
        <v>#REF!</v>
      </c>
      <c r="Y30" s="20" t="e">
        <f t="shared" si="3"/>
        <v>#REF!</v>
      </c>
      <c r="Z30" s="45" t="e">
        <f t="shared" si="4"/>
        <v>#REF!</v>
      </c>
    </row>
    <row r="31" spans="2:26" ht="22.5" customHeight="1">
      <c r="B31" s="14">
        <v>21</v>
      </c>
      <c r="C31" s="236" t="s">
        <v>106</v>
      </c>
      <c r="D31" s="236"/>
      <c r="E31" s="2">
        <v>18339</v>
      </c>
      <c r="F31" s="2" t="s">
        <v>107</v>
      </c>
      <c r="G31" s="104" t="s">
        <v>68</v>
      </c>
      <c r="H31" s="110">
        <v>2</v>
      </c>
      <c r="I31" s="111">
        <v>2</v>
      </c>
      <c r="J31" s="112">
        <v>2</v>
      </c>
      <c r="K31" s="99">
        <v>290</v>
      </c>
      <c r="L31" s="55">
        <v>290</v>
      </c>
      <c r="M31" s="100">
        <v>290</v>
      </c>
      <c r="N31" s="97">
        <v>199.88</v>
      </c>
      <c r="O31" s="54">
        <v>199.88</v>
      </c>
      <c r="P31" s="93">
        <v>199.88</v>
      </c>
      <c r="Q31" s="37">
        <f>E31*H31</f>
        <v>36678</v>
      </c>
      <c r="R31" s="22">
        <f>E31*I31</f>
        <v>36678</v>
      </c>
      <c r="S31" s="81">
        <f>E31*J31</f>
        <v>36678</v>
      </c>
      <c r="T31" s="37">
        <f t="shared" si="0"/>
        <v>110034</v>
      </c>
      <c r="U31" s="22">
        <f t="shared" si="1"/>
        <v>20906.46</v>
      </c>
      <c r="V31" s="38">
        <f t="shared" si="2"/>
        <v>130940.45999999999</v>
      </c>
      <c r="X31" s="44" t="e">
        <f>T31*#REF!</f>
        <v>#REF!</v>
      </c>
      <c r="Y31" s="20" t="e">
        <f t="shared" si="3"/>
        <v>#REF!</v>
      </c>
      <c r="Z31" s="45" t="e">
        <f t="shared" si="4"/>
        <v>#REF!</v>
      </c>
    </row>
    <row r="32" spans="2:26" ht="22.5" customHeight="1">
      <c r="B32" s="14">
        <v>22</v>
      </c>
      <c r="C32" s="230" t="s">
        <v>108</v>
      </c>
      <c r="D32" s="230"/>
      <c r="E32" s="3">
        <v>1109.07</v>
      </c>
      <c r="F32" s="3" t="s">
        <v>107</v>
      </c>
      <c r="G32" s="57" t="s">
        <v>68</v>
      </c>
      <c r="H32" s="110">
        <v>2</v>
      </c>
      <c r="I32" s="111">
        <v>2</v>
      </c>
      <c r="J32" s="112">
        <v>2</v>
      </c>
      <c r="K32" s="99">
        <v>290</v>
      </c>
      <c r="L32" s="55">
        <v>290</v>
      </c>
      <c r="M32" s="100">
        <v>290</v>
      </c>
      <c r="N32" s="97">
        <v>199.88</v>
      </c>
      <c r="O32" s="54">
        <v>199.88</v>
      </c>
      <c r="P32" s="93">
        <v>199.88</v>
      </c>
      <c r="Q32" s="37">
        <f>E32*H32</f>
        <v>2218.14</v>
      </c>
      <c r="R32" s="22">
        <f>E32*I32</f>
        <v>2218.14</v>
      </c>
      <c r="S32" s="81">
        <f>E32*J32</f>
        <v>2218.14</v>
      </c>
      <c r="T32" s="37">
        <f t="shared" si="0"/>
        <v>6654.42</v>
      </c>
      <c r="U32" s="22">
        <f t="shared" si="1"/>
        <v>1264.3398</v>
      </c>
      <c r="V32" s="38">
        <f t="shared" si="2"/>
        <v>7918.7597999999998</v>
      </c>
      <c r="X32" s="44" t="e">
        <f>T32*#REF!</f>
        <v>#REF!</v>
      </c>
      <c r="Y32" s="20" t="e">
        <f t="shared" si="3"/>
        <v>#REF!</v>
      </c>
      <c r="Z32" s="45" t="e">
        <f t="shared" si="4"/>
        <v>#REF!</v>
      </c>
    </row>
    <row r="33" spans="2:26" ht="22.5" customHeight="1">
      <c r="B33" s="14">
        <v>23</v>
      </c>
      <c r="C33" s="230" t="s">
        <v>109</v>
      </c>
      <c r="D33" s="230"/>
      <c r="E33" s="3">
        <v>1434</v>
      </c>
      <c r="F33" s="3" t="s">
        <v>107</v>
      </c>
      <c r="G33" s="57" t="s">
        <v>68</v>
      </c>
      <c r="H33" s="110">
        <v>2</v>
      </c>
      <c r="I33" s="111">
        <v>2</v>
      </c>
      <c r="J33" s="112">
        <v>2</v>
      </c>
      <c r="K33" s="99">
        <v>290</v>
      </c>
      <c r="L33" s="55">
        <v>290</v>
      </c>
      <c r="M33" s="100">
        <v>290</v>
      </c>
      <c r="N33" s="97">
        <v>199.88</v>
      </c>
      <c r="O33" s="54">
        <v>199.88</v>
      </c>
      <c r="P33" s="93">
        <v>199.88</v>
      </c>
      <c r="Q33" s="37">
        <f>E33*H33</f>
        <v>2868</v>
      </c>
      <c r="R33" s="22">
        <f>E33*I33</f>
        <v>2868</v>
      </c>
      <c r="S33" s="81">
        <f>E33*J33</f>
        <v>2868</v>
      </c>
      <c r="T33" s="37">
        <f t="shared" si="0"/>
        <v>8604</v>
      </c>
      <c r="U33" s="22">
        <f t="shared" si="1"/>
        <v>1634.76</v>
      </c>
      <c r="V33" s="38">
        <f t="shared" si="2"/>
        <v>10238.76</v>
      </c>
      <c r="X33" s="44" t="e">
        <f>T33*#REF!</f>
        <v>#REF!</v>
      </c>
      <c r="Y33" s="20" t="e">
        <f t="shared" si="3"/>
        <v>#REF!</v>
      </c>
      <c r="Z33" s="45" t="e">
        <f t="shared" si="4"/>
        <v>#REF!</v>
      </c>
    </row>
    <row r="34" spans="2:26" ht="22.5" customHeight="1">
      <c r="B34" s="14">
        <v>24</v>
      </c>
      <c r="C34" s="230" t="s">
        <v>110</v>
      </c>
      <c r="D34" s="230"/>
      <c r="E34" s="3">
        <v>138.75</v>
      </c>
      <c r="F34" s="3" t="s">
        <v>107</v>
      </c>
      <c r="G34" s="57" t="s">
        <v>68</v>
      </c>
      <c r="H34" s="110">
        <v>2</v>
      </c>
      <c r="I34" s="111">
        <v>2</v>
      </c>
      <c r="J34" s="112">
        <v>2</v>
      </c>
      <c r="K34" s="99">
        <v>290</v>
      </c>
      <c r="L34" s="55">
        <v>290</v>
      </c>
      <c r="M34" s="100">
        <v>290</v>
      </c>
      <c r="N34" s="97">
        <v>199.88</v>
      </c>
      <c r="O34" s="54">
        <v>199.88</v>
      </c>
      <c r="P34" s="93">
        <v>199.88</v>
      </c>
      <c r="Q34" s="37">
        <f>E34*H34</f>
        <v>277.5</v>
      </c>
      <c r="R34" s="22">
        <f>E34*I34</f>
        <v>277.5</v>
      </c>
      <c r="S34" s="81">
        <f>E34*J34</f>
        <v>277.5</v>
      </c>
      <c r="T34" s="37">
        <f t="shared" si="0"/>
        <v>832.5</v>
      </c>
      <c r="U34" s="22">
        <f t="shared" si="1"/>
        <v>158.17500000000001</v>
      </c>
      <c r="V34" s="38">
        <f t="shared" si="2"/>
        <v>990.67499999999995</v>
      </c>
      <c r="X34" s="44" t="e">
        <f>T34*#REF!</f>
        <v>#REF!</v>
      </c>
      <c r="Y34" s="20" t="e">
        <f t="shared" si="3"/>
        <v>#REF!</v>
      </c>
      <c r="Z34" s="45" t="e">
        <f t="shared" si="4"/>
        <v>#REF!</v>
      </c>
    </row>
    <row r="35" spans="2:26" ht="22.5" customHeight="1">
      <c r="B35" s="14">
        <v>25</v>
      </c>
      <c r="C35" s="230" t="s">
        <v>111</v>
      </c>
      <c r="D35" s="230"/>
      <c r="E35" s="3">
        <v>448.12</v>
      </c>
      <c r="F35" s="3" t="s">
        <v>107</v>
      </c>
      <c r="G35" s="57" t="s">
        <v>68</v>
      </c>
      <c r="H35" s="110">
        <v>2</v>
      </c>
      <c r="I35" s="111">
        <v>2</v>
      </c>
      <c r="J35" s="112">
        <v>2</v>
      </c>
      <c r="K35" s="99">
        <v>290</v>
      </c>
      <c r="L35" s="55">
        <v>290</v>
      </c>
      <c r="M35" s="100">
        <v>290</v>
      </c>
      <c r="N35" s="97">
        <v>199.88</v>
      </c>
      <c r="O35" s="54">
        <v>199.88</v>
      </c>
      <c r="P35" s="93">
        <v>199.88</v>
      </c>
      <c r="Q35" s="37">
        <f>E35*H35</f>
        <v>896.24</v>
      </c>
      <c r="R35" s="22">
        <f>E35*I35</f>
        <v>896.24</v>
      </c>
      <c r="S35" s="81">
        <f>E35*J35</f>
        <v>896.24</v>
      </c>
      <c r="T35" s="37">
        <f t="shared" si="0"/>
        <v>2688.7200000000003</v>
      </c>
      <c r="U35" s="22">
        <f t="shared" si="1"/>
        <v>510.85680000000008</v>
      </c>
      <c r="V35" s="38">
        <f t="shared" si="2"/>
        <v>3199.5768000000003</v>
      </c>
      <c r="X35" s="44" t="e">
        <f>T35*#REF!</f>
        <v>#REF!</v>
      </c>
      <c r="Y35" s="20" t="e">
        <f t="shared" si="3"/>
        <v>#REF!</v>
      </c>
      <c r="Z35" s="45" t="e">
        <f t="shared" si="4"/>
        <v>#REF!</v>
      </c>
    </row>
    <row r="36" spans="2:26" ht="22.5" customHeight="1">
      <c r="B36" s="14">
        <v>26</v>
      </c>
      <c r="C36" s="230" t="s">
        <v>112</v>
      </c>
      <c r="D36" s="230"/>
      <c r="E36" s="5">
        <v>175.4</v>
      </c>
      <c r="F36" s="5" t="s">
        <v>113</v>
      </c>
      <c r="G36" s="57" t="s">
        <v>68</v>
      </c>
      <c r="H36" s="110">
        <v>2</v>
      </c>
      <c r="I36" s="111">
        <v>2</v>
      </c>
      <c r="J36" s="112">
        <v>2</v>
      </c>
      <c r="K36" s="99">
        <v>480</v>
      </c>
      <c r="L36" s="55">
        <v>480</v>
      </c>
      <c r="M36" s="100">
        <v>480</v>
      </c>
      <c r="N36" s="97">
        <v>357.68</v>
      </c>
      <c r="O36" s="54">
        <v>357.68</v>
      </c>
      <c r="P36" s="93">
        <v>357.68</v>
      </c>
      <c r="Q36" s="37">
        <f>E36*H36</f>
        <v>350.8</v>
      </c>
      <c r="R36" s="22">
        <f>E36*I36</f>
        <v>350.8</v>
      </c>
      <c r="S36" s="81">
        <f>E36*J36</f>
        <v>350.8</v>
      </c>
      <c r="T36" s="37">
        <f t="shared" si="0"/>
        <v>1052.4000000000001</v>
      </c>
      <c r="U36" s="22">
        <f t="shared" si="1"/>
        <v>199.95600000000002</v>
      </c>
      <c r="V36" s="38">
        <f t="shared" si="2"/>
        <v>1252.3560000000002</v>
      </c>
      <c r="X36" s="44" t="e">
        <f>T36*#REF!</f>
        <v>#REF!</v>
      </c>
      <c r="Y36" s="20" t="e">
        <f t="shared" si="3"/>
        <v>#REF!</v>
      </c>
      <c r="Z36" s="45" t="e">
        <f t="shared" si="4"/>
        <v>#REF!</v>
      </c>
    </row>
    <row r="37" spans="2:26" ht="20.25" customHeight="1">
      <c r="B37" s="14">
        <v>27</v>
      </c>
      <c r="C37" s="229" t="s">
        <v>114</v>
      </c>
      <c r="D37" s="229"/>
      <c r="E37" s="11">
        <v>667.5</v>
      </c>
      <c r="F37" s="11" t="s">
        <v>115</v>
      </c>
      <c r="G37" s="57" t="s">
        <v>68</v>
      </c>
      <c r="H37" s="110">
        <v>2</v>
      </c>
      <c r="I37" s="111">
        <v>2</v>
      </c>
      <c r="J37" s="112">
        <v>2</v>
      </c>
      <c r="K37" s="99">
        <v>480</v>
      </c>
      <c r="L37" s="55">
        <v>480</v>
      </c>
      <c r="M37" s="100">
        <v>480</v>
      </c>
      <c r="N37" s="97">
        <v>357.68</v>
      </c>
      <c r="O37" s="54">
        <v>357.68</v>
      </c>
      <c r="P37" s="93">
        <v>357.68</v>
      </c>
      <c r="Q37" s="37">
        <f>E37*H37</f>
        <v>1335</v>
      </c>
      <c r="R37" s="22">
        <f>E37*I37</f>
        <v>1335</v>
      </c>
      <c r="S37" s="81">
        <f>E37*J37</f>
        <v>1335</v>
      </c>
      <c r="T37" s="37">
        <f t="shared" si="0"/>
        <v>4005</v>
      </c>
      <c r="U37" s="22">
        <f t="shared" si="1"/>
        <v>760.95</v>
      </c>
      <c r="V37" s="38">
        <f t="shared" si="2"/>
        <v>4765.95</v>
      </c>
      <c r="X37" s="44" t="e">
        <f>T37*#REF!</f>
        <v>#REF!</v>
      </c>
      <c r="Y37" s="20" t="e">
        <f t="shared" si="3"/>
        <v>#REF!</v>
      </c>
      <c r="Z37" s="45" t="e">
        <f t="shared" si="4"/>
        <v>#REF!</v>
      </c>
    </row>
    <row r="38" spans="2:26" ht="23.25" customHeight="1">
      <c r="B38" s="14">
        <v>28</v>
      </c>
      <c r="C38" s="228" t="s">
        <v>116</v>
      </c>
      <c r="D38" s="228"/>
      <c r="E38" s="6">
        <v>138.75</v>
      </c>
      <c r="F38" s="7" t="s">
        <v>117</v>
      </c>
      <c r="G38" s="57" t="s">
        <v>68</v>
      </c>
      <c r="H38" s="110">
        <v>2</v>
      </c>
      <c r="I38" s="111">
        <v>2</v>
      </c>
      <c r="J38" s="112">
        <v>2</v>
      </c>
      <c r="K38" s="99">
        <v>480</v>
      </c>
      <c r="L38" s="55">
        <v>480</v>
      </c>
      <c r="M38" s="100">
        <v>480</v>
      </c>
      <c r="N38" s="97">
        <v>357.68</v>
      </c>
      <c r="O38" s="54">
        <v>357.68</v>
      </c>
      <c r="P38" s="93">
        <v>357.68</v>
      </c>
      <c r="Q38" s="37">
        <f>E38*H38</f>
        <v>277.5</v>
      </c>
      <c r="R38" s="22">
        <f>E38*I38</f>
        <v>277.5</v>
      </c>
      <c r="S38" s="81">
        <f>E38*J38</f>
        <v>277.5</v>
      </c>
      <c r="T38" s="37">
        <f t="shared" si="0"/>
        <v>832.5</v>
      </c>
      <c r="U38" s="22">
        <f t="shared" si="1"/>
        <v>158.17500000000001</v>
      </c>
      <c r="V38" s="38">
        <f t="shared" si="2"/>
        <v>990.67499999999995</v>
      </c>
      <c r="X38" s="44" t="e">
        <f>T38*#REF!</f>
        <v>#REF!</v>
      </c>
      <c r="Y38" s="20" t="e">
        <f t="shared" si="3"/>
        <v>#REF!</v>
      </c>
      <c r="Z38" s="45" t="e">
        <f t="shared" si="4"/>
        <v>#REF!</v>
      </c>
    </row>
    <row r="39" spans="2:26" ht="23.25" customHeight="1">
      <c r="B39" s="14">
        <v>29</v>
      </c>
      <c r="C39" s="233" t="s">
        <v>118</v>
      </c>
      <c r="D39" s="233"/>
      <c r="E39" s="4">
        <v>84</v>
      </c>
      <c r="F39" s="5" t="s">
        <v>119</v>
      </c>
      <c r="G39" s="57" t="s">
        <v>68</v>
      </c>
      <c r="H39" s="110">
        <v>2</v>
      </c>
      <c r="I39" s="111">
        <v>2</v>
      </c>
      <c r="J39" s="112">
        <v>2</v>
      </c>
      <c r="K39" s="99">
        <v>480</v>
      </c>
      <c r="L39" s="55">
        <v>480</v>
      </c>
      <c r="M39" s="100">
        <v>480</v>
      </c>
      <c r="N39" s="97">
        <v>357.68</v>
      </c>
      <c r="O39" s="54">
        <v>357.68</v>
      </c>
      <c r="P39" s="93">
        <v>357.68</v>
      </c>
      <c r="Q39" s="37">
        <f>E39*H39</f>
        <v>168</v>
      </c>
      <c r="R39" s="22">
        <f>E39*I39</f>
        <v>168</v>
      </c>
      <c r="S39" s="81">
        <f>E39*J39</f>
        <v>168</v>
      </c>
      <c r="T39" s="37">
        <f t="shared" si="0"/>
        <v>504</v>
      </c>
      <c r="U39" s="22">
        <f t="shared" si="1"/>
        <v>95.76</v>
      </c>
      <c r="V39" s="38">
        <f t="shared" si="2"/>
        <v>599.76</v>
      </c>
      <c r="X39" s="44" t="e">
        <f>T39*#REF!</f>
        <v>#REF!</v>
      </c>
      <c r="Y39" s="20" t="e">
        <f t="shared" si="3"/>
        <v>#REF!</v>
      </c>
      <c r="Z39" s="45" t="e">
        <f t="shared" si="4"/>
        <v>#REF!</v>
      </c>
    </row>
    <row r="40" spans="2:26" ht="23.25" customHeight="1">
      <c r="B40" s="14">
        <v>30</v>
      </c>
      <c r="C40" s="230" t="s">
        <v>120</v>
      </c>
      <c r="D40" s="230"/>
      <c r="E40" s="5">
        <v>85.04</v>
      </c>
      <c r="F40" s="5" t="s">
        <v>121</v>
      </c>
      <c r="G40" s="57" t="s">
        <v>68</v>
      </c>
      <c r="H40" s="110">
        <v>2</v>
      </c>
      <c r="I40" s="111">
        <v>2</v>
      </c>
      <c r="J40" s="112">
        <v>2</v>
      </c>
      <c r="K40" s="99">
        <v>480</v>
      </c>
      <c r="L40" s="55">
        <v>480</v>
      </c>
      <c r="M40" s="100">
        <v>480</v>
      </c>
      <c r="N40" s="97">
        <v>357.68</v>
      </c>
      <c r="O40" s="54">
        <v>357.68</v>
      </c>
      <c r="P40" s="93">
        <v>357.68</v>
      </c>
      <c r="Q40" s="37">
        <f>E40*H40</f>
        <v>170.08</v>
      </c>
      <c r="R40" s="22">
        <f>E40*I40</f>
        <v>170.08</v>
      </c>
      <c r="S40" s="81">
        <f>E40*J40</f>
        <v>170.08</v>
      </c>
      <c r="T40" s="37">
        <f t="shared" si="0"/>
        <v>510.24</v>
      </c>
      <c r="U40" s="22">
        <f t="shared" si="1"/>
        <v>96.945599999999999</v>
      </c>
      <c r="V40" s="38">
        <f t="shared" si="2"/>
        <v>607.18560000000002</v>
      </c>
      <c r="X40" s="44" t="e">
        <f>T40*#REF!</f>
        <v>#REF!</v>
      </c>
      <c r="Y40" s="20" t="e">
        <f t="shared" si="3"/>
        <v>#REF!</v>
      </c>
      <c r="Z40" s="45" t="e">
        <f t="shared" si="4"/>
        <v>#REF!</v>
      </c>
    </row>
    <row r="41" spans="2:26" ht="23.25" customHeight="1">
      <c r="B41" s="14">
        <v>31</v>
      </c>
      <c r="C41" s="234" t="s">
        <v>122</v>
      </c>
      <c r="D41" s="234"/>
      <c r="E41" s="4">
        <v>1822</v>
      </c>
      <c r="F41" s="4" t="s">
        <v>123</v>
      </c>
      <c r="G41" s="57" t="s">
        <v>68</v>
      </c>
      <c r="H41" s="110">
        <v>2</v>
      </c>
      <c r="I41" s="111">
        <v>2</v>
      </c>
      <c r="J41" s="112">
        <v>2</v>
      </c>
      <c r="K41" s="99">
        <v>480</v>
      </c>
      <c r="L41" s="55">
        <v>480</v>
      </c>
      <c r="M41" s="100">
        <v>480</v>
      </c>
      <c r="N41" s="97">
        <v>357.68</v>
      </c>
      <c r="O41" s="54">
        <v>357.68</v>
      </c>
      <c r="P41" s="93">
        <v>357.68</v>
      </c>
      <c r="Q41" s="37">
        <f>E41*H41</f>
        <v>3644</v>
      </c>
      <c r="R41" s="22">
        <f>E41*I41</f>
        <v>3644</v>
      </c>
      <c r="S41" s="81">
        <f>E41*J41</f>
        <v>3644</v>
      </c>
      <c r="T41" s="37">
        <f t="shared" si="0"/>
        <v>10932</v>
      </c>
      <c r="U41" s="22">
        <f t="shared" si="1"/>
        <v>2077.08</v>
      </c>
      <c r="V41" s="38">
        <f t="shared" si="2"/>
        <v>13009.08</v>
      </c>
      <c r="X41" s="44" t="e">
        <f>T41*#REF!</f>
        <v>#REF!</v>
      </c>
      <c r="Y41" s="20" t="e">
        <f t="shared" si="3"/>
        <v>#REF!</v>
      </c>
      <c r="Z41" s="45" t="e">
        <f t="shared" si="4"/>
        <v>#REF!</v>
      </c>
    </row>
    <row r="42" spans="2:26" ht="48.75" customHeight="1">
      <c r="B42" s="14">
        <v>32</v>
      </c>
      <c r="C42" s="229" t="s">
        <v>124</v>
      </c>
      <c r="D42" s="229"/>
      <c r="E42" s="4">
        <v>616.52</v>
      </c>
      <c r="F42" s="4" t="s">
        <v>123</v>
      </c>
      <c r="G42" s="57" t="s">
        <v>68</v>
      </c>
      <c r="H42" s="110">
        <v>2</v>
      </c>
      <c r="I42" s="111">
        <v>2</v>
      </c>
      <c r="J42" s="112">
        <v>2</v>
      </c>
      <c r="K42" s="99">
        <v>480</v>
      </c>
      <c r="L42" s="55">
        <v>480</v>
      </c>
      <c r="M42" s="100">
        <v>480</v>
      </c>
      <c r="N42" s="97">
        <v>357.68</v>
      </c>
      <c r="O42" s="54">
        <v>357.68</v>
      </c>
      <c r="P42" s="93">
        <v>357.68</v>
      </c>
      <c r="Q42" s="37">
        <f>E42*H42</f>
        <v>1233.04</v>
      </c>
      <c r="R42" s="22">
        <f>E42*I42</f>
        <v>1233.04</v>
      </c>
      <c r="S42" s="81">
        <f>E42*J42</f>
        <v>1233.04</v>
      </c>
      <c r="T42" s="37">
        <f t="shared" si="0"/>
        <v>3699.12</v>
      </c>
      <c r="U42" s="22">
        <f t="shared" si="1"/>
        <v>702.83280000000002</v>
      </c>
      <c r="V42" s="38">
        <f t="shared" si="2"/>
        <v>4401.9528</v>
      </c>
      <c r="X42" s="44" t="e">
        <f>T42*#REF!</f>
        <v>#REF!</v>
      </c>
      <c r="Y42" s="20" t="e">
        <f t="shared" si="3"/>
        <v>#REF!</v>
      </c>
      <c r="Z42" s="45" t="e">
        <f t="shared" si="4"/>
        <v>#REF!</v>
      </c>
    </row>
    <row r="43" spans="2:26" ht="22.5" customHeight="1">
      <c r="B43" s="14">
        <v>33</v>
      </c>
      <c r="C43" s="229" t="s">
        <v>125</v>
      </c>
      <c r="D43" s="229"/>
      <c r="E43" s="16">
        <v>170</v>
      </c>
      <c r="F43" s="16" t="s">
        <v>126</v>
      </c>
      <c r="G43" s="57" t="s">
        <v>68</v>
      </c>
      <c r="H43" s="110">
        <v>2</v>
      </c>
      <c r="I43" s="111">
        <v>2</v>
      </c>
      <c r="J43" s="112">
        <v>2</v>
      </c>
      <c r="K43" s="99">
        <v>480</v>
      </c>
      <c r="L43" s="55">
        <v>480</v>
      </c>
      <c r="M43" s="100">
        <v>480</v>
      </c>
      <c r="N43" s="97">
        <v>357.68</v>
      </c>
      <c r="O43" s="54">
        <v>357.68</v>
      </c>
      <c r="P43" s="93">
        <v>357.68</v>
      </c>
      <c r="Q43" s="37">
        <f>E43*H43</f>
        <v>340</v>
      </c>
      <c r="R43" s="22">
        <f>E43*I43</f>
        <v>340</v>
      </c>
      <c r="S43" s="81">
        <f>E43*J43</f>
        <v>340</v>
      </c>
      <c r="T43" s="37">
        <f t="shared" si="0"/>
        <v>1020</v>
      </c>
      <c r="U43" s="22">
        <f t="shared" si="1"/>
        <v>193.8</v>
      </c>
      <c r="V43" s="38">
        <f t="shared" si="2"/>
        <v>1213.8</v>
      </c>
      <c r="X43" s="44" t="e">
        <f>T43*#REF!</f>
        <v>#REF!</v>
      </c>
      <c r="Y43" s="20" t="e">
        <f t="shared" si="3"/>
        <v>#REF!</v>
      </c>
      <c r="Z43" s="45" t="e">
        <f t="shared" si="4"/>
        <v>#REF!</v>
      </c>
    </row>
    <row r="44" spans="2:26" ht="42.75" customHeight="1">
      <c r="B44" s="14">
        <v>34</v>
      </c>
      <c r="C44" s="229" t="s">
        <v>127</v>
      </c>
      <c r="D44" s="229"/>
      <c r="E44" s="4">
        <v>107.75</v>
      </c>
      <c r="F44" s="4" t="s">
        <v>128</v>
      </c>
      <c r="G44" s="57" t="s">
        <v>68</v>
      </c>
      <c r="H44" s="110">
        <v>2</v>
      </c>
      <c r="I44" s="111">
        <v>2</v>
      </c>
      <c r="J44" s="112">
        <v>2</v>
      </c>
      <c r="K44" s="99">
        <v>480</v>
      </c>
      <c r="L44" s="55">
        <v>480</v>
      </c>
      <c r="M44" s="100">
        <v>480</v>
      </c>
      <c r="N44" s="97">
        <v>357.68</v>
      </c>
      <c r="O44" s="54">
        <v>357.68</v>
      </c>
      <c r="P44" s="93">
        <v>357.68</v>
      </c>
      <c r="Q44" s="37">
        <f>E44*H44</f>
        <v>215.5</v>
      </c>
      <c r="R44" s="22">
        <f>E44*I44</f>
        <v>215.5</v>
      </c>
      <c r="S44" s="81">
        <f>E44*J44</f>
        <v>215.5</v>
      </c>
      <c r="T44" s="37">
        <f t="shared" si="0"/>
        <v>646.5</v>
      </c>
      <c r="U44" s="22">
        <f t="shared" si="1"/>
        <v>122.83500000000001</v>
      </c>
      <c r="V44" s="38">
        <f t="shared" si="2"/>
        <v>769.33500000000004</v>
      </c>
      <c r="X44" s="44" t="e">
        <f>T44*#REF!</f>
        <v>#REF!</v>
      </c>
      <c r="Y44" s="20" t="e">
        <f t="shared" si="3"/>
        <v>#REF!</v>
      </c>
      <c r="Z44" s="45" t="e">
        <f t="shared" si="4"/>
        <v>#REF!</v>
      </c>
    </row>
    <row r="45" spans="2:26" ht="36.75" customHeight="1">
      <c r="B45" s="14">
        <v>35</v>
      </c>
      <c r="C45" s="229" t="s">
        <v>129</v>
      </c>
      <c r="D45" s="229"/>
      <c r="E45" s="3">
        <v>88</v>
      </c>
      <c r="F45" s="3" t="s">
        <v>130</v>
      </c>
      <c r="G45" s="57" t="s">
        <v>68</v>
      </c>
      <c r="H45" s="110">
        <v>2</v>
      </c>
      <c r="I45" s="111">
        <v>2</v>
      </c>
      <c r="J45" s="112">
        <v>2</v>
      </c>
      <c r="K45" s="99">
        <v>480</v>
      </c>
      <c r="L45" s="55">
        <v>480</v>
      </c>
      <c r="M45" s="100">
        <v>480</v>
      </c>
      <c r="N45" s="97">
        <v>357.68</v>
      </c>
      <c r="O45" s="54">
        <v>357.68</v>
      </c>
      <c r="P45" s="93">
        <v>357.68</v>
      </c>
      <c r="Q45" s="37">
        <f>E45*H45</f>
        <v>176</v>
      </c>
      <c r="R45" s="22">
        <f>E45*I45</f>
        <v>176</v>
      </c>
      <c r="S45" s="81">
        <f>E45*J45</f>
        <v>176</v>
      </c>
      <c r="T45" s="37">
        <f t="shared" si="0"/>
        <v>528</v>
      </c>
      <c r="U45" s="22">
        <f t="shared" si="1"/>
        <v>100.32000000000001</v>
      </c>
      <c r="V45" s="38">
        <f t="shared" si="2"/>
        <v>628.32000000000005</v>
      </c>
      <c r="X45" s="44" t="e">
        <f>T45*#REF!</f>
        <v>#REF!</v>
      </c>
      <c r="Y45" s="20" t="e">
        <f t="shared" si="3"/>
        <v>#REF!</v>
      </c>
      <c r="Z45" s="45" t="e">
        <f t="shared" si="4"/>
        <v>#REF!</v>
      </c>
    </row>
    <row r="46" spans="2:26" ht="24.75" customHeight="1">
      <c r="B46" s="14">
        <v>36</v>
      </c>
      <c r="C46" s="229" t="s">
        <v>131</v>
      </c>
      <c r="D46" s="229"/>
      <c r="E46" s="4">
        <v>138.75</v>
      </c>
      <c r="F46" s="5" t="s">
        <v>132</v>
      </c>
      <c r="G46" s="57" t="s">
        <v>68</v>
      </c>
      <c r="H46" s="110">
        <v>2</v>
      </c>
      <c r="I46" s="111">
        <v>2</v>
      </c>
      <c r="J46" s="112">
        <v>2</v>
      </c>
      <c r="K46" s="99">
        <v>480</v>
      </c>
      <c r="L46" s="55">
        <v>480</v>
      </c>
      <c r="M46" s="100">
        <v>480</v>
      </c>
      <c r="N46" s="97">
        <v>357.68</v>
      </c>
      <c r="O46" s="54">
        <v>357.68</v>
      </c>
      <c r="P46" s="93">
        <v>357.68</v>
      </c>
      <c r="Q46" s="37">
        <f>E46*H46</f>
        <v>277.5</v>
      </c>
      <c r="R46" s="22">
        <f>E46*I46</f>
        <v>277.5</v>
      </c>
      <c r="S46" s="81">
        <f>E46*J46</f>
        <v>277.5</v>
      </c>
      <c r="T46" s="37">
        <f t="shared" si="0"/>
        <v>832.5</v>
      </c>
      <c r="U46" s="22">
        <f t="shared" si="1"/>
        <v>158.17500000000001</v>
      </c>
      <c r="V46" s="38">
        <f t="shared" si="2"/>
        <v>990.67499999999995</v>
      </c>
      <c r="X46" s="44" t="e">
        <f>T46*#REF!</f>
        <v>#REF!</v>
      </c>
      <c r="Y46" s="20" t="e">
        <f t="shared" si="3"/>
        <v>#REF!</v>
      </c>
      <c r="Z46" s="45" t="e">
        <f t="shared" si="4"/>
        <v>#REF!</v>
      </c>
    </row>
    <row r="47" spans="2:26" ht="24.75" customHeight="1">
      <c r="B47" s="14">
        <v>37</v>
      </c>
      <c r="C47" s="229" t="s">
        <v>133</v>
      </c>
      <c r="D47" s="229"/>
      <c r="E47" s="3">
        <v>261</v>
      </c>
      <c r="F47" s="3" t="s">
        <v>134</v>
      </c>
      <c r="G47" s="57" t="s">
        <v>68</v>
      </c>
      <c r="H47" s="110">
        <v>2</v>
      </c>
      <c r="I47" s="111">
        <v>2</v>
      </c>
      <c r="J47" s="112">
        <v>2</v>
      </c>
      <c r="K47" s="99">
        <v>480</v>
      </c>
      <c r="L47" s="55">
        <v>480</v>
      </c>
      <c r="M47" s="100">
        <v>480</v>
      </c>
      <c r="N47" s="97">
        <v>357.68</v>
      </c>
      <c r="O47" s="54">
        <v>357.68</v>
      </c>
      <c r="P47" s="93">
        <v>357.68</v>
      </c>
      <c r="Q47" s="37">
        <f>E47*H47</f>
        <v>522</v>
      </c>
      <c r="R47" s="22">
        <f>E47*I47</f>
        <v>522</v>
      </c>
      <c r="S47" s="81">
        <f>E47*J47</f>
        <v>522</v>
      </c>
      <c r="T47" s="37">
        <f t="shared" si="0"/>
        <v>1566</v>
      </c>
      <c r="U47" s="22">
        <f t="shared" si="1"/>
        <v>297.54000000000002</v>
      </c>
      <c r="V47" s="38">
        <f t="shared" si="2"/>
        <v>1863.54</v>
      </c>
      <c r="X47" s="44" t="e">
        <f>T47*#REF!</f>
        <v>#REF!</v>
      </c>
      <c r="Y47" s="20" t="e">
        <f t="shared" si="3"/>
        <v>#REF!</v>
      </c>
      <c r="Z47" s="45" t="e">
        <f t="shared" si="4"/>
        <v>#REF!</v>
      </c>
    </row>
    <row r="48" spans="2:26" ht="24.75" customHeight="1">
      <c r="B48" s="14">
        <v>38</v>
      </c>
      <c r="C48" s="228" t="s">
        <v>135</v>
      </c>
      <c r="D48" s="228"/>
      <c r="E48" s="3">
        <v>194</v>
      </c>
      <c r="F48" s="3" t="s">
        <v>136</v>
      </c>
      <c r="G48" s="57" t="s">
        <v>68</v>
      </c>
      <c r="H48" s="110">
        <v>2</v>
      </c>
      <c r="I48" s="111">
        <v>2</v>
      </c>
      <c r="J48" s="112">
        <v>2</v>
      </c>
      <c r="K48" s="99">
        <v>480</v>
      </c>
      <c r="L48" s="55">
        <v>480</v>
      </c>
      <c r="M48" s="100">
        <v>480</v>
      </c>
      <c r="N48" s="97">
        <v>357.68</v>
      </c>
      <c r="O48" s="54">
        <v>357.68</v>
      </c>
      <c r="P48" s="93">
        <v>357.68</v>
      </c>
      <c r="Q48" s="37">
        <f>E48*H48</f>
        <v>388</v>
      </c>
      <c r="R48" s="22">
        <f>E48*I48</f>
        <v>388</v>
      </c>
      <c r="S48" s="81">
        <f>E48*J48</f>
        <v>388</v>
      </c>
      <c r="T48" s="37">
        <f t="shared" si="0"/>
        <v>1164</v>
      </c>
      <c r="U48" s="22">
        <f t="shared" si="1"/>
        <v>221.16</v>
      </c>
      <c r="V48" s="38">
        <f t="shared" si="2"/>
        <v>1385.16</v>
      </c>
      <c r="X48" s="44" t="e">
        <f>T48*#REF!</f>
        <v>#REF!</v>
      </c>
      <c r="Y48" s="20" t="e">
        <f t="shared" si="3"/>
        <v>#REF!</v>
      </c>
      <c r="Z48" s="45" t="e">
        <f t="shared" si="4"/>
        <v>#REF!</v>
      </c>
    </row>
    <row r="49" spans="2:26" ht="35.25" customHeight="1">
      <c r="B49" s="14">
        <v>39</v>
      </c>
      <c r="C49" s="233" t="s">
        <v>137</v>
      </c>
      <c r="D49" s="233"/>
      <c r="E49" s="16">
        <v>750</v>
      </c>
      <c r="F49" s="16" t="s">
        <v>138</v>
      </c>
      <c r="G49" s="57" t="s">
        <v>68</v>
      </c>
      <c r="H49" s="110">
        <v>2</v>
      </c>
      <c r="I49" s="111">
        <v>2</v>
      </c>
      <c r="J49" s="112">
        <v>2</v>
      </c>
      <c r="K49" s="99">
        <v>480</v>
      </c>
      <c r="L49" s="55">
        <v>480</v>
      </c>
      <c r="M49" s="100">
        <v>480</v>
      </c>
      <c r="N49" s="97">
        <v>357.68</v>
      </c>
      <c r="O49" s="54">
        <v>357.68</v>
      </c>
      <c r="P49" s="93">
        <v>357.68</v>
      </c>
      <c r="Q49" s="37">
        <f>E49*H49</f>
        <v>1500</v>
      </c>
      <c r="R49" s="22">
        <f>E49*I49</f>
        <v>1500</v>
      </c>
      <c r="S49" s="81">
        <f>E49*J49</f>
        <v>1500</v>
      </c>
      <c r="T49" s="37">
        <f t="shared" si="0"/>
        <v>4500</v>
      </c>
      <c r="U49" s="22">
        <f t="shared" si="1"/>
        <v>855</v>
      </c>
      <c r="V49" s="38">
        <f t="shared" si="2"/>
        <v>5355</v>
      </c>
      <c r="X49" s="44" t="e">
        <f>T49*#REF!</f>
        <v>#REF!</v>
      </c>
      <c r="Y49" s="20" t="e">
        <f t="shared" si="3"/>
        <v>#REF!</v>
      </c>
      <c r="Z49" s="45" t="e">
        <f t="shared" si="4"/>
        <v>#REF!</v>
      </c>
    </row>
    <row r="50" spans="2:26" ht="27.75" customHeight="1">
      <c r="B50" s="14">
        <v>40</v>
      </c>
      <c r="C50" s="229" t="s">
        <v>139</v>
      </c>
      <c r="D50" s="229"/>
      <c r="E50" s="3">
        <v>85</v>
      </c>
      <c r="F50" s="3" t="s">
        <v>140</v>
      </c>
      <c r="G50" s="57" t="s">
        <v>68</v>
      </c>
      <c r="H50" s="110">
        <v>2</v>
      </c>
      <c r="I50" s="111">
        <v>2</v>
      </c>
      <c r="J50" s="112">
        <v>2</v>
      </c>
      <c r="K50" s="99">
        <v>480</v>
      </c>
      <c r="L50" s="55">
        <v>480</v>
      </c>
      <c r="M50" s="100">
        <v>480</v>
      </c>
      <c r="N50" s="97">
        <v>357.68</v>
      </c>
      <c r="O50" s="54">
        <v>357.68</v>
      </c>
      <c r="P50" s="93">
        <v>357.68</v>
      </c>
      <c r="Q50" s="37">
        <f>E50*H50</f>
        <v>170</v>
      </c>
      <c r="R50" s="22">
        <f>E50*I50</f>
        <v>170</v>
      </c>
      <c r="S50" s="81">
        <f>E50*J50</f>
        <v>170</v>
      </c>
      <c r="T50" s="37">
        <f t="shared" si="0"/>
        <v>510</v>
      </c>
      <c r="U50" s="22">
        <f t="shared" si="1"/>
        <v>96.9</v>
      </c>
      <c r="V50" s="38">
        <f t="shared" si="2"/>
        <v>606.9</v>
      </c>
      <c r="X50" s="44" t="e">
        <f>T50*#REF!</f>
        <v>#REF!</v>
      </c>
      <c r="Y50" s="20" t="e">
        <f t="shared" si="3"/>
        <v>#REF!</v>
      </c>
      <c r="Z50" s="45" t="e">
        <f t="shared" si="4"/>
        <v>#REF!</v>
      </c>
    </row>
    <row r="51" spans="2:26" ht="31.5" customHeight="1">
      <c r="B51" s="14">
        <v>41</v>
      </c>
      <c r="C51" s="228" t="s">
        <v>141</v>
      </c>
      <c r="D51" s="228"/>
      <c r="E51" s="8">
        <v>108</v>
      </c>
      <c r="F51" s="3" t="s">
        <v>142</v>
      </c>
      <c r="G51" s="57" t="s">
        <v>68</v>
      </c>
      <c r="H51" s="110">
        <v>2</v>
      </c>
      <c r="I51" s="111">
        <v>2</v>
      </c>
      <c r="J51" s="112">
        <v>2</v>
      </c>
      <c r="K51" s="99">
        <v>480</v>
      </c>
      <c r="L51" s="55">
        <v>480</v>
      </c>
      <c r="M51" s="100">
        <v>480</v>
      </c>
      <c r="N51" s="97">
        <v>357.68</v>
      </c>
      <c r="O51" s="54">
        <v>357.68</v>
      </c>
      <c r="P51" s="93">
        <v>357.68</v>
      </c>
      <c r="Q51" s="37">
        <f>E51*H51</f>
        <v>216</v>
      </c>
      <c r="R51" s="22">
        <f>E51*I51</f>
        <v>216</v>
      </c>
      <c r="S51" s="81">
        <f>E51*J51</f>
        <v>216</v>
      </c>
      <c r="T51" s="37">
        <f t="shared" si="0"/>
        <v>648</v>
      </c>
      <c r="U51" s="22">
        <f t="shared" si="1"/>
        <v>123.12</v>
      </c>
      <c r="V51" s="38">
        <f t="shared" si="2"/>
        <v>771.12</v>
      </c>
      <c r="X51" s="44" t="e">
        <f>T51*#REF!</f>
        <v>#REF!</v>
      </c>
      <c r="Y51" s="20" t="e">
        <f t="shared" si="3"/>
        <v>#REF!</v>
      </c>
      <c r="Z51" s="45" t="e">
        <f t="shared" si="4"/>
        <v>#REF!</v>
      </c>
    </row>
    <row r="52" spans="2:26" ht="31.5" customHeight="1">
      <c r="B52" s="14">
        <v>42</v>
      </c>
      <c r="C52" s="229" t="s">
        <v>143</v>
      </c>
      <c r="D52" s="229"/>
      <c r="E52" s="11">
        <v>119</v>
      </c>
      <c r="F52" s="11" t="s">
        <v>144</v>
      </c>
      <c r="G52" s="57" t="s">
        <v>68</v>
      </c>
      <c r="H52" s="110">
        <v>2</v>
      </c>
      <c r="I52" s="111">
        <v>2</v>
      </c>
      <c r="J52" s="112">
        <v>2</v>
      </c>
      <c r="K52" s="99">
        <v>480</v>
      </c>
      <c r="L52" s="55">
        <v>480</v>
      </c>
      <c r="M52" s="100">
        <v>480</v>
      </c>
      <c r="N52" s="97">
        <v>357.68</v>
      </c>
      <c r="O52" s="54">
        <v>357.68</v>
      </c>
      <c r="P52" s="93">
        <v>357.68</v>
      </c>
      <c r="Q52" s="37">
        <f>E52*H52</f>
        <v>238</v>
      </c>
      <c r="R52" s="22">
        <f>E52*I52</f>
        <v>238</v>
      </c>
      <c r="S52" s="81">
        <f>E52*J52</f>
        <v>238</v>
      </c>
      <c r="T52" s="37">
        <f t="shared" si="0"/>
        <v>714</v>
      </c>
      <c r="U52" s="22">
        <f t="shared" si="1"/>
        <v>135.66</v>
      </c>
      <c r="V52" s="38">
        <f t="shared" si="2"/>
        <v>849.66</v>
      </c>
      <c r="X52" s="44" t="e">
        <f>T52*#REF!</f>
        <v>#REF!</v>
      </c>
      <c r="Y52" s="20" t="e">
        <f t="shared" si="3"/>
        <v>#REF!</v>
      </c>
      <c r="Z52" s="45" t="e">
        <f t="shared" si="4"/>
        <v>#REF!</v>
      </c>
    </row>
    <row r="53" spans="2:26" ht="22.5" customHeight="1">
      <c r="B53" s="14">
        <v>43</v>
      </c>
      <c r="C53" s="230" t="s">
        <v>145</v>
      </c>
      <c r="D53" s="230"/>
      <c r="E53" s="5">
        <v>115</v>
      </c>
      <c r="F53" s="5" t="s">
        <v>146</v>
      </c>
      <c r="G53" s="57" t="s">
        <v>68</v>
      </c>
      <c r="H53" s="110">
        <v>2</v>
      </c>
      <c r="I53" s="111">
        <v>2</v>
      </c>
      <c r="J53" s="112">
        <v>2</v>
      </c>
      <c r="K53" s="99">
        <v>480</v>
      </c>
      <c r="L53" s="55">
        <v>480</v>
      </c>
      <c r="M53" s="100">
        <v>480</v>
      </c>
      <c r="N53" s="97">
        <v>357.68</v>
      </c>
      <c r="O53" s="54">
        <v>357.68</v>
      </c>
      <c r="P53" s="93">
        <v>357.68</v>
      </c>
      <c r="Q53" s="37">
        <f>E53*H53</f>
        <v>230</v>
      </c>
      <c r="R53" s="22">
        <f>E53*I53</f>
        <v>230</v>
      </c>
      <c r="S53" s="81">
        <f>E53*J53</f>
        <v>230</v>
      </c>
      <c r="T53" s="37">
        <f t="shared" si="0"/>
        <v>690</v>
      </c>
      <c r="U53" s="22">
        <f t="shared" si="1"/>
        <v>131.1</v>
      </c>
      <c r="V53" s="38">
        <f t="shared" si="2"/>
        <v>821.1</v>
      </c>
      <c r="X53" s="44" t="e">
        <f>T53*#REF!</f>
        <v>#REF!</v>
      </c>
      <c r="Y53" s="20" t="e">
        <f t="shared" si="3"/>
        <v>#REF!</v>
      </c>
      <c r="Z53" s="45" t="e">
        <f t="shared" si="4"/>
        <v>#REF!</v>
      </c>
    </row>
    <row r="54" spans="2:26" ht="20.25" customHeight="1" thickBot="1">
      <c r="B54" s="66">
        <v>44</v>
      </c>
      <c r="C54" s="231" t="s">
        <v>147</v>
      </c>
      <c r="D54" s="231"/>
      <c r="E54" s="25">
        <v>169</v>
      </c>
      <c r="F54" s="25" t="s">
        <v>148</v>
      </c>
      <c r="G54" s="67" t="s">
        <v>68</v>
      </c>
      <c r="H54" s="113">
        <v>2</v>
      </c>
      <c r="I54" s="114">
        <v>2</v>
      </c>
      <c r="J54" s="115">
        <v>2</v>
      </c>
      <c r="K54" s="101">
        <v>480</v>
      </c>
      <c r="L54" s="102">
        <v>480</v>
      </c>
      <c r="M54" s="103">
        <v>480</v>
      </c>
      <c r="N54" s="98">
        <v>357.68</v>
      </c>
      <c r="O54" s="94">
        <v>357.68</v>
      </c>
      <c r="P54" s="95">
        <v>357.68</v>
      </c>
      <c r="Q54" s="39">
        <f>E54*H54</f>
        <v>338</v>
      </c>
      <c r="R54" s="40">
        <f>E54*I54</f>
        <v>338</v>
      </c>
      <c r="S54" s="82">
        <f>E54*J54</f>
        <v>338</v>
      </c>
      <c r="T54" s="39">
        <f t="shared" si="0"/>
        <v>1014</v>
      </c>
      <c r="U54" s="40">
        <f t="shared" si="1"/>
        <v>192.66</v>
      </c>
      <c r="V54" s="41">
        <f t="shared" si="2"/>
        <v>1206.6600000000001</v>
      </c>
      <c r="X54" s="84" t="e">
        <f>T54*#REF!</f>
        <v>#REF!</v>
      </c>
      <c r="Y54" s="28" t="e">
        <f t="shared" si="3"/>
        <v>#REF!</v>
      </c>
      <c r="Z54" s="46" t="e">
        <f>X54+Y54</f>
        <v>#REF!</v>
      </c>
    </row>
    <row r="55" spans="2:26" ht="15.75" thickBot="1">
      <c r="B55" s="181" t="s">
        <v>162</v>
      </c>
      <c r="C55" s="272"/>
      <c r="D55" s="272"/>
      <c r="E55" s="272"/>
      <c r="F55" s="272"/>
      <c r="G55" s="273"/>
      <c r="H55" s="119">
        <f>SUM(H11:H54)</f>
        <v>88</v>
      </c>
      <c r="I55" s="119">
        <f t="shared" ref="I55:J55" si="5">SUM(I11:I54)</f>
        <v>88</v>
      </c>
      <c r="J55" s="120">
        <f t="shared" si="5"/>
        <v>88</v>
      </c>
      <c r="K55" s="72"/>
      <c r="L55" s="72"/>
      <c r="M55" s="73"/>
      <c r="N55" s="72"/>
      <c r="O55" s="72"/>
      <c r="P55" s="72"/>
      <c r="Q55" s="74"/>
      <c r="R55" s="74"/>
      <c r="S55" s="75"/>
      <c r="T55" s="76">
        <f>SUM(T33:T54)</f>
        <v>47493.48</v>
      </c>
      <c r="U55" s="74">
        <f t="shared" ref="U55:V55" si="6">SUM(U33:U54)</f>
        <v>9023.7612000000008</v>
      </c>
      <c r="V55" s="77">
        <f t="shared" si="6"/>
        <v>56517.241200000019</v>
      </c>
      <c r="W55" s="27"/>
      <c r="X55" s="76" t="e">
        <f>SUM(X33:X54)</f>
        <v>#REF!</v>
      </c>
      <c r="Y55" s="74" t="e">
        <f t="shared" ref="Y55:Z55" si="7">SUM(Y33:Y54)</f>
        <v>#REF!</v>
      </c>
      <c r="Z55" s="77" t="e">
        <f t="shared" si="7"/>
        <v>#REF!</v>
      </c>
    </row>
    <row r="56" spans="2:26" ht="15.75" thickBot="1">
      <c r="B56" s="270" t="s">
        <v>159</v>
      </c>
      <c r="C56" s="271"/>
      <c r="D56" s="271"/>
      <c r="E56" s="271"/>
      <c r="F56" s="271"/>
      <c r="G56" s="271"/>
      <c r="H56" s="271"/>
      <c r="I56" s="271"/>
      <c r="J56" s="271"/>
      <c r="K56" s="71"/>
      <c r="L56" s="72"/>
      <c r="M56" s="73"/>
      <c r="N56" s="72"/>
      <c r="O56" s="72"/>
      <c r="P56" s="72"/>
      <c r="Q56" s="74"/>
      <c r="R56" s="74"/>
      <c r="S56" s="75"/>
      <c r="T56" s="29">
        <f t="shared" ref="T56:W56" si="8">T55*19%</f>
        <v>9023.7612000000008</v>
      </c>
      <c r="U56" s="29">
        <f t="shared" si="8"/>
        <v>1714.5146280000001</v>
      </c>
      <c r="V56" s="29">
        <f t="shared" si="8"/>
        <v>10738.275828000003</v>
      </c>
      <c r="W56" s="29">
        <f t="shared" si="8"/>
        <v>0</v>
      </c>
      <c r="X56" s="29" t="e">
        <f>X55*19%</f>
        <v>#REF!</v>
      </c>
      <c r="Y56" s="29" t="e">
        <f t="shared" ref="Y56:Z56" si="9">Y55*19%</f>
        <v>#REF!</v>
      </c>
      <c r="Z56" s="88" t="e">
        <f t="shared" si="9"/>
        <v>#REF!</v>
      </c>
    </row>
    <row r="57" spans="2:26" ht="36" customHeight="1" thickBot="1">
      <c r="B57" s="170" t="s">
        <v>15</v>
      </c>
      <c r="C57" s="171"/>
      <c r="D57" s="171"/>
      <c r="E57" s="171"/>
      <c r="F57" s="171"/>
      <c r="G57" s="171"/>
      <c r="H57" s="171"/>
      <c r="I57" s="171"/>
      <c r="J57" s="171"/>
      <c r="K57" s="85"/>
      <c r="L57" s="86"/>
      <c r="M57" s="87"/>
      <c r="N57" s="86"/>
      <c r="O57" s="86"/>
      <c r="P57" s="86"/>
      <c r="Q57" s="74"/>
      <c r="R57" s="74"/>
      <c r="S57" s="75"/>
      <c r="T57" s="29">
        <f t="shared" ref="T57:W57" si="10">T55+T56</f>
        <v>56517.241200000004</v>
      </c>
      <c r="U57" s="29">
        <f t="shared" si="10"/>
        <v>10738.275828000002</v>
      </c>
      <c r="V57" s="29">
        <f t="shared" si="10"/>
        <v>67255.517028000017</v>
      </c>
      <c r="W57" s="29">
        <f t="shared" si="10"/>
        <v>0</v>
      </c>
      <c r="X57" s="29" t="e">
        <f>X55+X56</f>
        <v>#REF!</v>
      </c>
      <c r="Y57" s="29" t="e">
        <f t="shared" ref="Y57:Z57" si="11">Y55+Y56</f>
        <v>#REF!</v>
      </c>
      <c r="Z57" s="88" t="e">
        <f t="shared" si="11"/>
        <v>#REF!</v>
      </c>
    </row>
    <row r="58" spans="2:26">
      <c r="D58" t="s">
        <v>149</v>
      </c>
      <c r="F58" s="48"/>
      <c r="S58" s="12"/>
      <c r="T58" s="12"/>
      <c r="U58" s="12"/>
    </row>
    <row r="61" spans="2:26" ht="15.75">
      <c r="C61" s="19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27"/>
      <c r="R61" s="227"/>
      <c r="S61" s="227"/>
      <c r="T61" s="227"/>
    </row>
    <row r="62" spans="2:26">
      <c r="C62" s="48"/>
      <c r="Q62" s="48"/>
      <c r="S62" s="48"/>
    </row>
    <row r="64" spans="2:26">
      <c r="R64" s="12"/>
    </row>
  </sheetData>
  <mergeCells count="81">
    <mergeCell ref="C54:D54"/>
    <mergeCell ref="B56:J56"/>
    <mergeCell ref="B57:J57"/>
    <mergeCell ref="Q61:R61"/>
    <mergeCell ref="S61:T61"/>
    <mergeCell ref="B55:G55"/>
    <mergeCell ref="C53:D53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41:D41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29:D29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V9:V10"/>
    <mergeCell ref="X9:X10"/>
    <mergeCell ref="Z9:Z10"/>
    <mergeCell ref="C10:D10"/>
    <mergeCell ref="C11:D11"/>
    <mergeCell ref="N9:N10"/>
    <mergeCell ref="O9:O10"/>
    <mergeCell ref="P9:P10"/>
    <mergeCell ref="Q9:Q10"/>
    <mergeCell ref="R9:R10"/>
    <mergeCell ref="S9:S10"/>
    <mergeCell ref="H9:H10"/>
    <mergeCell ref="I9:I10"/>
    <mergeCell ref="J9:J10"/>
    <mergeCell ref="M9:M10"/>
    <mergeCell ref="H8:J8"/>
    <mergeCell ref="K8:M8"/>
    <mergeCell ref="C17:D17"/>
    <mergeCell ref="T9:T10"/>
    <mergeCell ref="C12:D12"/>
    <mergeCell ref="C13:D13"/>
    <mergeCell ref="C14:D14"/>
    <mergeCell ref="C15:D15"/>
    <mergeCell ref="C16:D16"/>
    <mergeCell ref="N8:P8"/>
    <mergeCell ref="Q8:S8"/>
    <mergeCell ref="T8:V8"/>
    <mergeCell ref="X8:Z8"/>
    <mergeCell ref="D2:V2"/>
    <mergeCell ref="B3:V3"/>
    <mergeCell ref="C4:V4"/>
    <mergeCell ref="C5:T5"/>
    <mergeCell ref="C6:W6"/>
    <mergeCell ref="B8:D9"/>
    <mergeCell ref="E8:E10"/>
    <mergeCell ref="F8:F10"/>
    <mergeCell ref="G8:G10"/>
    <mergeCell ref="K9:K10"/>
    <mergeCell ref="L9:L10"/>
  </mergeCells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5532C-325A-43E2-A93A-C5FFCA503506}">
  <dimension ref="B2:AA42"/>
  <sheetViews>
    <sheetView tabSelected="1" topLeftCell="A19" workbookViewId="0">
      <selection activeCell="B8" sqref="B8:J33"/>
    </sheetView>
  </sheetViews>
  <sheetFormatPr baseColWidth="10" defaultColWidth="11" defaultRowHeight="15"/>
  <cols>
    <col min="1" max="1" width="3.5703125" customWidth="1"/>
    <col min="2" max="2" width="6.140625" customWidth="1"/>
    <col min="3" max="3" width="16.28515625" customWidth="1"/>
    <col min="4" max="4" width="7.7109375" customWidth="1"/>
    <col min="5" max="5" width="10.42578125" customWidth="1"/>
    <col min="6" max="6" width="13.85546875" customWidth="1"/>
    <col min="7" max="7" width="9.140625" customWidth="1"/>
    <col min="8" max="8" width="12.5703125" customWidth="1"/>
    <col min="9" max="9" width="12.7109375" customWidth="1"/>
    <col min="10" max="16" width="13.42578125" customWidth="1"/>
    <col min="17" max="17" width="13.85546875" customWidth="1"/>
    <col min="18" max="18" width="12.5703125" customWidth="1"/>
    <col min="19" max="19" width="16.28515625" customWidth="1"/>
    <col min="20" max="21" width="12.42578125" customWidth="1"/>
    <col min="22" max="22" width="15.42578125" customWidth="1"/>
    <col min="23" max="23" width="0.5703125" hidden="1" customWidth="1"/>
    <col min="24" max="24" width="11.5703125" customWidth="1"/>
    <col min="25" max="25" width="13.140625" customWidth="1"/>
    <col min="26" max="26" width="13.5703125" customWidth="1"/>
  </cols>
  <sheetData>
    <row r="2" spans="2:27">
      <c r="C2" s="17"/>
      <c r="D2" s="17"/>
      <c r="E2" s="17"/>
      <c r="F2" s="17"/>
      <c r="G2" s="17"/>
      <c r="H2" s="17" t="s">
        <v>0</v>
      </c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2:27">
      <c r="C3" s="17"/>
      <c r="D3" s="17"/>
      <c r="E3" s="17"/>
      <c r="F3" s="17"/>
      <c r="G3" s="17"/>
      <c r="H3" s="17" t="s">
        <v>1</v>
      </c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2:27" ht="19.5" customHeight="1">
      <c r="C4" s="201" t="s">
        <v>2</v>
      </c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1"/>
      <c r="S4" s="201"/>
      <c r="T4" s="201"/>
      <c r="U4" s="56"/>
    </row>
    <row r="5" spans="2:27" ht="22.5" customHeight="1"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18"/>
      <c r="X5" s="18"/>
    </row>
    <row r="6" spans="2:27" ht="32.25" customHeight="1">
      <c r="B6" s="215" t="s">
        <v>3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</row>
    <row r="7" spans="2:27" ht="42.75" customHeight="1" thickBot="1"/>
    <row r="8" spans="2:27" ht="28.5" customHeight="1" thickBot="1">
      <c r="B8" s="202" t="s">
        <v>4</v>
      </c>
      <c r="C8" s="203"/>
      <c r="D8" s="204"/>
      <c r="E8" s="208" t="s">
        <v>5</v>
      </c>
      <c r="F8" s="208" t="s">
        <v>7</v>
      </c>
      <c r="G8" s="212" t="s">
        <v>8</v>
      </c>
      <c r="H8" s="172" t="s">
        <v>163</v>
      </c>
      <c r="I8" s="173"/>
      <c r="J8" s="174"/>
      <c r="K8" s="172" t="s">
        <v>156</v>
      </c>
      <c r="L8" s="173"/>
      <c r="M8" s="174"/>
      <c r="N8" s="219" t="s">
        <v>155</v>
      </c>
      <c r="O8" s="220"/>
      <c r="P8" s="221"/>
      <c r="Q8" s="173" t="s">
        <v>160</v>
      </c>
      <c r="R8" s="173"/>
      <c r="S8" s="173"/>
      <c r="T8" s="172" t="s">
        <v>157</v>
      </c>
      <c r="U8" s="173"/>
      <c r="V8" s="174"/>
      <c r="X8" s="172" t="s">
        <v>161</v>
      </c>
      <c r="Y8" s="173"/>
      <c r="Z8" s="174"/>
    </row>
    <row r="9" spans="2:27" ht="59.25" customHeight="1">
      <c r="B9" s="205"/>
      <c r="C9" s="206"/>
      <c r="D9" s="207"/>
      <c r="E9" s="209"/>
      <c r="F9" s="211"/>
      <c r="G9" s="213"/>
      <c r="H9" s="175" t="s">
        <v>9</v>
      </c>
      <c r="I9" s="177" t="s">
        <v>10</v>
      </c>
      <c r="J9" s="179" t="s">
        <v>11</v>
      </c>
      <c r="K9" s="175" t="s">
        <v>9</v>
      </c>
      <c r="L9" s="177" t="s">
        <v>10</v>
      </c>
      <c r="M9" s="179" t="s">
        <v>11</v>
      </c>
      <c r="N9" s="175" t="s">
        <v>9</v>
      </c>
      <c r="O9" s="177" t="s">
        <v>10</v>
      </c>
      <c r="P9" s="179" t="s">
        <v>11</v>
      </c>
      <c r="Q9" s="217" t="s">
        <v>12</v>
      </c>
      <c r="R9" s="223" t="s">
        <v>13</v>
      </c>
      <c r="S9" s="225" t="s">
        <v>14</v>
      </c>
      <c r="T9" s="222" t="s">
        <v>15</v>
      </c>
      <c r="U9" s="58"/>
      <c r="V9" s="216"/>
      <c r="X9" s="222" t="s">
        <v>15</v>
      </c>
      <c r="Y9" s="58"/>
      <c r="Z9" s="216"/>
    </row>
    <row r="10" spans="2:27" ht="75" customHeight="1" thickBot="1">
      <c r="B10" s="1" t="s">
        <v>16</v>
      </c>
      <c r="C10" s="187" t="s">
        <v>17</v>
      </c>
      <c r="D10" s="188"/>
      <c r="E10" s="210"/>
      <c r="F10" s="210"/>
      <c r="G10" s="214"/>
      <c r="H10" s="176"/>
      <c r="I10" s="178"/>
      <c r="J10" s="180"/>
      <c r="K10" s="176"/>
      <c r="L10" s="178"/>
      <c r="M10" s="180"/>
      <c r="N10" s="176"/>
      <c r="O10" s="178"/>
      <c r="P10" s="180"/>
      <c r="Q10" s="218"/>
      <c r="R10" s="224"/>
      <c r="S10" s="226"/>
      <c r="T10" s="222"/>
      <c r="U10" s="58" t="s">
        <v>18</v>
      </c>
      <c r="V10" s="216"/>
      <c r="X10" s="222"/>
      <c r="Y10" s="58" t="s">
        <v>18</v>
      </c>
      <c r="Z10" s="216"/>
      <c r="AA10" s="47"/>
    </row>
    <row r="11" spans="2:27" ht="30.75" customHeight="1" thickBot="1">
      <c r="B11" s="14">
        <v>1</v>
      </c>
      <c r="C11" s="185" t="s">
        <v>19</v>
      </c>
      <c r="D11" s="198"/>
      <c r="E11" s="5">
        <v>217.44</v>
      </c>
      <c r="F11" s="5" t="s">
        <v>20</v>
      </c>
      <c r="G11" s="57" t="s">
        <v>21</v>
      </c>
      <c r="H11" s="116">
        <v>2</v>
      </c>
      <c r="I11" s="117">
        <v>2</v>
      </c>
      <c r="J11" s="118">
        <v>2</v>
      </c>
      <c r="K11" s="61">
        <v>790</v>
      </c>
      <c r="L11" s="13">
        <v>790</v>
      </c>
      <c r="M11" s="62">
        <v>790</v>
      </c>
      <c r="N11" s="61">
        <v>988.88</v>
      </c>
      <c r="O11" s="13">
        <v>988.88</v>
      </c>
      <c r="P11" s="62">
        <v>988.88</v>
      </c>
      <c r="Q11" s="78">
        <f>SUM(H11+K11+N11)/3</f>
        <v>593.62666666666667</v>
      </c>
      <c r="R11" s="78">
        <f t="shared" ref="R11" si="0">SUM(I11+L11+O11)/3</f>
        <v>593.62666666666667</v>
      </c>
      <c r="S11" s="79">
        <f>SUM(J11+M11+P11)/3</f>
        <v>593.62666666666667</v>
      </c>
      <c r="T11" s="35">
        <f>Q11*E11</f>
        <v>129078.18240000001</v>
      </c>
      <c r="U11" s="36">
        <f>R11*E11</f>
        <v>129078.18240000001</v>
      </c>
      <c r="V11" s="80">
        <f>S11*E11</f>
        <v>129078.18240000001</v>
      </c>
      <c r="X11" s="42" t="e">
        <f>T11*#REF!</f>
        <v>#REF!</v>
      </c>
      <c r="Y11" s="43" t="e">
        <f>U11*#REF!</f>
        <v>#REF!</v>
      </c>
      <c r="Z11" s="83" t="e">
        <f>V11*#REF!</f>
        <v>#REF!</v>
      </c>
    </row>
    <row r="12" spans="2:27" ht="32.25" customHeight="1" thickBot="1">
      <c r="B12" s="14">
        <v>2</v>
      </c>
      <c r="C12" s="196" t="s">
        <v>22</v>
      </c>
      <c r="D12" s="197"/>
      <c r="E12" s="5">
        <v>889.96</v>
      </c>
      <c r="F12" s="3" t="s">
        <v>23</v>
      </c>
      <c r="G12" s="57" t="s">
        <v>21</v>
      </c>
      <c r="H12" s="116">
        <v>2</v>
      </c>
      <c r="I12" s="117">
        <v>2</v>
      </c>
      <c r="J12" s="118">
        <v>2</v>
      </c>
      <c r="K12" s="61">
        <v>790</v>
      </c>
      <c r="L12" s="13">
        <v>790</v>
      </c>
      <c r="M12" s="62">
        <v>790</v>
      </c>
      <c r="N12" s="61">
        <v>988.88</v>
      </c>
      <c r="O12" s="13">
        <v>988.88</v>
      </c>
      <c r="P12" s="62">
        <v>988.88</v>
      </c>
      <c r="Q12" s="78">
        <f>(H12+K12+N12)/3</f>
        <v>593.62666666666667</v>
      </c>
      <c r="R12" s="78">
        <f t="shared" ref="R12:S12" si="1">(I12+L12+O12)/3</f>
        <v>593.62666666666667</v>
      </c>
      <c r="S12" s="79">
        <f t="shared" si="1"/>
        <v>593.62666666666667</v>
      </c>
      <c r="T12" s="37">
        <f>Q12*E12</f>
        <v>528303.98826666665</v>
      </c>
      <c r="U12" s="22">
        <f>R12*E12</f>
        <v>528303.98826666665</v>
      </c>
      <c r="V12" s="81">
        <f>S12*E12</f>
        <v>528303.98826666665</v>
      </c>
      <c r="X12" s="42" t="e">
        <f>T12*#REF!</f>
        <v>#REF!</v>
      </c>
      <c r="Y12" s="43" t="e">
        <f>U12*#REF!</f>
        <v>#REF!</v>
      </c>
      <c r="Z12" s="83" t="e">
        <f>V12*#REF!</f>
        <v>#REF!</v>
      </c>
    </row>
    <row r="13" spans="2:27" ht="23.25" thickBot="1">
      <c r="B13" s="14">
        <v>3</v>
      </c>
      <c r="C13" s="189" t="s">
        <v>24</v>
      </c>
      <c r="D13" s="190"/>
      <c r="E13" s="5">
        <v>177</v>
      </c>
      <c r="F13" s="3" t="s">
        <v>25</v>
      </c>
      <c r="G13" s="57" t="s">
        <v>21</v>
      </c>
      <c r="H13" s="116">
        <v>2</v>
      </c>
      <c r="I13" s="117">
        <v>2</v>
      </c>
      <c r="J13" s="118">
        <v>2</v>
      </c>
      <c r="K13" s="61">
        <v>790</v>
      </c>
      <c r="L13" s="13">
        <v>790</v>
      </c>
      <c r="M13" s="62">
        <v>790</v>
      </c>
      <c r="N13" s="61">
        <v>988.88</v>
      </c>
      <c r="O13" s="13">
        <v>988.88</v>
      </c>
      <c r="P13" s="62">
        <v>988.88</v>
      </c>
      <c r="Q13" s="78">
        <f t="shared" ref="Q13" si="2">SUM(H13+K13+N13)/3</f>
        <v>593.62666666666667</v>
      </c>
      <c r="R13" s="78">
        <f t="shared" ref="R13" si="3">SUM(I13+L13+O13)/3</f>
        <v>593.62666666666667</v>
      </c>
      <c r="S13" s="79">
        <f t="shared" ref="S13" si="4">SUM(J13+M13+P13)/3</f>
        <v>593.62666666666667</v>
      </c>
      <c r="T13" s="37">
        <f>Q13*E13</f>
        <v>105071.92</v>
      </c>
      <c r="U13" s="22">
        <f>R13*E13</f>
        <v>105071.92</v>
      </c>
      <c r="V13" s="81">
        <f>S13*E13</f>
        <v>105071.92</v>
      </c>
      <c r="X13" s="42" t="e">
        <f>T13*#REF!</f>
        <v>#REF!</v>
      </c>
      <c r="Y13" s="43" t="e">
        <f>U13*#REF!</f>
        <v>#REF!</v>
      </c>
      <c r="Z13" s="83" t="e">
        <f>V13*#REF!</f>
        <v>#REF!</v>
      </c>
    </row>
    <row r="14" spans="2:27" ht="36.75" customHeight="1" thickBot="1">
      <c r="B14" s="14">
        <v>4</v>
      </c>
      <c r="C14" s="185" t="s">
        <v>26</v>
      </c>
      <c r="D14" s="186"/>
      <c r="E14" s="5">
        <v>105</v>
      </c>
      <c r="F14" s="5" t="s">
        <v>27</v>
      </c>
      <c r="G14" s="57" t="s">
        <v>21</v>
      </c>
      <c r="H14" s="116">
        <v>2</v>
      </c>
      <c r="I14" s="117">
        <v>2</v>
      </c>
      <c r="J14" s="118">
        <v>2</v>
      </c>
      <c r="K14" s="61">
        <v>790</v>
      </c>
      <c r="L14" s="13">
        <v>790</v>
      </c>
      <c r="M14" s="62">
        <v>790</v>
      </c>
      <c r="N14" s="61">
        <v>988.88</v>
      </c>
      <c r="O14" s="13">
        <v>988.88</v>
      </c>
      <c r="P14" s="62">
        <v>988.88</v>
      </c>
      <c r="Q14" s="78">
        <f t="shared" ref="Q14:S14" si="5">(H14+K14+N14)/3</f>
        <v>593.62666666666667</v>
      </c>
      <c r="R14" s="78">
        <f t="shared" si="5"/>
        <v>593.62666666666667</v>
      </c>
      <c r="S14" s="79">
        <f t="shared" si="5"/>
        <v>593.62666666666667</v>
      </c>
      <c r="T14" s="37">
        <f>Q14*E14</f>
        <v>62330.8</v>
      </c>
      <c r="U14" s="22">
        <f>R14*E14</f>
        <v>62330.8</v>
      </c>
      <c r="V14" s="81">
        <f>S14*E14</f>
        <v>62330.8</v>
      </c>
      <c r="X14" s="42" t="e">
        <f>T14*#REF!</f>
        <v>#REF!</v>
      </c>
      <c r="Y14" s="43" t="e">
        <f>U14*#REF!</f>
        <v>#REF!</v>
      </c>
      <c r="Z14" s="83" t="e">
        <f>V14*#REF!</f>
        <v>#REF!</v>
      </c>
    </row>
    <row r="15" spans="2:27" ht="26.25" customHeight="1" thickBot="1">
      <c r="B15" s="14">
        <v>5</v>
      </c>
      <c r="C15" s="183" t="s">
        <v>28</v>
      </c>
      <c r="D15" s="184"/>
      <c r="E15" s="5">
        <v>154</v>
      </c>
      <c r="F15" s="5" t="s">
        <v>29</v>
      </c>
      <c r="G15" s="57" t="s">
        <v>21</v>
      </c>
      <c r="H15" s="116">
        <v>2</v>
      </c>
      <c r="I15" s="117">
        <v>2</v>
      </c>
      <c r="J15" s="118">
        <v>2</v>
      </c>
      <c r="K15" s="61">
        <v>790</v>
      </c>
      <c r="L15" s="13">
        <v>790</v>
      </c>
      <c r="M15" s="62">
        <v>790</v>
      </c>
      <c r="N15" s="61">
        <v>988.88</v>
      </c>
      <c r="O15" s="13">
        <v>988.88</v>
      </c>
      <c r="P15" s="62">
        <v>988.88</v>
      </c>
      <c r="Q15" s="78">
        <f t="shared" ref="Q15:Q16" si="6">SUM(H15+K15+N15)/3</f>
        <v>593.62666666666667</v>
      </c>
      <c r="R15" s="78">
        <f t="shared" ref="R15:S16" si="7">SUM(I15+L15+O15)/3</f>
        <v>593.62666666666667</v>
      </c>
      <c r="S15" s="79">
        <f t="shared" si="7"/>
        <v>593.62666666666667</v>
      </c>
      <c r="T15" s="37">
        <f>Q15*E15</f>
        <v>91418.506666666668</v>
      </c>
      <c r="U15" s="22">
        <f>R15*E15</f>
        <v>91418.506666666668</v>
      </c>
      <c r="V15" s="81">
        <f>S15*E15</f>
        <v>91418.506666666668</v>
      </c>
      <c r="X15" s="42" t="e">
        <f>T15*#REF!</f>
        <v>#REF!</v>
      </c>
      <c r="Y15" s="43" t="e">
        <f>U15*#REF!</f>
        <v>#REF!</v>
      </c>
      <c r="Z15" s="83" t="e">
        <f>V15*#REF!</f>
        <v>#REF!</v>
      </c>
    </row>
    <row r="16" spans="2:27" ht="26.25" customHeight="1" thickBot="1">
      <c r="B16" s="14">
        <v>6</v>
      </c>
      <c r="C16" s="185" t="s">
        <v>30</v>
      </c>
      <c r="D16" s="186"/>
      <c r="E16" s="5">
        <v>6500</v>
      </c>
      <c r="F16" s="5" t="s">
        <v>31</v>
      </c>
      <c r="G16" s="57" t="s">
        <v>21</v>
      </c>
      <c r="H16" s="116">
        <v>2</v>
      </c>
      <c r="I16" s="117">
        <v>2</v>
      </c>
      <c r="J16" s="118">
        <v>2</v>
      </c>
      <c r="K16" s="61">
        <v>790</v>
      </c>
      <c r="L16" s="13">
        <v>790</v>
      </c>
      <c r="M16" s="62">
        <v>790</v>
      </c>
      <c r="N16" s="61">
        <v>515.48</v>
      </c>
      <c r="O16" s="13">
        <v>515.48</v>
      </c>
      <c r="P16" s="62">
        <v>515.48</v>
      </c>
      <c r="Q16" s="78">
        <f t="shared" si="6"/>
        <v>435.82666666666665</v>
      </c>
      <c r="R16" s="78">
        <f t="shared" si="7"/>
        <v>435.82666666666665</v>
      </c>
      <c r="S16" s="79">
        <f t="shared" si="7"/>
        <v>435.82666666666665</v>
      </c>
      <c r="T16" s="37">
        <f>Q16*E16</f>
        <v>2832873.333333333</v>
      </c>
      <c r="U16" s="22">
        <f>R16*E16</f>
        <v>2832873.333333333</v>
      </c>
      <c r="V16" s="81">
        <f>S16*E16</f>
        <v>2832873.333333333</v>
      </c>
      <c r="X16" s="42" t="e">
        <f>T16*#REF!</f>
        <v>#REF!</v>
      </c>
      <c r="Y16" s="43" t="e">
        <f>U16*#REF!</f>
        <v>#REF!</v>
      </c>
      <c r="Z16" s="83" t="e">
        <f>V16*#REF!</f>
        <v>#REF!</v>
      </c>
    </row>
    <row r="17" spans="2:26" ht="39" customHeight="1" thickBot="1">
      <c r="B17" s="14">
        <v>7</v>
      </c>
      <c r="C17" s="185" t="s">
        <v>32</v>
      </c>
      <c r="D17" s="186"/>
      <c r="E17" s="5">
        <v>2300</v>
      </c>
      <c r="F17" s="5" t="s">
        <v>33</v>
      </c>
      <c r="G17" s="57" t="s">
        <v>21</v>
      </c>
      <c r="H17" s="116">
        <v>2</v>
      </c>
      <c r="I17" s="117">
        <v>2</v>
      </c>
      <c r="J17" s="118">
        <v>2</v>
      </c>
      <c r="K17" s="61">
        <v>790</v>
      </c>
      <c r="L17" s="13">
        <v>790</v>
      </c>
      <c r="M17" s="62">
        <v>790</v>
      </c>
      <c r="N17" s="61">
        <v>515.48</v>
      </c>
      <c r="O17" s="13">
        <v>515.48</v>
      </c>
      <c r="P17" s="62">
        <v>515.48</v>
      </c>
      <c r="Q17" s="78">
        <f t="shared" ref="Q17:S17" si="8">(H17+K17+N17)/3</f>
        <v>435.82666666666665</v>
      </c>
      <c r="R17" s="78">
        <f t="shared" si="8"/>
        <v>435.82666666666665</v>
      </c>
      <c r="S17" s="79">
        <f t="shared" si="8"/>
        <v>435.82666666666665</v>
      </c>
      <c r="T17" s="37">
        <f>Q17*E17</f>
        <v>1002401.3333333333</v>
      </c>
      <c r="U17" s="22">
        <f>R17*E17</f>
        <v>1002401.3333333333</v>
      </c>
      <c r="V17" s="81">
        <f>S17*E17</f>
        <v>1002401.3333333333</v>
      </c>
      <c r="X17" s="42" t="e">
        <f>T17*#REF!</f>
        <v>#REF!</v>
      </c>
      <c r="Y17" s="43" t="e">
        <f>U17*#REF!</f>
        <v>#REF!</v>
      </c>
      <c r="Z17" s="83" t="e">
        <f>V17*#REF!</f>
        <v>#REF!</v>
      </c>
    </row>
    <row r="18" spans="2:26" ht="27" customHeight="1" thickBot="1">
      <c r="B18" s="14">
        <v>8</v>
      </c>
      <c r="C18" s="185" t="s">
        <v>34</v>
      </c>
      <c r="D18" s="186"/>
      <c r="E18" s="5">
        <v>290</v>
      </c>
      <c r="F18" s="5" t="s">
        <v>31</v>
      </c>
      <c r="G18" s="57" t="s">
        <v>21</v>
      </c>
      <c r="H18" s="116">
        <v>2</v>
      </c>
      <c r="I18" s="117">
        <v>2</v>
      </c>
      <c r="J18" s="118">
        <v>2</v>
      </c>
      <c r="K18" s="61">
        <v>790</v>
      </c>
      <c r="L18" s="13">
        <v>790</v>
      </c>
      <c r="M18" s="62">
        <v>790</v>
      </c>
      <c r="N18" s="61">
        <v>515.48</v>
      </c>
      <c r="O18" s="13">
        <v>515.48</v>
      </c>
      <c r="P18" s="62">
        <v>515.48</v>
      </c>
      <c r="Q18" s="78">
        <f t="shared" ref="Q18" si="9">SUM(H18+K18+N18)/3</f>
        <v>435.82666666666665</v>
      </c>
      <c r="R18" s="78">
        <f t="shared" ref="R18" si="10">SUM(I18+L18+O18)/3</f>
        <v>435.82666666666665</v>
      </c>
      <c r="S18" s="79">
        <f t="shared" ref="S18" si="11">SUM(J18+M18+P18)/3</f>
        <v>435.82666666666665</v>
      </c>
      <c r="T18" s="37">
        <f>Q18*E18</f>
        <v>126389.73333333332</v>
      </c>
      <c r="U18" s="22">
        <f>R18*E18</f>
        <v>126389.73333333332</v>
      </c>
      <c r="V18" s="81">
        <f>S18*E18</f>
        <v>126389.73333333332</v>
      </c>
      <c r="X18" s="42" t="e">
        <f>T18*#REF!</f>
        <v>#REF!</v>
      </c>
      <c r="Y18" s="43" t="e">
        <f>U18*#REF!</f>
        <v>#REF!</v>
      </c>
      <c r="Z18" s="83" t="e">
        <f>V18*#REF!</f>
        <v>#REF!</v>
      </c>
    </row>
    <row r="19" spans="2:26" ht="30.75" customHeight="1" thickBot="1">
      <c r="B19" s="14">
        <v>9</v>
      </c>
      <c r="C19" s="185" t="s">
        <v>35</v>
      </c>
      <c r="D19" s="186"/>
      <c r="E19" s="5">
        <v>1020</v>
      </c>
      <c r="F19" s="5" t="s">
        <v>31</v>
      </c>
      <c r="G19" s="57" t="s">
        <v>21</v>
      </c>
      <c r="H19" s="116">
        <v>2</v>
      </c>
      <c r="I19" s="117">
        <v>2</v>
      </c>
      <c r="J19" s="118">
        <v>2</v>
      </c>
      <c r="K19" s="61">
        <v>790</v>
      </c>
      <c r="L19" s="13">
        <v>790</v>
      </c>
      <c r="M19" s="62">
        <v>790</v>
      </c>
      <c r="N19" s="61">
        <v>515.48</v>
      </c>
      <c r="O19" s="13">
        <v>515.48</v>
      </c>
      <c r="P19" s="62">
        <v>515.48</v>
      </c>
      <c r="Q19" s="78">
        <f t="shared" ref="Q19:S19" si="12">(H19+K19+N19)/3</f>
        <v>435.82666666666665</v>
      </c>
      <c r="R19" s="78">
        <f t="shared" si="12"/>
        <v>435.82666666666665</v>
      </c>
      <c r="S19" s="79">
        <f t="shared" si="12"/>
        <v>435.82666666666665</v>
      </c>
      <c r="T19" s="37">
        <f>Q19*E19</f>
        <v>444543.2</v>
      </c>
      <c r="U19" s="22">
        <f>R19*E19</f>
        <v>444543.2</v>
      </c>
      <c r="V19" s="81">
        <f>S19*E19</f>
        <v>444543.2</v>
      </c>
      <c r="X19" s="42" t="e">
        <f>T19*#REF!</f>
        <v>#REF!</v>
      </c>
      <c r="Y19" s="43" t="e">
        <f>U19*#REF!</f>
        <v>#REF!</v>
      </c>
      <c r="Z19" s="83" t="e">
        <f>V19*#REF!</f>
        <v>#REF!</v>
      </c>
    </row>
    <row r="20" spans="2:26" ht="40.5" customHeight="1" thickBot="1">
      <c r="B20" s="14">
        <v>10</v>
      </c>
      <c r="C20" s="185" t="s">
        <v>36</v>
      </c>
      <c r="D20" s="186"/>
      <c r="E20" s="5">
        <v>86.75</v>
      </c>
      <c r="F20" s="5" t="s">
        <v>33</v>
      </c>
      <c r="G20" s="57" t="s">
        <v>21</v>
      </c>
      <c r="H20" s="116">
        <v>2</v>
      </c>
      <c r="I20" s="117">
        <v>2</v>
      </c>
      <c r="J20" s="118">
        <v>2</v>
      </c>
      <c r="K20" s="61">
        <v>790</v>
      </c>
      <c r="L20" s="13">
        <v>790</v>
      </c>
      <c r="M20" s="62">
        <v>790</v>
      </c>
      <c r="N20" s="61">
        <v>515.48</v>
      </c>
      <c r="O20" s="13">
        <v>515.48</v>
      </c>
      <c r="P20" s="62">
        <v>515.48</v>
      </c>
      <c r="Q20" s="78">
        <f t="shared" ref="Q20:Q21" si="13">SUM(H20+K20+N20)/3</f>
        <v>435.82666666666665</v>
      </c>
      <c r="R20" s="78">
        <f t="shared" ref="R20:R21" si="14">SUM(I20+L20+O20)/3</f>
        <v>435.82666666666665</v>
      </c>
      <c r="S20" s="79">
        <f t="shared" ref="S20:S21" si="15">SUM(J20+M20+P20)/3</f>
        <v>435.82666666666665</v>
      </c>
      <c r="T20" s="37">
        <f>Q20*E20</f>
        <v>37807.963333333333</v>
      </c>
      <c r="U20" s="22">
        <f>R20*E20</f>
        <v>37807.963333333333</v>
      </c>
      <c r="V20" s="81">
        <f>S20*E20</f>
        <v>37807.963333333333</v>
      </c>
      <c r="X20" s="42" t="e">
        <f>T20*#REF!</f>
        <v>#REF!</v>
      </c>
      <c r="Y20" s="43" t="e">
        <f>U20*#REF!</f>
        <v>#REF!</v>
      </c>
      <c r="Z20" s="83" t="e">
        <f>V20*#REF!</f>
        <v>#REF!</v>
      </c>
    </row>
    <row r="21" spans="2:26" ht="28.5" customHeight="1" thickBot="1">
      <c r="B21" s="14">
        <v>11</v>
      </c>
      <c r="C21" s="185" t="s">
        <v>37</v>
      </c>
      <c r="D21" s="186"/>
      <c r="E21" s="5">
        <v>129.5</v>
      </c>
      <c r="F21" s="5" t="s">
        <v>38</v>
      </c>
      <c r="G21" s="57" t="s">
        <v>21</v>
      </c>
      <c r="H21" s="116">
        <v>2</v>
      </c>
      <c r="I21" s="117">
        <v>2</v>
      </c>
      <c r="J21" s="118">
        <v>2</v>
      </c>
      <c r="K21" s="61">
        <v>790</v>
      </c>
      <c r="L21" s="13">
        <v>790</v>
      </c>
      <c r="M21" s="62">
        <v>790</v>
      </c>
      <c r="N21" s="61">
        <v>988.88</v>
      </c>
      <c r="O21" s="13">
        <v>988.88</v>
      </c>
      <c r="P21" s="62">
        <v>988.88</v>
      </c>
      <c r="Q21" s="78">
        <f t="shared" si="13"/>
        <v>593.62666666666667</v>
      </c>
      <c r="R21" s="78">
        <f t="shared" si="14"/>
        <v>593.62666666666667</v>
      </c>
      <c r="S21" s="79">
        <f t="shared" si="15"/>
        <v>593.62666666666667</v>
      </c>
      <c r="T21" s="37">
        <f>Q21*E21</f>
        <v>76874.653333333335</v>
      </c>
      <c r="U21" s="22">
        <f>R21*E21</f>
        <v>76874.653333333335</v>
      </c>
      <c r="V21" s="81">
        <f>S21*E21</f>
        <v>76874.653333333335</v>
      </c>
      <c r="X21" s="42" t="e">
        <f>T21*#REF!</f>
        <v>#REF!</v>
      </c>
      <c r="Y21" s="43" t="e">
        <f>U21*#REF!</f>
        <v>#REF!</v>
      </c>
      <c r="Z21" s="83" t="e">
        <f>V21*#REF!</f>
        <v>#REF!</v>
      </c>
    </row>
    <row r="22" spans="2:26" ht="30.95" customHeight="1" thickBot="1">
      <c r="B22" s="14">
        <v>12</v>
      </c>
      <c r="C22" s="185" t="s">
        <v>39</v>
      </c>
      <c r="D22" s="186"/>
      <c r="E22" s="5">
        <v>157</v>
      </c>
      <c r="F22" s="5" t="s">
        <v>40</v>
      </c>
      <c r="G22" s="57" t="s">
        <v>21</v>
      </c>
      <c r="H22" s="116">
        <v>2</v>
      </c>
      <c r="I22" s="117">
        <v>2</v>
      </c>
      <c r="J22" s="118">
        <v>2</v>
      </c>
      <c r="K22" s="61">
        <v>790</v>
      </c>
      <c r="L22" s="13">
        <v>790</v>
      </c>
      <c r="M22" s="62">
        <v>790</v>
      </c>
      <c r="N22" s="61">
        <v>988.88</v>
      </c>
      <c r="O22" s="13">
        <v>988.88</v>
      </c>
      <c r="P22" s="62">
        <v>988.88</v>
      </c>
      <c r="Q22" s="78">
        <f t="shared" ref="Q22:S22" si="16">(H22+K22+N22)/3</f>
        <v>593.62666666666667</v>
      </c>
      <c r="R22" s="78">
        <f t="shared" si="16"/>
        <v>593.62666666666667</v>
      </c>
      <c r="S22" s="79">
        <f t="shared" si="16"/>
        <v>593.62666666666667</v>
      </c>
      <c r="T22" s="37">
        <f>Q22*E22</f>
        <v>93199.386666666673</v>
      </c>
      <c r="U22" s="22">
        <f>R22*E22</f>
        <v>93199.386666666673</v>
      </c>
      <c r="V22" s="81">
        <f>S22*E22</f>
        <v>93199.386666666673</v>
      </c>
      <c r="X22" s="42" t="e">
        <f>T22*#REF!</f>
        <v>#REF!</v>
      </c>
      <c r="Y22" s="43" t="e">
        <f>U22*#REF!</f>
        <v>#REF!</v>
      </c>
      <c r="Z22" s="83" t="e">
        <f>V22*#REF!</f>
        <v>#REF!</v>
      </c>
    </row>
    <row r="23" spans="2:26" ht="33" customHeight="1" thickBot="1">
      <c r="B23" s="14">
        <v>13</v>
      </c>
      <c r="C23" s="183" t="s">
        <v>41</v>
      </c>
      <c r="D23" s="184"/>
      <c r="E23" s="5">
        <v>78.5</v>
      </c>
      <c r="F23" s="5" t="s">
        <v>42</v>
      </c>
      <c r="G23" s="57" t="s">
        <v>21</v>
      </c>
      <c r="H23" s="116">
        <v>2</v>
      </c>
      <c r="I23" s="117">
        <v>2</v>
      </c>
      <c r="J23" s="118">
        <v>2</v>
      </c>
      <c r="K23" s="61">
        <v>790</v>
      </c>
      <c r="L23" s="13">
        <v>790</v>
      </c>
      <c r="M23" s="62">
        <v>790</v>
      </c>
      <c r="N23" s="61">
        <v>988.88</v>
      </c>
      <c r="O23" s="13">
        <v>988.88</v>
      </c>
      <c r="P23" s="62">
        <v>988.88</v>
      </c>
      <c r="Q23" s="78">
        <f t="shared" ref="Q23" si="17">SUM(H23+K23+N23)/3</f>
        <v>593.62666666666667</v>
      </c>
      <c r="R23" s="78">
        <f t="shared" ref="R23" si="18">SUM(I23+L23+O23)/3</f>
        <v>593.62666666666667</v>
      </c>
      <c r="S23" s="79">
        <f t="shared" ref="S23" si="19">SUM(J23+M23+P23)/3</f>
        <v>593.62666666666667</v>
      </c>
      <c r="T23" s="37">
        <f>Q23*E23</f>
        <v>46599.693333333336</v>
      </c>
      <c r="U23" s="22">
        <f>R23*E23</f>
        <v>46599.693333333336</v>
      </c>
      <c r="V23" s="81">
        <f>S23*E23</f>
        <v>46599.693333333336</v>
      </c>
      <c r="X23" s="42" t="e">
        <f>T23*#REF!</f>
        <v>#REF!</v>
      </c>
      <c r="Y23" s="43" t="e">
        <f>U23*#REF!</f>
        <v>#REF!</v>
      </c>
      <c r="Z23" s="83" t="e">
        <f>V23*#REF!</f>
        <v>#REF!</v>
      </c>
    </row>
    <row r="24" spans="2:26" ht="23.25" customHeight="1" thickBot="1">
      <c r="B24" s="14">
        <v>14</v>
      </c>
      <c r="C24" s="185" t="s">
        <v>43</v>
      </c>
      <c r="D24" s="186"/>
      <c r="E24" s="5">
        <v>250</v>
      </c>
      <c r="F24" s="5" t="s">
        <v>44</v>
      </c>
      <c r="G24" s="57" t="s">
        <v>21</v>
      </c>
      <c r="H24" s="116">
        <v>2</v>
      </c>
      <c r="I24" s="117">
        <v>2</v>
      </c>
      <c r="J24" s="118">
        <v>2</v>
      </c>
      <c r="K24" s="61">
        <v>790</v>
      </c>
      <c r="L24" s="13">
        <v>790</v>
      </c>
      <c r="M24" s="62">
        <v>790</v>
      </c>
      <c r="N24" s="61">
        <v>988.88</v>
      </c>
      <c r="O24" s="13">
        <v>988.88</v>
      </c>
      <c r="P24" s="62">
        <v>988.88</v>
      </c>
      <c r="Q24" s="78">
        <f t="shared" ref="Q24:S24" si="20">(H24+K24+N24)/3</f>
        <v>593.62666666666667</v>
      </c>
      <c r="R24" s="78">
        <f t="shared" si="20"/>
        <v>593.62666666666667</v>
      </c>
      <c r="S24" s="79">
        <f t="shared" si="20"/>
        <v>593.62666666666667</v>
      </c>
      <c r="T24" s="37">
        <f>Q24*E24</f>
        <v>148406.66666666666</v>
      </c>
      <c r="U24" s="22">
        <f>R24*E24</f>
        <v>148406.66666666666</v>
      </c>
      <c r="V24" s="81">
        <f>S24*E24</f>
        <v>148406.66666666666</v>
      </c>
      <c r="X24" s="42" t="e">
        <f>T24*#REF!</f>
        <v>#REF!</v>
      </c>
      <c r="Y24" s="43" t="e">
        <f>U24*#REF!</f>
        <v>#REF!</v>
      </c>
      <c r="Z24" s="83" t="e">
        <f>V24*#REF!</f>
        <v>#REF!</v>
      </c>
    </row>
    <row r="25" spans="2:26" ht="28.5" customHeight="1" thickBot="1">
      <c r="B25" s="14">
        <v>15</v>
      </c>
      <c r="C25" s="185" t="s">
        <v>45</v>
      </c>
      <c r="D25" s="186"/>
      <c r="E25" s="5">
        <v>450</v>
      </c>
      <c r="F25" s="5" t="s">
        <v>46</v>
      </c>
      <c r="G25" s="57" t="s">
        <v>21</v>
      </c>
      <c r="H25" s="116">
        <v>2</v>
      </c>
      <c r="I25" s="117">
        <v>2</v>
      </c>
      <c r="J25" s="118">
        <v>2</v>
      </c>
      <c r="K25" s="61">
        <v>790</v>
      </c>
      <c r="L25" s="13">
        <v>790</v>
      </c>
      <c r="M25" s="62">
        <v>790</v>
      </c>
      <c r="N25" s="61">
        <v>988.88</v>
      </c>
      <c r="O25" s="13">
        <v>988.88</v>
      </c>
      <c r="P25" s="62">
        <v>988.88</v>
      </c>
      <c r="Q25" s="78">
        <f t="shared" ref="Q25:Q26" si="21">SUM(H25+K25+N25)/3</f>
        <v>593.62666666666667</v>
      </c>
      <c r="R25" s="78">
        <f t="shared" ref="R25:R26" si="22">SUM(I25+L25+O25)/3</f>
        <v>593.62666666666667</v>
      </c>
      <c r="S25" s="79">
        <f t="shared" ref="S25:S26" si="23">SUM(J25+M25+P25)/3</f>
        <v>593.62666666666667</v>
      </c>
      <c r="T25" s="37">
        <f>Q25*E25</f>
        <v>267132</v>
      </c>
      <c r="U25" s="22">
        <f>R25*E25</f>
        <v>267132</v>
      </c>
      <c r="V25" s="81">
        <f>S25*E25</f>
        <v>267132</v>
      </c>
      <c r="X25" s="42" t="e">
        <f>T25*#REF!</f>
        <v>#REF!</v>
      </c>
      <c r="Y25" s="43" t="e">
        <f>U25*#REF!</f>
        <v>#REF!</v>
      </c>
      <c r="Z25" s="83" t="e">
        <f>V25*#REF!</f>
        <v>#REF!</v>
      </c>
    </row>
    <row r="26" spans="2:26" ht="27" customHeight="1" thickBot="1">
      <c r="B26" s="14">
        <v>16</v>
      </c>
      <c r="C26" s="185" t="s">
        <v>47</v>
      </c>
      <c r="D26" s="186"/>
      <c r="E26" s="5">
        <v>250</v>
      </c>
      <c r="F26" s="5" t="s">
        <v>46</v>
      </c>
      <c r="G26" s="57" t="s">
        <v>21</v>
      </c>
      <c r="H26" s="116">
        <v>2</v>
      </c>
      <c r="I26" s="117">
        <v>2</v>
      </c>
      <c r="J26" s="118">
        <v>2</v>
      </c>
      <c r="K26" s="61">
        <v>790</v>
      </c>
      <c r="L26" s="13">
        <v>790</v>
      </c>
      <c r="M26" s="62">
        <v>790</v>
      </c>
      <c r="N26" s="61">
        <v>988.88</v>
      </c>
      <c r="O26" s="13">
        <v>988.88</v>
      </c>
      <c r="P26" s="62">
        <v>988.88</v>
      </c>
      <c r="Q26" s="78">
        <f t="shared" si="21"/>
        <v>593.62666666666667</v>
      </c>
      <c r="R26" s="78">
        <f t="shared" si="22"/>
        <v>593.62666666666667</v>
      </c>
      <c r="S26" s="79">
        <f t="shared" si="23"/>
        <v>593.62666666666667</v>
      </c>
      <c r="T26" s="37">
        <f>Q26*E26</f>
        <v>148406.66666666666</v>
      </c>
      <c r="U26" s="22">
        <f>R26*E26</f>
        <v>148406.66666666666</v>
      </c>
      <c r="V26" s="81">
        <f>S26*E26</f>
        <v>148406.66666666666</v>
      </c>
      <c r="X26" s="42" t="e">
        <f>T26*#REF!</f>
        <v>#REF!</v>
      </c>
      <c r="Y26" s="43" t="e">
        <f>U26*#REF!</f>
        <v>#REF!</v>
      </c>
      <c r="Z26" s="83" t="e">
        <f>V26*#REF!</f>
        <v>#REF!</v>
      </c>
    </row>
    <row r="27" spans="2:26" ht="23.25" thickBot="1">
      <c r="B27" s="14">
        <v>17</v>
      </c>
      <c r="C27" s="185" t="s">
        <v>48</v>
      </c>
      <c r="D27" s="186"/>
      <c r="E27" s="5">
        <v>120</v>
      </c>
      <c r="F27" s="3" t="s">
        <v>49</v>
      </c>
      <c r="G27" s="57" t="s">
        <v>21</v>
      </c>
      <c r="H27" s="116">
        <v>2</v>
      </c>
      <c r="I27" s="117">
        <v>2</v>
      </c>
      <c r="J27" s="118">
        <v>2</v>
      </c>
      <c r="K27" s="61">
        <v>790</v>
      </c>
      <c r="L27" s="13">
        <v>790</v>
      </c>
      <c r="M27" s="62">
        <v>790</v>
      </c>
      <c r="N27" s="61">
        <v>988.88</v>
      </c>
      <c r="O27" s="13">
        <v>988.88</v>
      </c>
      <c r="P27" s="62">
        <v>988.88</v>
      </c>
      <c r="Q27" s="78">
        <f t="shared" ref="Q27:S27" si="24">(H27+K27+N27)/3</f>
        <v>593.62666666666667</v>
      </c>
      <c r="R27" s="78">
        <f t="shared" si="24"/>
        <v>593.62666666666667</v>
      </c>
      <c r="S27" s="79">
        <f t="shared" si="24"/>
        <v>593.62666666666667</v>
      </c>
      <c r="T27" s="37">
        <f>Q27*E27</f>
        <v>71235.199999999997</v>
      </c>
      <c r="U27" s="22">
        <f>R27*E27</f>
        <v>71235.199999999997</v>
      </c>
      <c r="V27" s="81">
        <f>S27*E27</f>
        <v>71235.199999999997</v>
      </c>
      <c r="X27" s="42" t="e">
        <f>T27*#REF!</f>
        <v>#REF!</v>
      </c>
      <c r="Y27" s="43" t="e">
        <f>U27*#REF!</f>
        <v>#REF!</v>
      </c>
      <c r="Z27" s="83" t="e">
        <f>V27*#REF!</f>
        <v>#REF!</v>
      </c>
    </row>
    <row r="28" spans="2:26" ht="31.5" customHeight="1" thickBot="1">
      <c r="B28" s="14">
        <v>18</v>
      </c>
      <c r="C28" s="185" t="s">
        <v>50</v>
      </c>
      <c r="D28" s="186"/>
      <c r="E28" s="5">
        <v>63</v>
      </c>
      <c r="F28" s="3" t="s">
        <v>51</v>
      </c>
      <c r="G28" s="57" t="s">
        <v>21</v>
      </c>
      <c r="H28" s="116">
        <v>2</v>
      </c>
      <c r="I28" s="117">
        <v>2</v>
      </c>
      <c r="J28" s="118">
        <v>2</v>
      </c>
      <c r="K28" s="61">
        <v>790</v>
      </c>
      <c r="L28" s="13">
        <v>790</v>
      </c>
      <c r="M28" s="62">
        <v>790</v>
      </c>
      <c r="N28" s="61">
        <v>988.88</v>
      </c>
      <c r="O28" s="13">
        <v>988.88</v>
      </c>
      <c r="P28" s="62">
        <v>988.88</v>
      </c>
      <c r="Q28" s="78">
        <f t="shared" ref="Q28" si="25">SUM(H28+K28+N28)/3</f>
        <v>593.62666666666667</v>
      </c>
      <c r="R28" s="78">
        <f t="shared" ref="R28" si="26">SUM(I28+L28+O28)/3</f>
        <v>593.62666666666667</v>
      </c>
      <c r="S28" s="79">
        <f t="shared" ref="S28" si="27">SUM(J28+M28+P28)/3</f>
        <v>593.62666666666667</v>
      </c>
      <c r="T28" s="37">
        <f>Q28*E28</f>
        <v>37398.480000000003</v>
      </c>
      <c r="U28" s="22">
        <f>R28*E28</f>
        <v>37398.480000000003</v>
      </c>
      <c r="V28" s="81">
        <f>S28*E28</f>
        <v>37398.480000000003</v>
      </c>
      <c r="X28" s="42" t="e">
        <f>T28*#REF!</f>
        <v>#REF!</v>
      </c>
      <c r="Y28" s="43" t="e">
        <f>U28*#REF!</f>
        <v>#REF!</v>
      </c>
      <c r="Z28" s="83" t="e">
        <f>V28*#REF!</f>
        <v>#REF!</v>
      </c>
    </row>
    <row r="29" spans="2:26" ht="30.75" customHeight="1" thickBot="1">
      <c r="B29" s="14">
        <v>19</v>
      </c>
      <c r="C29" s="185" t="s">
        <v>52</v>
      </c>
      <c r="D29" s="186"/>
      <c r="E29" s="5">
        <v>140</v>
      </c>
      <c r="F29" s="3" t="s">
        <v>53</v>
      </c>
      <c r="G29" s="57" t="s">
        <v>21</v>
      </c>
      <c r="H29" s="116">
        <v>2</v>
      </c>
      <c r="I29" s="117">
        <v>2</v>
      </c>
      <c r="J29" s="118">
        <v>2</v>
      </c>
      <c r="K29" s="61">
        <v>790</v>
      </c>
      <c r="L29" s="13">
        <v>790</v>
      </c>
      <c r="M29" s="62">
        <v>790</v>
      </c>
      <c r="N29" s="61">
        <v>988.88</v>
      </c>
      <c r="O29" s="13">
        <v>988.88</v>
      </c>
      <c r="P29" s="62">
        <v>988.88</v>
      </c>
      <c r="Q29" s="78">
        <f t="shared" ref="Q29:S29" si="28">(H29+K29+N29)/3</f>
        <v>593.62666666666667</v>
      </c>
      <c r="R29" s="78">
        <f t="shared" si="28"/>
        <v>593.62666666666667</v>
      </c>
      <c r="S29" s="79">
        <f t="shared" si="28"/>
        <v>593.62666666666667</v>
      </c>
      <c r="T29" s="37">
        <f>Q29*E29</f>
        <v>83107.733333333337</v>
      </c>
      <c r="U29" s="22">
        <f>R29*E29</f>
        <v>83107.733333333337</v>
      </c>
      <c r="V29" s="81">
        <f>S29*E29</f>
        <v>83107.733333333337</v>
      </c>
      <c r="X29" s="42" t="e">
        <f>T29*#REF!</f>
        <v>#REF!</v>
      </c>
      <c r="Y29" s="43" t="e">
        <f>U29*#REF!</f>
        <v>#REF!</v>
      </c>
      <c r="Z29" s="83" t="e">
        <f>V29*#REF!</f>
        <v>#REF!</v>
      </c>
    </row>
    <row r="30" spans="2:26" ht="28.5" customHeight="1" thickBot="1">
      <c r="B30" s="14">
        <v>20</v>
      </c>
      <c r="C30" s="185" t="s">
        <v>54</v>
      </c>
      <c r="D30" s="186"/>
      <c r="E30" s="5">
        <v>168</v>
      </c>
      <c r="F30" s="3" t="s">
        <v>55</v>
      </c>
      <c r="G30" s="57" t="s">
        <v>21</v>
      </c>
      <c r="H30" s="116">
        <v>2</v>
      </c>
      <c r="I30" s="117">
        <v>2</v>
      </c>
      <c r="J30" s="118">
        <v>2</v>
      </c>
      <c r="K30" s="61">
        <v>790</v>
      </c>
      <c r="L30" s="13">
        <v>790</v>
      </c>
      <c r="M30" s="62">
        <v>790</v>
      </c>
      <c r="N30" s="61">
        <v>988.88</v>
      </c>
      <c r="O30" s="13">
        <v>988.88</v>
      </c>
      <c r="P30" s="62">
        <v>988.88</v>
      </c>
      <c r="Q30" s="78">
        <f t="shared" ref="Q30:Q31" si="29">SUM(H30+K30+N30)/3</f>
        <v>593.62666666666667</v>
      </c>
      <c r="R30" s="78">
        <f t="shared" ref="R30:R31" si="30">SUM(I30+L30+O30)/3</f>
        <v>593.62666666666667</v>
      </c>
      <c r="S30" s="79">
        <f t="shared" ref="S30:S31" si="31">SUM(J30+M30+P30)/3</f>
        <v>593.62666666666667</v>
      </c>
      <c r="T30" s="37">
        <f>Q30*E30</f>
        <v>99729.279999999999</v>
      </c>
      <c r="U30" s="22">
        <f>R30*E30</f>
        <v>99729.279999999999</v>
      </c>
      <c r="V30" s="81">
        <f>S30*E30</f>
        <v>99729.279999999999</v>
      </c>
      <c r="X30" s="42" t="e">
        <f>T30*#REF!</f>
        <v>#REF!</v>
      </c>
      <c r="Y30" s="43" t="e">
        <f>U30*#REF!</f>
        <v>#REF!</v>
      </c>
      <c r="Z30" s="83" t="e">
        <f>V30*#REF!</f>
        <v>#REF!</v>
      </c>
    </row>
    <row r="31" spans="2:26" ht="33.75" customHeight="1" thickBot="1">
      <c r="B31" s="14">
        <v>21</v>
      </c>
      <c r="C31" s="183" t="s">
        <v>56</v>
      </c>
      <c r="D31" s="184"/>
      <c r="E31" s="5">
        <v>75</v>
      </c>
      <c r="F31" s="5" t="s">
        <v>57</v>
      </c>
      <c r="G31" s="57" t="s">
        <v>21</v>
      </c>
      <c r="H31" s="116">
        <v>2</v>
      </c>
      <c r="I31" s="117">
        <v>2</v>
      </c>
      <c r="J31" s="118">
        <v>2</v>
      </c>
      <c r="K31" s="61">
        <v>790</v>
      </c>
      <c r="L31" s="13">
        <v>790</v>
      </c>
      <c r="M31" s="62">
        <v>790</v>
      </c>
      <c r="N31" s="61">
        <v>988.88</v>
      </c>
      <c r="O31" s="13">
        <v>988.88</v>
      </c>
      <c r="P31" s="62">
        <v>988.88</v>
      </c>
      <c r="Q31" s="78">
        <f t="shared" si="29"/>
        <v>593.62666666666667</v>
      </c>
      <c r="R31" s="78">
        <f t="shared" si="30"/>
        <v>593.62666666666667</v>
      </c>
      <c r="S31" s="79">
        <f t="shared" si="31"/>
        <v>593.62666666666667</v>
      </c>
      <c r="T31" s="37">
        <f>Q31*E31</f>
        <v>44522</v>
      </c>
      <c r="U31" s="22">
        <f>R31*E31</f>
        <v>44522</v>
      </c>
      <c r="V31" s="81">
        <f>S31*E31</f>
        <v>44522</v>
      </c>
      <c r="X31" s="42" t="e">
        <f>T31*#REF!</f>
        <v>#REF!</v>
      </c>
      <c r="Y31" s="43" t="e">
        <f>U31*#REF!</f>
        <v>#REF!</v>
      </c>
      <c r="Z31" s="83" t="e">
        <f>V31*#REF!</f>
        <v>#REF!</v>
      </c>
    </row>
    <row r="32" spans="2:26" ht="33" customHeight="1" thickBot="1">
      <c r="B32" s="66">
        <v>22</v>
      </c>
      <c r="C32" s="199" t="s">
        <v>58</v>
      </c>
      <c r="D32" s="200"/>
      <c r="E32" s="25">
        <v>173.5</v>
      </c>
      <c r="F32" s="25" t="s">
        <v>59</v>
      </c>
      <c r="G32" s="67" t="s">
        <v>21</v>
      </c>
      <c r="H32" s="116">
        <v>2</v>
      </c>
      <c r="I32" s="117">
        <v>2</v>
      </c>
      <c r="J32" s="118">
        <v>2</v>
      </c>
      <c r="K32" s="68">
        <v>790</v>
      </c>
      <c r="L32" s="69">
        <v>790</v>
      </c>
      <c r="M32" s="70">
        <v>790</v>
      </c>
      <c r="N32" s="63">
        <v>988.88</v>
      </c>
      <c r="O32" s="64">
        <v>988.88</v>
      </c>
      <c r="P32" s="65">
        <v>988.88</v>
      </c>
      <c r="Q32" s="78">
        <f t="shared" ref="Q32:S32" si="32">(H32+K32+N32)/3</f>
        <v>593.62666666666667</v>
      </c>
      <c r="R32" s="78">
        <f t="shared" si="32"/>
        <v>593.62666666666667</v>
      </c>
      <c r="S32" s="79">
        <f t="shared" si="32"/>
        <v>593.62666666666667</v>
      </c>
      <c r="T32" s="39">
        <f>Q32*E32</f>
        <v>102994.22666666667</v>
      </c>
      <c r="U32" s="40">
        <f>R32*E32</f>
        <v>102994.22666666667</v>
      </c>
      <c r="V32" s="82">
        <f>S32*E32</f>
        <v>102994.22666666667</v>
      </c>
      <c r="X32" s="42" t="e">
        <f>T32*#REF!</f>
        <v>#REF!</v>
      </c>
      <c r="Y32" s="43" t="e">
        <f>U32*#REF!</f>
        <v>#REF!</v>
      </c>
      <c r="Z32" s="83" t="e">
        <f>V32*#REF!</f>
        <v>#REF!</v>
      </c>
    </row>
    <row r="33" spans="2:26" ht="21.75" customHeight="1" thickBot="1">
      <c r="B33" s="181" t="s">
        <v>162</v>
      </c>
      <c r="C33" s="272"/>
      <c r="D33" s="272"/>
      <c r="E33" s="272"/>
      <c r="F33" s="272"/>
      <c r="G33" s="273"/>
      <c r="H33" s="119">
        <f>SUM(H11:H32)</f>
        <v>44</v>
      </c>
      <c r="I33" s="119">
        <f t="shared" ref="I33:J33" si="33">SUM(I11:I32)</f>
        <v>44</v>
      </c>
      <c r="J33" s="119">
        <f t="shared" si="33"/>
        <v>44</v>
      </c>
      <c r="K33" s="71"/>
      <c r="L33" s="72"/>
      <c r="M33" s="73"/>
      <c r="N33" s="72"/>
      <c r="O33" s="72"/>
      <c r="P33" s="72"/>
      <c r="Q33" s="74"/>
      <c r="R33" s="74"/>
      <c r="S33" s="75"/>
      <c r="T33" s="106">
        <f>SUM(T11:T32)</f>
        <v>6579824.947333334</v>
      </c>
      <c r="U33" s="107">
        <f t="shared" ref="U33:V33" si="34">SUM(U11:U32)</f>
        <v>6579824.947333334</v>
      </c>
      <c r="V33" s="108">
        <f t="shared" si="34"/>
        <v>6579824.947333334</v>
      </c>
      <c r="W33" s="109"/>
      <c r="X33" s="106" t="e">
        <f>SUM(X11:X32)</f>
        <v>#REF!</v>
      </c>
      <c r="Y33" s="107" t="e">
        <f t="shared" ref="Y33:Z33" si="35">SUM(Y11:Y32)</f>
        <v>#REF!</v>
      </c>
      <c r="Z33" s="108" t="e">
        <f t="shared" si="35"/>
        <v>#REF!</v>
      </c>
    </row>
    <row r="34" spans="2:26" ht="15.75" thickBot="1">
      <c r="B34" s="181" t="s">
        <v>159</v>
      </c>
      <c r="C34" s="182"/>
      <c r="D34" s="182"/>
      <c r="E34" s="182"/>
      <c r="F34" s="182"/>
      <c r="G34" s="182"/>
      <c r="H34" s="182"/>
      <c r="I34" s="182"/>
      <c r="J34" s="182"/>
      <c r="K34" s="71"/>
      <c r="L34" s="72"/>
      <c r="M34" s="73"/>
      <c r="N34" s="72"/>
      <c r="O34" s="72"/>
      <c r="P34" s="72"/>
      <c r="Q34" s="74"/>
      <c r="R34" s="74"/>
      <c r="S34" s="75"/>
      <c r="T34" s="106">
        <f t="shared" ref="T34:W34" si="36">T33*19%</f>
        <v>1250166.7399933336</v>
      </c>
      <c r="U34" s="106">
        <f t="shared" si="36"/>
        <v>1250166.7399933336</v>
      </c>
      <c r="V34" s="106">
        <f t="shared" si="36"/>
        <v>1250166.7399933336</v>
      </c>
      <c r="W34" s="106">
        <f t="shared" si="36"/>
        <v>0</v>
      </c>
      <c r="X34" s="106" t="e">
        <f>X33*19%</f>
        <v>#REF!</v>
      </c>
      <c r="Y34" s="106" t="e">
        <f t="shared" ref="Y34:Z34" si="37">Y33*19%</f>
        <v>#REF!</v>
      </c>
      <c r="Z34" s="106" t="e">
        <f t="shared" si="37"/>
        <v>#REF!</v>
      </c>
    </row>
    <row r="35" spans="2:26" ht="21.75" customHeight="1" thickBot="1">
      <c r="B35" s="170" t="s">
        <v>15</v>
      </c>
      <c r="C35" s="171"/>
      <c r="D35" s="171"/>
      <c r="E35" s="171"/>
      <c r="F35" s="171"/>
      <c r="G35" s="171"/>
      <c r="H35" s="171"/>
      <c r="I35" s="171"/>
      <c r="J35" s="171"/>
      <c r="K35" s="85"/>
      <c r="L35" s="86"/>
      <c r="M35" s="87"/>
      <c r="N35" s="86"/>
      <c r="O35" s="86"/>
      <c r="P35" s="86"/>
      <c r="Q35" s="74"/>
      <c r="R35" s="74"/>
      <c r="S35" s="75"/>
      <c r="T35" s="106">
        <f>T33+T34</f>
        <v>7829991.6873266678</v>
      </c>
      <c r="U35" s="106">
        <f t="shared" ref="U35:W35" si="38">U33+U34</f>
        <v>7829991.6873266678</v>
      </c>
      <c r="V35" s="106">
        <f t="shared" si="38"/>
        <v>7829991.6873266678</v>
      </c>
      <c r="W35" s="106">
        <f t="shared" si="38"/>
        <v>0</v>
      </c>
      <c r="X35" s="106" t="e">
        <f>X33+X34</f>
        <v>#REF!</v>
      </c>
      <c r="Y35" s="106" t="e">
        <f t="shared" ref="Y35:Z35" si="39">Y33+Y34</f>
        <v>#REF!</v>
      </c>
      <c r="Z35" s="106" t="e">
        <f t="shared" si="39"/>
        <v>#REF!</v>
      </c>
    </row>
    <row r="36" spans="2:26">
      <c r="C36" t="s">
        <v>60</v>
      </c>
      <c r="F36" s="48"/>
      <c r="S36" s="12"/>
      <c r="T36" s="12"/>
      <c r="U36" s="12"/>
    </row>
    <row r="39" spans="2:26">
      <c r="C39" s="19"/>
      <c r="S39" s="194"/>
      <c r="T39" s="195"/>
    </row>
    <row r="40" spans="2:26">
      <c r="C40" s="48"/>
      <c r="S40" s="48"/>
    </row>
    <row r="42" spans="2:26">
      <c r="R42" s="12"/>
    </row>
  </sheetData>
  <mergeCells count="56">
    <mergeCell ref="S39:T39"/>
    <mergeCell ref="B33:G33"/>
    <mergeCell ref="C30:D30"/>
    <mergeCell ref="C31:D31"/>
    <mergeCell ref="C32:D32"/>
    <mergeCell ref="B34:J34"/>
    <mergeCell ref="B35:J35"/>
    <mergeCell ref="C15:D15"/>
    <mergeCell ref="C16:D16"/>
    <mergeCell ref="C29:D29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17:D17"/>
    <mergeCell ref="T9:T10"/>
    <mergeCell ref="V9:V10"/>
    <mergeCell ref="X9:X10"/>
    <mergeCell ref="Z9:Z10"/>
    <mergeCell ref="C10:D10"/>
    <mergeCell ref="C11:D11"/>
    <mergeCell ref="N9:N10"/>
    <mergeCell ref="O9:O10"/>
    <mergeCell ref="P9:P10"/>
    <mergeCell ref="Q9:Q10"/>
    <mergeCell ref="R9:R10"/>
    <mergeCell ref="S9:S10"/>
    <mergeCell ref="C12:D12"/>
    <mergeCell ref="C13:D13"/>
    <mergeCell ref="C14:D14"/>
    <mergeCell ref="X8:Z8"/>
    <mergeCell ref="H9:H10"/>
    <mergeCell ref="I9:I10"/>
    <mergeCell ref="J9:J10"/>
    <mergeCell ref="K9:K10"/>
    <mergeCell ref="L9:L10"/>
    <mergeCell ref="M9:M10"/>
    <mergeCell ref="C4:T4"/>
    <mergeCell ref="B5:V5"/>
    <mergeCell ref="B6:V6"/>
    <mergeCell ref="B8:D9"/>
    <mergeCell ref="E8:E10"/>
    <mergeCell ref="F8:F10"/>
    <mergeCell ref="G8:G10"/>
    <mergeCell ref="H8:J8"/>
    <mergeCell ref="K8:M8"/>
    <mergeCell ref="N8:P8"/>
    <mergeCell ref="Q8:S8"/>
    <mergeCell ref="T8:V8"/>
  </mergeCells>
  <pageMargins left="0.7" right="0.7" top="0.75" bottom="0.75" header="0.3" footer="0.3"/>
  <pageSetup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DISTRIBUCION DE FLORENCIA</vt:lpstr>
      <vt:lpstr>DISTRIBUCION DE HUILA</vt:lpstr>
      <vt:lpstr>RESUMEN ESTUDIO</vt:lpstr>
      <vt:lpstr>RESUMEN OFERTA</vt:lpstr>
      <vt:lpstr>TECNICO NEIVA</vt:lpstr>
      <vt:lpstr>FLORENCIA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Victoria Eugenia Delgado Aragones</dc:creator>
  <cp:keywords/>
  <dc:description/>
  <cp:lastModifiedBy>Victoria Eugenia Delgado Aragones</cp:lastModifiedBy>
  <cp:revision/>
  <dcterms:created xsi:type="dcterms:W3CDTF">2025-02-04T13:43:00Z</dcterms:created>
  <dcterms:modified xsi:type="dcterms:W3CDTF">2025-09-24T23:59:04Z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5A6B9FAE2E814565A06FB8F73DAB0CDE_12</vt:lpwstr>
  </property>
  <property fmtid="{D5CDD505-2E9C-101B-9397-08002B2CF9AE}" pid="3" name="KSOProductBuildVer">
    <vt:lpwstr>3082-12.2.0.19805</vt:lpwstr>
  </property>
</Properties>
</file>