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C:\Users\Anyela\Desktop\COLEGIOS 20225\ESPINAL\sillas ergonomicas\"/>
    </mc:Choice>
  </mc:AlternateContent>
  <xr:revisionPtr revIDLastSave="0" documentId="13_ncr:1_{CF00D7B8-1B80-439C-B0E6-41818887A247}" xr6:coauthVersionLast="47" xr6:coauthVersionMax="47" xr10:uidLastSave="{00000000-0000-0000-0000-000000000000}"/>
  <bookViews>
    <workbookView xWindow="-120" yWindow="-120" windowWidth="20730" windowHeight="11040" firstSheet="2" activeTab="2" xr2:uid="{00000000-000D-0000-FFFF-FFFF00000000}"/>
  </bookViews>
  <sheets>
    <sheet name="PXS REFERENCIA (3)" sheetId="6" state="hidden" r:id="rId1"/>
    <sheet name="PXS REFERENCIA (4)" sheetId="7" state="hidden" r:id="rId2"/>
    <sheet name="PRECIOS 2025" sheetId="14" r:id="rId3"/>
    <sheet name="PXS REFERENCIA (9)" sheetId="13" state="hidden" r:id="rId4"/>
    <sheet name="PXS REFERENCIA (8)" sheetId="12" state="hidden" r:id="rId5"/>
    <sheet name="PROPUESTA ECONOMICA" sheetId="11" state="hidden" r:id="rId6"/>
    <sheet name="PXS REFERENCIA (7)" sheetId="10" state="hidden" r:id="rId7"/>
    <sheet name="PXS REFERENCIA (6)" sheetId="9" state="hidden" r:id="rId8"/>
    <sheet name="PXS REFERENCIA (5)" sheetId="8" state="hidden"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4" l="1"/>
  <c r="I7" i="14"/>
  <c r="K7" i="14"/>
  <c r="K9" i="14" l="1"/>
  <c r="I9" i="14" l="1"/>
  <c r="I11" i="14" s="1"/>
  <c r="K11" i="14" l="1"/>
  <c r="P8" i="14"/>
  <c r="O8" i="14"/>
  <c r="G9" i="14" l="1"/>
  <c r="G11" i="14" s="1"/>
  <c r="L11" i="14" s="1"/>
  <c r="O11" i="14"/>
  <c r="P40" i="13"/>
  <c r="O40" i="13"/>
  <c r="K40" i="13"/>
  <c r="I40" i="13"/>
  <c r="G40" i="13"/>
  <c r="P39" i="13"/>
  <c r="O39" i="13"/>
  <c r="K39" i="13"/>
  <c r="I39" i="13"/>
  <c r="G39" i="13"/>
  <c r="K38" i="13"/>
  <c r="I38" i="13"/>
  <c r="G38" i="13"/>
  <c r="P37" i="13"/>
  <c r="O37" i="13"/>
  <c r="K37" i="13"/>
  <c r="I37" i="13"/>
  <c r="G37" i="13"/>
  <c r="K36" i="13"/>
  <c r="I36" i="13"/>
  <c r="G36" i="13"/>
  <c r="K35" i="13"/>
  <c r="I35" i="13"/>
  <c r="G35" i="13"/>
  <c r="K34" i="13"/>
  <c r="I34" i="13"/>
  <c r="G34" i="13"/>
  <c r="P33" i="13"/>
  <c r="O33" i="13"/>
  <c r="K33" i="13"/>
  <c r="I33" i="13"/>
  <c r="G33" i="13"/>
  <c r="P32" i="13"/>
  <c r="O32" i="13"/>
  <c r="K32" i="13"/>
  <c r="I32" i="13"/>
  <c r="G32" i="13"/>
  <c r="P31" i="13"/>
  <c r="O31" i="13"/>
  <c r="K31" i="13"/>
  <c r="I31" i="13"/>
  <c r="G31" i="13"/>
  <c r="P30" i="13"/>
  <c r="O30" i="13"/>
  <c r="K30" i="13"/>
  <c r="I30" i="13"/>
  <c r="G30" i="13"/>
  <c r="P29" i="13"/>
  <c r="O29" i="13"/>
  <c r="K29" i="13"/>
  <c r="I29" i="13"/>
  <c r="G29" i="13"/>
  <c r="P28" i="13"/>
  <c r="O28" i="13"/>
  <c r="K28" i="13"/>
  <c r="I28" i="13"/>
  <c r="G28" i="13"/>
  <c r="P27" i="13"/>
  <c r="O27" i="13"/>
  <c r="K27" i="13"/>
  <c r="I27" i="13"/>
  <c r="G27" i="13"/>
  <c r="P26" i="13"/>
  <c r="O26" i="13"/>
  <c r="K26" i="13"/>
  <c r="I26" i="13"/>
  <c r="G26" i="13"/>
  <c r="P25" i="13"/>
  <c r="O25" i="13"/>
  <c r="K25" i="13"/>
  <c r="I25" i="13"/>
  <c r="G25" i="13"/>
  <c r="P24" i="13"/>
  <c r="O24" i="13"/>
  <c r="K24" i="13"/>
  <c r="I24" i="13"/>
  <c r="G24" i="13"/>
  <c r="P23" i="13"/>
  <c r="O23" i="13"/>
  <c r="K23" i="13"/>
  <c r="I23" i="13"/>
  <c r="G23" i="13"/>
  <c r="P22" i="13"/>
  <c r="O22" i="13"/>
  <c r="K22" i="13"/>
  <c r="I22" i="13"/>
  <c r="G22" i="13"/>
  <c r="P21" i="13"/>
  <c r="O21" i="13"/>
  <c r="K21" i="13"/>
  <c r="I21" i="13"/>
  <c r="G21" i="13"/>
  <c r="K20" i="13"/>
  <c r="I20" i="13"/>
  <c r="G20" i="13"/>
  <c r="P19" i="13"/>
  <c r="O19" i="13"/>
  <c r="K19" i="13"/>
  <c r="I19" i="13"/>
  <c r="G19" i="13"/>
  <c r="P18" i="13"/>
  <c r="O18" i="13"/>
  <c r="K18" i="13"/>
  <c r="I18" i="13"/>
  <c r="G18" i="13"/>
  <c r="P17" i="13"/>
  <c r="O17" i="13"/>
  <c r="K17" i="13"/>
  <c r="I17" i="13"/>
  <c r="G17" i="13"/>
  <c r="P16" i="13"/>
  <c r="O16" i="13"/>
  <c r="K16" i="13"/>
  <c r="I16" i="13"/>
  <c r="G16" i="13"/>
  <c r="P15" i="13"/>
  <c r="O15" i="13"/>
  <c r="K15" i="13"/>
  <c r="I15" i="13"/>
  <c r="G15" i="13"/>
  <c r="P14" i="13"/>
  <c r="O14" i="13"/>
  <c r="K14" i="13"/>
  <c r="I14" i="13"/>
  <c r="G14" i="13"/>
  <c r="P13" i="13"/>
  <c r="O13" i="13"/>
  <c r="K13" i="13"/>
  <c r="I13" i="13"/>
  <c r="G13" i="13"/>
  <c r="P12" i="13"/>
  <c r="O12" i="13"/>
  <c r="K12" i="13"/>
  <c r="I12" i="13"/>
  <c r="G12" i="13"/>
  <c r="P11" i="13"/>
  <c r="O11" i="13"/>
  <c r="K11" i="13"/>
  <c r="I11" i="13"/>
  <c r="G11" i="13"/>
  <c r="P10" i="13"/>
  <c r="O10" i="13"/>
  <c r="K10" i="13"/>
  <c r="I10" i="13"/>
  <c r="G10" i="13"/>
  <c r="P9" i="13"/>
  <c r="O9" i="13"/>
  <c r="K9" i="13"/>
  <c r="I9" i="13"/>
  <c r="G9" i="13"/>
  <c r="P8" i="13"/>
  <c r="O8" i="13"/>
  <c r="K8" i="13"/>
  <c r="I8" i="13"/>
  <c r="G8" i="13"/>
  <c r="P7" i="13"/>
  <c r="O7" i="13"/>
  <c r="K7" i="13"/>
  <c r="I7" i="13"/>
  <c r="G7" i="13"/>
  <c r="N11" i="14" l="1"/>
  <c r="K41" i="13"/>
  <c r="O43" i="13"/>
  <c r="G41" i="13"/>
  <c r="G43" i="13" s="1"/>
  <c r="I43" i="13"/>
  <c r="K43" i="13"/>
  <c r="I41" i="13"/>
  <c r="P40" i="12"/>
  <c r="O40" i="12"/>
  <c r="K40" i="12"/>
  <c r="I40" i="12"/>
  <c r="G40" i="12"/>
  <c r="P39" i="12"/>
  <c r="O39" i="12"/>
  <c r="K39" i="12"/>
  <c r="I39" i="12"/>
  <c r="G39" i="12"/>
  <c r="K38" i="12"/>
  <c r="I38" i="12"/>
  <c r="G38" i="12"/>
  <c r="P37" i="12"/>
  <c r="O37" i="12"/>
  <c r="K37" i="12"/>
  <c r="I37" i="12"/>
  <c r="G37" i="12"/>
  <c r="K36" i="12"/>
  <c r="I36" i="12"/>
  <c r="G36" i="12"/>
  <c r="K35" i="12"/>
  <c r="I35" i="12"/>
  <c r="G35" i="12"/>
  <c r="K34" i="12"/>
  <c r="I34" i="12"/>
  <c r="G34" i="12"/>
  <c r="P33" i="12"/>
  <c r="O33" i="12"/>
  <c r="K33" i="12"/>
  <c r="I33" i="12"/>
  <c r="G33" i="12"/>
  <c r="P32" i="12"/>
  <c r="O32" i="12"/>
  <c r="K32" i="12"/>
  <c r="I32" i="12"/>
  <c r="G32" i="12"/>
  <c r="P31" i="12"/>
  <c r="O31" i="12"/>
  <c r="K31" i="12"/>
  <c r="I31" i="12"/>
  <c r="G31" i="12"/>
  <c r="P30" i="12"/>
  <c r="O30" i="12"/>
  <c r="K30" i="12"/>
  <c r="I30" i="12"/>
  <c r="G30" i="12"/>
  <c r="P29" i="12"/>
  <c r="O29" i="12"/>
  <c r="K29" i="12"/>
  <c r="I29" i="12"/>
  <c r="G29" i="12"/>
  <c r="P28" i="12"/>
  <c r="O28" i="12"/>
  <c r="K28" i="12"/>
  <c r="I28" i="12"/>
  <c r="G28" i="12"/>
  <c r="P27" i="12"/>
  <c r="O27" i="12"/>
  <c r="K27" i="12"/>
  <c r="I27" i="12"/>
  <c r="G27" i="12"/>
  <c r="P26" i="12"/>
  <c r="O26" i="12"/>
  <c r="K26" i="12"/>
  <c r="I26" i="12"/>
  <c r="G26" i="12"/>
  <c r="P25" i="12"/>
  <c r="O25" i="12"/>
  <c r="K25" i="12"/>
  <c r="I25" i="12"/>
  <c r="G25" i="12"/>
  <c r="P24" i="12"/>
  <c r="O24" i="12"/>
  <c r="K24" i="12"/>
  <c r="I24" i="12"/>
  <c r="G24" i="12"/>
  <c r="P23" i="12"/>
  <c r="O23" i="12"/>
  <c r="K23" i="12"/>
  <c r="I23" i="12"/>
  <c r="G23" i="12"/>
  <c r="P22" i="12"/>
  <c r="O22" i="12"/>
  <c r="K22" i="12"/>
  <c r="I22" i="12"/>
  <c r="G22" i="12"/>
  <c r="P21" i="12"/>
  <c r="O21" i="12"/>
  <c r="K21" i="12"/>
  <c r="I21" i="12"/>
  <c r="G21" i="12"/>
  <c r="K20" i="12"/>
  <c r="I20" i="12"/>
  <c r="G20" i="12"/>
  <c r="P19" i="12"/>
  <c r="O19" i="12"/>
  <c r="K19" i="12"/>
  <c r="I19" i="12"/>
  <c r="G19" i="12"/>
  <c r="P18" i="12"/>
  <c r="O18" i="12"/>
  <c r="K18" i="12"/>
  <c r="I18" i="12"/>
  <c r="G18" i="12"/>
  <c r="P17" i="12"/>
  <c r="O17" i="12"/>
  <c r="K17" i="12"/>
  <c r="I17" i="12"/>
  <c r="G17" i="12"/>
  <c r="P16" i="12"/>
  <c r="O16" i="12"/>
  <c r="K16" i="12"/>
  <c r="I16" i="12"/>
  <c r="G16" i="12"/>
  <c r="P15" i="12"/>
  <c r="O15" i="12"/>
  <c r="K15" i="12"/>
  <c r="I15" i="12"/>
  <c r="G15" i="12"/>
  <c r="P14" i="12"/>
  <c r="O14" i="12"/>
  <c r="K14" i="12"/>
  <c r="I14" i="12"/>
  <c r="G14" i="12"/>
  <c r="P13" i="12"/>
  <c r="O13" i="12"/>
  <c r="K13" i="12"/>
  <c r="I13" i="12"/>
  <c r="G13" i="12"/>
  <c r="P12" i="12"/>
  <c r="O12" i="12"/>
  <c r="K12" i="12"/>
  <c r="I12" i="12"/>
  <c r="G12" i="12"/>
  <c r="P11" i="12"/>
  <c r="O11" i="12"/>
  <c r="K11" i="12"/>
  <c r="I11" i="12"/>
  <c r="G11" i="12"/>
  <c r="P10" i="12"/>
  <c r="O10" i="12"/>
  <c r="K10" i="12"/>
  <c r="I10" i="12"/>
  <c r="G10" i="12"/>
  <c r="P9" i="12"/>
  <c r="O9" i="12"/>
  <c r="K9" i="12"/>
  <c r="I9" i="12"/>
  <c r="G9" i="12"/>
  <c r="P8" i="12"/>
  <c r="O8" i="12"/>
  <c r="K8" i="12"/>
  <c r="I8" i="12"/>
  <c r="G8" i="12"/>
  <c r="P7" i="12"/>
  <c r="O7" i="12"/>
  <c r="K7" i="12"/>
  <c r="I7" i="12"/>
  <c r="G7" i="12"/>
  <c r="O43" i="12" l="1"/>
  <c r="L43" i="13"/>
  <c r="N43" i="13" s="1"/>
  <c r="K41" i="12"/>
  <c r="K43" i="12"/>
  <c r="G41" i="12"/>
  <c r="G43" i="12" s="1"/>
  <c r="I41" i="12"/>
  <c r="I43" i="12"/>
  <c r="L43" i="12"/>
  <c r="N43" i="12" s="1"/>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K38" i="7"/>
  <c r="G38" i="7"/>
  <c r="K36" i="7"/>
  <c r="G36" i="7"/>
  <c r="K35" i="7"/>
  <c r="G35" i="7"/>
  <c r="K34" i="7"/>
  <c r="G34" i="7"/>
  <c r="P23" i="7"/>
  <c r="O23" i="7"/>
  <c r="K23" i="7"/>
  <c r="G23" i="7"/>
  <c r="K20" i="7"/>
  <c r="G20" i="7"/>
  <c r="P40" i="11" l="1"/>
  <c r="O40" i="11"/>
  <c r="K40" i="11"/>
  <c r="I40" i="11"/>
  <c r="G40" i="11"/>
  <c r="P39" i="11"/>
  <c r="O39" i="11"/>
  <c r="K39" i="11"/>
  <c r="I39" i="11"/>
  <c r="G39" i="11"/>
  <c r="P38" i="11"/>
  <c r="O38" i="11"/>
  <c r="K38" i="11"/>
  <c r="I38" i="11"/>
  <c r="G38" i="11"/>
  <c r="P37" i="11"/>
  <c r="O37" i="11"/>
  <c r="K37" i="11"/>
  <c r="I37" i="11"/>
  <c r="G37" i="11"/>
  <c r="P36" i="11"/>
  <c r="O36" i="11"/>
  <c r="K36" i="11"/>
  <c r="I36" i="11"/>
  <c r="G36" i="11"/>
  <c r="P35" i="11"/>
  <c r="O35" i="11"/>
  <c r="K35" i="11"/>
  <c r="I35" i="11"/>
  <c r="G35" i="11"/>
  <c r="P34" i="11"/>
  <c r="O34" i="11"/>
  <c r="K34" i="11"/>
  <c r="I34" i="11"/>
  <c r="G34" i="11"/>
  <c r="P33" i="11"/>
  <c r="O33" i="11"/>
  <c r="K33" i="11"/>
  <c r="I33" i="11"/>
  <c r="G33" i="11"/>
  <c r="P32" i="11"/>
  <c r="O32" i="11"/>
  <c r="K32" i="11"/>
  <c r="I32" i="11"/>
  <c r="G32" i="11"/>
  <c r="P31" i="11"/>
  <c r="O31" i="11"/>
  <c r="K31" i="11"/>
  <c r="I31" i="11"/>
  <c r="G31" i="11"/>
  <c r="P30" i="11"/>
  <c r="O30" i="11"/>
  <c r="K30" i="11"/>
  <c r="I30" i="11"/>
  <c r="G30" i="11"/>
  <c r="P29" i="11"/>
  <c r="O29" i="11"/>
  <c r="K29" i="11"/>
  <c r="I29" i="11"/>
  <c r="G29" i="11"/>
  <c r="P28" i="11"/>
  <c r="O28" i="11"/>
  <c r="K28" i="11"/>
  <c r="I28" i="11"/>
  <c r="G28" i="11"/>
  <c r="P27" i="11"/>
  <c r="O27" i="11"/>
  <c r="K27" i="11"/>
  <c r="I27" i="11"/>
  <c r="G27" i="11"/>
  <c r="P26" i="11"/>
  <c r="O26" i="11"/>
  <c r="K26" i="11"/>
  <c r="I26" i="11"/>
  <c r="G26" i="11"/>
  <c r="P25" i="11"/>
  <c r="O25" i="11"/>
  <c r="K25" i="11"/>
  <c r="I25" i="11"/>
  <c r="G25" i="11"/>
  <c r="P24" i="11"/>
  <c r="O24" i="11"/>
  <c r="K24" i="11"/>
  <c r="I24" i="11"/>
  <c r="G24" i="11"/>
  <c r="P23" i="11"/>
  <c r="O23" i="11"/>
  <c r="K23" i="11"/>
  <c r="I23" i="11"/>
  <c r="G23" i="11"/>
  <c r="P22" i="11"/>
  <c r="O22" i="11"/>
  <c r="K22" i="11"/>
  <c r="I22" i="11"/>
  <c r="G22" i="11"/>
  <c r="P21" i="11"/>
  <c r="O21" i="11"/>
  <c r="K21" i="11"/>
  <c r="I21" i="11"/>
  <c r="G21" i="11"/>
  <c r="P20" i="11"/>
  <c r="O20" i="11"/>
  <c r="K20" i="11"/>
  <c r="I20" i="11"/>
  <c r="G20" i="11"/>
  <c r="P19" i="11"/>
  <c r="O19" i="11"/>
  <c r="K19" i="11"/>
  <c r="I19" i="11"/>
  <c r="G19" i="11"/>
  <c r="P18" i="11"/>
  <c r="O18" i="11"/>
  <c r="K18" i="11"/>
  <c r="I18" i="11"/>
  <c r="G18" i="11"/>
  <c r="P17" i="11"/>
  <c r="O17" i="11"/>
  <c r="K17" i="11"/>
  <c r="I17" i="11"/>
  <c r="G17" i="11"/>
  <c r="P16" i="11"/>
  <c r="O16" i="11"/>
  <c r="K16" i="11"/>
  <c r="I16" i="11"/>
  <c r="G16" i="11"/>
  <c r="P15" i="11"/>
  <c r="O15" i="11"/>
  <c r="K15" i="11"/>
  <c r="I15" i="11"/>
  <c r="G15" i="11"/>
  <c r="P14" i="11"/>
  <c r="O14" i="11"/>
  <c r="K14" i="11"/>
  <c r="I14" i="11"/>
  <c r="G14" i="11"/>
  <c r="P13" i="11"/>
  <c r="O13" i="11"/>
  <c r="K13" i="11"/>
  <c r="I13" i="11"/>
  <c r="G13" i="11"/>
  <c r="P12" i="11"/>
  <c r="O12" i="11"/>
  <c r="K12" i="11"/>
  <c r="I12" i="11"/>
  <c r="G12" i="11"/>
  <c r="P11" i="11"/>
  <c r="O11" i="11"/>
  <c r="K11" i="11"/>
  <c r="I11" i="11"/>
  <c r="G11" i="11"/>
  <c r="P10" i="11"/>
  <c r="O10" i="11"/>
  <c r="K10" i="11"/>
  <c r="I10" i="11"/>
  <c r="G10" i="11"/>
  <c r="P9" i="11"/>
  <c r="O9" i="11"/>
  <c r="K9" i="11"/>
  <c r="I9" i="11"/>
  <c r="G9" i="11"/>
  <c r="P8" i="11"/>
  <c r="O8" i="11"/>
  <c r="K8" i="11"/>
  <c r="I8" i="11"/>
  <c r="G8" i="11"/>
  <c r="P7" i="11"/>
  <c r="O7" i="11"/>
  <c r="K7" i="11"/>
  <c r="I7" i="11"/>
  <c r="G7" i="11"/>
  <c r="K43" i="11" l="1"/>
  <c r="O43" i="11"/>
  <c r="I43" i="11"/>
  <c r="G41" i="11"/>
  <c r="G43" i="11" s="1"/>
  <c r="L43" i="11" s="1"/>
  <c r="N43" i="11" s="1"/>
  <c r="T8" i="10"/>
  <c r="U8" i="10" s="1"/>
  <c r="T17" i="10"/>
  <c r="U17" i="10" s="1"/>
  <c r="M7" i="10"/>
  <c r="N7" i="10" s="1"/>
  <c r="T7" i="10" s="1"/>
  <c r="U7" i="10" s="1"/>
  <c r="M8" i="10"/>
  <c r="M9" i="10"/>
  <c r="N9" i="10" s="1"/>
  <c r="T9" i="10" s="1"/>
  <c r="U9" i="10" s="1"/>
  <c r="M10" i="10"/>
  <c r="N10" i="10" s="1"/>
  <c r="T10" i="10" s="1"/>
  <c r="U10" i="10" s="1"/>
  <c r="M11" i="10"/>
  <c r="N11" i="10" s="1"/>
  <c r="T11" i="10" s="1"/>
  <c r="U11" i="10" s="1"/>
  <c r="M12" i="10"/>
  <c r="N12" i="10" s="1"/>
  <c r="T12" i="10" s="1"/>
  <c r="U12" i="10" s="1"/>
  <c r="M13" i="10"/>
  <c r="N13" i="10" s="1"/>
  <c r="T13" i="10" s="1"/>
  <c r="U13" i="10" s="1"/>
  <c r="M14" i="10"/>
  <c r="N14" i="10" s="1"/>
  <c r="T14" i="10" s="1"/>
  <c r="U14" i="10" s="1"/>
  <c r="M15" i="10"/>
  <c r="N15" i="10" s="1"/>
  <c r="T15" i="10" s="1"/>
  <c r="U15" i="10" s="1"/>
  <c r="M16" i="10"/>
  <c r="N16" i="10" s="1"/>
  <c r="T16" i="10" s="1"/>
  <c r="U16" i="10" s="1"/>
  <c r="M17" i="10"/>
  <c r="M18" i="10"/>
  <c r="N18" i="10" s="1"/>
  <c r="T18" i="10" s="1"/>
  <c r="U18" i="10" s="1"/>
  <c r="M19" i="10"/>
  <c r="N19" i="10" s="1"/>
  <c r="T19" i="10" s="1"/>
  <c r="U19" i="10" s="1"/>
  <c r="M6" i="10"/>
  <c r="N6" i="10" s="1"/>
  <c r="T6" i="10" s="1"/>
  <c r="U6" i="10" s="1"/>
  <c r="S19" i="10"/>
  <c r="R19" i="10"/>
  <c r="K19" i="10"/>
  <c r="I19" i="10"/>
  <c r="G19" i="10"/>
  <c r="S18" i="10"/>
  <c r="R18" i="10"/>
  <c r="K18" i="10"/>
  <c r="I18" i="10"/>
  <c r="G18" i="10"/>
  <c r="S17" i="10"/>
  <c r="R17" i="10"/>
  <c r="K17" i="10"/>
  <c r="I17" i="10"/>
  <c r="G17" i="10"/>
  <c r="S16" i="10"/>
  <c r="R16" i="10"/>
  <c r="K16" i="10"/>
  <c r="I16" i="10"/>
  <c r="G16" i="10"/>
  <c r="S15" i="10"/>
  <c r="R15" i="10"/>
  <c r="K15" i="10"/>
  <c r="I15" i="10"/>
  <c r="G15" i="10"/>
  <c r="S14" i="10"/>
  <c r="R14" i="10"/>
  <c r="K14" i="10"/>
  <c r="I14" i="10"/>
  <c r="G14" i="10"/>
  <c r="S13" i="10"/>
  <c r="R13" i="10"/>
  <c r="K13" i="10"/>
  <c r="I13" i="10"/>
  <c r="G13" i="10"/>
  <c r="S12" i="10"/>
  <c r="R12" i="10"/>
  <c r="K12" i="10"/>
  <c r="I12" i="10"/>
  <c r="G12" i="10"/>
  <c r="S11" i="10"/>
  <c r="R11" i="10"/>
  <c r="K11" i="10"/>
  <c r="I11" i="10"/>
  <c r="G11" i="10"/>
  <c r="S10" i="10"/>
  <c r="R10" i="10"/>
  <c r="K10" i="10"/>
  <c r="I10" i="10"/>
  <c r="G10" i="10"/>
  <c r="S9" i="10"/>
  <c r="R9" i="10"/>
  <c r="K9" i="10"/>
  <c r="I9" i="10"/>
  <c r="G9" i="10"/>
  <c r="S8" i="10"/>
  <c r="R8" i="10"/>
  <c r="K8" i="10"/>
  <c r="I8" i="10"/>
  <c r="G8" i="10"/>
  <c r="S7" i="10"/>
  <c r="R7" i="10"/>
  <c r="K7" i="10"/>
  <c r="I7" i="10"/>
  <c r="G7" i="10"/>
  <c r="S6" i="10"/>
  <c r="R6" i="10"/>
  <c r="K6" i="10"/>
  <c r="I6" i="10"/>
  <c r="G6" i="10"/>
  <c r="P8" i="7"/>
  <c r="P9" i="7"/>
  <c r="P10" i="7"/>
  <c r="P11" i="7"/>
  <c r="P12" i="7"/>
  <c r="P13" i="7"/>
  <c r="P14" i="7"/>
  <c r="P15" i="7"/>
  <c r="P16" i="7"/>
  <c r="P17" i="7"/>
  <c r="P18" i="7"/>
  <c r="P19" i="7"/>
  <c r="P21" i="7"/>
  <c r="P22" i="7"/>
  <c r="P24" i="7"/>
  <c r="P25" i="7"/>
  <c r="P26" i="7"/>
  <c r="P27" i="7"/>
  <c r="P28" i="7"/>
  <c r="P29" i="7"/>
  <c r="P30" i="7"/>
  <c r="P31" i="7"/>
  <c r="P32" i="7"/>
  <c r="P33" i="7"/>
  <c r="P37" i="7"/>
  <c r="P39" i="7"/>
  <c r="P40" i="7"/>
  <c r="P7" i="7"/>
  <c r="O8" i="7"/>
  <c r="O9" i="7"/>
  <c r="O10" i="7"/>
  <c r="O11" i="7"/>
  <c r="O12" i="7"/>
  <c r="O13" i="7"/>
  <c r="O14" i="7"/>
  <c r="O15" i="7"/>
  <c r="O16" i="7"/>
  <c r="O17" i="7"/>
  <c r="O18" i="7"/>
  <c r="O19" i="7"/>
  <c r="O21" i="7"/>
  <c r="O22" i="7"/>
  <c r="O24" i="7"/>
  <c r="O25" i="7"/>
  <c r="O26" i="7"/>
  <c r="O27" i="7"/>
  <c r="O28" i="7"/>
  <c r="O29" i="7"/>
  <c r="O30" i="7"/>
  <c r="O31" i="7"/>
  <c r="O32" i="7"/>
  <c r="O33" i="7"/>
  <c r="O37" i="7"/>
  <c r="O39" i="7"/>
  <c r="O40" i="7"/>
  <c r="O7" i="7"/>
  <c r="O43" i="7" l="1"/>
  <c r="G20" i="10"/>
  <c r="I20" i="10"/>
  <c r="K20" i="10"/>
  <c r="R20" i="10"/>
  <c r="K40" i="9"/>
  <c r="I40" i="9"/>
  <c r="G40" i="9"/>
  <c r="K39" i="9"/>
  <c r="I39" i="9"/>
  <c r="G39" i="9"/>
  <c r="K38" i="9"/>
  <c r="I38" i="9"/>
  <c r="G38" i="9"/>
  <c r="K37" i="9"/>
  <c r="I37" i="9"/>
  <c r="G37" i="9"/>
  <c r="K36" i="9"/>
  <c r="I36" i="9"/>
  <c r="G36" i="9"/>
  <c r="K35" i="9"/>
  <c r="I35" i="9"/>
  <c r="G35" i="9"/>
  <c r="K34" i="9"/>
  <c r="I34" i="9"/>
  <c r="G34" i="9"/>
  <c r="K33" i="9"/>
  <c r="I33" i="9"/>
  <c r="G33" i="9"/>
  <c r="K32" i="9"/>
  <c r="I32" i="9"/>
  <c r="G32" i="9"/>
  <c r="K31" i="9"/>
  <c r="I31" i="9"/>
  <c r="G31" i="9"/>
  <c r="K30" i="9"/>
  <c r="I30" i="9"/>
  <c r="G30" i="9"/>
  <c r="K29" i="9"/>
  <c r="I29" i="9"/>
  <c r="G29" i="9"/>
  <c r="K28" i="9"/>
  <c r="I28" i="9"/>
  <c r="G28" i="9"/>
  <c r="K27" i="9"/>
  <c r="I27" i="9"/>
  <c r="G27" i="9"/>
  <c r="K26" i="9"/>
  <c r="I26" i="9"/>
  <c r="G26" i="9"/>
  <c r="K25" i="9"/>
  <c r="I25" i="9"/>
  <c r="G25" i="9"/>
  <c r="K24" i="9"/>
  <c r="I24" i="9"/>
  <c r="G24" i="9"/>
  <c r="K23" i="9"/>
  <c r="I23" i="9"/>
  <c r="G23" i="9"/>
  <c r="K22" i="9"/>
  <c r="I22" i="9"/>
  <c r="G22" i="9"/>
  <c r="K21" i="9"/>
  <c r="I21" i="9"/>
  <c r="G21" i="9"/>
  <c r="K20" i="9"/>
  <c r="I20" i="9"/>
  <c r="G20" i="9"/>
  <c r="K19" i="9"/>
  <c r="I19" i="9"/>
  <c r="G19" i="9"/>
  <c r="K18" i="9"/>
  <c r="I18" i="9"/>
  <c r="G18" i="9"/>
  <c r="K17" i="9"/>
  <c r="I17" i="9"/>
  <c r="G17" i="9"/>
  <c r="K16" i="9"/>
  <c r="I16" i="9"/>
  <c r="G16" i="9"/>
  <c r="K15" i="9"/>
  <c r="I15" i="9"/>
  <c r="G15" i="9"/>
  <c r="K14" i="9"/>
  <c r="I14" i="9"/>
  <c r="G14" i="9"/>
  <c r="K13" i="9"/>
  <c r="I13" i="9"/>
  <c r="G13" i="9"/>
  <c r="K12" i="9"/>
  <c r="I12" i="9"/>
  <c r="G12" i="9"/>
  <c r="K11" i="9"/>
  <c r="I11" i="9"/>
  <c r="G11" i="9"/>
  <c r="K10" i="9"/>
  <c r="I10" i="9"/>
  <c r="G10" i="9"/>
  <c r="K9" i="9"/>
  <c r="I9" i="9"/>
  <c r="G9" i="9"/>
  <c r="K8" i="9"/>
  <c r="I8" i="9"/>
  <c r="G8" i="9"/>
  <c r="K7" i="9"/>
  <c r="I7" i="9"/>
  <c r="G7" i="9"/>
  <c r="I41" i="9" l="1"/>
  <c r="K41" i="9"/>
  <c r="G41" i="9"/>
  <c r="L20" i="10"/>
  <c r="O20" i="10" s="1"/>
  <c r="K40" i="8"/>
  <c r="I40" i="8"/>
  <c r="K39" i="8"/>
  <c r="I39" i="8"/>
  <c r="K38" i="8"/>
  <c r="I38" i="8"/>
  <c r="K37" i="8"/>
  <c r="I37" i="8"/>
  <c r="K36" i="8"/>
  <c r="I36" i="8"/>
  <c r="K35" i="8"/>
  <c r="I35" i="8"/>
  <c r="K34" i="8"/>
  <c r="I34" i="8"/>
  <c r="K33" i="8"/>
  <c r="I33" i="8"/>
  <c r="K32" i="8"/>
  <c r="I32" i="8"/>
  <c r="K31" i="8"/>
  <c r="I31" i="8"/>
  <c r="K30" i="8"/>
  <c r="I30" i="8"/>
  <c r="K29" i="8"/>
  <c r="I29" i="8"/>
  <c r="K28" i="8"/>
  <c r="I28" i="8"/>
  <c r="K27" i="8"/>
  <c r="I27" i="8"/>
  <c r="K26" i="8"/>
  <c r="I26" i="8"/>
  <c r="K25" i="8"/>
  <c r="I25" i="8"/>
  <c r="K24" i="8"/>
  <c r="I24" i="8"/>
  <c r="K23" i="8"/>
  <c r="I23" i="8"/>
  <c r="K22" i="8"/>
  <c r="I22" i="8"/>
  <c r="K21" i="8"/>
  <c r="I21" i="8"/>
  <c r="K20" i="8"/>
  <c r="I20" i="8"/>
  <c r="K19" i="8"/>
  <c r="I19" i="8"/>
  <c r="K18" i="8"/>
  <c r="I18" i="8"/>
  <c r="K17" i="8"/>
  <c r="I17" i="8"/>
  <c r="K16" i="8"/>
  <c r="I16" i="8"/>
  <c r="K15" i="8"/>
  <c r="I15" i="8"/>
  <c r="K14" i="8"/>
  <c r="I14" i="8"/>
  <c r="K13" i="8"/>
  <c r="I13" i="8"/>
  <c r="K12" i="8"/>
  <c r="I12" i="8"/>
  <c r="K11" i="8"/>
  <c r="I11" i="8"/>
  <c r="K10" i="8"/>
  <c r="I10" i="8"/>
  <c r="K9" i="8"/>
  <c r="I9" i="8"/>
  <c r="K8" i="8"/>
  <c r="I8" i="8"/>
  <c r="K7" i="8"/>
  <c r="I7" i="8"/>
  <c r="K40" i="7"/>
  <c r="I7" i="7"/>
  <c r="I41" i="7" s="1"/>
  <c r="L41" i="9" l="1"/>
  <c r="K43" i="8"/>
  <c r="L43" i="8" s="1"/>
  <c r="I43" i="8"/>
  <c r="I43" i="7"/>
  <c r="G40" i="7"/>
  <c r="K39" i="7"/>
  <c r="G39" i="7"/>
  <c r="K37" i="7"/>
  <c r="G37" i="7"/>
  <c r="K33" i="7"/>
  <c r="G33" i="7"/>
  <c r="K32" i="7"/>
  <c r="G32" i="7"/>
  <c r="K31" i="7"/>
  <c r="G31" i="7"/>
  <c r="K30" i="7"/>
  <c r="G30" i="7"/>
  <c r="K29" i="7"/>
  <c r="G29" i="7"/>
  <c r="K28" i="7"/>
  <c r="G28" i="7"/>
  <c r="K27" i="7"/>
  <c r="G27" i="7"/>
  <c r="K26" i="7"/>
  <c r="G26" i="7"/>
  <c r="K25" i="7"/>
  <c r="G25" i="7"/>
  <c r="K24" i="7"/>
  <c r="G24" i="7"/>
  <c r="K22" i="7"/>
  <c r="G22" i="7"/>
  <c r="K21" i="7"/>
  <c r="G21" i="7"/>
  <c r="K19" i="7"/>
  <c r="G19" i="7"/>
  <c r="K18" i="7"/>
  <c r="G18" i="7"/>
  <c r="K17" i="7"/>
  <c r="G17" i="7"/>
  <c r="K16" i="7"/>
  <c r="G16" i="7"/>
  <c r="K15" i="7"/>
  <c r="G15" i="7"/>
  <c r="K14" i="7"/>
  <c r="G14" i="7"/>
  <c r="K13" i="7"/>
  <c r="G13" i="7"/>
  <c r="K12" i="7"/>
  <c r="G12" i="7"/>
  <c r="K11" i="7"/>
  <c r="G11" i="7"/>
  <c r="K10" i="7"/>
  <c r="G10" i="7"/>
  <c r="K9" i="7"/>
  <c r="G9" i="7"/>
  <c r="K8" i="7"/>
  <c r="G8" i="7"/>
  <c r="K7" i="7"/>
  <c r="G7" i="7"/>
  <c r="G41" i="7" l="1"/>
  <c r="G43" i="7" s="1"/>
  <c r="K41" i="7"/>
  <c r="K43" i="7"/>
  <c r="N11" i="6"/>
  <c r="L43" i="7" l="1"/>
  <c r="N43" i="7" s="1"/>
  <c r="G42" i="6"/>
  <c r="G10" i="6"/>
  <c r="L10" i="6" s="1"/>
  <c r="M10" i="6" l="1"/>
  <c r="N10" i="6" s="1"/>
  <c r="G11" i="6"/>
  <c r="I39" i="6" l="1"/>
  <c r="G39" i="6"/>
  <c r="L39" i="6" s="1"/>
  <c r="I38" i="6"/>
  <c r="G38" i="6"/>
  <c r="L38" i="6" s="1"/>
  <c r="I37" i="6"/>
  <c r="G37" i="6"/>
  <c r="L37" i="6" s="1"/>
  <c r="I36" i="6"/>
  <c r="G36" i="6"/>
  <c r="L36" i="6" s="1"/>
  <c r="I35" i="6"/>
  <c r="G35" i="6"/>
  <c r="L35" i="6" s="1"/>
  <c r="I34" i="6"/>
  <c r="G34" i="6"/>
  <c r="L34" i="6" s="1"/>
  <c r="I33" i="6"/>
  <c r="G33" i="6"/>
  <c r="L33" i="6" s="1"/>
  <c r="I32" i="6"/>
  <c r="G32" i="6"/>
  <c r="L32" i="6" s="1"/>
  <c r="I31" i="6"/>
  <c r="G31" i="6"/>
  <c r="L31" i="6" s="1"/>
  <c r="I30" i="6"/>
  <c r="G30" i="6"/>
  <c r="L30" i="6" s="1"/>
  <c r="I29" i="6"/>
  <c r="G29" i="6"/>
  <c r="L29" i="6" s="1"/>
  <c r="I28" i="6"/>
  <c r="G28" i="6"/>
  <c r="L28" i="6" s="1"/>
  <c r="I27" i="6"/>
  <c r="G27" i="6"/>
  <c r="L27" i="6" s="1"/>
  <c r="I26" i="6"/>
  <c r="G26" i="6"/>
  <c r="L26" i="6" s="1"/>
  <c r="I25" i="6"/>
  <c r="G25" i="6"/>
  <c r="L25" i="6" s="1"/>
  <c r="I24" i="6"/>
  <c r="G24" i="6"/>
  <c r="L24" i="6" s="1"/>
  <c r="I23" i="6"/>
  <c r="G23" i="6"/>
  <c r="L23" i="6" s="1"/>
  <c r="I22" i="6"/>
  <c r="G22" i="6"/>
  <c r="L22" i="6" s="1"/>
  <c r="I21" i="6"/>
  <c r="G21" i="6"/>
  <c r="L21" i="6" s="1"/>
  <c r="I20" i="6"/>
  <c r="G20" i="6"/>
  <c r="L20" i="6" s="1"/>
  <c r="I19" i="6"/>
  <c r="G19" i="6"/>
  <c r="L19" i="6" s="1"/>
  <c r="I18" i="6"/>
  <c r="G18" i="6"/>
  <c r="L18" i="6" s="1"/>
  <c r="I17" i="6"/>
  <c r="G17" i="6"/>
  <c r="L17" i="6" s="1"/>
  <c r="I16" i="6"/>
  <c r="G16" i="6"/>
  <c r="L16" i="6" s="1"/>
  <c r="I15" i="6"/>
  <c r="G15" i="6"/>
  <c r="L15" i="6" s="1"/>
  <c r="I14" i="6"/>
  <c r="G14" i="6"/>
  <c r="L14" i="6" s="1"/>
  <c r="I13" i="6"/>
  <c r="G13" i="6"/>
  <c r="L13" i="6" s="1"/>
  <c r="I12" i="6"/>
  <c r="G12" i="6"/>
  <c r="L12" i="6" s="1"/>
  <c r="I11" i="6"/>
  <c r="I10" i="6"/>
  <c r="I9" i="6"/>
  <c r="G9" i="6"/>
  <c r="L9" i="6" s="1"/>
  <c r="I8" i="6"/>
  <c r="G8" i="6"/>
  <c r="L8" i="6" s="1"/>
  <c r="I7" i="6"/>
  <c r="G7" i="6"/>
  <c r="L7" i="6" s="1"/>
  <c r="I40" i="6" l="1"/>
  <c r="I42" i="6" s="1"/>
  <c r="J42" i="6" s="1"/>
  <c r="M8" i="6"/>
  <c r="N8" i="6" s="1"/>
  <c r="M13" i="6"/>
  <c r="N13" i="6" s="1"/>
  <c r="M15" i="6"/>
  <c r="N15" i="6"/>
  <c r="M17" i="6"/>
  <c r="N17" i="6" s="1"/>
  <c r="M19" i="6"/>
  <c r="N19" i="6" s="1"/>
  <c r="M21" i="6"/>
  <c r="N21" i="6" s="1"/>
  <c r="M23" i="6"/>
  <c r="N23" i="6" s="1"/>
  <c r="M25" i="6"/>
  <c r="N25" i="6" s="1"/>
  <c r="M27" i="6"/>
  <c r="N27" i="6"/>
  <c r="M29" i="6"/>
  <c r="N29" i="6" s="1"/>
  <c r="M31" i="6"/>
  <c r="N31" i="6"/>
  <c r="M33" i="6"/>
  <c r="N33" i="6" s="1"/>
  <c r="M35" i="6"/>
  <c r="N35" i="6" s="1"/>
  <c r="M37" i="6"/>
  <c r="N37" i="6" s="1"/>
  <c r="M39" i="6"/>
  <c r="N39" i="6"/>
  <c r="L40" i="6"/>
  <c r="M7" i="6"/>
  <c r="N7" i="6" s="1"/>
  <c r="M9" i="6"/>
  <c r="N9" i="6" s="1"/>
  <c r="M12" i="6"/>
  <c r="N12" i="6" s="1"/>
  <c r="M14" i="6"/>
  <c r="N14" i="6" s="1"/>
  <c r="M16" i="6"/>
  <c r="N16" i="6"/>
  <c r="M18" i="6"/>
  <c r="N18" i="6" s="1"/>
  <c r="M20" i="6"/>
  <c r="N20" i="6"/>
  <c r="M22" i="6"/>
  <c r="N22" i="6" s="1"/>
  <c r="M24" i="6"/>
  <c r="N24" i="6" s="1"/>
  <c r="M26" i="6"/>
  <c r="N26" i="6" s="1"/>
  <c r="M28" i="6"/>
  <c r="N28" i="6"/>
  <c r="M30" i="6"/>
  <c r="N30" i="6" s="1"/>
  <c r="M32" i="6"/>
  <c r="N32" i="6"/>
  <c r="M34" i="6"/>
  <c r="N34" i="6" s="1"/>
  <c r="M36" i="6"/>
  <c r="N36" i="6" s="1"/>
  <c r="M38" i="6"/>
  <c r="N38" i="6" s="1"/>
  <c r="M40" i="6" l="1"/>
  <c r="N40" i="6" s="1"/>
</calcChain>
</file>

<file path=xl/sharedStrings.xml><?xml version="1.0" encoding="utf-8"?>
<sst xmlns="http://schemas.openxmlformats.org/spreadsheetml/2006/main" count="760" uniqueCount="155">
  <si>
    <t>INSTITUCIÓN EDUCATIVA SAN ISIDORO</t>
  </si>
  <si>
    <t>PRECIOS DE MERCADO</t>
  </si>
  <si>
    <t>GIOVANNA CAROLINA TORO GOMEZ</t>
  </si>
  <si>
    <t>ARTESCO</t>
  </si>
  <si>
    <t>COTIZACION 1</t>
  </si>
  <si>
    <t>COTIZACION 2</t>
  </si>
  <si>
    <t>ITEMS</t>
  </si>
  <si>
    <t>DESCRIPCION DEL ARTICULO</t>
  </si>
  <si>
    <t>CODIGO UNSSPC</t>
  </si>
  <si>
    <t>UDM</t>
  </si>
  <si>
    <t>CANT</t>
  </si>
  <si>
    <t>VALOR UNITARIO</t>
  </si>
  <si>
    <t>VALOR TOTAL</t>
  </si>
  <si>
    <t>PROMEDIO MATEMATICO</t>
  </si>
  <si>
    <t>Marcador para tablero acrílico, recargable marca EDING.</t>
  </si>
  <si>
    <t>UNIDAD</t>
  </si>
  <si>
    <t>Frasco de tinta EDING de 30 ml, para marcador.</t>
  </si>
  <si>
    <t>Borrador para tablero acrílico.</t>
  </si>
  <si>
    <t>Bolígrafo BIC de 12 unid. – Color negro.</t>
  </si>
  <si>
    <t>Cuaderno argollado grande cuadriculado</t>
  </si>
  <si>
    <t>Marcador permanente 420 de 10 unid. (Colores surtidos).</t>
  </si>
  <si>
    <t>Resaltador 222 de 10 unid. (Colores surtidos).</t>
  </si>
  <si>
    <t>Corrector de 12 unid. Faber Castell.</t>
  </si>
  <si>
    <t>Tijera mediana studmark de 7”.</t>
  </si>
  <si>
    <t>Borrador de Nata PZ-20 PELIKAN.</t>
  </si>
  <si>
    <t>Caja de gancho para cosedora (en cobre).</t>
  </si>
  <si>
    <t>Pegas tic – PELIKAN.</t>
  </si>
  <si>
    <t>Cosedora Rapid.</t>
  </si>
  <si>
    <t>Saca ganchos</t>
  </si>
  <si>
    <t>Caja de gancho mariposa</t>
  </si>
  <si>
    <t>Caja de gancho clips</t>
  </si>
  <si>
    <t>Paquete de gancho plástico para legajador</t>
  </si>
  <si>
    <t>Caja de chinches</t>
  </si>
  <si>
    <t>Almohadilla para sello.</t>
  </si>
  <si>
    <t>Frasco de tinta para almohadilla para sello.</t>
  </si>
  <si>
    <t>Fechador.</t>
  </si>
  <si>
    <t>Rollo de cinta enmascarar delgada</t>
  </si>
  <si>
    <t>Rollo de cinta enmascarar gruesa.</t>
  </si>
  <si>
    <t>Rollo de cinta transparente delgada</t>
  </si>
  <si>
    <t>Rollo de cinta transparente gruesa</t>
  </si>
  <si>
    <t>Micropunta - negro</t>
  </si>
  <si>
    <t>Caja de mina 0.7</t>
  </si>
  <si>
    <t>Folder AZ Oficio</t>
  </si>
  <si>
    <t>Frasco de Colbon madera 245g.</t>
  </si>
  <si>
    <t>Rollo de Contac – Transparente.</t>
  </si>
  <si>
    <t>Carpeta plástica oficio.</t>
  </si>
  <si>
    <t>Resma papel tamaño Carta.</t>
  </si>
  <si>
    <t>Resma papel tamaño Oficio.</t>
  </si>
  <si>
    <t>SUBTOTAL</t>
  </si>
  <si>
    <t xml:space="preserve">   </t>
  </si>
  <si>
    <t>IVA</t>
  </si>
  <si>
    <t>ANALISÍS PRECIOS DEL MERCADO</t>
  </si>
  <si>
    <t xml:space="preserve"> </t>
  </si>
  <si>
    <t>SE EFECTUA EL ANALISIS DE PRECIOS DEL MERCADO Y SE CALCULA UN VALOR UTILIZANDO PROMEDIO MATEMATICO; SE SUGIERE EXPEDIR DISPONIBILIDAD POR EL VALOR DE $6.075.133 , SE EXPIDE POR $5.804.110 VALOR APROBADO PARA ESTA COMPRA</t>
  </si>
  <si>
    <t>EL ESPINAL, 28  DE ENERO DE 2019</t>
  </si>
  <si>
    <t>MARIA EUGENIA HERRERA SAENZ</t>
  </si>
  <si>
    <t>AUXILIAR ADMINISTRATIVO 407-10</t>
  </si>
  <si>
    <t>ARTESCO S.A</t>
  </si>
  <si>
    <t>MISCELANIA Y PAPELERIA ALTAMIRA</t>
  </si>
  <si>
    <t>PAPELERIA UNIVERCOPIAS</t>
  </si>
  <si>
    <t>COTIZACION 3</t>
  </si>
  <si>
    <r>
      <t>MARCADOR TABLERO ACRILICO RECARGABLE E-350 (</t>
    </r>
    <r>
      <rPr>
        <sz val="9"/>
        <color rgb="FF281F15"/>
        <rFont val="Calibri"/>
        <family val="2"/>
        <scheme val="minor"/>
      </rPr>
      <t>C</t>
    </r>
    <r>
      <rPr>
        <sz val="9"/>
        <color rgb="FF0E0A05"/>
        <rFont val="Calibri"/>
        <family val="2"/>
        <scheme val="minor"/>
      </rPr>
      <t xml:space="preserve">AP OFF) </t>
    </r>
  </si>
  <si>
    <r>
      <t xml:space="preserve">FRASCO DE TINTA  PARA MARCADOR REF E-350 RECARGABLE 30ML 
</t>
    </r>
    <r>
      <rPr>
        <sz val="9"/>
        <color rgb="FFBCAA93"/>
        <rFont val="Calibri"/>
        <family val="2"/>
        <scheme val="minor"/>
      </rPr>
      <t>\</t>
    </r>
  </si>
  <si>
    <t xml:space="preserve">CAJA DE BOLIGRAFO RETRATIL, COLOR NEGRO *l2 </t>
  </si>
  <si>
    <t>CUADERNO ARGOLLADO GRANDE CUADRICULADO POR 80HOJAS</t>
  </si>
  <si>
    <t>CAJA MARCADOR PERMANENTE REF 420 CAJA *10 COLORES SURTIDOS</t>
  </si>
  <si>
    <t>CAJA DE RESALTADOR FLAS NEON *10 UND COLORES SURTIDOS</t>
  </si>
  <si>
    <t>TIJERA METALICA MEDIANA 7 PULGADAS</t>
  </si>
  <si>
    <r>
      <t xml:space="preserve">CAJA DE GANCHOS COSEDORA 26/6 </t>
    </r>
    <r>
      <rPr>
        <sz val="9"/>
        <color rgb="FF281F15"/>
        <rFont val="Calibri"/>
        <family val="2"/>
        <scheme val="minor"/>
      </rPr>
      <t xml:space="preserve">X </t>
    </r>
    <r>
      <rPr>
        <sz val="9"/>
        <color rgb="FF0E0A05"/>
        <rFont val="Calibri"/>
        <family val="2"/>
        <scheme val="minor"/>
      </rPr>
      <t>5000
EN COBRE</t>
    </r>
  </si>
  <si>
    <t>PEGANTE EN BARRA X 40 G.</t>
  </si>
  <si>
    <t>COSEDORA METALICA HASTA 20 HOJAS</t>
  </si>
  <si>
    <t>SACAGANCHOS</t>
  </si>
  <si>
    <r>
      <t>PAQUETE  DE GANCHO</t>
    </r>
    <r>
      <rPr>
        <sz val="9"/>
        <color rgb="FF281F15"/>
        <rFont val="Calibri"/>
        <family val="2"/>
        <scheme val="minor"/>
      </rPr>
      <t xml:space="preserve">S </t>
    </r>
    <r>
      <rPr>
        <sz val="9"/>
        <color rgb="FF0E0A05"/>
        <rFont val="Calibri"/>
        <family val="2"/>
        <scheme val="minor"/>
      </rPr>
      <t>PLASTICO LEGAJADOR X 20 UND</t>
    </r>
  </si>
  <si>
    <t>CAJA DE CHINCHES X 50 UND COLORES SURTIDOS</t>
  </si>
  <si>
    <t>CARTULINA( POR PLIEGOS )- COLORES SURTIDOS</t>
  </si>
  <si>
    <t>FRASCO DE TINTA  PARA SELLOS 30 ML ALMOHADILLA</t>
  </si>
  <si>
    <t>SELLO FECHADOR MANUAL MULTPLE</t>
  </si>
  <si>
    <t>SELLO FECHADOR MANUAL SIN PLACA</t>
  </si>
  <si>
    <t>ROLLO CINTA DE ENMASCARAR DELGADA 24 MM X 40
METROS</t>
  </si>
  <si>
    <t>ROLLO CINTA  DE ENMASCARAR GRUESA 48MM X 40 METROS</t>
  </si>
  <si>
    <t>ROLLO CINTA ANCHA TRANSPARENTE 48MM X 40 METROS</t>
  </si>
  <si>
    <t>FRASCO DE COLBON MADERA 245 G</t>
  </si>
  <si>
    <r>
      <t>ROLLO</t>
    </r>
    <r>
      <rPr>
        <sz val="9"/>
        <color rgb="FF281F17"/>
        <rFont val="Calibri"/>
        <family val="2"/>
        <scheme val="minor"/>
      </rPr>
      <t xml:space="preserve">S </t>
    </r>
    <r>
      <rPr>
        <sz val="9"/>
        <color rgb="FF17100B"/>
        <rFont val="Calibri"/>
        <family val="2"/>
        <scheme val="minor"/>
      </rPr>
      <t>DE CONTAC TRAN</t>
    </r>
    <r>
      <rPr>
        <sz val="9"/>
        <color rgb="FF281F17"/>
        <rFont val="Calibri"/>
        <family val="2"/>
        <scheme val="minor"/>
      </rPr>
      <t>S</t>
    </r>
    <r>
      <rPr>
        <sz val="9"/>
        <color rgb="FF17100B"/>
        <rFont val="Calibri"/>
        <family val="2"/>
        <scheme val="minor"/>
      </rPr>
      <t>PARENT</t>
    </r>
    <r>
      <rPr>
        <sz val="9"/>
        <color rgb="FF281F17"/>
        <rFont val="Calibri"/>
        <family val="2"/>
        <scheme val="minor"/>
      </rPr>
      <t>E X 2</t>
    </r>
    <r>
      <rPr>
        <sz val="9"/>
        <color rgb="FF17100B"/>
        <rFont val="Calibri"/>
        <family val="2"/>
        <scheme val="minor"/>
      </rPr>
      <t>0 MET</t>
    </r>
    <r>
      <rPr>
        <sz val="9"/>
        <color rgb="FF281F17"/>
        <rFont val="Calibri"/>
        <family val="2"/>
        <scheme val="minor"/>
      </rPr>
      <t>R</t>
    </r>
    <r>
      <rPr>
        <sz val="9"/>
        <color rgb="FF17100B"/>
        <rFont val="Calibri"/>
        <family val="2"/>
        <scheme val="minor"/>
      </rPr>
      <t>O</t>
    </r>
    <r>
      <rPr>
        <sz val="9"/>
        <color rgb="FF281F17"/>
        <rFont val="Calibri"/>
        <family val="2"/>
        <scheme val="minor"/>
      </rPr>
      <t>S</t>
    </r>
  </si>
  <si>
    <t>CARPETA PLASTICA OFICIO</t>
  </si>
  <si>
    <r>
      <t>C</t>
    </r>
    <r>
      <rPr>
        <sz val="9"/>
        <color rgb="FF17100B"/>
        <rFont val="Calibri"/>
        <family val="2"/>
        <scheme val="minor"/>
      </rPr>
      <t>AJ</t>
    </r>
    <r>
      <rPr>
        <sz val="9"/>
        <color rgb="FF281F17"/>
        <rFont val="Calibri"/>
        <family val="2"/>
        <scheme val="minor"/>
      </rPr>
      <t xml:space="preserve">A </t>
    </r>
    <r>
      <rPr>
        <sz val="9"/>
        <color rgb="FF17100B"/>
        <rFont val="Calibri"/>
        <family val="2"/>
        <scheme val="minor"/>
      </rPr>
      <t>DE RE</t>
    </r>
    <r>
      <rPr>
        <sz val="9"/>
        <color rgb="FF281F17"/>
        <rFont val="Calibri"/>
        <family val="2"/>
        <scheme val="minor"/>
      </rPr>
      <t>S</t>
    </r>
    <r>
      <rPr>
        <sz val="9"/>
        <color rgb="FF17100B"/>
        <rFont val="Calibri"/>
        <family val="2"/>
        <scheme val="minor"/>
      </rPr>
      <t>MA  C</t>
    </r>
    <r>
      <rPr>
        <sz val="9"/>
        <color rgb="FF281F17"/>
        <rFont val="Calibri"/>
        <family val="2"/>
        <scheme val="minor"/>
      </rPr>
      <t>A</t>
    </r>
    <r>
      <rPr>
        <sz val="9"/>
        <color rgb="FF17100B"/>
        <rFont val="Calibri"/>
        <family val="2"/>
        <scheme val="minor"/>
      </rPr>
      <t>RTA  POR 75 GR</t>
    </r>
    <r>
      <rPr>
        <sz val="9"/>
        <color rgb="FF281F17"/>
        <rFont val="Calibri"/>
        <family val="2"/>
        <scheme val="minor"/>
      </rPr>
      <t xml:space="preserve">S </t>
    </r>
  </si>
  <si>
    <r>
      <t>CAJA DE RESMA OFICIO POR 75 GR</t>
    </r>
    <r>
      <rPr>
        <sz val="9"/>
        <color rgb="FF281F17"/>
        <rFont val="Calibri"/>
        <family val="2"/>
        <scheme val="minor"/>
      </rPr>
      <t xml:space="preserve">S </t>
    </r>
  </si>
  <si>
    <r>
      <t>C</t>
    </r>
    <r>
      <rPr>
        <sz val="9"/>
        <color rgb="FF17100B"/>
        <rFont val="Calibri"/>
        <family val="2"/>
        <scheme val="minor"/>
      </rPr>
      <t xml:space="preserve">AJA DE </t>
    </r>
    <r>
      <rPr>
        <sz val="9"/>
        <color rgb="FF281F17"/>
        <rFont val="Calibri"/>
        <family val="2"/>
        <scheme val="minor"/>
      </rPr>
      <t>L</t>
    </r>
    <r>
      <rPr>
        <sz val="9"/>
        <color rgb="FF17100B"/>
        <rFont val="Calibri"/>
        <family val="2"/>
        <scheme val="minor"/>
      </rPr>
      <t>API</t>
    </r>
    <r>
      <rPr>
        <sz val="9"/>
        <color rgb="FF281F17"/>
        <rFont val="Calibri"/>
        <family val="2"/>
        <scheme val="minor"/>
      </rPr>
      <t xml:space="preserve">Z TIPO </t>
    </r>
    <r>
      <rPr>
        <sz val="9"/>
        <color rgb="FF17100B"/>
        <rFont val="Calibri"/>
        <family val="2"/>
        <scheme val="minor"/>
      </rPr>
      <t>MIRADO N</t>
    </r>
    <r>
      <rPr>
        <sz val="9"/>
        <color rgb="FF281F17"/>
        <rFont val="Calibri"/>
        <family val="2"/>
        <scheme val="minor"/>
      </rPr>
      <t>E</t>
    </r>
    <r>
      <rPr>
        <sz val="9"/>
        <color rgb="FF17100B"/>
        <rFont val="Calibri"/>
        <family val="2"/>
        <scheme val="minor"/>
      </rPr>
      <t xml:space="preserve">GRO  </t>
    </r>
    <r>
      <rPr>
        <sz val="9"/>
        <color rgb="FF281F17"/>
        <rFont val="Calibri"/>
        <family val="2"/>
        <scheme val="minor"/>
      </rPr>
      <t xml:space="preserve">X </t>
    </r>
    <r>
      <rPr>
        <sz val="9"/>
        <color rgb="FF17100B"/>
        <rFont val="Calibri"/>
        <family val="2"/>
        <scheme val="minor"/>
      </rPr>
      <t>1</t>
    </r>
    <r>
      <rPr>
        <sz val="9"/>
        <color rgb="FF281F17"/>
        <rFont val="Calibri"/>
        <family val="2"/>
        <scheme val="minor"/>
      </rPr>
      <t xml:space="preserve">2 </t>
    </r>
    <r>
      <rPr>
        <sz val="9"/>
        <color rgb="FF040201"/>
        <rFont val="Calibri"/>
        <family val="2"/>
        <scheme val="minor"/>
      </rPr>
      <t>U</t>
    </r>
    <r>
      <rPr>
        <sz val="9"/>
        <color rgb="FF17100B"/>
        <rFont val="Calibri"/>
        <family val="2"/>
        <scheme val="minor"/>
      </rPr>
      <t>N</t>
    </r>
    <r>
      <rPr>
        <sz val="9"/>
        <color rgb="FF040201"/>
        <rFont val="Calibri"/>
        <family val="2"/>
        <scheme val="minor"/>
      </rPr>
      <t>I</t>
    </r>
    <r>
      <rPr>
        <sz val="9"/>
        <color rgb="FF17100B"/>
        <rFont val="Calibri"/>
        <family val="2"/>
        <scheme val="minor"/>
      </rPr>
      <t>DAD</t>
    </r>
    <r>
      <rPr>
        <sz val="9"/>
        <color rgb="FF040201"/>
        <rFont val="Calibri"/>
        <family val="2"/>
        <scheme val="minor"/>
      </rPr>
      <t>E</t>
    </r>
    <r>
      <rPr>
        <sz val="9"/>
        <color rgb="FF281F17"/>
        <rFont val="Calibri"/>
        <family val="2"/>
        <scheme val="minor"/>
      </rPr>
      <t>S</t>
    </r>
  </si>
  <si>
    <r>
      <t xml:space="preserve">PAQUETE DE </t>
    </r>
    <r>
      <rPr>
        <sz val="9"/>
        <color rgb="FF281F17"/>
        <rFont val="Calibri"/>
        <family val="2"/>
        <scheme val="minor"/>
      </rPr>
      <t>S</t>
    </r>
    <r>
      <rPr>
        <sz val="9"/>
        <color rgb="FF17100B"/>
        <rFont val="Calibri"/>
        <family val="2"/>
        <scheme val="minor"/>
      </rPr>
      <t>OBRE MANILA  OFI</t>
    </r>
    <r>
      <rPr>
        <sz val="9"/>
        <color rgb="FF281F17"/>
        <rFont val="Calibri"/>
        <family val="2"/>
        <scheme val="minor"/>
      </rPr>
      <t>C</t>
    </r>
    <r>
      <rPr>
        <sz val="9"/>
        <color rgb="FF040201"/>
        <rFont val="Calibri"/>
        <family val="2"/>
        <scheme val="minor"/>
      </rPr>
      <t>I</t>
    </r>
    <r>
      <rPr>
        <sz val="9"/>
        <color rgb="FF17100B"/>
        <rFont val="Calibri"/>
        <family val="2"/>
        <scheme val="minor"/>
      </rPr>
      <t xml:space="preserve">O  </t>
    </r>
    <r>
      <rPr>
        <sz val="9"/>
        <color rgb="FF281F17"/>
        <rFont val="Calibri"/>
        <family val="2"/>
        <scheme val="minor"/>
      </rPr>
      <t xml:space="preserve">X </t>
    </r>
    <r>
      <rPr>
        <sz val="9"/>
        <color rgb="FF17100B"/>
        <rFont val="Calibri"/>
        <family val="2"/>
        <scheme val="minor"/>
      </rPr>
      <t>100 UN</t>
    </r>
    <r>
      <rPr>
        <sz val="9"/>
        <color rgb="FF040201"/>
        <rFont val="Calibri"/>
        <family val="2"/>
        <scheme val="minor"/>
      </rPr>
      <t>I</t>
    </r>
    <r>
      <rPr>
        <sz val="9"/>
        <color rgb="FF17100B"/>
        <rFont val="Calibri"/>
        <family val="2"/>
        <scheme val="minor"/>
      </rPr>
      <t>DADES</t>
    </r>
  </si>
  <si>
    <t>CALCULADORA DE 12 DIGITOS (147 MM X 106.5 MM, TIPO DE ALIMENTACION: SOLAR/PILA, MEMORIA:SI)</t>
  </si>
  <si>
    <t>LIBRO DE ACTAS DE 400 FOLIOS</t>
  </si>
  <si>
    <t>LIBRO DE ACTAS DE 200 FOLIOS</t>
  </si>
  <si>
    <t xml:space="preserve">CAJA MARCADOR DELGADO  NEGRO CAJA*10 UND, ESCRIBE SOBRE PAPEL, PLÁSTICO, METAL, MADERA, VIDRIO Y MUCHAS OTRAS SUPERFICIES POROSAS Y NO POROSAS.  MARCA EN LA MAYORÍA DE SUPERFICIES. PUNTA BISELADA. TINTA RESISTENTE AL AGUA, DE RÁPIDO SECADO QUE NO SE DECOLORA. CIERRE HERMÉTICO CON CAPUCHÓN QUE EVITA EL SECADO DE LA TINTA. CUERPO DE POLIPROPILENO QUE EVITA LA EVAPORACIÓN DE LA TINTA.
</t>
  </si>
  <si>
    <t xml:space="preserve">CAJA MARCADOR GRUESO NEGRO CAJA*10 UND, ESCRIBE SOBRE PAPEL, PLÁSTICO, METAL, MADERA, VIDRIO Y MUCHAS OTRAS SUPERFICIES POROSAS Y NO POROSAS.  MARCA EN LA MAYORÍA DE SUPERFICIES. PUNTA BISELADA. TINTA RESISTENTE AL AGUA, DE RÁPIDO SECADO QUE NO SE DECOLORA. CIERRE HERMÉTICO CON CAPUCHÓN QUE EVITA EL SECADO DE LA TINTA. CUERPO DE POLIPROPILENO QUE EVITA LA EVAPORACIÓN DE LA TINTA.
</t>
  </si>
  <si>
    <t>PERFORADORA METALICA REF 1038</t>
  </si>
  <si>
    <t>FRASCO DE TINTA ORIGINAL COLOR NEGRO IMPRESORA EPSON 664</t>
  </si>
  <si>
    <t>SE EFECTUA EL ANALISIS DE PRECIOS DEL MERCADO Y SE TOMA COMO REFERENCIA EL MENOR VALOR; SE SUGIERE EXPEDIR DISPONIBILIDAD POR SALDO DEL RUBO PESUPUESTAL POR VALOR DE $10.404.766, VALOR APROBADO PARA ESTA COMPRA</t>
  </si>
  <si>
    <t>EL ESPINAL, 6  DE MARZO DE 2023</t>
  </si>
  <si>
    <t>SE EFECTUA EL ANALISIS DE PRECIOS DEL MERCADO Y SE CALCULA UN VALOR UTILIZANDO PROMEDIO MATEMATICO; SE SUGIERE EXPEDIR DISPONIBILIDAD POR SALDO DEL RUBO PESUPEUSTAL POR VALOR DE $10,610,000, VALOR APROBADO PARA ESTA COMPRA</t>
  </si>
  <si>
    <t>MARIBELL PAULINI</t>
  </si>
  <si>
    <t>SURTIESCOLARES</t>
  </si>
  <si>
    <t xml:space="preserve">PAPELERIA EL PALMAR </t>
  </si>
  <si>
    <r>
      <t>MARCADOR TABLERO ACRILICO RECARGABLE (</t>
    </r>
    <r>
      <rPr>
        <sz val="9"/>
        <color rgb="FF281F15"/>
        <rFont val="Calibri"/>
        <family val="2"/>
        <scheme val="minor"/>
      </rPr>
      <t>C</t>
    </r>
    <r>
      <rPr>
        <sz val="9"/>
        <color rgb="FF0E0A05"/>
        <rFont val="Calibri"/>
        <family val="2"/>
        <scheme val="minor"/>
      </rPr>
      <t>AP OFF)</t>
    </r>
  </si>
  <si>
    <r>
      <t xml:space="preserve">FRASCO DE TINTA  PARA MARCADOR RECARGABLE 30ML
</t>
    </r>
    <r>
      <rPr>
        <sz val="9"/>
        <color rgb="FFBCAA93"/>
        <rFont val="Calibri"/>
        <family val="2"/>
        <scheme val="minor"/>
      </rPr>
      <t>\</t>
    </r>
  </si>
  <si>
    <t>BORADOR PARA TABLERO FELPA</t>
  </si>
  <si>
    <t>CAJA DE BOLIGRAFO *l2 NEGRO</t>
  </si>
  <si>
    <t>MARCADOR PERMANENTE CAJA *10 NEGRO</t>
  </si>
  <si>
    <t>CAJA DE RESALTADOR *10 SURTIDOS</t>
  </si>
  <si>
    <t>CAJA DE CORRECTOR *12 (LAPICERO)</t>
  </si>
  <si>
    <t>TIJERA METALICA MEDIANA 7.5 PULGADAS</t>
  </si>
  <si>
    <t>CAJA DE BORRADOR NATA X 50 UND</t>
  </si>
  <si>
    <r>
      <t xml:space="preserve">CAJA DE GANCHOS COSEDORA 26/6 </t>
    </r>
    <r>
      <rPr>
        <sz val="9"/>
        <color rgb="FF281F15"/>
        <rFont val="Calibri"/>
        <family val="2"/>
        <scheme val="minor"/>
      </rPr>
      <t xml:space="preserve">X </t>
    </r>
    <r>
      <rPr>
        <sz val="9"/>
        <color rgb="FF0E0A05"/>
        <rFont val="Calibri"/>
        <family val="2"/>
        <scheme val="minor"/>
      </rPr>
      <t>5000
UNOS</t>
    </r>
  </si>
  <si>
    <t>PEGANTE EN BARRA X 40 GRS</t>
  </si>
  <si>
    <t>CAJA DE CHINCHES X 50 UND</t>
  </si>
  <si>
    <t>ALMOHADILLA SELLOS</t>
  </si>
  <si>
    <t>FECHADOR MULTIUSOS</t>
  </si>
  <si>
    <r>
      <t>CINTA DE ENMASCARAR DELGADA 1</t>
    </r>
    <r>
      <rPr>
        <sz val="9"/>
        <color rgb="FF281F15"/>
        <rFont val="Calibri"/>
        <family val="2"/>
        <scheme val="minor"/>
      </rPr>
      <t xml:space="preserve">" </t>
    </r>
    <r>
      <rPr>
        <sz val="9"/>
        <color rgb="FF0E0A05"/>
        <rFont val="Calibri"/>
        <family val="2"/>
        <scheme val="minor"/>
      </rPr>
      <t>X 40
METROS</t>
    </r>
  </si>
  <si>
    <t>CINTA  DE ENMASCARAR GRUESA 48MM X 40 METROS</t>
  </si>
  <si>
    <t>CINTA ANCHA TRANSPARENTE 48MM X 40 METROS</t>
  </si>
  <si>
    <t>FRASCO DE COLBON 300 CC</t>
  </si>
  <si>
    <r>
      <t>C</t>
    </r>
    <r>
      <rPr>
        <sz val="9"/>
        <color rgb="FF17100B"/>
        <rFont val="Calibri"/>
        <family val="2"/>
        <scheme val="minor"/>
      </rPr>
      <t>AJ</t>
    </r>
    <r>
      <rPr>
        <sz val="9"/>
        <color rgb="FF281F17"/>
        <rFont val="Calibri"/>
        <family val="2"/>
        <scheme val="minor"/>
      </rPr>
      <t xml:space="preserve">A </t>
    </r>
    <r>
      <rPr>
        <sz val="9"/>
        <color rgb="FF17100B"/>
        <rFont val="Calibri"/>
        <family val="2"/>
        <scheme val="minor"/>
      </rPr>
      <t>DE RE</t>
    </r>
    <r>
      <rPr>
        <sz val="9"/>
        <color rgb="FF281F17"/>
        <rFont val="Calibri"/>
        <family val="2"/>
        <scheme val="minor"/>
      </rPr>
      <t>S</t>
    </r>
    <r>
      <rPr>
        <sz val="9"/>
        <color rgb="FF17100B"/>
        <rFont val="Calibri"/>
        <family val="2"/>
        <scheme val="minor"/>
      </rPr>
      <t>MA  C</t>
    </r>
    <r>
      <rPr>
        <sz val="9"/>
        <color rgb="FF281F17"/>
        <rFont val="Calibri"/>
        <family val="2"/>
        <scheme val="minor"/>
      </rPr>
      <t>A</t>
    </r>
    <r>
      <rPr>
        <sz val="9"/>
        <color rgb="FF17100B"/>
        <rFont val="Calibri"/>
        <family val="2"/>
        <scheme val="minor"/>
      </rPr>
      <t>RTA  POR 75 GR</t>
    </r>
    <r>
      <rPr>
        <sz val="9"/>
        <color rgb="FF281F17"/>
        <rFont val="Calibri"/>
        <family val="2"/>
        <scheme val="minor"/>
      </rPr>
      <t xml:space="preserve">S X </t>
    </r>
    <r>
      <rPr>
        <sz val="9"/>
        <color rgb="FF17100B"/>
        <rFont val="Calibri"/>
        <family val="2"/>
        <scheme val="minor"/>
      </rPr>
      <t>10 UNIDADES</t>
    </r>
  </si>
  <si>
    <r>
      <t>CAJA DE RESMA OFICIO POR 75 GR</t>
    </r>
    <r>
      <rPr>
        <sz val="9"/>
        <color rgb="FF281F17"/>
        <rFont val="Calibri"/>
        <family val="2"/>
        <scheme val="minor"/>
      </rPr>
      <t xml:space="preserve">S X </t>
    </r>
    <r>
      <rPr>
        <sz val="9"/>
        <color rgb="FF17100B"/>
        <rFont val="Calibri"/>
        <family val="2"/>
        <scheme val="minor"/>
      </rPr>
      <t>10 UNID</t>
    </r>
    <r>
      <rPr>
        <sz val="9"/>
        <color rgb="FF040201"/>
        <rFont val="Calibri"/>
        <family val="2"/>
        <scheme val="minor"/>
      </rPr>
      <t>A</t>
    </r>
    <r>
      <rPr>
        <sz val="9"/>
        <color rgb="FF17100B"/>
        <rFont val="Calibri"/>
        <family val="2"/>
        <scheme val="minor"/>
      </rPr>
      <t>DE</t>
    </r>
    <r>
      <rPr>
        <sz val="9"/>
        <color rgb="FF281F17"/>
        <rFont val="Calibri"/>
        <family val="2"/>
        <scheme val="minor"/>
      </rPr>
      <t>S</t>
    </r>
  </si>
  <si>
    <r>
      <t>C</t>
    </r>
    <r>
      <rPr>
        <sz val="9"/>
        <color rgb="FF17100B"/>
        <rFont val="Calibri"/>
        <family val="2"/>
        <scheme val="minor"/>
      </rPr>
      <t xml:space="preserve">AJA DE </t>
    </r>
    <r>
      <rPr>
        <sz val="9"/>
        <color rgb="FF281F17"/>
        <rFont val="Calibri"/>
        <family val="2"/>
        <scheme val="minor"/>
      </rPr>
      <t>L</t>
    </r>
    <r>
      <rPr>
        <sz val="9"/>
        <color rgb="FF17100B"/>
        <rFont val="Calibri"/>
        <family val="2"/>
        <scheme val="minor"/>
      </rPr>
      <t>API</t>
    </r>
    <r>
      <rPr>
        <sz val="9"/>
        <color rgb="FF281F17"/>
        <rFont val="Calibri"/>
        <family val="2"/>
        <scheme val="minor"/>
      </rPr>
      <t xml:space="preserve">Z </t>
    </r>
    <r>
      <rPr>
        <sz val="9"/>
        <color rgb="FF17100B"/>
        <rFont val="Calibri"/>
        <family val="2"/>
        <scheme val="minor"/>
      </rPr>
      <t>MIRADO N</t>
    </r>
    <r>
      <rPr>
        <sz val="9"/>
        <color rgb="FF281F17"/>
        <rFont val="Calibri"/>
        <family val="2"/>
        <scheme val="minor"/>
      </rPr>
      <t>E</t>
    </r>
    <r>
      <rPr>
        <sz val="9"/>
        <color rgb="FF17100B"/>
        <rFont val="Calibri"/>
        <family val="2"/>
        <scheme val="minor"/>
      </rPr>
      <t xml:space="preserve">GRO  </t>
    </r>
    <r>
      <rPr>
        <sz val="9"/>
        <color rgb="FF281F17"/>
        <rFont val="Calibri"/>
        <family val="2"/>
        <scheme val="minor"/>
      </rPr>
      <t xml:space="preserve">X </t>
    </r>
    <r>
      <rPr>
        <sz val="9"/>
        <color rgb="FF17100B"/>
        <rFont val="Calibri"/>
        <family val="2"/>
        <scheme val="minor"/>
      </rPr>
      <t>1</t>
    </r>
    <r>
      <rPr>
        <sz val="9"/>
        <color rgb="FF281F17"/>
        <rFont val="Calibri"/>
        <family val="2"/>
        <scheme val="minor"/>
      </rPr>
      <t xml:space="preserve">2 </t>
    </r>
    <r>
      <rPr>
        <sz val="9"/>
        <color rgb="FF040201"/>
        <rFont val="Calibri"/>
        <family val="2"/>
        <scheme val="minor"/>
      </rPr>
      <t>U</t>
    </r>
    <r>
      <rPr>
        <sz val="9"/>
        <color rgb="FF17100B"/>
        <rFont val="Calibri"/>
        <family val="2"/>
        <scheme val="minor"/>
      </rPr>
      <t>N</t>
    </r>
    <r>
      <rPr>
        <sz val="9"/>
        <color rgb="FF040201"/>
        <rFont val="Calibri"/>
        <family val="2"/>
        <scheme val="minor"/>
      </rPr>
      <t>I</t>
    </r>
    <r>
      <rPr>
        <sz val="9"/>
        <color rgb="FF17100B"/>
        <rFont val="Calibri"/>
        <family val="2"/>
        <scheme val="minor"/>
      </rPr>
      <t>DAD</t>
    </r>
    <r>
      <rPr>
        <sz val="9"/>
        <color rgb="FF040201"/>
        <rFont val="Calibri"/>
        <family val="2"/>
        <scheme val="minor"/>
      </rPr>
      <t>E</t>
    </r>
    <r>
      <rPr>
        <sz val="9"/>
        <color rgb="FF281F17"/>
        <rFont val="Calibri"/>
        <family val="2"/>
        <scheme val="minor"/>
      </rPr>
      <t>S</t>
    </r>
  </si>
  <si>
    <r>
      <t xml:space="preserve">PAQUETE DE SOBRE MANILA  CARTA </t>
    </r>
    <r>
      <rPr>
        <sz val="9"/>
        <color rgb="FF281F17"/>
        <rFont val="Calibri"/>
        <family val="2"/>
        <scheme val="minor"/>
      </rPr>
      <t xml:space="preserve">X </t>
    </r>
    <r>
      <rPr>
        <sz val="9"/>
        <color rgb="FF17100B"/>
        <rFont val="Calibri"/>
        <family val="2"/>
        <scheme val="minor"/>
      </rPr>
      <t>100 UNIDADES</t>
    </r>
  </si>
  <si>
    <t>MICROPUNTA  NEGRO CAJA*10 UND</t>
  </si>
  <si>
    <t>PAPEL PERIODICO   PLIEGO 70X100</t>
  </si>
  <si>
    <t>CAJA  DE CLIP X 5O UNIDADES</t>
  </si>
  <si>
    <t>AZ TAMAÑO OFICIO</t>
  </si>
  <si>
    <t>TOTAL</t>
  </si>
  <si>
    <t>SE EFECTUA EL ANALISIS DE PRECIOS DEL MERCADO Y SE CALCULA UN VALOR UTILIZANDO PROMEDIO MATEMATICO; SE SUGIERE EXPEDIR DISPONIBILIDAD POR EL VALOR DE $12.665.750, SE EXPIDE POR $12.666.000 VALOR APROBADO PARA ESTA COMPRA</t>
  </si>
  <si>
    <t>EL ESPINAL, 15  DE FEBRERO DE 2022</t>
  </si>
  <si>
    <t>PRECIOS OFERTADOS COMERCIALIZADORA ANTENOR</t>
  </si>
  <si>
    <t>PRECIOS DE REFERENCIA DEL MERCADO SIN IVA</t>
  </si>
  <si>
    <t>DESCUENTO %</t>
  </si>
  <si>
    <t>PAPELERIA UNICOPIAS</t>
  </si>
  <si>
    <r>
      <t>CUADERNO ARGOLLADO GRANDE CUADRO</t>
    </r>
    <r>
      <rPr>
        <sz val="9"/>
        <color rgb="FFA89A80"/>
        <rFont val="Calibri"/>
        <family val="2"/>
        <scheme val="minor"/>
      </rPr>
      <t>,</t>
    </r>
    <r>
      <rPr>
        <sz val="9"/>
        <color rgb="FF0E0A05"/>
        <rFont val="Calibri"/>
        <family val="2"/>
        <scheme val="minor"/>
      </rPr>
      <t>S POR 80HOJAS</t>
    </r>
  </si>
  <si>
    <t>CAJA DE BORRADOR NATA X 50 UNO</t>
  </si>
  <si>
    <r>
      <t>PAQUETE  DE GANCHO</t>
    </r>
    <r>
      <rPr>
        <sz val="9"/>
        <color rgb="FF281F15"/>
        <rFont val="Calibri"/>
        <family val="2"/>
        <scheme val="minor"/>
      </rPr>
      <t xml:space="preserve">S </t>
    </r>
    <r>
      <rPr>
        <sz val="9"/>
        <color rgb="FF0E0A05"/>
        <rFont val="Calibri"/>
        <family val="2"/>
        <scheme val="minor"/>
      </rPr>
      <t>PLASTICO LEGAJADOR X 20 UNOS</t>
    </r>
  </si>
  <si>
    <t>CAJA DE CHINCHES X 50 UNOS</t>
  </si>
  <si>
    <t>CINTA  DE ENMASCARAR GRUESA 48MM X
40 METROS</t>
  </si>
  <si>
    <t>CINTA ANCHA TRANSPARENTE 48MM X 40
METROS</t>
  </si>
  <si>
    <t>FRASCO DE COLBON 300 ce</t>
  </si>
  <si>
    <r>
      <t>ROLLO</t>
    </r>
    <r>
      <rPr>
        <sz val="9"/>
        <color rgb="FF281F17"/>
        <rFont val="Calibri"/>
        <family val="2"/>
        <scheme val="minor"/>
      </rPr>
      <t xml:space="preserve">S </t>
    </r>
    <r>
      <rPr>
        <sz val="9"/>
        <color rgb="FF17100B"/>
        <rFont val="Calibri"/>
        <family val="2"/>
        <scheme val="minor"/>
      </rPr>
      <t>DE CONTAC TRAN</t>
    </r>
    <r>
      <rPr>
        <sz val="9"/>
        <color rgb="FF281F17"/>
        <rFont val="Calibri"/>
        <family val="2"/>
        <scheme val="minor"/>
      </rPr>
      <t>S</t>
    </r>
    <r>
      <rPr>
        <sz val="9"/>
        <color rgb="FF17100B"/>
        <rFont val="Calibri"/>
        <family val="2"/>
        <scheme val="minor"/>
      </rPr>
      <t>PARENT</t>
    </r>
    <r>
      <rPr>
        <sz val="9"/>
        <color rgb="FF281F17"/>
        <rFont val="Calibri"/>
        <family val="2"/>
        <scheme val="minor"/>
      </rPr>
      <t>E X 2</t>
    </r>
    <r>
      <rPr>
        <sz val="9"/>
        <color rgb="FF17100B"/>
        <rFont val="Calibri"/>
        <family val="2"/>
        <scheme val="minor"/>
      </rPr>
      <t>0
MET</t>
    </r>
    <r>
      <rPr>
        <sz val="9"/>
        <color rgb="FF281F17"/>
        <rFont val="Calibri"/>
        <family val="2"/>
        <scheme val="minor"/>
      </rPr>
      <t>R</t>
    </r>
    <r>
      <rPr>
        <sz val="9"/>
        <color rgb="FF17100B"/>
        <rFont val="Calibri"/>
        <family val="2"/>
        <scheme val="minor"/>
      </rPr>
      <t>O</t>
    </r>
    <r>
      <rPr>
        <sz val="9"/>
        <color rgb="FF281F17"/>
        <rFont val="Calibri"/>
        <family val="2"/>
        <scheme val="minor"/>
      </rPr>
      <t>S</t>
    </r>
  </si>
  <si>
    <r>
      <t>C</t>
    </r>
    <r>
      <rPr>
        <sz val="9"/>
        <color rgb="FF17100B"/>
        <rFont val="Calibri"/>
        <family val="2"/>
        <scheme val="minor"/>
      </rPr>
      <t>AJ</t>
    </r>
    <r>
      <rPr>
        <sz val="9"/>
        <color rgb="FF281F17"/>
        <rFont val="Calibri"/>
        <family val="2"/>
        <scheme val="minor"/>
      </rPr>
      <t xml:space="preserve">A </t>
    </r>
    <r>
      <rPr>
        <sz val="9"/>
        <color rgb="FF17100B"/>
        <rFont val="Calibri"/>
        <family val="2"/>
        <scheme val="minor"/>
      </rPr>
      <t>DE RE</t>
    </r>
    <r>
      <rPr>
        <sz val="9"/>
        <color rgb="FF281F17"/>
        <rFont val="Calibri"/>
        <family val="2"/>
        <scheme val="minor"/>
      </rPr>
      <t>S</t>
    </r>
    <r>
      <rPr>
        <sz val="9"/>
        <color rgb="FF17100B"/>
        <rFont val="Calibri"/>
        <family val="2"/>
        <scheme val="minor"/>
      </rPr>
      <t>MA  C</t>
    </r>
    <r>
      <rPr>
        <sz val="9"/>
        <color rgb="FF281F17"/>
        <rFont val="Calibri"/>
        <family val="2"/>
        <scheme val="minor"/>
      </rPr>
      <t>A</t>
    </r>
    <r>
      <rPr>
        <sz val="9"/>
        <color rgb="FF17100B"/>
        <rFont val="Calibri"/>
        <family val="2"/>
        <scheme val="minor"/>
      </rPr>
      <t>RTA  POR 75 GR</t>
    </r>
    <r>
      <rPr>
        <sz val="9"/>
        <color rgb="FF281F17"/>
        <rFont val="Calibri"/>
        <family val="2"/>
        <scheme val="minor"/>
      </rPr>
      <t xml:space="preserve">S X </t>
    </r>
    <r>
      <rPr>
        <sz val="9"/>
        <color rgb="FF17100B"/>
        <rFont val="Calibri"/>
        <family val="2"/>
        <scheme val="minor"/>
      </rPr>
      <t>10
UNIDADES</t>
    </r>
  </si>
  <si>
    <r>
      <t>CAJA DE RESMA OFICIO POR 75 GR</t>
    </r>
    <r>
      <rPr>
        <sz val="9"/>
        <color rgb="FF281F17"/>
        <rFont val="Calibri"/>
        <family val="2"/>
        <scheme val="minor"/>
      </rPr>
      <t xml:space="preserve">S X </t>
    </r>
    <r>
      <rPr>
        <sz val="9"/>
        <color rgb="FF17100B"/>
        <rFont val="Calibri"/>
        <family val="2"/>
        <scheme val="minor"/>
      </rPr>
      <t>10
UNID</t>
    </r>
    <r>
      <rPr>
        <sz val="9"/>
        <color rgb="FF040201"/>
        <rFont val="Calibri"/>
        <family val="2"/>
        <scheme val="minor"/>
      </rPr>
      <t>A</t>
    </r>
    <r>
      <rPr>
        <sz val="9"/>
        <color rgb="FF17100B"/>
        <rFont val="Calibri"/>
        <family val="2"/>
        <scheme val="minor"/>
      </rPr>
      <t>DE</t>
    </r>
    <r>
      <rPr>
        <sz val="9"/>
        <color rgb="FF281F17"/>
        <rFont val="Calibri"/>
        <family val="2"/>
        <scheme val="minor"/>
      </rPr>
      <t>S</t>
    </r>
  </si>
  <si>
    <r>
      <t>C</t>
    </r>
    <r>
      <rPr>
        <sz val="9"/>
        <color rgb="FF17100B"/>
        <rFont val="Calibri"/>
        <family val="2"/>
        <scheme val="minor"/>
      </rPr>
      <t xml:space="preserve">AJA DE </t>
    </r>
    <r>
      <rPr>
        <sz val="9"/>
        <color rgb="FF281F17"/>
        <rFont val="Calibri"/>
        <family val="2"/>
        <scheme val="minor"/>
      </rPr>
      <t>L</t>
    </r>
    <r>
      <rPr>
        <sz val="9"/>
        <color rgb="FF17100B"/>
        <rFont val="Calibri"/>
        <family val="2"/>
        <scheme val="minor"/>
      </rPr>
      <t>API</t>
    </r>
    <r>
      <rPr>
        <sz val="9"/>
        <color rgb="FF281F17"/>
        <rFont val="Calibri"/>
        <family val="2"/>
        <scheme val="minor"/>
      </rPr>
      <t xml:space="preserve">Z </t>
    </r>
    <r>
      <rPr>
        <sz val="9"/>
        <color rgb="FF17100B"/>
        <rFont val="Calibri"/>
        <family val="2"/>
        <scheme val="minor"/>
      </rPr>
      <t>MIRADO N</t>
    </r>
    <r>
      <rPr>
        <sz val="9"/>
        <color rgb="FF281F17"/>
        <rFont val="Calibri"/>
        <family val="2"/>
        <scheme val="minor"/>
      </rPr>
      <t>E</t>
    </r>
    <r>
      <rPr>
        <sz val="9"/>
        <color rgb="FF17100B"/>
        <rFont val="Calibri"/>
        <family val="2"/>
        <scheme val="minor"/>
      </rPr>
      <t xml:space="preserve">GRO  </t>
    </r>
    <r>
      <rPr>
        <sz val="9"/>
        <color rgb="FF281F17"/>
        <rFont val="Calibri"/>
        <family val="2"/>
        <scheme val="minor"/>
      </rPr>
      <t xml:space="preserve">X </t>
    </r>
    <r>
      <rPr>
        <sz val="9"/>
        <color rgb="FF17100B"/>
        <rFont val="Calibri"/>
        <family val="2"/>
        <scheme val="minor"/>
      </rPr>
      <t>1</t>
    </r>
    <r>
      <rPr>
        <sz val="9"/>
        <color rgb="FF281F17"/>
        <rFont val="Calibri"/>
        <family val="2"/>
        <scheme val="minor"/>
      </rPr>
      <t xml:space="preserve">2
</t>
    </r>
    <r>
      <rPr>
        <sz val="9"/>
        <color rgb="FF040201"/>
        <rFont val="Calibri"/>
        <family val="2"/>
        <scheme val="minor"/>
      </rPr>
      <t>U</t>
    </r>
    <r>
      <rPr>
        <sz val="9"/>
        <color rgb="FF17100B"/>
        <rFont val="Calibri"/>
        <family val="2"/>
        <scheme val="minor"/>
      </rPr>
      <t>N</t>
    </r>
    <r>
      <rPr>
        <sz val="9"/>
        <color rgb="FF040201"/>
        <rFont val="Calibri"/>
        <family val="2"/>
        <scheme val="minor"/>
      </rPr>
      <t>I</t>
    </r>
    <r>
      <rPr>
        <sz val="9"/>
        <color rgb="FF17100B"/>
        <rFont val="Calibri"/>
        <family val="2"/>
        <scheme val="minor"/>
      </rPr>
      <t>DAD</t>
    </r>
    <r>
      <rPr>
        <sz val="9"/>
        <color rgb="FF040201"/>
        <rFont val="Calibri"/>
        <family val="2"/>
        <scheme val="minor"/>
      </rPr>
      <t>E</t>
    </r>
    <r>
      <rPr>
        <sz val="9"/>
        <color rgb="FF281F17"/>
        <rFont val="Calibri"/>
        <family val="2"/>
        <scheme val="minor"/>
      </rPr>
      <t>S</t>
    </r>
  </si>
  <si>
    <r>
      <t xml:space="preserve">PAQUETE DE SOBRE MANILA  CARTA </t>
    </r>
    <r>
      <rPr>
        <sz val="9"/>
        <color rgb="FF281F17"/>
        <rFont val="Calibri"/>
        <family val="2"/>
        <scheme val="minor"/>
      </rPr>
      <t xml:space="preserve">X </t>
    </r>
    <r>
      <rPr>
        <sz val="9"/>
        <color rgb="FF17100B"/>
        <rFont val="Calibri"/>
        <family val="2"/>
        <scheme val="minor"/>
      </rPr>
      <t>100
UNIDADES</t>
    </r>
  </si>
  <si>
    <r>
      <t xml:space="preserve">PAQUETE DE </t>
    </r>
    <r>
      <rPr>
        <sz val="9"/>
        <color rgb="FF281F17"/>
        <rFont val="Calibri"/>
        <family val="2"/>
        <scheme val="minor"/>
      </rPr>
      <t>S</t>
    </r>
    <r>
      <rPr>
        <sz val="9"/>
        <color rgb="FF17100B"/>
        <rFont val="Calibri"/>
        <family val="2"/>
        <scheme val="minor"/>
      </rPr>
      <t>OBRE MANILA  OFI</t>
    </r>
    <r>
      <rPr>
        <sz val="9"/>
        <color rgb="FF281F17"/>
        <rFont val="Calibri"/>
        <family val="2"/>
        <scheme val="minor"/>
      </rPr>
      <t>C</t>
    </r>
    <r>
      <rPr>
        <sz val="9"/>
        <color rgb="FF040201"/>
        <rFont val="Calibri"/>
        <family val="2"/>
        <scheme val="minor"/>
      </rPr>
      <t>I</t>
    </r>
    <r>
      <rPr>
        <sz val="9"/>
        <color rgb="FF17100B"/>
        <rFont val="Calibri"/>
        <family val="2"/>
        <scheme val="minor"/>
      </rPr>
      <t xml:space="preserve">O  </t>
    </r>
    <r>
      <rPr>
        <sz val="9"/>
        <color rgb="FF281F17"/>
        <rFont val="Calibri"/>
        <family val="2"/>
        <scheme val="minor"/>
      </rPr>
      <t xml:space="preserve">X </t>
    </r>
    <r>
      <rPr>
        <sz val="9"/>
        <color rgb="FF17100B"/>
        <rFont val="Calibri"/>
        <family val="2"/>
        <scheme val="minor"/>
      </rPr>
      <t>100
UN</t>
    </r>
    <r>
      <rPr>
        <sz val="9"/>
        <color rgb="FF040201"/>
        <rFont val="Calibri"/>
        <family val="2"/>
        <scheme val="minor"/>
      </rPr>
      <t>I</t>
    </r>
    <r>
      <rPr>
        <sz val="9"/>
        <color rgb="FF17100B"/>
        <rFont val="Calibri"/>
        <family val="2"/>
        <scheme val="minor"/>
      </rPr>
      <t>DADES</t>
    </r>
  </si>
  <si>
    <t>MICROPUNTA  NEGRO CAJA*lO</t>
  </si>
  <si>
    <t>CAJA  DE CLIP X SO UNIDADES</t>
  </si>
  <si>
    <t>PAPELERIA EL PALMAR LEIDY DIAZ</t>
  </si>
  <si>
    <t>UND</t>
  </si>
  <si>
    <t>Silla ergonomica giratoria armada. 
Material de Base: Metal cromado
Material Espaldar: Tela micro perforada tipo malla. Apoyo lumbar graduable en altura y profundidad. 
Material de las Ruedas: Nylon y goma doble carrete.
Graduacion en Altura
Mecanismo de inclinación: 3 Posiciones de inclinación.
Brazos: Graduables en altura
Soporte lumbar graduable, cabecero graduable.
Medidas (en cm) Alto: 118/128 Ancho: 63/63 Profundidad: 62/62</t>
  </si>
  <si>
    <t>CAMETOL</t>
  </si>
  <si>
    <t>HOLA SOMOS FORTY</t>
  </si>
  <si>
    <t>SURT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</si>
</sst>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_);_(* \(#,##0.00\);_(* &quot;-&quot;??_);_(@_)"/>
    <numFmt numFmtId="165" formatCode="_(* #,##0_);_(* \(#,##0\);_(* &quot;-&quot;??_);_(@_)"/>
    <numFmt numFmtId="166" formatCode="_-&quot;$&quot;\ * #,##0_-;\-&quot;$&quot;\ * #,##0_-;_-&quot;$&quot;\ * &quot;-&quot;??_-;_-@_-"/>
  </numFmts>
  <fonts count="37" x14ac:knownFonts="1">
    <font>
      <sz val="8"/>
      <color theme="1"/>
      <name val="Tahoma"/>
      <family val="2"/>
    </font>
    <font>
      <sz val="11"/>
      <color theme="1"/>
      <name val="Calibri"/>
      <family val="2"/>
      <scheme val="minor"/>
    </font>
    <font>
      <sz val="8"/>
      <color theme="1"/>
      <name val="Tahoma"/>
      <family val="2"/>
    </font>
    <font>
      <b/>
      <sz val="8"/>
      <color theme="1"/>
      <name val="Tahoma"/>
      <family val="2"/>
    </font>
    <font>
      <b/>
      <sz val="8"/>
      <name val="Tahoma"/>
      <family val="2"/>
    </font>
    <font>
      <sz val="10"/>
      <name val="Arial"/>
      <family val="2"/>
    </font>
    <font>
      <b/>
      <sz val="12"/>
      <color theme="1"/>
      <name val="Tahoma"/>
      <family val="2"/>
    </font>
    <font>
      <sz val="12"/>
      <color theme="1"/>
      <name val="Tahoma"/>
      <family val="2"/>
    </font>
    <font>
      <sz val="9"/>
      <color theme="1"/>
      <name val="Tahoma"/>
      <family val="2"/>
    </font>
    <font>
      <sz val="11"/>
      <color theme="1"/>
      <name val="Tahoma"/>
      <family val="2"/>
    </font>
    <font>
      <b/>
      <sz val="11"/>
      <color theme="1"/>
      <name val="Tahoma"/>
      <family val="2"/>
    </font>
    <font>
      <b/>
      <sz val="9"/>
      <color theme="1"/>
      <name val="Tahoma"/>
      <family val="2"/>
    </font>
    <font>
      <b/>
      <sz val="9"/>
      <name val="Tahoma"/>
      <family val="2"/>
    </font>
    <font>
      <b/>
      <sz val="9"/>
      <color theme="1"/>
      <name val="Arial"/>
      <family val="2"/>
    </font>
    <font>
      <b/>
      <sz val="10"/>
      <color theme="1"/>
      <name val="Calibri"/>
      <family val="2"/>
      <scheme val="minor"/>
    </font>
    <font>
      <b/>
      <sz val="10"/>
      <color theme="1"/>
      <name val="Calibri"/>
      <family val="2"/>
    </font>
    <font>
      <b/>
      <sz val="9"/>
      <color theme="1"/>
      <name val="Calibri"/>
      <family val="2"/>
      <scheme val="minor"/>
    </font>
    <font>
      <b/>
      <sz val="9"/>
      <name val="Calibri"/>
      <family val="2"/>
      <scheme val="minor"/>
    </font>
    <font>
      <sz val="9"/>
      <color theme="1"/>
      <name val="Calibri"/>
      <family val="2"/>
      <scheme val="minor"/>
    </font>
    <font>
      <sz val="12"/>
      <color theme="1"/>
      <name val="Calibri"/>
      <family val="2"/>
    </font>
    <font>
      <sz val="12"/>
      <color rgb="FF000000"/>
      <name val="Calibri"/>
      <family val="2"/>
    </font>
    <font>
      <sz val="11"/>
      <color theme="1"/>
      <name val="Calibri"/>
      <family val="2"/>
      <scheme val="minor"/>
    </font>
    <font>
      <sz val="9"/>
      <name val="Calibri"/>
      <family val="2"/>
      <scheme val="minor"/>
    </font>
    <font>
      <sz val="10"/>
      <color theme="1"/>
      <name val="Tahoma"/>
      <family val="2"/>
    </font>
    <font>
      <sz val="11"/>
      <color theme="1"/>
      <name val="Calibri"/>
      <family val="2"/>
    </font>
    <font>
      <sz val="9"/>
      <color theme="1"/>
      <name val="Calibri"/>
      <family val="2"/>
    </font>
    <font>
      <b/>
      <sz val="11"/>
      <color theme="1"/>
      <name val="Calibri"/>
      <family val="2"/>
    </font>
    <font>
      <sz val="9"/>
      <color rgb="FF0E0A05"/>
      <name val="Calibri"/>
      <family val="2"/>
      <scheme val="minor"/>
    </font>
    <font>
      <sz val="9"/>
      <color rgb="FF281F15"/>
      <name val="Calibri"/>
      <family val="2"/>
      <scheme val="minor"/>
    </font>
    <font>
      <sz val="9"/>
      <color rgb="FFBCAA93"/>
      <name val="Calibri"/>
      <family val="2"/>
      <scheme val="minor"/>
    </font>
    <font>
      <sz val="9"/>
      <color rgb="FFA89A80"/>
      <name val="Calibri"/>
      <family val="2"/>
      <scheme val="minor"/>
    </font>
    <font>
      <sz val="9"/>
      <color rgb="FF17100B"/>
      <name val="Calibri"/>
      <family val="2"/>
      <scheme val="minor"/>
    </font>
    <font>
      <sz val="9"/>
      <color rgb="FF281F17"/>
      <name val="Calibri"/>
      <family val="2"/>
      <scheme val="minor"/>
    </font>
    <font>
      <sz val="9"/>
      <color rgb="FF040201"/>
      <name val="Calibri"/>
      <family val="2"/>
      <scheme val="minor"/>
    </font>
    <font>
      <b/>
      <sz val="10"/>
      <name val="Tahoma"/>
      <family val="2"/>
    </font>
    <font>
      <b/>
      <sz val="10"/>
      <color theme="1"/>
      <name val="Tahoma"/>
      <family val="2"/>
    </font>
    <font>
      <sz val="10"/>
      <color rgb="FF000000"/>
      <name val="Verdana"/>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FF"/>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rgb="FF3B3123"/>
      </top>
      <bottom style="thin">
        <color rgb="FF3B3123"/>
      </bottom>
      <diagonal/>
    </border>
    <border>
      <left/>
      <right/>
      <top style="thin">
        <color rgb="FF3B3123"/>
      </top>
      <bottom style="thin">
        <color rgb="FF0E0A05"/>
      </bottom>
      <diagonal/>
    </border>
    <border>
      <left style="thin">
        <color rgb="FF3B3123"/>
      </left>
      <right style="thin">
        <color rgb="FF0E0A05"/>
      </right>
      <top style="thin">
        <color rgb="FF0E0A05"/>
      </top>
      <bottom style="thin">
        <color rgb="FF281F15"/>
      </bottom>
      <diagonal/>
    </border>
    <border>
      <left style="thin">
        <color rgb="FF3B3123"/>
      </left>
      <right style="thin">
        <color rgb="FF0E0A05"/>
      </right>
      <top style="thin">
        <color rgb="FF281F15"/>
      </top>
      <bottom style="thin">
        <color rgb="FF0E0A05"/>
      </bottom>
      <diagonal/>
    </border>
    <border>
      <left/>
      <right/>
      <top style="thin">
        <color rgb="FF0E0A05"/>
      </top>
      <bottom style="thin">
        <color rgb="FF281F15"/>
      </bottom>
      <diagonal/>
    </border>
    <border>
      <left style="thin">
        <color rgb="FF3B3123"/>
      </left>
      <right style="thin">
        <color rgb="FF0E0A05"/>
      </right>
      <top style="thin">
        <color rgb="FF281F15"/>
      </top>
      <bottom style="thin">
        <color rgb="FF281F15"/>
      </bottom>
      <diagonal/>
    </border>
    <border>
      <left style="thin">
        <color rgb="FF3B3123"/>
      </left>
      <right style="thin">
        <color rgb="FF281F15"/>
      </right>
      <top style="thin">
        <color rgb="FF281F15"/>
      </top>
      <bottom style="thin">
        <color rgb="FF0E0A05"/>
      </bottom>
      <diagonal/>
    </border>
    <border>
      <left style="thin">
        <color rgb="FF504634"/>
      </left>
      <right style="thin">
        <color rgb="FF3B3123"/>
      </right>
      <top style="thin">
        <color rgb="FF0E0A05"/>
      </top>
      <bottom style="thin">
        <color rgb="FF281F15"/>
      </bottom>
      <diagonal/>
    </border>
    <border>
      <left/>
      <right/>
      <top style="thin">
        <color rgb="FF281F15"/>
      </top>
      <bottom style="thin">
        <color rgb="FF281F15"/>
      </bottom>
      <diagonal/>
    </border>
    <border>
      <left style="thin">
        <color rgb="FF0E0A05"/>
      </left>
      <right style="thin">
        <color rgb="FF3B3123"/>
      </right>
      <top style="thin">
        <color rgb="FF281F15"/>
      </top>
      <bottom style="thin">
        <color rgb="FF0E0A05"/>
      </bottom>
      <diagonal/>
    </border>
    <border>
      <left style="thin">
        <color rgb="FF0E0A05"/>
      </left>
      <right style="thin">
        <color rgb="FF504634"/>
      </right>
      <top style="thin">
        <color rgb="FF0E0A05"/>
      </top>
      <bottom style="thin">
        <color rgb="FF281F15"/>
      </bottom>
      <diagonal/>
    </border>
    <border>
      <left style="thin">
        <color rgb="FF3B3123"/>
      </left>
      <right style="thin">
        <color rgb="FF504634"/>
      </right>
      <top style="thin">
        <color rgb="FF281F15"/>
      </top>
      <bottom style="thin">
        <color rgb="FF281F15"/>
      </bottom>
      <diagonal/>
    </border>
    <border>
      <left/>
      <right/>
      <top style="thin">
        <color rgb="FF281F15"/>
      </top>
      <bottom style="thin">
        <color rgb="FF3B3123"/>
      </bottom>
      <diagonal/>
    </border>
    <border>
      <left style="thin">
        <color rgb="FF3B3123"/>
      </left>
      <right style="thin">
        <color rgb="FF3B3123"/>
      </right>
      <top style="thin">
        <color rgb="FF3B3123"/>
      </top>
      <bottom style="thin">
        <color rgb="FF3B3123"/>
      </bottom>
      <diagonal/>
    </border>
    <border>
      <left style="thin">
        <color rgb="FF3B3123"/>
      </left>
      <right style="thin">
        <color rgb="FF281F15"/>
      </right>
      <top style="thin">
        <color rgb="FF3B3123"/>
      </top>
      <bottom style="thin">
        <color rgb="FF3B3123"/>
      </bottom>
      <diagonal/>
    </border>
    <border>
      <left style="thin">
        <color rgb="FF3B3123"/>
      </left>
      <right style="thin">
        <color rgb="FF3B3123"/>
      </right>
      <top style="thin">
        <color rgb="FF0E0A05"/>
      </top>
      <bottom style="thin">
        <color rgb="FF281F15"/>
      </bottom>
      <diagonal/>
    </border>
    <border>
      <left style="thin">
        <color rgb="FF0E0A05"/>
      </left>
      <right style="thin">
        <color rgb="FF281F15"/>
      </right>
      <top style="thin">
        <color rgb="FF281F15"/>
      </top>
      <bottom style="thin">
        <color rgb="FF281F15"/>
      </bottom>
      <diagonal/>
    </border>
    <border>
      <left/>
      <right/>
      <top style="thin">
        <color rgb="FF463B2D"/>
      </top>
      <bottom style="thin">
        <color rgb="FF463B2D"/>
      </bottom>
      <diagonal/>
    </border>
    <border>
      <left style="thin">
        <color rgb="FF281F17"/>
      </left>
      <right style="thin">
        <color rgb="FF463B2D"/>
      </right>
      <top style="thin">
        <color rgb="FF463B2D"/>
      </top>
      <bottom style="thin">
        <color rgb="FF463B2D"/>
      </bottom>
      <diagonal/>
    </border>
    <border>
      <left style="thin">
        <color rgb="FF463B2D"/>
      </left>
      <right style="thin">
        <color rgb="FF17100B"/>
      </right>
      <top style="thin">
        <color rgb="FF463B2D"/>
      </top>
      <bottom style="thin">
        <color rgb="FF463B2D"/>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3B3123"/>
      </left>
      <right/>
      <top style="thin">
        <color rgb="FF3B3123"/>
      </top>
      <bottom style="thin">
        <color rgb="FF3B3123"/>
      </bottom>
      <diagonal/>
    </border>
    <border>
      <left style="thin">
        <color indexed="64"/>
      </left>
      <right style="thin">
        <color indexed="64"/>
      </right>
      <top/>
      <bottom/>
      <diagonal/>
    </border>
  </borders>
  <cellStyleXfs count="12">
    <xf numFmtId="0" fontId="0" fillId="0" borderId="0"/>
    <xf numFmtId="164" fontId="2" fillId="0" borderId="0" applyFont="0" applyFill="0" applyBorder="0" applyAlignment="0" applyProtection="0"/>
    <xf numFmtId="0" fontId="5" fillId="0" borderId="0"/>
    <xf numFmtId="0" fontId="21" fillId="0" borderId="0"/>
    <xf numFmtId="0" fontId="21" fillId="0" borderId="0"/>
    <xf numFmtId="0" fontId="21" fillId="0" borderId="0"/>
    <xf numFmtId="164" fontId="2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4" fontId="2" fillId="0" borderId="0" applyFont="0" applyFill="0" applyBorder="0" applyAlignment="0" applyProtection="0"/>
  </cellStyleXfs>
  <cellXfs count="140">
    <xf numFmtId="0" fontId="0" fillId="0" borderId="0" xfId="0"/>
    <xf numFmtId="4" fontId="0" fillId="0" borderId="0" xfId="0" applyNumberFormat="1"/>
    <xf numFmtId="0" fontId="6" fillId="0" borderId="0" xfId="0" applyFont="1" applyAlignment="1">
      <alignment horizontal="center"/>
    </xf>
    <xf numFmtId="0" fontId="7" fillId="0" borderId="0" xfId="0" applyFont="1"/>
    <xf numFmtId="0" fontId="7" fillId="0" borderId="0" xfId="0" applyFont="1" applyAlignment="1">
      <alignment horizontal="center"/>
    </xf>
    <xf numFmtId="4" fontId="7" fillId="0" borderId="0" xfId="0" applyNumberFormat="1" applyFont="1"/>
    <xf numFmtId="0" fontId="10" fillId="0" borderId="0" xfId="0" applyFont="1" applyAlignment="1">
      <alignment horizontal="left"/>
    </xf>
    <xf numFmtId="0" fontId="9" fillId="0" borderId="0" xfId="0" applyFont="1"/>
    <xf numFmtId="0" fontId="11" fillId="0" borderId="0" xfId="0" applyFont="1" applyAlignment="1">
      <alignment horizontal="center"/>
    </xf>
    <xf numFmtId="0" fontId="8" fillId="0" borderId="0" xfId="0" applyFont="1"/>
    <xf numFmtId="0" fontId="8" fillId="0" borderId="0" xfId="0" applyFont="1" applyAlignment="1">
      <alignment horizontal="center"/>
    </xf>
    <xf numFmtId="4" fontId="8" fillId="0" borderId="0" xfId="0" applyNumberFormat="1" applyFont="1"/>
    <xf numFmtId="0" fontId="11" fillId="0" borderId="0" xfId="0" applyFont="1" applyAlignment="1">
      <alignment horizontal="center" vertical="center" wrapText="1"/>
    </xf>
    <xf numFmtId="0" fontId="11"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horizontal="right" vertical="center"/>
    </xf>
    <xf numFmtId="0" fontId="13" fillId="0" borderId="0" xfId="0" applyFont="1" applyAlignment="1">
      <alignment vertical="center"/>
    </xf>
    <xf numFmtId="3" fontId="13" fillId="0" borderId="0" xfId="0" applyNumberFormat="1" applyFont="1" applyAlignment="1">
      <alignment vertical="center"/>
    </xf>
    <xf numFmtId="3" fontId="13" fillId="0" borderId="0" xfId="1" applyNumberFormat="1" applyFont="1" applyBorder="1" applyAlignment="1">
      <alignment horizontal="right" vertical="center"/>
    </xf>
    <xf numFmtId="3" fontId="15" fillId="2" borderId="1" xfId="1" applyNumberFormat="1" applyFont="1" applyFill="1" applyBorder="1" applyAlignment="1">
      <alignment horizontal="right" vertical="center"/>
    </xf>
    <xf numFmtId="3" fontId="13" fillId="0" borderId="0" xfId="1" applyNumberFormat="1" applyFont="1" applyFill="1" applyBorder="1" applyAlignment="1">
      <alignment horizontal="right" vertical="center"/>
    </xf>
    <xf numFmtId="0" fontId="3" fillId="0" borderId="0" xfId="0" applyFont="1" applyAlignment="1">
      <alignment horizontal="left"/>
    </xf>
    <xf numFmtId="0" fontId="19" fillId="0" borderId="0" xfId="0" applyFont="1" applyAlignment="1">
      <alignment horizontal="left" vertical="center" wrapText="1"/>
    </xf>
    <xf numFmtId="0" fontId="20" fillId="0" borderId="0" xfId="0" applyFont="1" applyAlignment="1">
      <alignment horizontal="left" vertical="center" wrapText="1"/>
    </xf>
    <xf numFmtId="39" fontId="20" fillId="0" borderId="0" xfId="1" applyNumberFormat="1" applyFont="1" applyFill="1" applyBorder="1" applyAlignment="1">
      <alignment horizontal="right" vertical="center"/>
    </xf>
    <xf numFmtId="39" fontId="20" fillId="0" borderId="0" xfId="0" applyNumberFormat="1" applyFont="1" applyAlignment="1">
      <alignment horizontal="right" vertical="center"/>
    </xf>
    <xf numFmtId="3" fontId="0" fillId="0" borderId="0" xfId="0" applyNumberFormat="1"/>
    <xf numFmtId="0" fontId="8" fillId="2" borderId="1" xfId="0" applyFont="1" applyFill="1" applyBorder="1" applyAlignment="1">
      <alignment horizontal="center" vertical="center" wrapText="1"/>
    </xf>
    <xf numFmtId="0" fontId="18" fillId="0" borderId="1" xfId="0" applyFont="1" applyBorder="1" applyAlignment="1">
      <alignment horizontal="center" vertical="center"/>
    </xf>
    <xf numFmtId="3" fontId="22" fillId="0" borderId="1" xfId="0" applyNumberFormat="1" applyFont="1" applyBorder="1" applyAlignment="1">
      <alignment horizontal="right" vertical="center" wrapText="1"/>
    </xf>
    <xf numFmtId="0" fontId="23" fillId="0" borderId="0" xfId="0" applyFont="1" applyAlignment="1">
      <alignment horizontal="center"/>
    </xf>
    <xf numFmtId="4" fontId="23" fillId="0" borderId="0" xfId="0" applyNumberFormat="1" applyFont="1" applyAlignment="1">
      <alignment horizontal="center"/>
    </xf>
    <xf numFmtId="0" fontId="0" fillId="0" borderId="0" xfId="0" applyAlignment="1">
      <alignment horizontal="center"/>
    </xf>
    <xf numFmtId="0" fontId="18" fillId="3" borderId="1" xfId="0" applyFont="1" applyFill="1" applyBorder="1" applyAlignment="1">
      <alignment horizontal="center" vertical="center" wrapText="1"/>
    </xf>
    <xf numFmtId="3" fontId="22" fillId="3" borderId="1" xfId="0" applyNumberFormat="1" applyFont="1" applyFill="1" applyBorder="1" applyAlignment="1">
      <alignment horizontal="righ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24" fillId="0" borderId="1" xfId="0" applyFont="1" applyBorder="1" applyAlignment="1">
      <alignment horizontal="justify" vertical="center" wrapText="1"/>
    </xf>
    <xf numFmtId="3" fontId="16" fillId="2" borderId="1" xfId="0" applyNumberFormat="1" applyFont="1" applyFill="1" applyBorder="1" applyAlignment="1">
      <alignment horizontal="right" vertical="center" wrapText="1"/>
    </xf>
    <xf numFmtId="3" fontId="15" fillId="0" borderId="1" xfId="1" applyNumberFormat="1" applyFont="1" applyFill="1" applyBorder="1" applyAlignment="1">
      <alignment horizontal="right" vertical="center"/>
    </xf>
    <xf numFmtId="3" fontId="15" fillId="0" borderId="1" xfId="0" applyNumberFormat="1" applyFont="1" applyBorder="1" applyAlignment="1">
      <alignment vertical="center"/>
    </xf>
    <xf numFmtId="0" fontId="25" fillId="0" borderId="1" xfId="0" applyFont="1" applyBorder="1" applyAlignment="1">
      <alignment horizontal="center" vertical="center" wrapText="1"/>
    </xf>
    <xf numFmtId="0" fontId="25" fillId="0" borderId="1" xfId="0" applyFont="1" applyBorder="1" applyAlignment="1">
      <alignment horizontal="left" vertical="center" wrapText="1"/>
    </xf>
    <xf numFmtId="0" fontId="14" fillId="0" borderId="1" xfId="0" applyFont="1" applyBorder="1" applyAlignment="1">
      <alignment horizontal="center" vertical="center"/>
    </xf>
    <xf numFmtId="3" fontId="23" fillId="0" borderId="0" xfId="0" applyNumberFormat="1" applyFont="1" applyAlignment="1">
      <alignment horizontal="center"/>
    </xf>
    <xf numFmtId="0" fontId="26" fillId="0" borderId="1" xfId="0" applyFont="1" applyBorder="1" applyAlignment="1">
      <alignment horizontal="center" vertical="center" wrapText="1"/>
    </xf>
    <xf numFmtId="0" fontId="18" fillId="0" borderId="4" xfId="0" applyFont="1" applyBorder="1" applyAlignment="1">
      <alignment horizontal="center" vertical="center"/>
    </xf>
    <xf numFmtId="0" fontId="26" fillId="0" borderId="4" xfId="0" applyFont="1" applyBorder="1" applyAlignment="1">
      <alignment horizontal="center" vertical="center" wrapText="1"/>
    </xf>
    <xf numFmtId="0" fontId="25" fillId="0" borderId="4" xfId="0" applyFont="1" applyBorder="1" applyAlignment="1">
      <alignment horizontal="left" vertical="center" wrapText="1"/>
    </xf>
    <xf numFmtId="0" fontId="18" fillId="3" borderId="4" xfId="0" applyFont="1" applyFill="1" applyBorder="1" applyAlignment="1">
      <alignment horizontal="center" vertical="center" wrapText="1"/>
    </xf>
    <xf numFmtId="0" fontId="25" fillId="0" borderId="4" xfId="0" applyFont="1" applyBorder="1" applyAlignment="1">
      <alignment horizontal="center" vertical="center" wrapText="1"/>
    </xf>
    <xf numFmtId="3" fontId="22" fillId="3" borderId="4" xfId="0" applyNumberFormat="1" applyFont="1" applyFill="1" applyBorder="1" applyAlignment="1">
      <alignment horizontal="right" vertical="center" wrapText="1"/>
    </xf>
    <xf numFmtId="3" fontId="22" fillId="0" borderId="4" xfId="0" applyNumberFormat="1" applyFont="1" applyBorder="1" applyAlignment="1">
      <alignment horizontal="right" vertical="center" wrapText="1"/>
    </xf>
    <xf numFmtId="3" fontId="16" fillId="2" borderId="4" xfId="0" applyNumberFormat="1" applyFont="1" applyFill="1" applyBorder="1" applyAlignment="1">
      <alignment horizontal="right" vertical="center" wrapText="1"/>
    </xf>
    <xf numFmtId="165" fontId="0" fillId="0" borderId="0" xfId="1" applyNumberFormat="1" applyFont="1"/>
    <xf numFmtId="165" fontId="0" fillId="0" borderId="0" xfId="0" applyNumberFormat="1"/>
    <xf numFmtId="0" fontId="27" fillId="0" borderId="5" xfId="0" applyFont="1" applyBorder="1" applyAlignment="1">
      <alignment vertical="top"/>
    </xf>
    <xf numFmtId="0" fontId="27" fillId="0" borderId="6" xfId="0" applyFont="1" applyBorder="1" applyAlignment="1">
      <alignment vertical="top" wrapText="1"/>
    </xf>
    <xf numFmtId="0" fontId="27" fillId="0" borderId="7" xfId="0" applyFont="1" applyBorder="1" applyAlignment="1">
      <alignment vertical="top"/>
    </xf>
    <xf numFmtId="0" fontId="27" fillId="0" borderId="8" xfId="0" applyFont="1" applyBorder="1" applyAlignment="1">
      <alignment vertical="top"/>
    </xf>
    <xf numFmtId="0" fontId="27" fillId="0" borderId="9" xfId="0" applyFont="1" applyBorder="1" applyAlignment="1">
      <alignment vertical="top"/>
    </xf>
    <xf numFmtId="0" fontId="27" fillId="0" borderId="10" xfId="0" applyFont="1" applyBorder="1" applyAlignment="1">
      <alignment vertical="top"/>
    </xf>
    <xf numFmtId="0" fontId="27" fillId="0" borderId="11" xfId="0" applyFont="1" applyBorder="1" applyAlignment="1">
      <alignment vertical="top"/>
    </xf>
    <xf numFmtId="0" fontId="27" fillId="0" borderId="12" xfId="0" applyFont="1" applyBorder="1" applyAlignment="1">
      <alignment vertical="top"/>
    </xf>
    <xf numFmtId="0" fontId="27" fillId="0" borderId="13" xfId="0" applyFont="1" applyBorder="1" applyAlignment="1">
      <alignment vertical="top" wrapText="1"/>
    </xf>
    <xf numFmtId="0" fontId="27" fillId="0" borderId="14" xfId="0" applyFont="1" applyBorder="1" applyAlignment="1">
      <alignment vertical="top"/>
    </xf>
    <xf numFmtId="0" fontId="27" fillId="0" borderId="15" xfId="0" applyFont="1" applyBorder="1" applyAlignment="1">
      <alignment vertical="top"/>
    </xf>
    <xf numFmtId="0" fontId="27" fillId="0" borderId="16" xfId="0" applyFont="1" applyBorder="1" applyAlignment="1">
      <alignment vertical="top"/>
    </xf>
    <xf numFmtId="0" fontId="27" fillId="0" borderId="17" xfId="0" applyFont="1" applyBorder="1" applyAlignment="1">
      <alignment vertical="top"/>
    </xf>
    <xf numFmtId="0" fontId="27" fillId="0" borderId="18" xfId="0" applyFont="1" applyBorder="1" applyAlignment="1">
      <alignment vertical="top"/>
    </xf>
    <xf numFmtId="0" fontId="27" fillId="0" borderId="19" xfId="0" applyFont="1" applyBorder="1" applyAlignment="1">
      <alignment vertical="top"/>
    </xf>
    <xf numFmtId="0" fontId="27" fillId="0" borderId="6" xfId="0" applyFont="1" applyBorder="1" applyAlignment="1">
      <alignment vertical="top"/>
    </xf>
    <xf numFmtId="0" fontId="27" fillId="0" borderId="20" xfId="0" applyFont="1" applyBorder="1" applyAlignment="1">
      <alignment vertical="top"/>
    </xf>
    <xf numFmtId="0" fontId="27" fillId="0" borderId="21" xfId="0" applyFont="1" applyBorder="1" applyAlignment="1">
      <alignment vertical="top"/>
    </xf>
    <xf numFmtId="0" fontId="31" fillId="0" borderId="22" xfId="0" applyFont="1" applyBorder="1" applyAlignment="1">
      <alignment vertical="top" wrapText="1"/>
    </xf>
    <xf numFmtId="0" fontId="31" fillId="0" borderId="23" xfId="0" applyFont="1" applyBorder="1" applyAlignment="1">
      <alignment vertical="top"/>
    </xf>
    <xf numFmtId="0" fontId="32" fillId="0" borderId="22" xfId="0" applyFont="1" applyBorder="1" applyAlignment="1">
      <alignment vertical="top" wrapText="1"/>
    </xf>
    <xf numFmtId="0" fontId="31" fillId="0" borderId="24" xfId="0" applyFont="1" applyBorder="1" applyAlignment="1">
      <alignment vertical="top"/>
    </xf>
    <xf numFmtId="0" fontId="27" fillId="0" borderId="9" xfId="0" applyFont="1" applyBorder="1" applyAlignment="1">
      <alignment vertical="top" wrapText="1"/>
    </xf>
    <xf numFmtId="164" fontId="0" fillId="0" borderId="0" xfId="1" applyFont="1"/>
    <xf numFmtId="164" fontId="0" fillId="0" borderId="0" xfId="0" applyNumberFormat="1"/>
    <xf numFmtId="3" fontId="0" fillId="4" borderId="0" xfId="0" applyNumberFormat="1" applyFill="1"/>
    <xf numFmtId="0" fontId="8" fillId="0" borderId="1" xfId="0" applyFont="1" applyBorder="1" applyAlignment="1">
      <alignment vertical="center" wrapText="1"/>
    </xf>
    <xf numFmtId="0" fontId="0" fillId="0" borderId="1" xfId="0" applyBorder="1" applyAlignment="1">
      <alignment horizontal="center" vertical="center" wrapText="1"/>
    </xf>
    <xf numFmtId="0" fontId="8" fillId="2" borderId="27" xfId="0" applyFont="1" applyFill="1" applyBorder="1" applyAlignment="1">
      <alignment horizontal="center" vertical="center" wrapText="1"/>
    </xf>
    <xf numFmtId="0" fontId="14" fillId="0" borderId="4" xfId="0" applyFont="1" applyBorder="1" applyAlignment="1">
      <alignment horizontal="center" vertical="center"/>
    </xf>
    <xf numFmtId="3" fontId="15" fillId="0" borderId="4" xfId="1" applyNumberFormat="1" applyFont="1" applyFill="1" applyBorder="1" applyAlignment="1">
      <alignment horizontal="right" vertical="center"/>
    </xf>
    <xf numFmtId="3" fontId="15" fillId="0" borderId="4" xfId="0" applyNumberFormat="1" applyFont="1" applyBorder="1" applyAlignment="1">
      <alignment vertical="center"/>
    </xf>
    <xf numFmtId="3" fontId="15" fillId="2" borderId="4" xfId="1" applyNumberFormat="1" applyFont="1" applyFill="1" applyBorder="1" applyAlignment="1">
      <alignment horizontal="right" vertical="center"/>
    </xf>
    <xf numFmtId="0" fontId="0" fillId="0" borderId="1" xfId="0" applyBorder="1"/>
    <xf numFmtId="0" fontId="27" fillId="0" borderId="1" xfId="0" applyFont="1" applyBorder="1" applyAlignment="1">
      <alignment vertical="top"/>
    </xf>
    <xf numFmtId="164" fontId="0" fillId="0" borderId="1" xfId="1" applyFont="1" applyBorder="1"/>
    <xf numFmtId="3" fontId="0" fillId="0" borderId="1" xfId="0" applyNumberFormat="1" applyBorder="1"/>
    <xf numFmtId="3" fontId="0" fillId="4" borderId="1" xfId="0" applyNumberFormat="1" applyFill="1" applyBorder="1"/>
    <xf numFmtId="1" fontId="0" fillId="3" borderId="1" xfId="0" applyNumberFormat="1" applyFill="1" applyBorder="1" applyAlignment="1">
      <alignment horizontal="center"/>
    </xf>
    <xf numFmtId="0" fontId="27" fillId="0" borderId="1" xfId="0" applyFont="1" applyBorder="1" applyAlignment="1">
      <alignment vertical="top" wrapText="1"/>
    </xf>
    <xf numFmtId="0" fontId="31" fillId="0" borderId="1" xfId="0" applyFont="1" applyBorder="1" applyAlignment="1">
      <alignment vertical="top" wrapText="1"/>
    </xf>
    <xf numFmtId="0" fontId="31" fillId="0" borderId="1" xfId="0" applyFont="1" applyBorder="1" applyAlignment="1">
      <alignment vertical="top"/>
    </xf>
    <xf numFmtId="0" fontId="32" fillId="0" borderId="1" xfId="0" applyFont="1" applyBorder="1" applyAlignment="1">
      <alignment vertical="top" wrapText="1"/>
    </xf>
    <xf numFmtId="1" fontId="0" fillId="0" borderId="1" xfId="0" applyNumberFormat="1" applyBorder="1" applyAlignment="1">
      <alignment horizontal="center"/>
    </xf>
    <xf numFmtId="0" fontId="0" fillId="0" borderId="1" xfId="0" applyBorder="1" applyAlignment="1">
      <alignment horizontal="center"/>
    </xf>
    <xf numFmtId="4" fontId="22" fillId="3" borderId="1" xfId="0" applyNumberFormat="1" applyFont="1" applyFill="1" applyBorder="1" applyAlignment="1">
      <alignment horizontal="right" vertical="center" wrapText="1"/>
    </xf>
    <xf numFmtId="4" fontId="15" fillId="0" borderId="1" xfId="1" applyNumberFormat="1" applyFont="1" applyFill="1" applyBorder="1" applyAlignment="1">
      <alignment horizontal="right" vertical="center"/>
    </xf>
    <xf numFmtId="164" fontId="22" fillId="3" borderId="1" xfId="1" applyFont="1" applyFill="1" applyBorder="1" applyAlignment="1">
      <alignment horizontal="right" vertical="center" wrapText="1"/>
    </xf>
    <xf numFmtId="164" fontId="22" fillId="3" borderId="4" xfId="1" applyFont="1" applyFill="1" applyBorder="1" applyAlignment="1">
      <alignment horizontal="right" vertical="center" wrapText="1"/>
    </xf>
    <xf numFmtId="0" fontId="27" fillId="0" borderId="28" xfId="0" applyFont="1" applyBorder="1" applyAlignment="1">
      <alignment vertical="top"/>
    </xf>
    <xf numFmtId="0" fontId="31" fillId="0" borderId="24" xfId="0" applyFont="1" applyBorder="1" applyAlignment="1">
      <alignment horizontal="justify" vertical="top" wrapText="1"/>
    </xf>
    <xf numFmtId="3" fontId="22" fillId="3" borderId="29" xfId="0" applyNumberFormat="1" applyFont="1" applyFill="1" applyBorder="1" applyAlignment="1">
      <alignment horizontal="right" vertical="center" wrapText="1"/>
    </xf>
    <xf numFmtId="0" fontId="31" fillId="0" borderId="22" xfId="0" applyFont="1" applyBorder="1" applyAlignment="1">
      <alignment horizontal="left" vertical="top" wrapText="1"/>
    </xf>
    <xf numFmtId="0" fontId="14" fillId="0" borderId="0" xfId="0" applyFont="1" applyAlignment="1">
      <alignment horizontal="center" vertical="center"/>
    </xf>
    <xf numFmtId="3" fontId="15" fillId="0" borderId="0" xfId="1" applyNumberFormat="1" applyFont="1" applyFill="1" applyBorder="1" applyAlignment="1">
      <alignment horizontal="right" vertical="center"/>
    </xf>
    <xf numFmtId="3" fontId="15" fillId="0" borderId="0" xfId="0" applyNumberFormat="1" applyFont="1" applyAlignment="1">
      <alignment vertical="center"/>
    </xf>
    <xf numFmtId="0" fontId="35" fillId="0" borderId="0" xfId="0" applyFont="1" applyAlignment="1">
      <alignment horizontal="left"/>
    </xf>
    <xf numFmtId="0" fontId="34" fillId="0" borderId="0" xfId="0" applyFont="1" applyAlignment="1">
      <alignment horizontal="center" vertical="center" wrapText="1"/>
    </xf>
    <xf numFmtId="3" fontId="34" fillId="0" borderId="0" xfId="0" applyNumberFormat="1" applyFont="1" applyAlignment="1">
      <alignment horizontal="center" vertical="center" wrapText="1"/>
    </xf>
    <xf numFmtId="166" fontId="22" fillId="3" borderId="1" xfId="11" applyNumberFormat="1" applyFont="1" applyFill="1" applyBorder="1" applyAlignment="1">
      <alignment horizontal="right" vertical="center" wrapText="1"/>
    </xf>
    <xf numFmtId="166" fontId="22" fillId="0" borderId="1" xfId="11" applyNumberFormat="1" applyFont="1" applyBorder="1" applyAlignment="1">
      <alignment horizontal="right" vertical="center" wrapText="1"/>
    </xf>
    <xf numFmtId="166" fontId="15" fillId="0" borderId="1" xfId="11" applyNumberFormat="1" applyFont="1" applyFill="1" applyBorder="1" applyAlignment="1">
      <alignment horizontal="right" vertical="center"/>
    </xf>
    <xf numFmtId="4" fontId="0" fillId="0" borderId="0" xfId="0" applyNumberFormat="1" applyAlignment="1">
      <alignment horizontal="center"/>
    </xf>
    <xf numFmtId="166" fontId="22" fillId="0" borderId="1" xfId="11" applyNumberFormat="1" applyFont="1" applyFill="1" applyBorder="1" applyAlignment="1">
      <alignment horizontal="right" vertical="center" wrapText="1"/>
    </xf>
    <xf numFmtId="3" fontId="0" fillId="0" borderId="0" xfId="0" applyNumberFormat="1" applyAlignment="1">
      <alignment horizontal="center"/>
    </xf>
    <xf numFmtId="0" fontId="36" fillId="5" borderId="1" xfId="0" applyFont="1" applyFill="1" applyBorder="1" applyAlignment="1">
      <alignment horizontal="justify" vertical="center" wrapText="1"/>
    </xf>
    <xf numFmtId="0" fontId="18" fillId="0" borderId="0" xfId="0" applyFont="1" applyAlignment="1">
      <alignment horizontal="center" vertical="center"/>
    </xf>
    <xf numFmtId="0" fontId="14" fillId="0" borderId="1" xfId="0" applyFont="1" applyBorder="1" applyAlignment="1">
      <alignment horizontal="center" vertical="center"/>
    </xf>
    <xf numFmtId="0" fontId="4" fillId="0" borderId="0" xfId="0" applyFont="1" applyAlignment="1">
      <alignment horizontal="center" vertical="center" wrapText="1"/>
    </xf>
    <xf numFmtId="0" fontId="3" fillId="0" borderId="0" xfId="0" applyFont="1" applyAlignment="1">
      <alignment horizontal="center"/>
    </xf>
    <xf numFmtId="0" fontId="6" fillId="0" borderId="0" xfId="0" applyFont="1" applyAlignment="1">
      <alignment horizontal="left"/>
    </xf>
    <xf numFmtId="0" fontId="6" fillId="0" borderId="0" xfId="0" applyFont="1" applyAlignment="1">
      <alignment horizont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34" fillId="0" borderId="0" xfId="0" applyFont="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4" fillId="0" borderId="4"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cellXfs>
  <cellStyles count="12">
    <cellStyle name="Millares" xfId="1" builtinId="3"/>
    <cellStyle name="Millares 5" xfId="6" xr:uid="{00000000-0005-0000-0000-000001000000}"/>
    <cellStyle name="Millares 5 2" xfId="7" xr:uid="{00000000-0005-0000-0000-000002000000}"/>
    <cellStyle name="Moneda" xfId="11" builtinId="4"/>
    <cellStyle name="Normal" xfId="0" builtinId="0"/>
    <cellStyle name="Normal 2" xfId="3" xr:uid="{00000000-0005-0000-0000-000005000000}"/>
    <cellStyle name="Normal 2 2" xfId="8" xr:uid="{00000000-0005-0000-0000-000006000000}"/>
    <cellStyle name="Normal 3" xfId="4" xr:uid="{00000000-0005-0000-0000-000007000000}"/>
    <cellStyle name="Normal 3 2" xfId="9" xr:uid="{00000000-0005-0000-0000-000008000000}"/>
    <cellStyle name="Normal 4" xfId="5" xr:uid="{00000000-0005-0000-0000-000009000000}"/>
    <cellStyle name="Normal 4 2" xfId="10" xr:uid="{00000000-0005-0000-0000-00000A000000}"/>
    <cellStyle name="Normal 6"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86590</xdr:colOff>
      <xdr:row>6</xdr:row>
      <xdr:rowOff>51954</xdr:rowOff>
    </xdr:from>
    <xdr:to>
      <xdr:col>1</xdr:col>
      <xdr:colOff>805295</xdr:colOff>
      <xdr:row>6</xdr:row>
      <xdr:rowOff>1564326</xdr:rowOff>
    </xdr:to>
    <xdr:pic>
      <xdr:nvPicPr>
        <xdr:cNvPr id="2" name="Imagen 1" descr="1">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9209" t="12200" r="23196" b="11168"/>
        <a:stretch/>
      </xdr:blipFill>
      <xdr:spPr bwMode="auto">
        <a:xfrm>
          <a:off x="450272" y="1480704"/>
          <a:ext cx="718705" cy="15123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957669</xdr:colOff>
      <xdr:row>6</xdr:row>
      <xdr:rowOff>69271</xdr:rowOff>
    </xdr:from>
    <xdr:to>
      <xdr:col>1</xdr:col>
      <xdr:colOff>1567297</xdr:colOff>
      <xdr:row>6</xdr:row>
      <xdr:rowOff>1454727</xdr:rowOff>
    </xdr:to>
    <xdr:pic>
      <xdr:nvPicPr>
        <xdr:cNvPr id="3" name="Imagen 2" descr="4">
          <a:extLst>
            <a:ext uri="{FF2B5EF4-FFF2-40B4-BE49-F238E27FC236}">
              <a16:creationId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875" t="13501" r="24375" b="10249"/>
        <a:stretch/>
      </xdr:blipFill>
      <xdr:spPr bwMode="auto">
        <a:xfrm>
          <a:off x="1321351" y="1498021"/>
          <a:ext cx="609628" cy="1385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53"/>
  <sheetViews>
    <sheetView topLeftCell="A29" zoomScaleNormal="100" workbookViewId="0">
      <selection activeCell="B32" sqref="B32"/>
    </sheetView>
  </sheetViews>
  <sheetFormatPr baseColWidth="10" defaultColWidth="12" defaultRowHeight="10.5" x14ac:dyDescent="0.15"/>
  <cols>
    <col min="1" max="1" width="6.33203125" customWidth="1"/>
    <col min="2" max="2" width="58.6640625" customWidth="1"/>
    <col min="3" max="3" width="10.5" bestFit="1" customWidth="1"/>
    <col min="4" max="4" width="8.83203125" customWidth="1"/>
    <col min="5" max="5" width="7" style="32" customWidth="1"/>
    <col min="6" max="6" width="10.1640625" bestFit="1" customWidth="1"/>
    <col min="7" max="7" width="11.83203125" customWidth="1"/>
    <col min="8" max="8" width="9.6640625" customWidth="1"/>
    <col min="9" max="9" width="10.6640625" style="1" customWidth="1"/>
    <col min="10" max="10" width="13.33203125" style="1" customWidth="1"/>
    <col min="13" max="13" width="13.5" bestFit="1" customWidth="1"/>
    <col min="14" max="14" width="17.33203125" customWidth="1"/>
  </cols>
  <sheetData>
    <row r="1" spans="1:23" ht="15" x14ac:dyDescent="0.2">
      <c r="A1" s="129" t="s">
        <v>0</v>
      </c>
      <c r="B1" s="129"/>
      <c r="C1" s="129"/>
      <c r="D1" s="129"/>
      <c r="E1" s="129"/>
      <c r="F1" s="129"/>
      <c r="G1" s="129"/>
      <c r="H1" s="129"/>
      <c r="I1" s="129"/>
      <c r="J1" s="129"/>
    </row>
    <row r="2" spans="1:23" ht="15" x14ac:dyDescent="0.2">
      <c r="A2" s="129" t="s">
        <v>1</v>
      </c>
      <c r="B2" s="129"/>
      <c r="C2" s="129"/>
      <c r="D2" s="129"/>
      <c r="E2" s="129"/>
      <c r="F2" s="129"/>
      <c r="G2" s="129"/>
      <c r="H2" s="129"/>
      <c r="I2" s="129"/>
      <c r="J2" s="129"/>
    </row>
    <row r="4" spans="1:23" ht="21.75" customHeight="1" x14ac:dyDescent="0.15">
      <c r="A4" s="8"/>
      <c r="B4" s="9"/>
      <c r="C4" s="9"/>
      <c r="D4" s="10"/>
      <c r="E4" s="10"/>
      <c r="F4" s="130" t="s">
        <v>2</v>
      </c>
      <c r="G4" s="131"/>
      <c r="H4" s="130" t="s">
        <v>3</v>
      </c>
      <c r="I4" s="131"/>
      <c r="J4" s="11"/>
    </row>
    <row r="5" spans="1:23" ht="11.25" x14ac:dyDescent="0.15">
      <c r="A5" s="8"/>
      <c r="B5" s="12"/>
      <c r="C5" s="13"/>
      <c r="D5" s="13"/>
      <c r="E5" s="12"/>
      <c r="F5" s="132" t="s">
        <v>4</v>
      </c>
      <c r="G5" s="133"/>
      <c r="H5" s="132" t="s">
        <v>5</v>
      </c>
      <c r="I5" s="133"/>
      <c r="J5" s="27"/>
    </row>
    <row r="6" spans="1:23" ht="32.25" customHeight="1" x14ac:dyDescent="0.15">
      <c r="A6" s="35" t="s">
        <v>6</v>
      </c>
      <c r="B6" s="36" t="s">
        <v>7</v>
      </c>
      <c r="C6" s="36" t="s">
        <v>8</v>
      </c>
      <c r="D6" s="36" t="s">
        <v>9</v>
      </c>
      <c r="E6" s="36" t="s">
        <v>10</v>
      </c>
      <c r="F6" s="37" t="s">
        <v>11</v>
      </c>
      <c r="G6" s="37" t="s">
        <v>12</v>
      </c>
      <c r="H6" s="37" t="s">
        <v>11</v>
      </c>
      <c r="I6" s="37" t="s">
        <v>12</v>
      </c>
      <c r="J6" s="38" t="s">
        <v>13</v>
      </c>
    </row>
    <row r="7" spans="1:23" ht="13.5" customHeight="1" x14ac:dyDescent="0.15">
      <c r="A7" s="28">
        <v>1</v>
      </c>
      <c r="B7" s="39" t="s">
        <v>14</v>
      </c>
      <c r="C7" s="44">
        <v>44121708</v>
      </c>
      <c r="D7" s="33" t="s">
        <v>15</v>
      </c>
      <c r="E7" s="43">
        <v>240</v>
      </c>
      <c r="F7" s="34">
        <v>4750</v>
      </c>
      <c r="G7" s="34">
        <f>+E7*F7</f>
        <v>1140000</v>
      </c>
      <c r="H7" s="34">
        <v>3723</v>
      </c>
      <c r="I7" s="29">
        <f>+H7*E7</f>
        <v>893520</v>
      </c>
      <c r="J7" s="40"/>
      <c r="L7" s="26">
        <f>+G7/1.19</f>
        <v>957983.19327731093</v>
      </c>
      <c r="M7" s="56">
        <f>+L7*0.19</f>
        <v>182016.80672268907</v>
      </c>
      <c r="N7" s="57">
        <f>+L7+M7</f>
        <v>1140000</v>
      </c>
    </row>
    <row r="8" spans="1:23" ht="13.5" customHeight="1" x14ac:dyDescent="0.15">
      <c r="A8" s="28">
        <v>2</v>
      </c>
      <c r="B8" s="39" t="s">
        <v>16</v>
      </c>
      <c r="C8" s="44">
        <v>60121802</v>
      </c>
      <c r="D8" s="33" t="s">
        <v>15</v>
      </c>
      <c r="E8" s="43">
        <v>240</v>
      </c>
      <c r="F8" s="34">
        <v>6250</v>
      </c>
      <c r="G8" s="34">
        <f>+E8*F8</f>
        <v>1500000</v>
      </c>
      <c r="H8" s="34">
        <v>8390</v>
      </c>
      <c r="I8" s="29">
        <f t="shared" ref="I8:I39" si="0">+H8*E8</f>
        <v>2013600</v>
      </c>
      <c r="J8" s="40"/>
      <c r="L8" s="26">
        <f t="shared" ref="L8:L39" si="1">+G8/1.19</f>
        <v>1260504.2016806724</v>
      </c>
      <c r="M8" s="56">
        <f t="shared" ref="M8:M40" si="2">+L8*0.19</f>
        <v>239495.79831932776</v>
      </c>
      <c r="N8" s="57">
        <f t="shared" ref="N8:N40" si="3">+L8+M8</f>
        <v>1500000</v>
      </c>
    </row>
    <row r="9" spans="1:23" ht="13.5" customHeight="1" x14ac:dyDescent="0.15">
      <c r="A9" s="28">
        <v>3</v>
      </c>
      <c r="B9" s="39" t="s">
        <v>17</v>
      </c>
      <c r="C9" s="44">
        <v>44111912</v>
      </c>
      <c r="D9" s="33" t="s">
        <v>15</v>
      </c>
      <c r="E9" s="43">
        <v>120</v>
      </c>
      <c r="F9" s="34">
        <v>2300</v>
      </c>
      <c r="G9" s="34">
        <f t="shared" ref="G9:G39" si="4">+E9*F9</f>
        <v>276000</v>
      </c>
      <c r="H9" s="34">
        <v>1095</v>
      </c>
      <c r="I9" s="29">
        <f t="shared" si="0"/>
        <v>131400</v>
      </c>
      <c r="J9" s="40"/>
      <c r="L9" s="26">
        <f t="shared" si="1"/>
        <v>231932.77310924372</v>
      </c>
      <c r="M9" s="56">
        <f t="shared" si="2"/>
        <v>44067.226890756305</v>
      </c>
      <c r="N9" s="57">
        <f t="shared" si="3"/>
        <v>276000</v>
      </c>
    </row>
    <row r="10" spans="1:23" ht="13.5" customHeight="1" x14ac:dyDescent="0.15">
      <c r="A10" s="28">
        <v>4</v>
      </c>
      <c r="B10" s="39" t="s">
        <v>18</v>
      </c>
      <c r="C10" s="44">
        <v>44121702</v>
      </c>
      <c r="D10" s="33" t="s">
        <v>15</v>
      </c>
      <c r="E10" s="43">
        <v>360</v>
      </c>
      <c r="F10" s="34">
        <v>386</v>
      </c>
      <c r="G10" s="34">
        <f t="shared" si="4"/>
        <v>138960</v>
      </c>
      <c r="H10" s="34">
        <v>336</v>
      </c>
      <c r="I10" s="29">
        <f t="shared" si="0"/>
        <v>120960</v>
      </c>
      <c r="J10" s="40"/>
      <c r="L10" s="26">
        <f t="shared" si="1"/>
        <v>116773.10924369749</v>
      </c>
      <c r="M10" s="56">
        <f t="shared" si="2"/>
        <v>22186.890756302524</v>
      </c>
      <c r="N10" s="57">
        <f t="shared" si="3"/>
        <v>138960</v>
      </c>
    </row>
    <row r="11" spans="1:23" ht="13.5" customHeight="1" x14ac:dyDescent="0.15">
      <c r="A11" s="28">
        <v>5</v>
      </c>
      <c r="B11" s="39" t="s">
        <v>19</v>
      </c>
      <c r="C11" s="44">
        <v>14111514</v>
      </c>
      <c r="D11" s="33" t="s">
        <v>15</v>
      </c>
      <c r="E11" s="43">
        <v>120</v>
      </c>
      <c r="F11" s="34">
        <v>2600</v>
      </c>
      <c r="G11" s="34">
        <f t="shared" si="4"/>
        <v>312000</v>
      </c>
      <c r="H11" s="34">
        <v>2450</v>
      </c>
      <c r="I11" s="29">
        <f t="shared" si="0"/>
        <v>294000</v>
      </c>
      <c r="J11" s="40"/>
      <c r="L11" s="26">
        <v>312000</v>
      </c>
      <c r="M11" s="56">
        <v>0</v>
      </c>
      <c r="N11" s="57">
        <f t="shared" si="3"/>
        <v>312000</v>
      </c>
    </row>
    <row r="12" spans="1:23" ht="13.5" customHeight="1" x14ac:dyDescent="0.15">
      <c r="A12" s="28">
        <v>6</v>
      </c>
      <c r="B12" s="39" t="s">
        <v>20</v>
      </c>
      <c r="C12" s="44">
        <v>44121708</v>
      </c>
      <c r="D12" s="33" t="s">
        <v>15</v>
      </c>
      <c r="E12" s="43">
        <v>100</v>
      </c>
      <c r="F12" s="34">
        <v>890</v>
      </c>
      <c r="G12" s="34">
        <f t="shared" si="4"/>
        <v>89000</v>
      </c>
      <c r="H12" s="34">
        <v>798</v>
      </c>
      <c r="I12" s="29">
        <f t="shared" si="0"/>
        <v>79800</v>
      </c>
      <c r="J12" s="40"/>
      <c r="L12" s="26">
        <f t="shared" si="1"/>
        <v>74789.915966386558</v>
      </c>
      <c r="M12" s="56">
        <f t="shared" si="2"/>
        <v>14210.084033613446</v>
      </c>
      <c r="N12" s="57">
        <f t="shared" si="3"/>
        <v>89000</v>
      </c>
    </row>
    <row r="13" spans="1:23" ht="13.5" customHeight="1" x14ac:dyDescent="0.15">
      <c r="A13" s="28">
        <v>7</v>
      </c>
      <c r="B13" s="39" t="s">
        <v>21</v>
      </c>
      <c r="C13" s="44">
        <v>44121716</v>
      </c>
      <c r="D13" s="33" t="s">
        <v>15</v>
      </c>
      <c r="E13" s="43">
        <v>80</v>
      </c>
      <c r="F13" s="34">
        <v>1570</v>
      </c>
      <c r="G13" s="34">
        <f t="shared" si="4"/>
        <v>125600</v>
      </c>
      <c r="H13" s="34">
        <v>757</v>
      </c>
      <c r="I13" s="29">
        <f t="shared" si="0"/>
        <v>60560</v>
      </c>
      <c r="J13" s="40"/>
      <c r="L13" s="26">
        <f t="shared" si="1"/>
        <v>105546.21848739496</v>
      </c>
      <c r="M13" s="56">
        <f t="shared" si="2"/>
        <v>20053.781512605041</v>
      </c>
      <c r="N13" s="57">
        <f t="shared" si="3"/>
        <v>125600</v>
      </c>
      <c r="Q13" s="22"/>
      <c r="R13" s="23"/>
      <c r="S13" s="23"/>
      <c r="T13" s="22"/>
      <c r="U13" s="22"/>
      <c r="V13" s="22"/>
      <c r="W13" s="24"/>
    </row>
    <row r="14" spans="1:23" ht="13.5" customHeight="1" x14ac:dyDescent="0.15">
      <c r="A14" s="28">
        <v>8</v>
      </c>
      <c r="B14" s="39" t="s">
        <v>22</v>
      </c>
      <c r="C14" s="44">
        <v>44121702</v>
      </c>
      <c r="D14" s="33" t="s">
        <v>15</v>
      </c>
      <c r="E14" s="43">
        <v>60</v>
      </c>
      <c r="F14" s="34">
        <v>2810</v>
      </c>
      <c r="G14" s="34">
        <f t="shared" si="4"/>
        <v>168600</v>
      </c>
      <c r="H14" s="34">
        <v>1702</v>
      </c>
      <c r="I14" s="29">
        <f t="shared" si="0"/>
        <v>102120</v>
      </c>
      <c r="J14" s="40"/>
      <c r="L14" s="26">
        <f t="shared" si="1"/>
        <v>141680.67226890757</v>
      </c>
      <c r="M14" s="56">
        <f t="shared" si="2"/>
        <v>26919.327731092439</v>
      </c>
      <c r="N14" s="57">
        <f t="shared" si="3"/>
        <v>168600</v>
      </c>
      <c r="Q14" s="22"/>
      <c r="R14" s="23"/>
      <c r="S14" s="23"/>
      <c r="T14" s="22"/>
      <c r="U14" s="22"/>
      <c r="V14" s="22"/>
      <c r="W14" s="25"/>
    </row>
    <row r="15" spans="1:23" ht="13.5" customHeight="1" x14ac:dyDescent="0.15">
      <c r="A15" s="28">
        <v>9</v>
      </c>
      <c r="B15" s="39" t="s">
        <v>23</v>
      </c>
      <c r="C15" s="44">
        <v>44121618</v>
      </c>
      <c r="D15" s="33" t="s">
        <v>15</v>
      </c>
      <c r="E15" s="43">
        <v>1</v>
      </c>
      <c r="F15" s="34">
        <v>4200</v>
      </c>
      <c r="G15" s="34">
        <f t="shared" si="4"/>
        <v>4200</v>
      </c>
      <c r="H15" s="34">
        <v>3400</v>
      </c>
      <c r="I15" s="29">
        <f t="shared" si="0"/>
        <v>3400</v>
      </c>
      <c r="J15" s="40"/>
      <c r="L15" s="26">
        <f t="shared" si="1"/>
        <v>3529.4117647058824</v>
      </c>
      <c r="M15" s="56">
        <f t="shared" si="2"/>
        <v>670.58823529411768</v>
      </c>
      <c r="N15" s="57">
        <f t="shared" si="3"/>
        <v>4200</v>
      </c>
      <c r="Q15" s="22"/>
      <c r="R15" s="23"/>
      <c r="S15" s="23"/>
      <c r="T15" s="22"/>
      <c r="U15" s="22"/>
      <c r="V15" s="22"/>
      <c r="W15" s="25"/>
    </row>
    <row r="16" spans="1:23" ht="13.5" customHeight="1" x14ac:dyDescent="0.15">
      <c r="A16" s="28">
        <v>10</v>
      </c>
      <c r="B16" s="39" t="s">
        <v>24</v>
      </c>
      <c r="C16" s="44">
        <v>44121804</v>
      </c>
      <c r="D16" s="33" t="s">
        <v>15</v>
      </c>
      <c r="E16" s="43">
        <v>100</v>
      </c>
      <c r="F16" s="34">
        <v>400</v>
      </c>
      <c r="G16" s="34">
        <f t="shared" si="4"/>
        <v>40000</v>
      </c>
      <c r="H16" s="34">
        <v>320</v>
      </c>
      <c r="I16" s="29">
        <f t="shared" si="0"/>
        <v>32000</v>
      </c>
      <c r="J16" s="40"/>
      <c r="L16" s="26">
        <f t="shared" si="1"/>
        <v>33613.445378151264</v>
      </c>
      <c r="M16" s="56">
        <f t="shared" si="2"/>
        <v>6386.5546218487398</v>
      </c>
      <c r="N16" s="57">
        <f t="shared" si="3"/>
        <v>40000</v>
      </c>
    </row>
    <row r="17" spans="1:14" ht="13.5" customHeight="1" x14ac:dyDescent="0.15">
      <c r="A17" s="28">
        <v>11</v>
      </c>
      <c r="B17" s="39" t="s">
        <v>25</v>
      </c>
      <c r="C17" s="44">
        <v>44122118</v>
      </c>
      <c r="D17" s="33" t="s">
        <v>15</v>
      </c>
      <c r="E17" s="43">
        <v>5</v>
      </c>
      <c r="F17" s="34">
        <v>2050</v>
      </c>
      <c r="G17" s="34">
        <f t="shared" si="4"/>
        <v>10250</v>
      </c>
      <c r="H17" s="34">
        <v>1884</v>
      </c>
      <c r="I17" s="29">
        <f t="shared" si="0"/>
        <v>9420</v>
      </c>
      <c r="J17" s="40"/>
      <c r="L17" s="26">
        <f t="shared" si="1"/>
        <v>8613.4453781512602</v>
      </c>
      <c r="M17" s="56">
        <f t="shared" si="2"/>
        <v>1636.5546218487395</v>
      </c>
      <c r="N17" s="57">
        <f t="shared" si="3"/>
        <v>10250</v>
      </c>
    </row>
    <row r="18" spans="1:14" ht="13.5" customHeight="1" x14ac:dyDescent="0.15">
      <c r="A18" s="28">
        <v>12</v>
      </c>
      <c r="B18" s="39" t="s">
        <v>26</v>
      </c>
      <c r="C18" s="44">
        <v>60105704</v>
      </c>
      <c r="D18" s="33" t="s">
        <v>15</v>
      </c>
      <c r="E18" s="43">
        <v>10</v>
      </c>
      <c r="F18" s="34">
        <v>3800</v>
      </c>
      <c r="G18" s="34">
        <f t="shared" si="4"/>
        <v>38000</v>
      </c>
      <c r="H18" s="34">
        <v>5000</v>
      </c>
      <c r="I18" s="29">
        <f t="shared" si="0"/>
        <v>50000</v>
      </c>
      <c r="J18" s="40"/>
      <c r="L18" s="26">
        <f t="shared" si="1"/>
        <v>31932.773109243699</v>
      </c>
      <c r="M18" s="56">
        <f t="shared" si="2"/>
        <v>6067.226890756303</v>
      </c>
      <c r="N18" s="57">
        <f t="shared" si="3"/>
        <v>38000</v>
      </c>
    </row>
    <row r="19" spans="1:14" ht="13.5" customHeight="1" x14ac:dyDescent="0.15">
      <c r="A19" s="28">
        <v>13</v>
      </c>
      <c r="B19" s="39" t="s">
        <v>27</v>
      </c>
      <c r="C19" s="44">
        <v>44121630</v>
      </c>
      <c r="D19" s="33" t="s">
        <v>15</v>
      </c>
      <c r="E19" s="43">
        <v>5</v>
      </c>
      <c r="F19" s="34">
        <v>12900</v>
      </c>
      <c r="G19" s="34">
        <f t="shared" si="4"/>
        <v>64500</v>
      </c>
      <c r="H19" s="34">
        <v>10972</v>
      </c>
      <c r="I19" s="29">
        <f t="shared" si="0"/>
        <v>54860</v>
      </c>
      <c r="J19" s="40"/>
      <c r="L19" s="26">
        <f t="shared" si="1"/>
        <v>54201.680672268907</v>
      </c>
      <c r="M19" s="56">
        <f t="shared" si="2"/>
        <v>10298.319327731093</v>
      </c>
      <c r="N19" s="57">
        <f t="shared" si="3"/>
        <v>64500</v>
      </c>
    </row>
    <row r="20" spans="1:14" ht="13.5" customHeight="1" x14ac:dyDescent="0.15">
      <c r="A20" s="28">
        <v>14</v>
      </c>
      <c r="B20" s="39" t="s">
        <v>28</v>
      </c>
      <c r="C20" s="44">
        <v>44121613</v>
      </c>
      <c r="D20" s="33" t="s">
        <v>15</v>
      </c>
      <c r="E20" s="43">
        <v>10</v>
      </c>
      <c r="F20" s="34">
        <v>2200</v>
      </c>
      <c r="G20" s="34">
        <f t="shared" si="4"/>
        <v>22000</v>
      </c>
      <c r="H20" s="34">
        <v>1350</v>
      </c>
      <c r="I20" s="29">
        <f t="shared" si="0"/>
        <v>13500</v>
      </c>
      <c r="J20" s="40"/>
      <c r="L20" s="26">
        <f t="shared" si="1"/>
        <v>18487.394957983193</v>
      </c>
      <c r="M20" s="56">
        <f t="shared" si="2"/>
        <v>3512.6050420168067</v>
      </c>
      <c r="N20" s="57">
        <f t="shared" si="3"/>
        <v>22000</v>
      </c>
    </row>
    <row r="21" spans="1:14" ht="13.5" customHeight="1" x14ac:dyDescent="0.15">
      <c r="A21" s="28">
        <v>15</v>
      </c>
      <c r="B21" s="39" t="s">
        <v>29</v>
      </c>
      <c r="C21" s="44">
        <v>44122104</v>
      </c>
      <c r="D21" s="33" t="s">
        <v>15</v>
      </c>
      <c r="E21" s="43">
        <v>10</v>
      </c>
      <c r="F21" s="34">
        <v>1700</v>
      </c>
      <c r="G21" s="34">
        <f t="shared" si="4"/>
        <v>17000</v>
      </c>
      <c r="H21" s="34">
        <v>1400</v>
      </c>
      <c r="I21" s="29">
        <f t="shared" si="0"/>
        <v>14000</v>
      </c>
      <c r="J21" s="40"/>
      <c r="L21" s="26">
        <f t="shared" si="1"/>
        <v>14285.714285714286</v>
      </c>
      <c r="M21" s="56">
        <f t="shared" si="2"/>
        <v>2714.2857142857142</v>
      </c>
      <c r="N21" s="57">
        <f t="shared" si="3"/>
        <v>17000</v>
      </c>
    </row>
    <row r="22" spans="1:14" ht="13.5" customHeight="1" x14ac:dyDescent="0.15">
      <c r="A22" s="28">
        <v>16</v>
      </c>
      <c r="B22" s="39" t="s">
        <v>30</v>
      </c>
      <c r="C22" s="44">
        <v>44122104</v>
      </c>
      <c r="D22" s="33" t="s">
        <v>15</v>
      </c>
      <c r="E22" s="43">
        <v>20</v>
      </c>
      <c r="F22" s="34">
        <v>500</v>
      </c>
      <c r="G22" s="34">
        <f t="shared" si="4"/>
        <v>10000</v>
      </c>
      <c r="H22" s="34">
        <v>395</v>
      </c>
      <c r="I22" s="29">
        <f t="shared" si="0"/>
        <v>7900</v>
      </c>
      <c r="J22" s="40"/>
      <c r="L22" s="26">
        <f t="shared" si="1"/>
        <v>8403.361344537816</v>
      </c>
      <c r="M22" s="56">
        <f t="shared" si="2"/>
        <v>1596.6386554621849</v>
      </c>
      <c r="N22" s="57">
        <f t="shared" si="3"/>
        <v>10000</v>
      </c>
    </row>
    <row r="23" spans="1:14" ht="13.5" customHeight="1" x14ac:dyDescent="0.15">
      <c r="A23" s="28">
        <v>17</v>
      </c>
      <c r="B23" s="39" t="s">
        <v>31</v>
      </c>
      <c r="C23" s="44">
        <v>44122118</v>
      </c>
      <c r="D23" s="33" t="s">
        <v>15</v>
      </c>
      <c r="E23" s="43">
        <v>50</v>
      </c>
      <c r="F23" s="34">
        <v>2300</v>
      </c>
      <c r="G23" s="34">
        <f t="shared" si="4"/>
        <v>115000</v>
      </c>
      <c r="H23" s="34">
        <v>1690</v>
      </c>
      <c r="I23" s="29">
        <f t="shared" si="0"/>
        <v>84500</v>
      </c>
      <c r="J23" s="40"/>
      <c r="L23" s="26">
        <f t="shared" si="1"/>
        <v>96638.655462184877</v>
      </c>
      <c r="M23" s="56">
        <f t="shared" si="2"/>
        <v>18361.344537815126</v>
      </c>
      <c r="N23" s="57">
        <f t="shared" si="3"/>
        <v>115000</v>
      </c>
    </row>
    <row r="24" spans="1:14" ht="13.5" customHeight="1" x14ac:dyDescent="0.15">
      <c r="A24" s="28">
        <v>18</v>
      </c>
      <c r="B24" s="39" t="s">
        <v>32</v>
      </c>
      <c r="C24" s="44">
        <v>44122106</v>
      </c>
      <c r="D24" s="33" t="s">
        <v>15</v>
      </c>
      <c r="E24" s="43">
        <v>20</v>
      </c>
      <c r="F24" s="34">
        <v>600</v>
      </c>
      <c r="G24" s="34">
        <f t="shared" si="4"/>
        <v>12000</v>
      </c>
      <c r="H24" s="34">
        <v>588</v>
      </c>
      <c r="I24" s="29">
        <f t="shared" si="0"/>
        <v>11760</v>
      </c>
      <c r="J24" s="40"/>
      <c r="L24" s="26">
        <f t="shared" si="1"/>
        <v>10084.033613445379</v>
      </c>
      <c r="M24" s="56">
        <f t="shared" si="2"/>
        <v>1915.966386554622</v>
      </c>
      <c r="N24" s="57">
        <f t="shared" si="3"/>
        <v>12000.000000000002</v>
      </c>
    </row>
    <row r="25" spans="1:14" ht="13.5" customHeight="1" x14ac:dyDescent="0.15">
      <c r="A25" s="28">
        <v>19</v>
      </c>
      <c r="B25" s="39" t="s">
        <v>33</v>
      </c>
      <c r="C25" s="44">
        <v>60121702</v>
      </c>
      <c r="D25" s="33" t="s">
        <v>15</v>
      </c>
      <c r="E25" s="43">
        <v>10</v>
      </c>
      <c r="F25" s="34">
        <v>5020</v>
      </c>
      <c r="G25" s="34">
        <f t="shared" si="4"/>
        <v>50200</v>
      </c>
      <c r="H25" s="34">
        <v>2080</v>
      </c>
      <c r="I25" s="29">
        <f t="shared" si="0"/>
        <v>20800</v>
      </c>
      <c r="J25" s="40"/>
      <c r="L25" s="26">
        <f t="shared" si="1"/>
        <v>42184.873949579836</v>
      </c>
      <c r="M25" s="56">
        <f t="shared" si="2"/>
        <v>8015.1260504201691</v>
      </c>
      <c r="N25" s="57">
        <f t="shared" si="3"/>
        <v>50200.000000000007</v>
      </c>
    </row>
    <row r="26" spans="1:14" ht="13.5" customHeight="1" x14ac:dyDescent="0.15">
      <c r="A26" s="28">
        <v>20</v>
      </c>
      <c r="B26" s="39" t="s">
        <v>34</v>
      </c>
      <c r="C26" s="44">
        <v>60121802</v>
      </c>
      <c r="D26" s="33" t="s">
        <v>15</v>
      </c>
      <c r="E26" s="43">
        <v>10</v>
      </c>
      <c r="F26" s="34">
        <v>2360</v>
      </c>
      <c r="G26" s="34">
        <f t="shared" si="4"/>
        <v>23600</v>
      </c>
      <c r="H26" s="34">
        <v>2220</v>
      </c>
      <c r="I26" s="34">
        <f t="shared" si="0"/>
        <v>22200</v>
      </c>
      <c r="J26" s="40"/>
      <c r="L26" s="26">
        <f t="shared" si="1"/>
        <v>19831.932773109245</v>
      </c>
      <c r="M26" s="56">
        <f t="shared" si="2"/>
        <v>3768.0672268907565</v>
      </c>
      <c r="N26" s="57">
        <f t="shared" si="3"/>
        <v>23600</v>
      </c>
    </row>
    <row r="27" spans="1:14" ht="13.5" customHeight="1" x14ac:dyDescent="0.15">
      <c r="A27" s="28">
        <v>21</v>
      </c>
      <c r="B27" s="39" t="s">
        <v>35</v>
      </c>
      <c r="C27" s="44">
        <v>44121510</v>
      </c>
      <c r="D27" s="33" t="s">
        <v>15</v>
      </c>
      <c r="E27" s="43">
        <v>4</v>
      </c>
      <c r="F27" s="34">
        <v>4900</v>
      </c>
      <c r="G27" s="34">
        <f t="shared" si="4"/>
        <v>19600</v>
      </c>
      <c r="H27" s="34">
        <v>2050</v>
      </c>
      <c r="I27" s="29">
        <f t="shared" si="0"/>
        <v>8200</v>
      </c>
      <c r="J27" s="40"/>
      <c r="L27" s="26">
        <f t="shared" si="1"/>
        <v>16470.588235294119</v>
      </c>
      <c r="M27" s="56">
        <f t="shared" si="2"/>
        <v>3129.4117647058824</v>
      </c>
      <c r="N27" s="57">
        <f t="shared" si="3"/>
        <v>19600</v>
      </c>
    </row>
    <row r="28" spans="1:14" ht="13.5" customHeight="1" x14ac:dyDescent="0.15">
      <c r="A28" s="28">
        <v>22</v>
      </c>
      <c r="B28" s="39" t="s">
        <v>36</v>
      </c>
      <c r="C28" s="44">
        <v>31201512</v>
      </c>
      <c r="D28" s="33" t="s">
        <v>15</v>
      </c>
      <c r="E28" s="43">
        <v>15</v>
      </c>
      <c r="F28" s="34">
        <v>1850</v>
      </c>
      <c r="G28" s="34">
        <f t="shared" si="4"/>
        <v>27750</v>
      </c>
      <c r="H28" s="34">
        <v>1423</v>
      </c>
      <c r="I28" s="29">
        <f t="shared" si="0"/>
        <v>21345</v>
      </c>
      <c r="J28" s="40"/>
      <c r="L28" s="26">
        <f t="shared" si="1"/>
        <v>23319.327731092439</v>
      </c>
      <c r="M28" s="56">
        <f t="shared" si="2"/>
        <v>4430.6722689075632</v>
      </c>
      <c r="N28" s="57">
        <f t="shared" si="3"/>
        <v>27750</v>
      </c>
    </row>
    <row r="29" spans="1:14" ht="13.5" customHeight="1" x14ac:dyDescent="0.15">
      <c r="A29" s="28">
        <v>23</v>
      </c>
      <c r="B29" s="39" t="s">
        <v>37</v>
      </c>
      <c r="C29" s="44">
        <v>31201512</v>
      </c>
      <c r="D29" s="33" t="s">
        <v>15</v>
      </c>
      <c r="E29" s="43">
        <v>15</v>
      </c>
      <c r="F29" s="34">
        <v>6350</v>
      </c>
      <c r="G29" s="34">
        <f t="shared" si="4"/>
        <v>95250</v>
      </c>
      <c r="H29" s="34">
        <v>2300</v>
      </c>
      <c r="I29" s="29">
        <f t="shared" si="0"/>
        <v>34500</v>
      </c>
      <c r="J29" s="40"/>
      <c r="L29" s="26">
        <f t="shared" si="1"/>
        <v>80042.016806722691</v>
      </c>
      <c r="M29" s="56">
        <f t="shared" si="2"/>
        <v>15207.983193277312</v>
      </c>
      <c r="N29" s="57">
        <f t="shared" si="3"/>
        <v>95250</v>
      </c>
    </row>
    <row r="30" spans="1:14" ht="13.5" customHeight="1" x14ac:dyDescent="0.15">
      <c r="A30" s="28">
        <v>24</v>
      </c>
      <c r="B30" s="39" t="s">
        <v>38</v>
      </c>
      <c r="C30" s="44">
        <v>31201512</v>
      </c>
      <c r="D30" s="33" t="s">
        <v>15</v>
      </c>
      <c r="E30" s="43">
        <v>15</v>
      </c>
      <c r="F30" s="34">
        <v>950</v>
      </c>
      <c r="G30" s="34">
        <f t="shared" si="4"/>
        <v>14250</v>
      </c>
      <c r="H30" s="34">
        <v>462</v>
      </c>
      <c r="I30" s="29">
        <f t="shared" si="0"/>
        <v>6930</v>
      </c>
      <c r="J30" s="40"/>
      <c r="L30" s="26">
        <f t="shared" si="1"/>
        <v>11974.789915966387</v>
      </c>
      <c r="M30" s="56">
        <f t="shared" si="2"/>
        <v>2275.2100840336134</v>
      </c>
      <c r="N30" s="57">
        <f t="shared" si="3"/>
        <v>14250</v>
      </c>
    </row>
    <row r="31" spans="1:14" ht="13.5" customHeight="1" x14ac:dyDescent="0.15">
      <c r="A31" s="28">
        <v>25</v>
      </c>
      <c r="B31" s="39" t="s">
        <v>39</v>
      </c>
      <c r="C31" s="44">
        <v>31201512</v>
      </c>
      <c r="D31" s="33" t="s">
        <v>15</v>
      </c>
      <c r="E31" s="43">
        <v>15</v>
      </c>
      <c r="F31" s="34">
        <v>5150</v>
      </c>
      <c r="G31" s="34">
        <f t="shared" si="4"/>
        <v>77250</v>
      </c>
      <c r="H31" s="34">
        <v>1072</v>
      </c>
      <c r="I31" s="29">
        <f t="shared" si="0"/>
        <v>16080</v>
      </c>
      <c r="J31" s="40"/>
      <c r="L31" s="26">
        <f t="shared" si="1"/>
        <v>64915.966386554624</v>
      </c>
      <c r="M31" s="56">
        <f t="shared" si="2"/>
        <v>12334.033613445379</v>
      </c>
      <c r="N31" s="57">
        <f t="shared" si="3"/>
        <v>77250</v>
      </c>
    </row>
    <row r="32" spans="1:14" ht="13.5" customHeight="1" x14ac:dyDescent="0.15">
      <c r="A32" s="28">
        <v>26</v>
      </c>
      <c r="B32" s="39" t="s">
        <v>40</v>
      </c>
      <c r="C32" s="44">
        <v>44121708</v>
      </c>
      <c r="D32" s="33" t="s">
        <v>15</v>
      </c>
      <c r="E32" s="43">
        <v>30</v>
      </c>
      <c r="F32" s="34">
        <v>790</v>
      </c>
      <c r="G32" s="34">
        <f t="shared" si="4"/>
        <v>23700</v>
      </c>
      <c r="H32" s="34">
        <v>798</v>
      </c>
      <c r="I32" s="29">
        <f t="shared" si="0"/>
        <v>23940</v>
      </c>
      <c r="J32" s="40"/>
      <c r="L32" s="26">
        <f t="shared" si="1"/>
        <v>19915.966386554624</v>
      </c>
      <c r="M32" s="56">
        <f t="shared" si="2"/>
        <v>3784.0336134453787</v>
      </c>
      <c r="N32" s="57">
        <f t="shared" si="3"/>
        <v>23700.000000000004</v>
      </c>
    </row>
    <row r="33" spans="1:14" ht="13.5" customHeight="1" x14ac:dyDescent="0.15">
      <c r="A33" s="28">
        <v>27</v>
      </c>
      <c r="B33" s="39" t="s">
        <v>41</v>
      </c>
      <c r="C33" s="44">
        <v>44121902</v>
      </c>
      <c r="D33" s="33" t="s">
        <v>15</v>
      </c>
      <c r="E33" s="43">
        <v>10</v>
      </c>
      <c r="F33" s="34">
        <v>1000</v>
      </c>
      <c r="G33" s="34">
        <f t="shared" si="4"/>
        <v>10000</v>
      </c>
      <c r="H33" s="34">
        <v>910</v>
      </c>
      <c r="I33" s="29">
        <f t="shared" si="0"/>
        <v>9100</v>
      </c>
      <c r="J33" s="40"/>
      <c r="L33" s="26">
        <f t="shared" si="1"/>
        <v>8403.361344537816</v>
      </c>
      <c r="M33" s="56">
        <f t="shared" si="2"/>
        <v>1596.6386554621849</v>
      </c>
      <c r="N33" s="57">
        <f t="shared" si="3"/>
        <v>10000</v>
      </c>
    </row>
    <row r="34" spans="1:14" ht="13.5" customHeight="1" x14ac:dyDescent="0.15">
      <c r="A34" s="28">
        <v>28</v>
      </c>
      <c r="B34" s="39" t="s">
        <v>42</v>
      </c>
      <c r="C34" s="44">
        <v>44122011</v>
      </c>
      <c r="D34" s="33" t="s">
        <v>15</v>
      </c>
      <c r="E34" s="43">
        <v>10</v>
      </c>
      <c r="F34" s="34">
        <v>3650</v>
      </c>
      <c r="G34" s="34">
        <f t="shared" si="4"/>
        <v>36500</v>
      </c>
      <c r="H34" s="34">
        <v>3055</v>
      </c>
      <c r="I34" s="29">
        <f t="shared" si="0"/>
        <v>30550</v>
      </c>
      <c r="J34" s="40"/>
      <c r="L34" s="26">
        <f t="shared" si="1"/>
        <v>30672.268907563026</v>
      </c>
      <c r="M34" s="56">
        <f t="shared" si="2"/>
        <v>5827.7310924369749</v>
      </c>
      <c r="N34" s="57">
        <f t="shared" si="3"/>
        <v>36500</v>
      </c>
    </row>
    <row r="35" spans="1:14" ht="13.5" customHeight="1" x14ac:dyDescent="0.15">
      <c r="A35" s="28">
        <v>29</v>
      </c>
      <c r="B35" s="39" t="s">
        <v>43</v>
      </c>
      <c r="C35" s="44">
        <v>60105704</v>
      </c>
      <c r="D35" s="33" t="s">
        <v>15</v>
      </c>
      <c r="E35" s="43">
        <v>10</v>
      </c>
      <c r="F35" s="34">
        <v>4900</v>
      </c>
      <c r="G35" s="34">
        <f t="shared" si="4"/>
        <v>49000</v>
      </c>
      <c r="H35" s="34">
        <v>4000</v>
      </c>
      <c r="I35" s="29">
        <f t="shared" si="0"/>
        <v>40000</v>
      </c>
      <c r="J35" s="40"/>
      <c r="L35" s="26">
        <f t="shared" si="1"/>
        <v>41176.470588235294</v>
      </c>
      <c r="M35" s="56">
        <f t="shared" si="2"/>
        <v>7823.5294117647063</v>
      </c>
      <c r="N35" s="57">
        <f t="shared" si="3"/>
        <v>49000</v>
      </c>
    </row>
    <row r="36" spans="1:14" ht="13.5" customHeight="1" x14ac:dyDescent="0.15">
      <c r="A36" s="28">
        <v>30</v>
      </c>
      <c r="B36" s="39" t="s">
        <v>44</v>
      </c>
      <c r="C36" s="44">
        <v>14111615</v>
      </c>
      <c r="D36" s="33" t="s">
        <v>15</v>
      </c>
      <c r="E36" s="43">
        <v>2</v>
      </c>
      <c r="F36" s="34">
        <v>70700</v>
      </c>
      <c r="G36" s="34">
        <f t="shared" si="4"/>
        <v>141400</v>
      </c>
      <c r="H36" s="34">
        <v>71825</v>
      </c>
      <c r="I36" s="29">
        <f t="shared" si="0"/>
        <v>143650</v>
      </c>
      <c r="J36" s="40"/>
      <c r="L36" s="26">
        <f t="shared" si="1"/>
        <v>118823.52941176471</v>
      </c>
      <c r="M36" s="56">
        <f t="shared" si="2"/>
        <v>22576.470588235297</v>
      </c>
      <c r="N36" s="57">
        <f t="shared" si="3"/>
        <v>141400</v>
      </c>
    </row>
    <row r="37" spans="1:14" ht="13.5" customHeight="1" x14ac:dyDescent="0.15">
      <c r="A37" s="28">
        <v>31</v>
      </c>
      <c r="B37" s="39" t="s">
        <v>45</v>
      </c>
      <c r="C37" s="44">
        <v>44122003</v>
      </c>
      <c r="D37" s="33" t="s">
        <v>15</v>
      </c>
      <c r="E37" s="43">
        <v>50</v>
      </c>
      <c r="F37" s="34">
        <v>1550</v>
      </c>
      <c r="G37" s="34">
        <f t="shared" si="4"/>
        <v>77500</v>
      </c>
      <c r="H37" s="34">
        <v>1800</v>
      </c>
      <c r="I37" s="29">
        <f t="shared" si="0"/>
        <v>90000</v>
      </c>
      <c r="J37" s="40"/>
      <c r="L37" s="26">
        <f t="shared" si="1"/>
        <v>65126.050420168067</v>
      </c>
      <c r="M37" s="56">
        <f t="shared" si="2"/>
        <v>12373.949579831933</v>
      </c>
      <c r="N37" s="57">
        <f t="shared" si="3"/>
        <v>77500</v>
      </c>
    </row>
    <row r="38" spans="1:14" ht="13.5" customHeight="1" x14ac:dyDescent="0.15">
      <c r="A38" s="28">
        <v>32</v>
      </c>
      <c r="B38" s="39" t="s">
        <v>46</v>
      </c>
      <c r="C38" s="44">
        <v>14111507</v>
      </c>
      <c r="D38" s="33" t="s">
        <v>15</v>
      </c>
      <c r="E38" s="43">
        <v>50</v>
      </c>
      <c r="F38" s="34">
        <v>9500</v>
      </c>
      <c r="G38" s="34">
        <f t="shared" si="4"/>
        <v>475000</v>
      </c>
      <c r="H38" s="34">
        <v>8235</v>
      </c>
      <c r="I38" s="29">
        <f t="shared" si="0"/>
        <v>411750</v>
      </c>
      <c r="J38" s="40"/>
      <c r="L38" s="26">
        <f t="shared" si="1"/>
        <v>399159.66386554623</v>
      </c>
      <c r="M38" s="56">
        <f t="shared" si="2"/>
        <v>75840.336134453784</v>
      </c>
      <c r="N38" s="57">
        <f t="shared" si="3"/>
        <v>475000</v>
      </c>
    </row>
    <row r="39" spans="1:14" ht="13.5" customHeight="1" x14ac:dyDescent="0.15">
      <c r="A39" s="28">
        <v>33</v>
      </c>
      <c r="B39" s="39" t="s">
        <v>47</v>
      </c>
      <c r="C39" s="44">
        <v>14111507</v>
      </c>
      <c r="D39" s="33" t="s">
        <v>15</v>
      </c>
      <c r="E39" s="43">
        <v>50</v>
      </c>
      <c r="F39" s="34">
        <v>12000</v>
      </c>
      <c r="G39" s="34">
        <f t="shared" si="4"/>
        <v>600000</v>
      </c>
      <c r="H39" s="34">
        <v>10470</v>
      </c>
      <c r="I39" s="29">
        <f t="shared" si="0"/>
        <v>523500</v>
      </c>
      <c r="J39" s="40"/>
      <c r="L39" s="26">
        <f t="shared" si="1"/>
        <v>504201.68067226891</v>
      </c>
      <c r="M39" s="56">
        <f t="shared" si="2"/>
        <v>95798.319327731093</v>
      </c>
      <c r="N39" s="57">
        <f t="shared" si="3"/>
        <v>600000</v>
      </c>
    </row>
    <row r="40" spans="1:14" ht="13.5" customHeight="1" x14ac:dyDescent="0.15">
      <c r="A40" s="48"/>
      <c r="B40" s="49" t="s">
        <v>48</v>
      </c>
      <c r="C40" s="50"/>
      <c r="D40" s="51"/>
      <c r="E40" s="52"/>
      <c r="F40" s="53" t="s">
        <v>49</v>
      </c>
      <c r="G40" s="54">
        <v>4927218</v>
      </c>
      <c r="H40" s="53"/>
      <c r="I40" s="54">
        <f>SUM(I7:I39)</f>
        <v>5379845</v>
      </c>
      <c r="J40" s="55"/>
      <c r="K40" s="26"/>
      <c r="L40" s="26">
        <f>SUM(L7:L39)</f>
        <v>4927218.4873949578</v>
      </c>
      <c r="M40" s="56">
        <f t="shared" si="2"/>
        <v>936171.51260504196</v>
      </c>
      <c r="N40" s="57">
        <f t="shared" si="3"/>
        <v>5863390</v>
      </c>
    </row>
    <row r="41" spans="1:14" ht="13.5" customHeight="1" x14ac:dyDescent="0.15">
      <c r="A41" s="28"/>
      <c r="B41" s="47" t="s">
        <v>50</v>
      </c>
      <c r="C41" s="44"/>
      <c r="D41" s="33"/>
      <c r="E41" s="43"/>
      <c r="F41" s="34"/>
      <c r="G41" s="34">
        <v>876892</v>
      </c>
      <c r="H41" s="34"/>
      <c r="I41" s="29">
        <v>966310</v>
      </c>
      <c r="J41" s="40"/>
      <c r="L41" s="26"/>
      <c r="M41" s="56"/>
    </row>
    <row r="42" spans="1:14" ht="12.75" x14ac:dyDescent="0.15">
      <c r="A42" s="45"/>
      <c r="B42" s="125" t="s">
        <v>51</v>
      </c>
      <c r="C42" s="125"/>
      <c r="D42" s="125"/>
      <c r="E42" s="125"/>
      <c r="F42" s="45"/>
      <c r="G42" s="41">
        <f>+G40+G41</f>
        <v>5804110</v>
      </c>
      <c r="H42" s="42" t="s">
        <v>52</v>
      </c>
      <c r="I42" s="41">
        <f>+I41+I40</f>
        <v>6346155</v>
      </c>
      <c r="J42" s="19">
        <f>(G42+I42)/2</f>
        <v>6075132.5</v>
      </c>
      <c r="L42" s="26"/>
      <c r="M42" s="26"/>
    </row>
    <row r="43" spans="1:14" ht="12" x14ac:dyDescent="0.15">
      <c r="A43" s="14"/>
      <c r="B43" s="15"/>
      <c r="C43" s="16"/>
      <c r="D43" s="14"/>
      <c r="E43" s="14"/>
      <c r="F43" s="14"/>
      <c r="G43" s="14"/>
      <c r="H43" s="17"/>
      <c r="I43" s="18"/>
      <c r="J43" s="20"/>
    </row>
    <row r="44" spans="1:14" ht="31.5" customHeight="1" x14ac:dyDescent="0.15">
      <c r="A44" s="126" t="s">
        <v>53</v>
      </c>
      <c r="B44" s="126"/>
      <c r="C44" s="126"/>
      <c r="D44" s="126"/>
      <c r="E44" s="126"/>
      <c r="F44" s="126"/>
      <c r="G44" s="126"/>
      <c r="H44" s="126"/>
      <c r="I44" s="126"/>
      <c r="J44" s="126"/>
    </row>
    <row r="45" spans="1:14" x14ac:dyDescent="0.15">
      <c r="A45" s="127" t="s">
        <v>52</v>
      </c>
      <c r="B45" s="127"/>
      <c r="C45" s="127"/>
      <c r="D45" s="127"/>
      <c r="E45" s="127"/>
      <c r="F45" s="127"/>
      <c r="G45" s="127"/>
      <c r="H45" s="127"/>
      <c r="I45" s="127"/>
      <c r="J45" s="127"/>
    </row>
    <row r="46" spans="1:14" ht="15" x14ac:dyDescent="0.2">
      <c r="A46" s="21" t="s">
        <v>54</v>
      </c>
      <c r="B46" s="3"/>
      <c r="C46" s="3"/>
      <c r="D46" s="4"/>
      <c r="E46" s="4"/>
      <c r="F46" s="4"/>
      <c r="G46" s="46"/>
      <c r="H46" s="3"/>
      <c r="I46" s="5"/>
      <c r="J46" s="5"/>
    </row>
    <row r="47" spans="1:14" ht="15" x14ac:dyDescent="0.2">
      <c r="A47" s="21"/>
      <c r="B47" s="3"/>
      <c r="C47" s="3"/>
      <c r="D47" s="4"/>
      <c r="E47" s="4"/>
      <c r="F47" s="4"/>
      <c r="G47" s="30"/>
      <c r="H47" s="3"/>
      <c r="I47" s="5"/>
      <c r="J47" s="5"/>
    </row>
    <row r="48" spans="1:14" ht="15" x14ac:dyDescent="0.2">
      <c r="A48" s="21"/>
      <c r="B48" s="3"/>
      <c r="C48" s="3"/>
      <c r="D48" s="4"/>
      <c r="E48" s="4"/>
      <c r="F48" s="4"/>
      <c r="G48" s="46"/>
      <c r="H48" s="3"/>
      <c r="I48" s="5"/>
      <c r="J48" s="5"/>
    </row>
    <row r="49" spans="1:10" ht="15" x14ac:dyDescent="0.2">
      <c r="A49" s="21"/>
      <c r="B49" s="3"/>
      <c r="C49" s="3"/>
      <c r="D49" s="4"/>
      <c r="E49" s="4"/>
      <c r="F49" s="4"/>
      <c r="G49" s="31"/>
      <c r="H49" s="3"/>
      <c r="I49" s="5"/>
      <c r="J49" s="5"/>
    </row>
    <row r="50" spans="1:10" ht="15" x14ac:dyDescent="0.2">
      <c r="A50" s="21"/>
      <c r="B50" s="3"/>
      <c r="C50" s="3"/>
      <c r="D50" s="4"/>
      <c r="E50" s="4"/>
      <c r="F50" s="4"/>
      <c r="G50" s="31"/>
      <c r="H50" s="3"/>
      <c r="I50" s="5"/>
      <c r="J50" s="5"/>
    </row>
    <row r="51" spans="1:10" ht="15" x14ac:dyDescent="0.2">
      <c r="A51" s="128" t="s">
        <v>55</v>
      </c>
      <c r="B51" s="128"/>
      <c r="C51" s="3"/>
      <c r="D51" s="4"/>
      <c r="E51" s="4"/>
      <c r="F51" s="4"/>
      <c r="G51" s="4"/>
      <c r="H51" s="3"/>
      <c r="I51" s="5"/>
    </row>
    <row r="52" spans="1:10" ht="15" x14ac:dyDescent="0.2">
      <c r="A52" s="6" t="s">
        <v>56</v>
      </c>
      <c r="B52" s="7"/>
      <c r="C52" s="7"/>
      <c r="D52" s="4"/>
      <c r="E52" s="4"/>
      <c r="F52" s="4"/>
      <c r="G52" s="4"/>
      <c r="H52" s="3"/>
      <c r="I52" s="5"/>
    </row>
    <row r="53" spans="1:10" ht="15" x14ac:dyDescent="0.2">
      <c r="A53" s="2"/>
      <c r="B53" s="3"/>
      <c r="C53" s="3"/>
      <c r="D53" s="4"/>
      <c r="E53" s="4"/>
      <c r="F53" s="4"/>
      <c r="G53" s="4"/>
      <c r="H53" s="3"/>
      <c r="I53" s="5"/>
    </row>
  </sheetData>
  <mergeCells count="10">
    <mergeCell ref="B42:E42"/>
    <mergeCell ref="A44:J44"/>
    <mergeCell ref="A45:J45"/>
    <mergeCell ref="A51:B51"/>
    <mergeCell ref="A1:J1"/>
    <mergeCell ref="A2:J2"/>
    <mergeCell ref="F4:G4"/>
    <mergeCell ref="H4:I4"/>
    <mergeCell ref="F5:G5"/>
    <mergeCell ref="H5:I5"/>
  </mergeCells>
  <printOptions horizontalCentered="1"/>
  <pageMargins left="0.70866141732283472" right="0.70866141732283472" top="0.74803149606299213" bottom="0.55118110236220474" header="0" footer="0"/>
  <pageSetup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4"/>
  <sheetViews>
    <sheetView topLeftCell="A23" zoomScaleNormal="100" workbookViewId="0">
      <selection activeCell="C29" sqref="C29"/>
    </sheetView>
  </sheetViews>
  <sheetFormatPr baseColWidth="10" defaultColWidth="12" defaultRowHeight="10.5" x14ac:dyDescent="0.15"/>
  <cols>
    <col min="1" max="1" width="6.33203125" customWidth="1"/>
    <col min="2" max="2" width="52.6640625" customWidth="1"/>
    <col min="3" max="3" width="10.5" bestFit="1" customWidth="1"/>
    <col min="4" max="4" width="8.83203125" customWidth="1"/>
    <col min="5" max="5" width="7" style="32" customWidth="1"/>
    <col min="6" max="6" width="10.1640625" bestFit="1" customWidth="1"/>
    <col min="7" max="9" width="11.83203125" customWidth="1"/>
    <col min="10" max="10" width="9.6640625" customWidth="1"/>
    <col min="11" max="11" width="11.5" style="1" customWidth="1"/>
    <col min="12" max="12" width="13.33203125" style="1" customWidth="1"/>
    <col min="14" max="14" width="13.6640625" hidden="1" customWidth="1"/>
    <col min="15" max="15" width="13.5" hidden="1" customWidth="1"/>
    <col min="16" max="16" width="0" hidden="1" customWidth="1"/>
  </cols>
  <sheetData>
    <row r="1" spans="1:20" ht="15" x14ac:dyDescent="0.2">
      <c r="A1" s="129" t="s">
        <v>0</v>
      </c>
      <c r="B1" s="129"/>
      <c r="C1" s="129"/>
      <c r="D1" s="129"/>
      <c r="E1" s="129"/>
      <c r="F1" s="129"/>
      <c r="G1" s="129"/>
      <c r="H1" s="129"/>
      <c r="I1" s="129"/>
      <c r="J1" s="129"/>
      <c r="K1" s="129"/>
      <c r="L1" s="129"/>
    </row>
    <row r="2" spans="1:20" ht="15" x14ac:dyDescent="0.2">
      <c r="A2" s="129" t="s">
        <v>1</v>
      </c>
      <c r="B2" s="129"/>
      <c r="C2" s="129"/>
      <c r="D2" s="129"/>
      <c r="E2" s="129"/>
      <c r="F2" s="129"/>
      <c r="G2" s="129"/>
      <c r="H2" s="129"/>
      <c r="I2" s="129"/>
      <c r="J2" s="129"/>
      <c r="K2" s="129"/>
      <c r="L2" s="129"/>
    </row>
    <row r="4" spans="1:20" ht="28.5" customHeight="1" x14ac:dyDescent="0.15">
      <c r="A4" s="8"/>
      <c r="B4" s="9"/>
      <c r="C4" s="9"/>
      <c r="D4" s="10"/>
      <c r="E4" s="10"/>
      <c r="F4" s="130" t="s">
        <v>57</v>
      </c>
      <c r="G4" s="131"/>
      <c r="H4" s="130" t="s">
        <v>58</v>
      </c>
      <c r="I4" s="131"/>
      <c r="J4" s="130" t="s">
        <v>59</v>
      </c>
      <c r="K4" s="131"/>
      <c r="L4" s="11"/>
    </row>
    <row r="5" spans="1:20" ht="11.25" x14ac:dyDescent="0.15">
      <c r="A5" s="8"/>
      <c r="B5" s="12"/>
      <c r="C5" s="13"/>
      <c r="D5" s="13"/>
      <c r="E5" s="12"/>
      <c r="F5" s="132" t="s">
        <v>4</v>
      </c>
      <c r="G5" s="133"/>
      <c r="H5" s="132" t="s">
        <v>5</v>
      </c>
      <c r="I5" s="133"/>
      <c r="J5" s="132" t="s">
        <v>60</v>
      </c>
      <c r="K5" s="133"/>
      <c r="L5" s="27"/>
    </row>
    <row r="6" spans="1:20"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0" ht="18" customHeight="1" x14ac:dyDescent="0.15">
      <c r="A7" s="28">
        <v>1</v>
      </c>
      <c r="B7" s="58" t="s">
        <v>61</v>
      </c>
      <c r="C7" s="44">
        <v>44121708</v>
      </c>
      <c r="D7" s="33" t="s">
        <v>15</v>
      </c>
      <c r="E7" s="43">
        <v>240</v>
      </c>
      <c r="F7" s="34">
        <v>6200</v>
      </c>
      <c r="G7" s="34">
        <f>+E7*F7</f>
        <v>1488000</v>
      </c>
      <c r="H7" s="34">
        <v>7564</v>
      </c>
      <c r="I7" s="29">
        <f>+H7*E7</f>
        <v>1815360</v>
      </c>
      <c r="J7" s="34">
        <v>7750</v>
      </c>
      <c r="K7" s="29">
        <f>+J7*E7</f>
        <v>1860000</v>
      </c>
      <c r="L7" s="40"/>
      <c r="N7">
        <v>2997</v>
      </c>
      <c r="O7" s="81">
        <f>+N7*E7</f>
        <v>719280</v>
      </c>
      <c r="P7" s="26">
        <f>+F7-N7</f>
        <v>3203</v>
      </c>
    </row>
    <row r="8" spans="1:20" ht="24" customHeight="1" x14ac:dyDescent="0.15">
      <c r="A8" s="28">
        <v>2</v>
      </c>
      <c r="B8" s="59" t="s">
        <v>62</v>
      </c>
      <c r="C8" s="44">
        <v>60121802</v>
      </c>
      <c r="D8" s="33" t="s">
        <v>15</v>
      </c>
      <c r="E8" s="43">
        <v>320</v>
      </c>
      <c r="F8" s="34">
        <v>13500</v>
      </c>
      <c r="G8" s="34">
        <f>+E8*F8</f>
        <v>4320000</v>
      </c>
      <c r="H8" s="34">
        <v>16470</v>
      </c>
      <c r="I8" s="29">
        <f t="shared" ref="I8:I40" si="0">+H8*E8</f>
        <v>5270400</v>
      </c>
      <c r="J8" s="34">
        <v>16875</v>
      </c>
      <c r="K8" s="29">
        <f t="shared" ref="K8:K40" si="1">+J8*E8</f>
        <v>5400000</v>
      </c>
      <c r="L8" s="40"/>
      <c r="N8">
        <v>10558</v>
      </c>
      <c r="O8" s="81">
        <f t="shared" ref="O8:O40" si="2">+N8*E8</f>
        <v>3378560</v>
      </c>
      <c r="P8" s="26">
        <f t="shared" ref="P8:P40" si="3">+F8-N8</f>
        <v>2942</v>
      </c>
    </row>
    <row r="9" spans="1:20" ht="13.5" customHeight="1" x14ac:dyDescent="0.15">
      <c r="A9" s="28">
        <v>3</v>
      </c>
      <c r="B9" s="61" t="s">
        <v>63</v>
      </c>
      <c r="C9" s="44">
        <v>44121702</v>
      </c>
      <c r="D9" s="33" t="s">
        <v>15</v>
      </c>
      <c r="E9" s="43">
        <v>20</v>
      </c>
      <c r="F9" s="34">
        <v>8400</v>
      </c>
      <c r="G9" s="34">
        <f t="shared" ref="G9:G40" si="4">+E9*F9</f>
        <v>168000</v>
      </c>
      <c r="H9" s="34">
        <v>10248</v>
      </c>
      <c r="I9" s="29">
        <f t="shared" si="0"/>
        <v>204960</v>
      </c>
      <c r="J9" s="34">
        <v>10500</v>
      </c>
      <c r="K9" s="29">
        <f t="shared" si="1"/>
        <v>210000</v>
      </c>
      <c r="L9" s="40"/>
      <c r="N9">
        <v>5234</v>
      </c>
      <c r="O9" s="81">
        <f t="shared" si="2"/>
        <v>104680</v>
      </c>
      <c r="P9" s="26">
        <f t="shared" si="3"/>
        <v>3166</v>
      </c>
    </row>
    <row r="10" spans="1:20" ht="27" customHeight="1" x14ac:dyDescent="0.15">
      <c r="A10" s="28">
        <v>4</v>
      </c>
      <c r="B10" s="80" t="s">
        <v>64</v>
      </c>
      <c r="C10" s="44">
        <v>14111514</v>
      </c>
      <c r="D10" s="33" t="s">
        <v>15</v>
      </c>
      <c r="E10" s="43">
        <v>100</v>
      </c>
      <c r="F10" s="34">
        <v>6500</v>
      </c>
      <c r="G10" s="34">
        <f t="shared" si="4"/>
        <v>650000</v>
      </c>
      <c r="H10" s="34">
        <v>7930</v>
      </c>
      <c r="I10" s="29">
        <f t="shared" si="0"/>
        <v>793000</v>
      </c>
      <c r="J10" s="34">
        <v>8125</v>
      </c>
      <c r="K10" s="29">
        <f t="shared" si="1"/>
        <v>812500</v>
      </c>
      <c r="L10" s="40"/>
      <c r="N10">
        <v>4264</v>
      </c>
      <c r="O10" s="81">
        <f t="shared" si="2"/>
        <v>426400</v>
      </c>
      <c r="P10" s="26">
        <f t="shared" si="3"/>
        <v>2236</v>
      </c>
    </row>
    <row r="11" spans="1:20" ht="25.5" customHeight="1" x14ac:dyDescent="0.15">
      <c r="A11" s="28">
        <v>5</v>
      </c>
      <c r="B11" s="80" t="s">
        <v>65</v>
      </c>
      <c r="C11" s="44">
        <v>44121708</v>
      </c>
      <c r="D11" s="33" t="s">
        <v>15</v>
      </c>
      <c r="E11" s="43">
        <v>3</v>
      </c>
      <c r="F11" s="34">
        <v>13500</v>
      </c>
      <c r="G11" s="34">
        <f t="shared" si="4"/>
        <v>40500</v>
      </c>
      <c r="H11" s="34">
        <v>16470</v>
      </c>
      <c r="I11" s="29">
        <f t="shared" si="0"/>
        <v>49410</v>
      </c>
      <c r="J11" s="34">
        <v>16875</v>
      </c>
      <c r="K11" s="29">
        <f t="shared" si="1"/>
        <v>50625</v>
      </c>
      <c r="L11" s="40"/>
      <c r="N11">
        <v>12560</v>
      </c>
      <c r="O11" s="81">
        <f t="shared" si="2"/>
        <v>37680</v>
      </c>
      <c r="P11" s="26">
        <f t="shared" si="3"/>
        <v>940</v>
      </c>
    </row>
    <row r="12" spans="1:20" ht="27.75" customHeight="1" x14ac:dyDescent="0.15">
      <c r="A12" s="28">
        <v>6</v>
      </c>
      <c r="B12" s="80" t="s">
        <v>66</v>
      </c>
      <c r="C12" s="44">
        <v>44121716</v>
      </c>
      <c r="D12" s="33" t="s">
        <v>15</v>
      </c>
      <c r="E12" s="43">
        <v>2</v>
      </c>
      <c r="F12" s="34">
        <v>14500</v>
      </c>
      <c r="G12" s="34">
        <f t="shared" si="4"/>
        <v>29000</v>
      </c>
      <c r="H12" s="34">
        <v>17690</v>
      </c>
      <c r="I12" s="29">
        <f t="shared" si="0"/>
        <v>35380</v>
      </c>
      <c r="J12" s="34">
        <v>18125</v>
      </c>
      <c r="K12" s="29">
        <f t="shared" si="1"/>
        <v>36250</v>
      </c>
      <c r="L12" s="40"/>
      <c r="N12">
        <v>12251</v>
      </c>
      <c r="O12" s="81">
        <f t="shared" si="2"/>
        <v>24502</v>
      </c>
      <c r="P12" s="83">
        <f t="shared" si="3"/>
        <v>2249</v>
      </c>
      <c r="Q12" s="22"/>
      <c r="R12" s="22"/>
      <c r="S12" s="22"/>
      <c r="T12" s="24"/>
    </row>
    <row r="13" spans="1:20" ht="13.5" customHeight="1" x14ac:dyDescent="0.15">
      <c r="A13" s="28">
        <v>7</v>
      </c>
      <c r="B13" s="64" t="s">
        <v>67</v>
      </c>
      <c r="C13" s="44">
        <v>44121618</v>
      </c>
      <c r="D13" s="33" t="s">
        <v>15</v>
      </c>
      <c r="E13" s="43">
        <v>5</v>
      </c>
      <c r="F13" s="34">
        <v>6500</v>
      </c>
      <c r="G13" s="34">
        <f t="shared" si="4"/>
        <v>32500</v>
      </c>
      <c r="H13" s="109">
        <v>7930</v>
      </c>
      <c r="I13" s="29">
        <f t="shared" si="0"/>
        <v>39650</v>
      </c>
      <c r="J13" s="34">
        <v>8125</v>
      </c>
      <c r="K13" s="29">
        <f t="shared" si="1"/>
        <v>40625</v>
      </c>
      <c r="L13" s="40"/>
      <c r="N13">
        <v>5872</v>
      </c>
      <c r="O13" s="81">
        <f t="shared" si="2"/>
        <v>29360</v>
      </c>
      <c r="P13" s="26">
        <f t="shared" si="3"/>
        <v>628</v>
      </c>
      <c r="Q13" s="22"/>
      <c r="R13" s="22"/>
      <c r="S13" s="22"/>
      <c r="T13" s="25"/>
    </row>
    <row r="14" spans="1:20" ht="24.75" customHeight="1" x14ac:dyDescent="0.15">
      <c r="A14" s="28">
        <v>8</v>
      </c>
      <c r="B14" s="66" t="s">
        <v>68</v>
      </c>
      <c r="C14" s="44">
        <v>44122118</v>
      </c>
      <c r="D14" s="33" t="s">
        <v>15</v>
      </c>
      <c r="E14" s="43">
        <v>6</v>
      </c>
      <c r="F14" s="34">
        <v>3100</v>
      </c>
      <c r="G14" s="34">
        <f t="shared" si="4"/>
        <v>18600</v>
      </c>
      <c r="H14" s="34">
        <v>3782</v>
      </c>
      <c r="I14" s="29">
        <f t="shared" si="0"/>
        <v>22692</v>
      </c>
      <c r="J14" s="34">
        <v>3875</v>
      </c>
      <c r="K14" s="29">
        <f t="shared" si="1"/>
        <v>23250</v>
      </c>
      <c r="L14" s="40"/>
      <c r="N14">
        <v>2623</v>
      </c>
      <c r="O14" s="81">
        <f t="shared" si="2"/>
        <v>15738</v>
      </c>
      <c r="P14" s="26">
        <f t="shared" si="3"/>
        <v>477</v>
      </c>
    </row>
    <row r="15" spans="1:20" ht="13.5" customHeight="1" x14ac:dyDescent="0.15">
      <c r="A15" s="28">
        <v>9</v>
      </c>
      <c r="B15" s="67" t="s">
        <v>69</v>
      </c>
      <c r="C15" s="44">
        <v>60105704</v>
      </c>
      <c r="D15" s="33" t="s">
        <v>15</v>
      </c>
      <c r="E15" s="43">
        <v>10</v>
      </c>
      <c r="F15" s="34">
        <v>7900</v>
      </c>
      <c r="G15" s="34">
        <f t="shared" si="4"/>
        <v>79000</v>
      </c>
      <c r="H15" s="34">
        <v>9638</v>
      </c>
      <c r="I15" s="29">
        <f t="shared" si="0"/>
        <v>96380</v>
      </c>
      <c r="J15" s="34">
        <v>9875</v>
      </c>
      <c r="K15" s="29">
        <f t="shared" si="1"/>
        <v>98750</v>
      </c>
      <c r="L15" s="40"/>
      <c r="N15">
        <v>2914</v>
      </c>
      <c r="O15" s="81">
        <f t="shared" si="2"/>
        <v>29140</v>
      </c>
      <c r="P15" s="26">
        <f t="shared" si="3"/>
        <v>4986</v>
      </c>
    </row>
    <row r="16" spans="1:20" ht="13.5" customHeight="1" x14ac:dyDescent="0.15">
      <c r="A16" s="28">
        <v>10</v>
      </c>
      <c r="B16" s="68" t="s">
        <v>70</v>
      </c>
      <c r="C16" s="44">
        <v>44121630</v>
      </c>
      <c r="D16" s="33" t="s">
        <v>15</v>
      </c>
      <c r="E16" s="43">
        <v>2</v>
      </c>
      <c r="F16" s="34">
        <v>15900</v>
      </c>
      <c r="G16" s="34">
        <f t="shared" si="4"/>
        <v>31800</v>
      </c>
      <c r="H16" s="34">
        <v>19398</v>
      </c>
      <c r="I16" s="29">
        <f t="shared" si="0"/>
        <v>38796</v>
      </c>
      <c r="J16" s="34">
        <v>19875</v>
      </c>
      <c r="K16" s="29">
        <f t="shared" si="1"/>
        <v>39750</v>
      </c>
      <c r="L16" s="40"/>
      <c r="N16">
        <v>9943</v>
      </c>
      <c r="O16" s="81">
        <f t="shared" si="2"/>
        <v>19886</v>
      </c>
      <c r="P16" s="26">
        <f t="shared" si="3"/>
        <v>5957</v>
      </c>
    </row>
    <row r="17" spans="1:16" ht="13.5" customHeight="1" x14ac:dyDescent="0.15">
      <c r="A17" s="28">
        <v>11</v>
      </c>
      <c r="B17" s="69" t="s">
        <v>71</v>
      </c>
      <c r="C17" s="44">
        <v>44121613</v>
      </c>
      <c r="D17" s="33" t="s">
        <v>15</v>
      </c>
      <c r="E17" s="43">
        <v>3</v>
      </c>
      <c r="F17" s="34">
        <v>3100</v>
      </c>
      <c r="G17" s="34">
        <f t="shared" si="4"/>
        <v>9300</v>
      </c>
      <c r="H17" s="34">
        <v>3782</v>
      </c>
      <c r="I17" s="29">
        <f t="shared" si="0"/>
        <v>11346</v>
      </c>
      <c r="J17" s="34">
        <v>3875</v>
      </c>
      <c r="K17" s="29">
        <f t="shared" si="1"/>
        <v>11625</v>
      </c>
      <c r="L17" s="40"/>
      <c r="N17">
        <v>1537</v>
      </c>
      <c r="O17" s="81">
        <f t="shared" si="2"/>
        <v>4611</v>
      </c>
      <c r="P17" s="26">
        <f t="shared" si="3"/>
        <v>1563</v>
      </c>
    </row>
    <row r="18" spans="1:16" ht="13.5" customHeight="1" x14ac:dyDescent="0.15">
      <c r="A18" s="28">
        <v>12</v>
      </c>
      <c r="B18" s="70" t="s">
        <v>72</v>
      </c>
      <c r="C18" s="44">
        <v>44122104</v>
      </c>
      <c r="D18" s="33" t="s">
        <v>15</v>
      </c>
      <c r="E18" s="43">
        <v>10</v>
      </c>
      <c r="F18" s="34">
        <v>3950</v>
      </c>
      <c r="G18" s="34">
        <f t="shared" si="4"/>
        <v>39500</v>
      </c>
      <c r="H18" s="34">
        <v>4819</v>
      </c>
      <c r="I18" s="29">
        <f t="shared" si="0"/>
        <v>48190</v>
      </c>
      <c r="J18" s="34">
        <v>4938</v>
      </c>
      <c r="K18" s="29">
        <f t="shared" si="1"/>
        <v>49380</v>
      </c>
      <c r="L18" s="40"/>
      <c r="N18">
        <v>2960</v>
      </c>
      <c r="O18" s="81">
        <f t="shared" si="2"/>
        <v>29600</v>
      </c>
      <c r="P18" s="26">
        <f t="shared" si="3"/>
        <v>990</v>
      </c>
    </row>
    <row r="19" spans="1:16" ht="13.5" customHeight="1" x14ac:dyDescent="0.15">
      <c r="A19" s="28">
        <v>13</v>
      </c>
      <c r="B19" s="71" t="s">
        <v>73</v>
      </c>
      <c r="C19" s="44">
        <v>44122104</v>
      </c>
      <c r="D19" s="33" t="s">
        <v>15</v>
      </c>
      <c r="E19" s="43">
        <v>20</v>
      </c>
      <c r="F19" s="34">
        <v>1100</v>
      </c>
      <c r="G19" s="34">
        <f t="shared" si="4"/>
        <v>22000</v>
      </c>
      <c r="H19" s="34">
        <v>1342</v>
      </c>
      <c r="I19" s="29">
        <f t="shared" si="0"/>
        <v>26840</v>
      </c>
      <c r="J19" s="34">
        <v>1375</v>
      </c>
      <c r="K19" s="29">
        <f t="shared" si="1"/>
        <v>27500</v>
      </c>
      <c r="L19" s="40"/>
      <c r="N19">
        <v>1571</v>
      </c>
      <c r="O19" s="81">
        <f t="shared" si="2"/>
        <v>31420</v>
      </c>
      <c r="P19" s="26">
        <f t="shared" si="3"/>
        <v>-471</v>
      </c>
    </row>
    <row r="20" spans="1:16" ht="13.5" customHeight="1" x14ac:dyDescent="0.15">
      <c r="A20" s="28">
        <v>14</v>
      </c>
      <c r="B20" s="107" t="s">
        <v>74</v>
      </c>
      <c r="C20" s="44">
        <v>14111519</v>
      </c>
      <c r="D20" s="33" t="s">
        <v>15</v>
      </c>
      <c r="E20" s="43">
        <v>10</v>
      </c>
      <c r="F20" s="34">
        <v>2300</v>
      </c>
      <c r="G20" s="34">
        <f t="shared" ref="G20" si="5">+E20*F20</f>
        <v>23000</v>
      </c>
      <c r="H20" s="34">
        <v>2806</v>
      </c>
      <c r="I20" s="29">
        <f t="shared" si="0"/>
        <v>28060</v>
      </c>
      <c r="J20" s="34">
        <v>2875</v>
      </c>
      <c r="K20" s="29">
        <f t="shared" ref="K20" si="6">+J20*E20</f>
        <v>28750</v>
      </c>
      <c r="L20" s="40"/>
      <c r="O20" s="81"/>
      <c r="P20" s="26"/>
    </row>
    <row r="21" spans="1:16" ht="13.5" customHeight="1" x14ac:dyDescent="0.15">
      <c r="A21" s="28">
        <v>15</v>
      </c>
      <c r="B21" s="73" t="s">
        <v>75</v>
      </c>
      <c r="C21" s="44">
        <v>60121802</v>
      </c>
      <c r="D21" s="33" t="s">
        <v>15</v>
      </c>
      <c r="E21" s="43">
        <v>3</v>
      </c>
      <c r="F21" s="34">
        <v>3950</v>
      </c>
      <c r="G21" s="34">
        <f t="shared" si="4"/>
        <v>11850</v>
      </c>
      <c r="H21" s="34">
        <v>4819</v>
      </c>
      <c r="I21" s="29">
        <f t="shared" si="0"/>
        <v>14457</v>
      </c>
      <c r="J21" s="34">
        <v>4938</v>
      </c>
      <c r="K21" s="29">
        <f t="shared" si="1"/>
        <v>14814</v>
      </c>
      <c r="L21" s="40"/>
      <c r="N21">
        <v>2937</v>
      </c>
      <c r="O21" s="81">
        <f t="shared" si="2"/>
        <v>8811</v>
      </c>
      <c r="P21" s="26">
        <f t="shared" si="3"/>
        <v>1013</v>
      </c>
    </row>
    <row r="22" spans="1:16" ht="13.5" customHeight="1" x14ac:dyDescent="0.15">
      <c r="A22" s="28">
        <v>16</v>
      </c>
      <c r="B22" s="74" t="s">
        <v>76</v>
      </c>
      <c r="C22" s="44">
        <v>44121510</v>
      </c>
      <c r="D22" s="33" t="s">
        <v>15</v>
      </c>
      <c r="E22" s="43">
        <v>2</v>
      </c>
      <c r="F22" s="34">
        <v>7200</v>
      </c>
      <c r="G22" s="34">
        <f t="shared" si="4"/>
        <v>14400</v>
      </c>
      <c r="H22" s="34">
        <v>8784</v>
      </c>
      <c r="I22" s="29">
        <f t="shared" si="0"/>
        <v>17568</v>
      </c>
      <c r="J22" s="34">
        <v>9000</v>
      </c>
      <c r="K22" s="29">
        <f t="shared" si="1"/>
        <v>18000</v>
      </c>
      <c r="L22" s="40"/>
      <c r="N22">
        <v>3234</v>
      </c>
      <c r="O22" s="81">
        <f t="shared" si="2"/>
        <v>6468</v>
      </c>
      <c r="P22" s="26">
        <f t="shared" si="3"/>
        <v>3966</v>
      </c>
    </row>
    <row r="23" spans="1:16" ht="13.5" customHeight="1" x14ac:dyDescent="0.15">
      <c r="A23" s="28">
        <v>17</v>
      </c>
      <c r="B23" s="74" t="s">
        <v>77</v>
      </c>
      <c r="C23" s="44">
        <v>44121510</v>
      </c>
      <c r="D23" s="33" t="s">
        <v>15</v>
      </c>
      <c r="E23" s="43">
        <v>2</v>
      </c>
      <c r="F23" s="34">
        <v>6950</v>
      </c>
      <c r="G23" s="34">
        <f t="shared" ref="G23" si="7">+E23*F23</f>
        <v>13900</v>
      </c>
      <c r="H23" s="34">
        <v>8479</v>
      </c>
      <c r="I23" s="29">
        <f t="shared" si="0"/>
        <v>16958</v>
      </c>
      <c r="J23" s="34">
        <v>8688</v>
      </c>
      <c r="K23" s="29">
        <f t="shared" ref="K23" si="8">+J23*E23</f>
        <v>17376</v>
      </c>
      <c r="L23" s="40"/>
      <c r="N23">
        <v>3234</v>
      </c>
      <c r="O23" s="81">
        <f t="shared" ref="O23" si="9">+N23*E23</f>
        <v>6468</v>
      </c>
      <c r="P23" s="26">
        <f t="shared" ref="P23" si="10">+F23-N23</f>
        <v>3716</v>
      </c>
    </row>
    <row r="24" spans="1:16" ht="24" customHeight="1" x14ac:dyDescent="0.15">
      <c r="A24" s="28">
        <v>18</v>
      </c>
      <c r="B24" s="66" t="s">
        <v>78</v>
      </c>
      <c r="C24" s="44">
        <v>31201512</v>
      </c>
      <c r="D24" s="33" t="s">
        <v>15</v>
      </c>
      <c r="E24" s="43">
        <v>20</v>
      </c>
      <c r="F24" s="34">
        <v>4200</v>
      </c>
      <c r="G24" s="34">
        <f t="shared" si="4"/>
        <v>84000</v>
      </c>
      <c r="H24" s="34">
        <v>5124</v>
      </c>
      <c r="I24" s="29">
        <f t="shared" si="0"/>
        <v>102480</v>
      </c>
      <c r="J24" s="34">
        <v>5250</v>
      </c>
      <c r="K24" s="34">
        <f t="shared" si="1"/>
        <v>105000</v>
      </c>
      <c r="L24" s="40"/>
      <c r="N24">
        <v>5662</v>
      </c>
      <c r="O24" s="81">
        <f t="shared" si="2"/>
        <v>113240</v>
      </c>
      <c r="P24" s="26">
        <f t="shared" si="3"/>
        <v>-1462</v>
      </c>
    </row>
    <row r="25" spans="1:16" ht="14.25" customHeight="1" x14ac:dyDescent="0.15">
      <c r="A25" s="28">
        <v>19</v>
      </c>
      <c r="B25" s="66" t="s">
        <v>79</v>
      </c>
      <c r="C25" s="44">
        <v>31201512</v>
      </c>
      <c r="D25" s="33" t="s">
        <v>15</v>
      </c>
      <c r="E25" s="43">
        <v>5</v>
      </c>
      <c r="F25" s="34">
        <v>8500</v>
      </c>
      <c r="G25" s="34">
        <f t="shared" si="4"/>
        <v>42500</v>
      </c>
      <c r="H25" s="34">
        <v>10370</v>
      </c>
      <c r="I25" s="29">
        <f t="shared" si="0"/>
        <v>51850</v>
      </c>
      <c r="J25" s="34">
        <v>10625</v>
      </c>
      <c r="K25" s="29">
        <f t="shared" si="1"/>
        <v>53125</v>
      </c>
      <c r="L25" s="40"/>
      <c r="N25">
        <v>10424</v>
      </c>
      <c r="O25" s="81">
        <f t="shared" si="2"/>
        <v>52120</v>
      </c>
      <c r="P25" s="26">
        <f t="shared" si="3"/>
        <v>-1924</v>
      </c>
    </row>
    <row r="26" spans="1:16" ht="13.5" customHeight="1" x14ac:dyDescent="0.15">
      <c r="A26" s="28">
        <v>20</v>
      </c>
      <c r="B26" s="66" t="s">
        <v>80</v>
      </c>
      <c r="C26" s="44">
        <v>31201512</v>
      </c>
      <c r="D26" s="33" t="s">
        <v>15</v>
      </c>
      <c r="E26" s="43">
        <v>15</v>
      </c>
      <c r="F26" s="34">
        <v>5600</v>
      </c>
      <c r="G26" s="34">
        <f t="shared" si="4"/>
        <v>84000</v>
      </c>
      <c r="H26" s="34">
        <v>6832</v>
      </c>
      <c r="I26" s="29">
        <f t="shared" si="0"/>
        <v>102480</v>
      </c>
      <c r="J26" s="34">
        <v>7000</v>
      </c>
      <c r="K26" s="29">
        <f t="shared" si="1"/>
        <v>105000</v>
      </c>
      <c r="L26" s="40"/>
      <c r="N26">
        <v>3429</v>
      </c>
      <c r="O26" s="81">
        <f t="shared" si="2"/>
        <v>51435</v>
      </c>
      <c r="P26" s="26">
        <f t="shared" si="3"/>
        <v>2171</v>
      </c>
    </row>
    <row r="27" spans="1:16" ht="13.5" customHeight="1" x14ac:dyDescent="0.15">
      <c r="A27" s="28">
        <v>21</v>
      </c>
      <c r="B27" s="75" t="s">
        <v>81</v>
      </c>
      <c r="C27" s="44">
        <v>60105704</v>
      </c>
      <c r="D27" s="33" t="s">
        <v>15</v>
      </c>
      <c r="E27" s="43">
        <v>10</v>
      </c>
      <c r="F27" s="34">
        <v>7200</v>
      </c>
      <c r="G27" s="34">
        <f t="shared" si="4"/>
        <v>72000</v>
      </c>
      <c r="H27" s="34">
        <v>8784</v>
      </c>
      <c r="I27" s="29">
        <f t="shared" si="0"/>
        <v>87840</v>
      </c>
      <c r="J27" s="34">
        <v>9000</v>
      </c>
      <c r="K27" s="29">
        <f t="shared" si="1"/>
        <v>90000</v>
      </c>
      <c r="L27" s="40"/>
      <c r="N27">
        <v>4457</v>
      </c>
      <c r="O27" s="81">
        <f t="shared" si="2"/>
        <v>44570</v>
      </c>
      <c r="P27" s="26">
        <f t="shared" si="3"/>
        <v>2743</v>
      </c>
    </row>
    <row r="28" spans="1:16" ht="13.5" customHeight="1" x14ac:dyDescent="0.15">
      <c r="A28" s="28">
        <v>22</v>
      </c>
      <c r="B28" s="76" t="s">
        <v>82</v>
      </c>
      <c r="C28" s="44">
        <v>14111615</v>
      </c>
      <c r="D28" s="33" t="s">
        <v>15</v>
      </c>
      <c r="E28" s="43">
        <v>2</v>
      </c>
      <c r="F28" s="34">
        <v>82300</v>
      </c>
      <c r="G28" s="34">
        <f t="shared" si="4"/>
        <v>164600</v>
      </c>
      <c r="H28" s="34">
        <v>100406</v>
      </c>
      <c r="I28" s="29">
        <f t="shared" si="0"/>
        <v>200812</v>
      </c>
      <c r="J28" s="34">
        <v>102875</v>
      </c>
      <c r="K28" s="29">
        <f t="shared" si="1"/>
        <v>205750</v>
      </c>
      <c r="L28" s="40"/>
      <c r="N28">
        <v>35697</v>
      </c>
      <c r="O28" s="81">
        <f t="shared" si="2"/>
        <v>71394</v>
      </c>
      <c r="P28" s="83">
        <f t="shared" si="3"/>
        <v>46603</v>
      </c>
    </row>
    <row r="29" spans="1:16" ht="13.5" customHeight="1" x14ac:dyDescent="0.15">
      <c r="A29" s="28">
        <v>23</v>
      </c>
      <c r="B29" s="77" t="s">
        <v>83</v>
      </c>
      <c r="C29" s="44">
        <v>44122003</v>
      </c>
      <c r="D29" s="33" t="s">
        <v>15</v>
      </c>
      <c r="E29" s="43">
        <v>30</v>
      </c>
      <c r="F29" s="34">
        <v>3100</v>
      </c>
      <c r="G29" s="34">
        <f t="shared" si="4"/>
        <v>93000</v>
      </c>
      <c r="H29" s="34">
        <v>3782</v>
      </c>
      <c r="I29" s="29">
        <f t="shared" si="0"/>
        <v>113460</v>
      </c>
      <c r="J29" s="34">
        <v>3875</v>
      </c>
      <c r="K29" s="29">
        <f t="shared" si="1"/>
        <v>116250</v>
      </c>
      <c r="L29" s="40"/>
      <c r="N29">
        <v>1817</v>
      </c>
      <c r="O29" s="81">
        <f t="shared" si="2"/>
        <v>54510</v>
      </c>
      <c r="P29" s="26">
        <f t="shared" si="3"/>
        <v>1283</v>
      </c>
    </row>
    <row r="30" spans="1:16" ht="13.5" customHeight="1" x14ac:dyDescent="0.15">
      <c r="A30" s="28">
        <v>24</v>
      </c>
      <c r="B30" s="78" t="s">
        <v>84</v>
      </c>
      <c r="C30" s="44">
        <v>14111507</v>
      </c>
      <c r="D30" s="33" t="s">
        <v>15</v>
      </c>
      <c r="E30" s="43">
        <v>10</v>
      </c>
      <c r="F30" s="34">
        <v>19500</v>
      </c>
      <c r="G30" s="34">
        <f t="shared" si="4"/>
        <v>195000</v>
      </c>
      <c r="H30" s="34">
        <v>23790</v>
      </c>
      <c r="I30" s="29">
        <f t="shared" si="0"/>
        <v>237900</v>
      </c>
      <c r="J30" s="34">
        <v>24375</v>
      </c>
      <c r="K30" s="29">
        <f t="shared" si="1"/>
        <v>243750</v>
      </c>
      <c r="L30" s="40"/>
      <c r="N30">
        <v>148194</v>
      </c>
      <c r="O30" s="81">
        <f t="shared" si="2"/>
        <v>1481940</v>
      </c>
      <c r="P30" s="26">
        <f t="shared" si="3"/>
        <v>-128694</v>
      </c>
    </row>
    <row r="31" spans="1:16" ht="13.5" customHeight="1" x14ac:dyDescent="0.15">
      <c r="A31" s="28">
        <v>25</v>
      </c>
      <c r="B31" s="76" t="s">
        <v>85</v>
      </c>
      <c r="C31" s="44">
        <v>14111507</v>
      </c>
      <c r="D31" s="33" t="s">
        <v>15</v>
      </c>
      <c r="E31" s="43">
        <v>10</v>
      </c>
      <c r="F31" s="34">
        <v>22900</v>
      </c>
      <c r="G31" s="34">
        <f t="shared" si="4"/>
        <v>229000</v>
      </c>
      <c r="H31" s="34">
        <v>27938</v>
      </c>
      <c r="I31" s="29">
        <f t="shared" si="0"/>
        <v>279380</v>
      </c>
      <c r="J31" s="34">
        <v>28625</v>
      </c>
      <c r="K31" s="29">
        <f t="shared" si="1"/>
        <v>286250</v>
      </c>
      <c r="L31" s="40"/>
      <c r="N31">
        <v>182346</v>
      </c>
      <c r="O31" s="81">
        <f t="shared" si="2"/>
        <v>1823460</v>
      </c>
      <c r="P31" s="26">
        <f t="shared" si="3"/>
        <v>-159446</v>
      </c>
    </row>
    <row r="32" spans="1:16" ht="13.5" customHeight="1" x14ac:dyDescent="0.15">
      <c r="A32" s="28">
        <v>26</v>
      </c>
      <c r="B32" s="78" t="s">
        <v>86</v>
      </c>
      <c r="C32" s="44">
        <v>44121706</v>
      </c>
      <c r="D32" s="33" t="s">
        <v>15</v>
      </c>
      <c r="E32" s="43">
        <v>10</v>
      </c>
      <c r="F32" s="34">
        <v>9500</v>
      </c>
      <c r="G32" s="34">
        <f t="shared" si="4"/>
        <v>95000</v>
      </c>
      <c r="H32" s="34">
        <v>11590</v>
      </c>
      <c r="I32" s="29">
        <f t="shared" si="0"/>
        <v>115900</v>
      </c>
      <c r="J32" s="34">
        <v>11875</v>
      </c>
      <c r="K32" s="29">
        <f t="shared" si="1"/>
        <v>118750</v>
      </c>
      <c r="L32" s="40"/>
      <c r="N32">
        <v>5590</v>
      </c>
      <c r="O32" s="81">
        <f t="shared" si="2"/>
        <v>55900</v>
      </c>
      <c r="P32" s="26">
        <f t="shared" si="3"/>
        <v>3910</v>
      </c>
    </row>
    <row r="33" spans="1:16" ht="13.5" customHeight="1" x14ac:dyDescent="0.15">
      <c r="A33" s="28">
        <v>27</v>
      </c>
      <c r="B33" s="76" t="s">
        <v>87</v>
      </c>
      <c r="C33" s="44">
        <v>44121503</v>
      </c>
      <c r="D33" s="33" t="s">
        <v>15</v>
      </c>
      <c r="E33" s="43">
        <v>5</v>
      </c>
      <c r="F33" s="34">
        <v>10000</v>
      </c>
      <c r="G33" s="34">
        <f t="shared" si="4"/>
        <v>50000</v>
      </c>
      <c r="H33" s="34">
        <v>12200</v>
      </c>
      <c r="I33" s="29">
        <f t="shared" si="0"/>
        <v>61000</v>
      </c>
      <c r="J33" s="34">
        <v>12500</v>
      </c>
      <c r="K33" s="29">
        <f t="shared" si="1"/>
        <v>62500</v>
      </c>
      <c r="L33" s="40"/>
      <c r="N33">
        <v>12909</v>
      </c>
      <c r="O33" s="81">
        <f t="shared" si="2"/>
        <v>64545</v>
      </c>
      <c r="P33" s="26">
        <f t="shared" si="3"/>
        <v>-2909</v>
      </c>
    </row>
    <row r="34" spans="1:16" ht="28.5" customHeight="1" x14ac:dyDescent="0.15">
      <c r="A34" s="28">
        <v>28</v>
      </c>
      <c r="B34" s="76" t="s">
        <v>88</v>
      </c>
      <c r="C34" s="44">
        <v>44101809</v>
      </c>
      <c r="D34" s="33" t="s">
        <v>15</v>
      </c>
      <c r="E34" s="43">
        <v>1</v>
      </c>
      <c r="F34" s="34">
        <v>32500</v>
      </c>
      <c r="G34" s="34">
        <f t="shared" ref="G34:G36" si="11">+E34*F34</f>
        <v>32500</v>
      </c>
      <c r="H34" s="34">
        <v>39650</v>
      </c>
      <c r="I34" s="29">
        <f t="shared" si="0"/>
        <v>39650</v>
      </c>
      <c r="J34" s="34">
        <v>40625</v>
      </c>
      <c r="K34" s="29">
        <f t="shared" ref="K34:K36" si="12">+J34*E34</f>
        <v>40625</v>
      </c>
      <c r="L34" s="40"/>
      <c r="O34" s="81"/>
      <c r="P34" s="26"/>
    </row>
    <row r="35" spans="1:16" ht="14.25" customHeight="1" x14ac:dyDescent="0.15">
      <c r="A35" s="28">
        <v>29</v>
      </c>
      <c r="B35" s="79" t="s">
        <v>89</v>
      </c>
      <c r="C35" s="44">
        <v>44121708</v>
      </c>
      <c r="D35" s="33" t="s">
        <v>15</v>
      </c>
      <c r="E35" s="43">
        <v>5</v>
      </c>
      <c r="F35" s="34">
        <v>21200</v>
      </c>
      <c r="G35" s="34">
        <f t="shared" si="11"/>
        <v>106000</v>
      </c>
      <c r="H35" s="34">
        <v>25864</v>
      </c>
      <c r="I35" s="29">
        <f t="shared" si="0"/>
        <v>129320</v>
      </c>
      <c r="J35" s="34">
        <v>26500</v>
      </c>
      <c r="K35" s="29">
        <f t="shared" si="12"/>
        <v>132500</v>
      </c>
      <c r="L35" s="40"/>
      <c r="O35" s="81"/>
      <c r="P35" s="26"/>
    </row>
    <row r="36" spans="1:16" ht="14.25" customHeight="1" x14ac:dyDescent="0.15">
      <c r="A36" s="28">
        <v>30</v>
      </c>
      <c r="B36" s="79" t="s">
        <v>90</v>
      </c>
      <c r="C36" s="44">
        <v>44121708</v>
      </c>
      <c r="D36" s="33" t="s">
        <v>15</v>
      </c>
      <c r="E36" s="43">
        <v>20</v>
      </c>
      <c r="F36" s="34">
        <v>13500</v>
      </c>
      <c r="G36" s="34">
        <f t="shared" si="11"/>
        <v>270000</v>
      </c>
      <c r="H36" s="34">
        <v>16470</v>
      </c>
      <c r="I36" s="29">
        <f t="shared" si="0"/>
        <v>329400</v>
      </c>
      <c r="J36" s="34">
        <v>16875</v>
      </c>
      <c r="K36" s="29">
        <f t="shared" si="12"/>
        <v>337500</v>
      </c>
      <c r="L36" s="40"/>
      <c r="O36" s="81"/>
      <c r="P36" s="26"/>
    </row>
    <row r="37" spans="1:16" ht="99.75" customHeight="1" x14ac:dyDescent="0.15">
      <c r="A37" s="28">
        <v>31</v>
      </c>
      <c r="B37" s="108" t="s">
        <v>91</v>
      </c>
      <c r="C37" s="44">
        <v>44121708</v>
      </c>
      <c r="D37" s="33" t="s">
        <v>15</v>
      </c>
      <c r="E37" s="43">
        <v>3</v>
      </c>
      <c r="F37" s="34">
        <v>37200</v>
      </c>
      <c r="G37" s="34">
        <f t="shared" si="4"/>
        <v>111600</v>
      </c>
      <c r="H37" s="34">
        <v>45384</v>
      </c>
      <c r="I37" s="29">
        <f t="shared" si="0"/>
        <v>136152</v>
      </c>
      <c r="J37" s="34">
        <v>46500</v>
      </c>
      <c r="K37" s="29">
        <f t="shared" si="1"/>
        <v>139500</v>
      </c>
      <c r="L37" s="40"/>
      <c r="N37">
        <v>9063</v>
      </c>
      <c r="O37" s="81">
        <f t="shared" si="2"/>
        <v>27189</v>
      </c>
      <c r="P37" s="26">
        <f t="shared" si="3"/>
        <v>28137</v>
      </c>
    </row>
    <row r="38" spans="1:16" ht="99.75" customHeight="1" x14ac:dyDescent="0.15">
      <c r="A38" s="28">
        <v>32</v>
      </c>
      <c r="B38" s="108" t="s">
        <v>92</v>
      </c>
      <c r="C38" s="44">
        <v>44121708</v>
      </c>
      <c r="D38" s="33" t="s">
        <v>15</v>
      </c>
      <c r="E38" s="43">
        <v>3</v>
      </c>
      <c r="F38" s="34">
        <v>19800</v>
      </c>
      <c r="G38" s="34">
        <f t="shared" ref="G38" si="13">+E38*F38</f>
        <v>59400</v>
      </c>
      <c r="H38" s="34">
        <v>24156</v>
      </c>
      <c r="I38" s="29">
        <f t="shared" si="0"/>
        <v>72468</v>
      </c>
      <c r="J38" s="34">
        <v>24750</v>
      </c>
      <c r="K38" s="29">
        <f t="shared" ref="K38" si="14">+J38*E38</f>
        <v>74250</v>
      </c>
      <c r="L38" s="40"/>
      <c r="O38" s="81"/>
      <c r="P38" s="26"/>
    </row>
    <row r="39" spans="1:16" ht="13.5" customHeight="1" x14ac:dyDescent="0.15">
      <c r="A39" s="28">
        <v>33</v>
      </c>
      <c r="B39" s="79" t="s">
        <v>93</v>
      </c>
      <c r="C39" s="44">
        <v>45101508</v>
      </c>
      <c r="D39" s="33" t="s">
        <v>15</v>
      </c>
      <c r="E39" s="43">
        <v>1</v>
      </c>
      <c r="F39" s="34">
        <v>12500</v>
      </c>
      <c r="G39" s="34">
        <f t="shared" si="4"/>
        <v>12500</v>
      </c>
      <c r="H39" s="34">
        <v>15250</v>
      </c>
      <c r="I39" s="29">
        <f t="shared" si="0"/>
        <v>15250</v>
      </c>
      <c r="J39" s="34">
        <v>15625</v>
      </c>
      <c r="K39" s="29">
        <f t="shared" si="1"/>
        <v>15625</v>
      </c>
      <c r="L39" s="40"/>
      <c r="N39">
        <v>418</v>
      </c>
      <c r="O39" s="81">
        <f t="shared" si="2"/>
        <v>418</v>
      </c>
      <c r="P39" s="26">
        <f t="shared" si="3"/>
        <v>12082</v>
      </c>
    </row>
    <row r="40" spans="1:16" ht="25.5" customHeight="1" x14ac:dyDescent="0.15">
      <c r="A40" s="28">
        <v>34</v>
      </c>
      <c r="B40" s="108" t="s">
        <v>94</v>
      </c>
      <c r="C40" s="44">
        <v>44122104</v>
      </c>
      <c r="D40" s="33" t="s">
        <v>15</v>
      </c>
      <c r="E40" s="43">
        <v>5</v>
      </c>
      <c r="F40" s="34">
        <v>34000</v>
      </c>
      <c r="G40" s="34">
        <f t="shared" si="4"/>
        <v>170000</v>
      </c>
      <c r="H40" s="34">
        <v>41480</v>
      </c>
      <c r="I40" s="29">
        <f t="shared" si="0"/>
        <v>207400</v>
      </c>
      <c r="J40" s="34">
        <v>42500</v>
      </c>
      <c r="K40" s="29">
        <f t="shared" si="1"/>
        <v>212500</v>
      </c>
      <c r="L40" s="40"/>
      <c r="N40">
        <v>349</v>
      </c>
      <c r="O40" s="81">
        <f t="shared" si="2"/>
        <v>1745</v>
      </c>
      <c r="P40" s="26">
        <f t="shared" si="3"/>
        <v>33651</v>
      </c>
    </row>
    <row r="41" spans="1:16" ht="11.25" customHeight="1" x14ac:dyDescent="0.15">
      <c r="A41" s="28"/>
      <c r="B41" s="125" t="s">
        <v>48</v>
      </c>
      <c r="C41" s="125"/>
      <c r="D41" s="125"/>
      <c r="E41" s="125"/>
      <c r="F41" s="34"/>
      <c r="G41" s="41">
        <f>SUM(G5:G40)</f>
        <v>8862450</v>
      </c>
      <c r="H41" s="34"/>
      <c r="I41" s="41">
        <f>SUM(I5:I40)</f>
        <v>10812189</v>
      </c>
      <c r="J41" s="34"/>
      <c r="K41" s="41">
        <f>SUM(K5:K40)</f>
        <v>11078070</v>
      </c>
      <c r="L41" s="40"/>
      <c r="O41" s="81"/>
      <c r="P41" s="26"/>
    </row>
    <row r="42" spans="1:16" ht="11.25" customHeight="1" x14ac:dyDescent="0.15">
      <c r="A42" s="28"/>
      <c r="B42" s="125" t="s">
        <v>50</v>
      </c>
      <c r="C42" s="125"/>
      <c r="D42" s="125"/>
      <c r="E42" s="125"/>
      <c r="F42" s="34"/>
      <c r="G42" s="34">
        <v>1542316</v>
      </c>
      <c r="H42" s="34"/>
      <c r="I42" s="29">
        <v>0</v>
      </c>
      <c r="J42" s="34"/>
      <c r="K42" s="29"/>
      <c r="L42" s="40"/>
      <c r="O42" s="81"/>
      <c r="P42" s="26"/>
    </row>
    <row r="43" spans="1:16" ht="12.75" x14ac:dyDescent="0.15">
      <c r="A43" s="45"/>
      <c r="B43" s="125" t="s">
        <v>51</v>
      </c>
      <c r="C43" s="125"/>
      <c r="D43" s="125"/>
      <c r="E43" s="125"/>
      <c r="F43" s="45"/>
      <c r="G43" s="41">
        <f>+G41+G42</f>
        <v>10404766</v>
      </c>
      <c r="H43" s="42" t="s">
        <v>52</v>
      </c>
      <c r="I43" s="41">
        <f>SUM(I7:I40)</f>
        <v>10812189</v>
      </c>
      <c r="J43" s="42" t="s">
        <v>52</v>
      </c>
      <c r="K43" s="41">
        <f>SUM(K7:K40)</f>
        <v>11078070</v>
      </c>
      <c r="L43" s="19">
        <f>(G43+K43)/2</f>
        <v>10741418</v>
      </c>
      <c r="N43">
        <f>+L43*0.8</f>
        <v>8593134.4000000004</v>
      </c>
      <c r="O43" s="82">
        <f>SUM(O7:O40)</f>
        <v>8715070</v>
      </c>
    </row>
    <row r="44" spans="1:16" ht="12" x14ac:dyDescent="0.15">
      <c r="A44" s="14"/>
      <c r="B44" s="15"/>
      <c r="C44" s="16"/>
      <c r="D44" s="14"/>
      <c r="E44" s="14"/>
      <c r="F44" s="14"/>
      <c r="G44" s="14"/>
      <c r="H44" s="14"/>
      <c r="I44" s="14"/>
      <c r="J44" s="17"/>
      <c r="K44" s="18"/>
      <c r="L44" s="20"/>
    </row>
    <row r="45" spans="1:16" ht="31.5" customHeight="1" x14ac:dyDescent="0.15">
      <c r="A45" s="126" t="s">
        <v>95</v>
      </c>
      <c r="B45" s="126"/>
      <c r="C45" s="126"/>
      <c r="D45" s="126"/>
      <c r="E45" s="126"/>
      <c r="F45" s="126"/>
      <c r="G45" s="126"/>
      <c r="H45" s="126"/>
      <c r="I45" s="126"/>
      <c r="J45" s="126"/>
      <c r="K45" s="126"/>
      <c r="L45" s="126"/>
    </row>
    <row r="46" spans="1:16" x14ac:dyDescent="0.15">
      <c r="A46" s="127" t="s">
        <v>52</v>
      </c>
      <c r="B46" s="127"/>
      <c r="C46" s="127"/>
      <c r="D46" s="127"/>
      <c r="E46" s="127"/>
      <c r="F46" s="127"/>
      <c r="G46" s="127"/>
      <c r="H46" s="127"/>
      <c r="I46" s="127"/>
      <c r="J46" s="127"/>
      <c r="K46" s="127"/>
      <c r="L46" s="127"/>
    </row>
    <row r="47" spans="1:16" ht="15" x14ac:dyDescent="0.2">
      <c r="A47" s="21" t="s">
        <v>96</v>
      </c>
      <c r="B47" s="3"/>
      <c r="C47" s="3"/>
      <c r="D47" s="4"/>
      <c r="E47" s="4"/>
      <c r="F47" s="4"/>
      <c r="G47" s="46"/>
      <c r="H47" s="46"/>
      <c r="I47" s="46"/>
      <c r="J47" s="3"/>
      <c r="K47" s="5"/>
      <c r="L47" s="5"/>
    </row>
    <row r="48" spans="1:16" ht="15" x14ac:dyDescent="0.2">
      <c r="A48" s="21"/>
      <c r="B48" s="3"/>
      <c r="C48" s="3"/>
      <c r="D48" s="4"/>
      <c r="E48" s="4"/>
      <c r="F48" s="4"/>
      <c r="G48" s="30"/>
      <c r="H48" s="30"/>
      <c r="I48" s="30"/>
      <c r="J48" s="3"/>
      <c r="K48" s="5"/>
      <c r="L48" s="5"/>
    </row>
    <row r="49" spans="1:12" ht="15" x14ac:dyDescent="0.2">
      <c r="A49" s="21"/>
      <c r="B49" s="3"/>
      <c r="C49" s="3"/>
      <c r="D49" s="4"/>
      <c r="E49" s="4"/>
      <c r="F49" s="4"/>
      <c r="G49" s="46"/>
      <c r="H49" s="46"/>
      <c r="I49" s="46"/>
      <c r="J49" s="3"/>
      <c r="K49" s="5"/>
      <c r="L49" s="5"/>
    </row>
    <row r="50" spans="1:12" ht="15" x14ac:dyDescent="0.2">
      <c r="A50" s="21"/>
      <c r="B50" s="3"/>
      <c r="C50" s="3"/>
      <c r="D50" s="4"/>
      <c r="E50" s="4"/>
      <c r="F50" s="4"/>
      <c r="G50" s="31"/>
      <c r="H50" s="31"/>
      <c r="I50" s="31"/>
      <c r="J50" s="3"/>
      <c r="K50" s="5"/>
      <c r="L50" s="5"/>
    </row>
    <row r="51" spans="1:12" ht="15" x14ac:dyDescent="0.2">
      <c r="A51" s="21"/>
      <c r="B51" s="3"/>
      <c r="C51" s="3"/>
      <c r="D51" s="4"/>
      <c r="E51" s="4"/>
      <c r="F51" s="4"/>
      <c r="G51" s="31"/>
      <c r="H51" s="31"/>
      <c r="I51" s="31"/>
      <c r="J51" s="3"/>
      <c r="K51" s="5"/>
      <c r="L51" s="5"/>
    </row>
    <row r="52" spans="1:12" ht="15" x14ac:dyDescent="0.2">
      <c r="A52" s="128" t="s">
        <v>55</v>
      </c>
      <c r="B52" s="128"/>
      <c r="C52" s="3"/>
      <c r="D52" s="4"/>
      <c r="E52" s="4"/>
      <c r="F52" s="4"/>
      <c r="G52" s="4"/>
      <c r="H52" s="4"/>
      <c r="I52" s="4"/>
      <c r="J52" s="3"/>
      <c r="K52" s="5"/>
    </row>
    <row r="53" spans="1:12" ht="15" x14ac:dyDescent="0.2">
      <c r="A53" s="6" t="s">
        <v>56</v>
      </c>
      <c r="B53" s="7"/>
      <c r="C53" s="7"/>
      <c r="D53" s="4"/>
      <c r="E53" s="4"/>
      <c r="F53" s="4"/>
      <c r="G53" s="4"/>
      <c r="H53" s="4"/>
      <c r="I53" s="4"/>
      <c r="J53" s="3"/>
      <c r="K53" s="5"/>
    </row>
    <row r="54" spans="1:12" ht="15" x14ac:dyDescent="0.2">
      <c r="A54" s="2"/>
      <c r="B54" s="3"/>
      <c r="C54" s="3"/>
      <c r="D54" s="4"/>
      <c r="E54" s="4"/>
      <c r="F54" s="4"/>
      <c r="G54" s="4"/>
      <c r="H54" s="4"/>
      <c r="I54" s="4"/>
      <c r="J54" s="3"/>
      <c r="K54" s="5"/>
    </row>
  </sheetData>
  <mergeCells count="14">
    <mergeCell ref="B43:E43"/>
    <mergeCell ref="A45:L45"/>
    <mergeCell ref="A46:L46"/>
    <mergeCell ref="A52:B52"/>
    <mergeCell ref="H4:I4"/>
    <mergeCell ref="H5:I5"/>
    <mergeCell ref="B41:E41"/>
    <mergeCell ref="B42:E42"/>
    <mergeCell ref="A1:L1"/>
    <mergeCell ref="A2:L2"/>
    <mergeCell ref="F4:G4"/>
    <mergeCell ref="J4:K4"/>
    <mergeCell ref="F5:G5"/>
    <mergeCell ref="J5:K5"/>
  </mergeCells>
  <printOptions horizontalCentered="1"/>
  <pageMargins left="0.70866141732283472" right="0.70866141732283472" top="0.74803149606299213" bottom="0.55118110236220474" header="0" footer="0"/>
  <pageSetup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4"/>
  <sheetViews>
    <sheetView tabSelected="1" zoomScale="110" zoomScaleNormal="110" workbookViewId="0">
      <selection activeCell="A6" sqref="A6:E7"/>
    </sheetView>
  </sheetViews>
  <sheetFormatPr baseColWidth="10" defaultColWidth="12" defaultRowHeight="10.5" x14ac:dyDescent="0.15"/>
  <cols>
    <col min="1" max="1" width="6.33203125" customWidth="1"/>
    <col min="2" max="2" width="31.83203125" customWidth="1"/>
    <col min="3" max="3" width="49.5" customWidth="1"/>
    <col min="4" max="4" width="8.83203125" customWidth="1"/>
    <col min="5" max="5" width="7.83203125" style="32" customWidth="1"/>
    <col min="6" max="6" width="13.83203125" customWidth="1"/>
    <col min="7" max="7" width="14.5" customWidth="1"/>
    <col min="8" max="8" width="14.1640625" customWidth="1"/>
    <col min="9" max="9" width="14.83203125" customWidth="1"/>
    <col min="10" max="10" width="14.1640625" customWidth="1"/>
    <col min="11" max="11" width="14.83203125" customWidth="1"/>
    <col min="12" max="12" width="13.83203125" style="1" customWidth="1"/>
    <col min="14" max="14" width="13.6640625" hidden="1" customWidth="1"/>
    <col min="15" max="15" width="13.5" hidden="1" customWidth="1"/>
    <col min="16" max="16" width="0" hidden="1" customWidth="1"/>
  </cols>
  <sheetData>
    <row r="1" spans="1:16" ht="15" x14ac:dyDescent="0.2">
      <c r="A1" s="129" t="s">
        <v>0</v>
      </c>
      <c r="B1" s="129"/>
      <c r="C1" s="129"/>
      <c r="D1" s="129"/>
      <c r="E1" s="129"/>
      <c r="F1" s="129"/>
      <c r="G1" s="129"/>
      <c r="H1" s="129"/>
      <c r="I1" s="129"/>
      <c r="J1" s="129"/>
      <c r="K1" s="129"/>
      <c r="L1" s="129"/>
    </row>
    <row r="2" spans="1:16" ht="15" x14ac:dyDescent="0.2">
      <c r="A2" s="129" t="s">
        <v>1</v>
      </c>
      <c r="B2" s="129"/>
      <c r="C2" s="129"/>
      <c r="D2" s="129"/>
      <c r="E2" s="129"/>
      <c r="F2" s="129"/>
      <c r="G2" s="129"/>
      <c r="H2" s="129"/>
      <c r="I2" s="129"/>
      <c r="J2" s="129"/>
      <c r="K2" s="129"/>
      <c r="L2" s="129"/>
    </row>
    <row r="4" spans="1:16" ht="28.5" customHeight="1" x14ac:dyDescent="0.15">
      <c r="A4" s="8"/>
      <c r="B4" s="8"/>
      <c r="C4" s="9"/>
      <c r="D4" s="10"/>
      <c r="E4" s="10"/>
      <c r="F4" s="130" t="s">
        <v>152</v>
      </c>
      <c r="G4" s="131"/>
      <c r="H4" s="130" t="s">
        <v>153</v>
      </c>
      <c r="I4" s="131"/>
      <c r="J4" s="130" t="s">
        <v>154</v>
      </c>
      <c r="K4" s="131"/>
      <c r="L4" s="11"/>
    </row>
    <row r="5" spans="1:16" ht="11.25" x14ac:dyDescent="0.15">
      <c r="A5" s="8"/>
      <c r="B5" s="8"/>
      <c r="C5" s="12"/>
      <c r="D5" s="13"/>
      <c r="E5" s="12"/>
      <c r="F5" s="132" t="s">
        <v>4</v>
      </c>
      <c r="G5" s="133"/>
      <c r="H5" s="132" t="s">
        <v>5</v>
      </c>
      <c r="I5" s="133"/>
      <c r="J5" s="132" t="s">
        <v>60</v>
      </c>
      <c r="K5" s="133"/>
      <c r="L5" s="27"/>
    </row>
    <row r="6" spans="1:16" ht="32.25" customHeight="1" x14ac:dyDescent="0.15">
      <c r="A6" s="35" t="s">
        <v>6</v>
      </c>
      <c r="B6" s="135" t="s">
        <v>7</v>
      </c>
      <c r="C6" s="136"/>
      <c r="D6" s="36" t="s">
        <v>9</v>
      </c>
      <c r="E6" s="36" t="s">
        <v>10</v>
      </c>
      <c r="F6" s="37" t="s">
        <v>11</v>
      </c>
      <c r="G6" s="37" t="s">
        <v>12</v>
      </c>
      <c r="H6" s="37" t="s">
        <v>11</v>
      </c>
      <c r="I6" s="37" t="s">
        <v>12</v>
      </c>
      <c r="J6" s="37" t="s">
        <v>11</v>
      </c>
      <c r="K6" s="37" t="s">
        <v>12</v>
      </c>
      <c r="L6" s="38" t="s">
        <v>13</v>
      </c>
    </row>
    <row r="7" spans="1:16" ht="150.75" customHeight="1" x14ac:dyDescent="0.15">
      <c r="A7" s="28">
        <v>1</v>
      </c>
      <c r="B7" s="28"/>
      <c r="C7" s="123" t="s">
        <v>151</v>
      </c>
      <c r="D7" s="33" t="s">
        <v>150</v>
      </c>
      <c r="E7" s="43">
        <v>10</v>
      </c>
      <c r="F7" s="117">
        <v>810000</v>
      </c>
      <c r="G7" s="117">
        <f t="shared" ref="G7" si="0">+E7*F7</f>
        <v>8100000</v>
      </c>
      <c r="H7" s="117">
        <v>790000</v>
      </c>
      <c r="I7" s="118">
        <f>E7*H7</f>
        <v>7900000</v>
      </c>
      <c r="J7" s="121">
        <v>800000</v>
      </c>
      <c r="K7" s="118">
        <f t="shared" ref="K7" si="1">+J7*E7</f>
        <v>8000000</v>
      </c>
      <c r="L7" s="40"/>
      <c r="O7" s="81"/>
      <c r="P7" s="83"/>
    </row>
    <row r="8" spans="1:16" ht="13.5" customHeight="1" x14ac:dyDescent="0.15">
      <c r="A8" s="28"/>
      <c r="B8" s="124"/>
      <c r="C8" s="110"/>
      <c r="D8" s="33"/>
      <c r="E8" s="43"/>
      <c r="F8" s="34"/>
      <c r="G8" s="34"/>
      <c r="H8" s="34"/>
      <c r="I8" s="29"/>
      <c r="J8" s="34"/>
      <c r="K8" s="29"/>
      <c r="L8" s="40"/>
      <c r="N8">
        <v>12909</v>
      </c>
      <c r="O8" s="81">
        <f>+N8*E8</f>
        <v>0</v>
      </c>
      <c r="P8" s="26">
        <f>+F8-N8</f>
        <v>-12909</v>
      </c>
    </row>
    <row r="9" spans="1:16" ht="11.25" customHeight="1" x14ac:dyDescent="0.15">
      <c r="A9" s="28"/>
      <c r="B9" s="28"/>
      <c r="C9" s="125" t="s">
        <v>48</v>
      </c>
      <c r="D9" s="125"/>
      <c r="E9" s="125"/>
      <c r="F9" s="34"/>
      <c r="G9" s="119">
        <f>SUM(G5:G8)</f>
        <v>8100000</v>
      </c>
      <c r="H9" s="34"/>
      <c r="I9" s="119">
        <f>SUM(I5:I8)</f>
        <v>7900000</v>
      </c>
      <c r="J9" s="34"/>
      <c r="K9" s="119">
        <f>SUM(K5:K8)</f>
        <v>8000000</v>
      </c>
      <c r="L9" s="40"/>
      <c r="O9" s="81"/>
      <c r="P9" s="26"/>
    </row>
    <row r="10" spans="1:16" ht="11.25" customHeight="1" x14ac:dyDescent="0.15">
      <c r="A10" s="28"/>
      <c r="B10" s="28"/>
      <c r="C10" s="125" t="s">
        <v>50</v>
      </c>
      <c r="D10" s="125"/>
      <c r="E10" s="125"/>
      <c r="F10" s="34"/>
      <c r="G10" s="117"/>
      <c r="H10" s="34"/>
      <c r="I10" s="117"/>
      <c r="J10" s="34"/>
      <c r="K10" s="29"/>
      <c r="L10" s="40"/>
      <c r="O10" s="81"/>
      <c r="P10" s="26"/>
    </row>
    <row r="11" spans="1:16" ht="12.75" x14ac:dyDescent="0.15">
      <c r="A11" s="45"/>
      <c r="B11" s="45"/>
      <c r="C11" s="125" t="s">
        <v>51</v>
      </c>
      <c r="D11" s="125"/>
      <c r="E11" s="125"/>
      <c r="F11" s="45"/>
      <c r="G11" s="119">
        <f>+G9+G10</f>
        <v>8100000</v>
      </c>
      <c r="H11" s="42" t="s">
        <v>52</v>
      </c>
      <c r="I11" s="119">
        <f>+I9+I10</f>
        <v>7900000</v>
      </c>
      <c r="J11" s="42" t="s">
        <v>52</v>
      </c>
      <c r="K11" s="119">
        <f>+K9+K10</f>
        <v>8000000</v>
      </c>
      <c r="L11" s="119">
        <f>(G11+I11+K11)/3</f>
        <v>8000000</v>
      </c>
      <c r="N11">
        <f>+L11*0.8</f>
        <v>6400000</v>
      </c>
      <c r="O11" s="82">
        <f>SUM(O7:O8)</f>
        <v>0</v>
      </c>
    </row>
    <row r="12" spans="1:16" ht="12.75" x14ac:dyDescent="0.15">
      <c r="A12" s="111"/>
      <c r="B12" s="111"/>
      <c r="C12" s="111"/>
      <c r="D12" s="111"/>
      <c r="E12" s="111"/>
      <c r="F12" s="111"/>
      <c r="G12" s="112"/>
      <c r="H12" s="113"/>
      <c r="I12" s="112"/>
      <c r="J12" s="113"/>
      <c r="K12" s="112"/>
      <c r="L12" s="112"/>
      <c r="O12" s="82"/>
    </row>
    <row r="13" spans="1:16" ht="12" x14ac:dyDescent="0.15">
      <c r="A13" s="14"/>
      <c r="B13" s="14"/>
      <c r="C13" s="15"/>
      <c r="D13" s="14"/>
      <c r="E13" s="14"/>
      <c r="F13" s="14"/>
      <c r="G13" s="14"/>
      <c r="H13" s="14"/>
      <c r="I13" s="14"/>
      <c r="J13" s="14"/>
      <c r="K13" s="14"/>
      <c r="L13" s="20"/>
    </row>
    <row r="14" spans="1:16" ht="31.5" customHeight="1" x14ac:dyDescent="0.15">
      <c r="A14" s="134"/>
      <c r="B14" s="134"/>
      <c r="C14" s="134"/>
      <c r="D14" s="134"/>
      <c r="E14" s="134"/>
      <c r="F14" s="134"/>
      <c r="G14" s="134"/>
      <c r="H14" s="134"/>
      <c r="I14" s="134"/>
      <c r="J14" s="134"/>
      <c r="K14" s="134"/>
      <c r="L14" s="134"/>
    </row>
    <row r="15" spans="1:16" ht="31.5" customHeight="1" x14ac:dyDescent="0.15">
      <c r="A15" s="115"/>
      <c r="B15" s="115"/>
      <c r="C15" s="115"/>
      <c r="D15" s="115"/>
      <c r="E15" s="115"/>
      <c r="F15" s="115"/>
      <c r="G15" s="115"/>
      <c r="H15" s="115"/>
      <c r="I15" s="115"/>
      <c r="J15" s="115"/>
      <c r="K15" s="115"/>
      <c r="L15" s="116"/>
    </row>
    <row r="16" spans="1:16" x14ac:dyDescent="0.15">
      <c r="A16" s="127"/>
      <c r="B16" s="127"/>
      <c r="C16" s="127"/>
      <c r="D16" s="127"/>
      <c r="E16" s="127"/>
      <c r="F16" s="127"/>
      <c r="G16" s="127"/>
      <c r="H16" s="127"/>
      <c r="I16" s="127"/>
      <c r="J16" s="127"/>
      <c r="K16" s="127"/>
      <c r="L16" s="127"/>
    </row>
    <row r="17" spans="1:12" ht="15" x14ac:dyDescent="0.2">
      <c r="A17" s="114"/>
      <c r="B17" s="114"/>
      <c r="C17" s="3"/>
      <c r="D17" s="4"/>
      <c r="E17" s="4"/>
      <c r="F17" s="4"/>
      <c r="G17" s="46"/>
      <c r="H17" s="46"/>
      <c r="I17" s="46"/>
      <c r="J17" s="46"/>
      <c r="K17" s="46"/>
      <c r="L17" s="5"/>
    </row>
    <row r="18" spans="1:12" ht="15" x14ac:dyDescent="0.2">
      <c r="A18" s="21"/>
      <c r="B18" s="21"/>
      <c r="C18" s="3"/>
      <c r="D18" s="4"/>
      <c r="E18" s="4"/>
      <c r="F18" s="4"/>
      <c r="G18" s="122"/>
      <c r="H18" s="30"/>
      <c r="I18" s="30"/>
      <c r="J18" s="30"/>
      <c r="K18" s="30"/>
      <c r="L18" s="5"/>
    </row>
    <row r="19" spans="1:12" ht="15" x14ac:dyDescent="0.2">
      <c r="A19" s="21"/>
      <c r="B19" s="21"/>
      <c r="C19" s="3"/>
      <c r="D19" s="4"/>
      <c r="E19" s="4"/>
      <c r="F19" s="4"/>
      <c r="G19" s="46"/>
      <c r="H19" s="46"/>
      <c r="I19" s="46"/>
      <c r="J19" s="46"/>
      <c r="K19" s="46"/>
      <c r="L19" s="5"/>
    </row>
    <row r="20" spans="1:12" ht="15" x14ac:dyDescent="0.2">
      <c r="A20" s="21"/>
      <c r="B20" s="21"/>
      <c r="C20" s="3"/>
      <c r="D20" s="4"/>
      <c r="E20" s="4"/>
      <c r="F20" s="4"/>
      <c r="G20" s="120"/>
      <c r="H20" s="31"/>
      <c r="I20" s="31"/>
      <c r="J20" s="31"/>
      <c r="K20" s="31"/>
      <c r="L20" s="5"/>
    </row>
    <row r="21" spans="1:12" ht="15" x14ac:dyDescent="0.2">
      <c r="A21" s="21"/>
      <c r="B21" s="21"/>
      <c r="C21" s="3"/>
      <c r="D21" s="4"/>
      <c r="E21" s="4"/>
      <c r="F21" s="4"/>
      <c r="G21" s="31"/>
      <c r="H21" s="31"/>
      <c r="I21" s="31"/>
      <c r="J21" s="31"/>
      <c r="K21" s="31"/>
      <c r="L21" s="5"/>
    </row>
    <row r="22" spans="1:12" ht="15" x14ac:dyDescent="0.2">
      <c r="A22" s="128"/>
      <c r="B22" s="128"/>
      <c r="C22" s="128"/>
      <c r="D22" s="4"/>
      <c r="E22" s="4"/>
      <c r="F22" s="4"/>
      <c r="G22" s="4"/>
      <c r="H22" s="4"/>
      <c r="I22" s="4"/>
      <c r="J22" s="4"/>
      <c r="K22" s="4"/>
    </row>
    <row r="23" spans="1:12" ht="15" x14ac:dyDescent="0.2">
      <c r="A23" s="6"/>
      <c r="B23" s="6"/>
      <c r="C23" s="7"/>
      <c r="D23" s="4"/>
      <c r="E23" s="4"/>
      <c r="F23" s="4"/>
      <c r="G23" s="4"/>
      <c r="H23" s="4"/>
      <c r="I23" s="4"/>
      <c r="J23" s="4"/>
      <c r="K23" s="4"/>
    </row>
    <row r="24" spans="1:12" ht="15" x14ac:dyDescent="0.2">
      <c r="A24" s="2"/>
      <c r="B24" s="2"/>
      <c r="C24" s="3"/>
      <c r="D24" s="4"/>
      <c r="E24" s="4"/>
      <c r="F24" s="4"/>
      <c r="G24" s="4"/>
      <c r="H24" s="4"/>
      <c r="I24" s="4"/>
      <c r="J24" s="4"/>
      <c r="K24" s="4"/>
    </row>
  </sheetData>
  <mergeCells count="15">
    <mergeCell ref="A22:C22"/>
    <mergeCell ref="A1:L1"/>
    <mergeCell ref="A2:L2"/>
    <mergeCell ref="F4:G4"/>
    <mergeCell ref="J4:K4"/>
    <mergeCell ref="F5:G5"/>
    <mergeCell ref="J5:K5"/>
    <mergeCell ref="C9:E9"/>
    <mergeCell ref="C10:E10"/>
    <mergeCell ref="C11:E11"/>
    <mergeCell ref="A14:L14"/>
    <mergeCell ref="A16:L16"/>
    <mergeCell ref="H4:I4"/>
    <mergeCell ref="H5:I5"/>
    <mergeCell ref="B6:C6"/>
  </mergeCells>
  <printOptions horizontalCentered="1"/>
  <pageMargins left="0.70866141732283505" right="0.70866141732283505" top="0.74803149606299202" bottom="0.55118110236220497" header="0" footer="0"/>
  <pageSetup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54"/>
  <sheetViews>
    <sheetView topLeftCell="A21" zoomScaleNormal="100" workbookViewId="0">
      <selection activeCell="U37" sqref="U37"/>
    </sheetView>
  </sheetViews>
  <sheetFormatPr baseColWidth="10" defaultColWidth="12" defaultRowHeight="10.5" x14ac:dyDescent="0.15"/>
  <cols>
    <col min="1" max="1" width="6.33203125" customWidth="1"/>
    <col min="2" max="2" width="52.6640625" customWidth="1"/>
    <col min="3" max="3" width="10.5" hidden="1" customWidth="1"/>
    <col min="4" max="4" width="8.83203125" customWidth="1"/>
    <col min="5" max="5" width="7" style="32" customWidth="1"/>
    <col min="6" max="6" width="10.1640625" bestFit="1" customWidth="1"/>
    <col min="7" max="9" width="11.83203125" customWidth="1"/>
    <col min="10" max="10" width="9.6640625" customWidth="1"/>
    <col min="11" max="11" width="11.5" style="1" customWidth="1"/>
    <col min="12" max="12" width="13.33203125" style="1" customWidth="1"/>
    <col min="14" max="14" width="13.6640625" hidden="1" customWidth="1"/>
    <col min="15" max="15" width="13.5" hidden="1" customWidth="1"/>
    <col min="16" max="16" width="0" hidden="1" customWidth="1"/>
  </cols>
  <sheetData>
    <row r="1" spans="1:20" ht="15" x14ac:dyDescent="0.2">
      <c r="A1" s="129" t="s">
        <v>0</v>
      </c>
      <c r="B1" s="129"/>
      <c r="C1" s="129"/>
      <c r="D1" s="129"/>
      <c r="E1" s="129"/>
      <c r="F1" s="129"/>
      <c r="G1" s="129"/>
      <c r="H1" s="129"/>
      <c r="I1" s="129"/>
      <c r="J1" s="129"/>
      <c r="K1" s="129"/>
      <c r="L1" s="129"/>
    </row>
    <row r="2" spans="1:20" ht="15" x14ac:dyDescent="0.2">
      <c r="A2" s="129" t="s">
        <v>1</v>
      </c>
      <c r="B2" s="129"/>
      <c r="C2" s="129"/>
      <c r="D2" s="129"/>
      <c r="E2" s="129"/>
      <c r="F2" s="129"/>
      <c r="G2" s="129"/>
      <c r="H2" s="129"/>
      <c r="I2" s="129"/>
      <c r="J2" s="129"/>
      <c r="K2" s="129"/>
      <c r="L2" s="129"/>
    </row>
    <row r="4" spans="1:20" ht="28.5" customHeight="1" x14ac:dyDescent="0.15">
      <c r="A4" s="8"/>
      <c r="B4" s="9"/>
      <c r="C4" s="9"/>
      <c r="D4" s="10"/>
      <c r="E4" s="10"/>
      <c r="F4" s="130" t="s">
        <v>57</v>
      </c>
      <c r="G4" s="131"/>
      <c r="H4" s="130" t="s">
        <v>58</v>
      </c>
      <c r="I4" s="131"/>
      <c r="J4" s="130" t="s">
        <v>59</v>
      </c>
      <c r="K4" s="131"/>
      <c r="L4" s="11"/>
    </row>
    <row r="5" spans="1:20" ht="11.25" x14ac:dyDescent="0.15">
      <c r="A5" s="8"/>
      <c r="B5" s="12"/>
      <c r="C5" s="13"/>
      <c r="D5" s="13"/>
      <c r="E5" s="12"/>
      <c r="F5" s="132" t="s">
        <v>4</v>
      </c>
      <c r="G5" s="133"/>
      <c r="H5" s="132" t="s">
        <v>5</v>
      </c>
      <c r="I5" s="133"/>
      <c r="J5" s="132" t="s">
        <v>60</v>
      </c>
      <c r="K5" s="133"/>
      <c r="L5" s="27"/>
    </row>
    <row r="6" spans="1:20"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0" ht="18" customHeight="1" x14ac:dyDescent="0.15">
      <c r="A7" s="28">
        <v>1</v>
      </c>
      <c r="B7" s="58" t="s">
        <v>61</v>
      </c>
      <c r="C7" s="44">
        <v>44121708</v>
      </c>
      <c r="D7" s="33" t="s">
        <v>15</v>
      </c>
      <c r="E7" s="43">
        <v>240</v>
      </c>
      <c r="F7" s="34">
        <v>6200</v>
      </c>
      <c r="G7" s="34">
        <f>+E7*F7</f>
        <v>1488000</v>
      </c>
      <c r="H7" s="34">
        <v>7564</v>
      </c>
      <c r="I7" s="29">
        <f>+H7*E7</f>
        <v>1815360</v>
      </c>
      <c r="J7" s="34">
        <v>7750</v>
      </c>
      <c r="K7" s="29">
        <f>+J7*E7</f>
        <v>1860000</v>
      </c>
      <c r="L7" s="40"/>
      <c r="N7">
        <v>2997</v>
      </c>
      <c r="O7" s="81">
        <f>+N7*E7</f>
        <v>719280</v>
      </c>
      <c r="P7" s="26">
        <f>+F7-N7</f>
        <v>3203</v>
      </c>
    </row>
    <row r="8" spans="1:20" ht="24" customHeight="1" x14ac:dyDescent="0.15">
      <c r="A8" s="28">
        <v>2</v>
      </c>
      <c r="B8" s="59" t="s">
        <v>62</v>
      </c>
      <c r="C8" s="44">
        <v>60121802</v>
      </c>
      <c r="D8" s="33" t="s">
        <v>15</v>
      </c>
      <c r="E8" s="43">
        <v>320</v>
      </c>
      <c r="F8" s="34">
        <v>13500</v>
      </c>
      <c r="G8" s="34">
        <f>+E8*F8</f>
        <v>4320000</v>
      </c>
      <c r="H8" s="34">
        <v>16470</v>
      </c>
      <c r="I8" s="29">
        <f t="shared" ref="I8:I40" si="0">+H8*E8</f>
        <v>5270400</v>
      </c>
      <c r="J8" s="34">
        <v>16875</v>
      </c>
      <c r="K8" s="29">
        <f t="shared" ref="K8:K40" si="1">+J8*E8</f>
        <v>5400000</v>
      </c>
      <c r="L8" s="40"/>
      <c r="N8">
        <v>10558</v>
      </c>
      <c r="O8" s="81">
        <f t="shared" ref="O8:O40" si="2">+N8*E8</f>
        <v>3378560</v>
      </c>
      <c r="P8" s="26">
        <f t="shared" ref="P8:P40" si="3">+F8-N8</f>
        <v>2942</v>
      </c>
    </row>
    <row r="9" spans="1:20" ht="13.5" customHeight="1" x14ac:dyDescent="0.15">
      <c r="A9" s="28">
        <v>3</v>
      </c>
      <c r="B9" s="61" t="s">
        <v>63</v>
      </c>
      <c r="C9" s="44">
        <v>44121702</v>
      </c>
      <c r="D9" s="33" t="s">
        <v>15</v>
      </c>
      <c r="E9" s="43">
        <v>20</v>
      </c>
      <c r="F9" s="34">
        <v>8400</v>
      </c>
      <c r="G9" s="34">
        <f t="shared" ref="G9:G40" si="4">+E9*F9</f>
        <v>168000</v>
      </c>
      <c r="H9" s="34">
        <v>10248</v>
      </c>
      <c r="I9" s="29">
        <f t="shared" si="0"/>
        <v>204960</v>
      </c>
      <c r="J9" s="34">
        <v>10500</v>
      </c>
      <c r="K9" s="29">
        <f t="shared" si="1"/>
        <v>210000</v>
      </c>
      <c r="L9" s="40"/>
      <c r="N9">
        <v>5234</v>
      </c>
      <c r="O9" s="81">
        <f t="shared" si="2"/>
        <v>104680</v>
      </c>
      <c r="P9" s="26">
        <f t="shared" si="3"/>
        <v>3166</v>
      </c>
    </row>
    <row r="10" spans="1:20" ht="27" customHeight="1" x14ac:dyDescent="0.15">
      <c r="A10" s="28">
        <v>4</v>
      </c>
      <c r="B10" s="80" t="s">
        <v>64</v>
      </c>
      <c r="C10" s="44">
        <v>14111514</v>
      </c>
      <c r="D10" s="33" t="s">
        <v>15</v>
      </c>
      <c r="E10" s="43">
        <v>100</v>
      </c>
      <c r="F10" s="34">
        <v>6500</v>
      </c>
      <c r="G10" s="34">
        <f t="shared" si="4"/>
        <v>650000</v>
      </c>
      <c r="H10" s="34">
        <v>7930</v>
      </c>
      <c r="I10" s="29">
        <f t="shared" si="0"/>
        <v>793000</v>
      </c>
      <c r="J10" s="34">
        <v>8125</v>
      </c>
      <c r="K10" s="29">
        <f t="shared" si="1"/>
        <v>812500</v>
      </c>
      <c r="L10" s="40"/>
      <c r="N10">
        <v>4264</v>
      </c>
      <c r="O10" s="81">
        <f t="shared" si="2"/>
        <v>426400</v>
      </c>
      <c r="P10" s="26">
        <f t="shared" si="3"/>
        <v>2236</v>
      </c>
    </row>
    <row r="11" spans="1:20" ht="25.5" customHeight="1" x14ac:dyDescent="0.15">
      <c r="A11" s="28">
        <v>5</v>
      </c>
      <c r="B11" s="80" t="s">
        <v>65</v>
      </c>
      <c r="C11" s="44">
        <v>44121708</v>
      </c>
      <c r="D11" s="33" t="s">
        <v>15</v>
      </c>
      <c r="E11" s="43">
        <v>3</v>
      </c>
      <c r="F11" s="34">
        <v>13500</v>
      </c>
      <c r="G11" s="34">
        <f t="shared" si="4"/>
        <v>40500</v>
      </c>
      <c r="H11" s="34">
        <v>16470</v>
      </c>
      <c r="I11" s="29">
        <f t="shared" si="0"/>
        <v>49410</v>
      </c>
      <c r="J11" s="34">
        <v>16875</v>
      </c>
      <c r="K11" s="29">
        <f t="shared" si="1"/>
        <v>50625</v>
      </c>
      <c r="L11" s="40"/>
      <c r="N11">
        <v>12560</v>
      </c>
      <c r="O11" s="81">
        <f t="shared" si="2"/>
        <v>37680</v>
      </c>
      <c r="P11" s="26">
        <f t="shared" si="3"/>
        <v>940</v>
      </c>
    </row>
    <row r="12" spans="1:20" ht="27.75" customHeight="1" x14ac:dyDescent="0.15">
      <c r="A12" s="28">
        <v>6</v>
      </c>
      <c r="B12" s="80" t="s">
        <v>66</v>
      </c>
      <c r="C12" s="44">
        <v>44121716</v>
      </c>
      <c r="D12" s="33" t="s">
        <v>15</v>
      </c>
      <c r="E12" s="43">
        <v>2</v>
      </c>
      <c r="F12" s="34">
        <v>14500</v>
      </c>
      <c r="G12" s="34">
        <f t="shared" si="4"/>
        <v>29000</v>
      </c>
      <c r="H12" s="34">
        <v>17690</v>
      </c>
      <c r="I12" s="29">
        <f t="shared" si="0"/>
        <v>35380</v>
      </c>
      <c r="J12" s="34">
        <v>18125</v>
      </c>
      <c r="K12" s="29">
        <f t="shared" si="1"/>
        <v>36250</v>
      </c>
      <c r="L12" s="40"/>
      <c r="N12">
        <v>12251</v>
      </c>
      <c r="O12" s="81">
        <f t="shared" si="2"/>
        <v>24502</v>
      </c>
      <c r="P12" s="83">
        <f t="shared" si="3"/>
        <v>2249</v>
      </c>
      <c r="Q12" s="22"/>
      <c r="R12" s="22"/>
      <c r="S12" s="22"/>
      <c r="T12" s="24"/>
    </row>
    <row r="13" spans="1:20" ht="13.5" customHeight="1" x14ac:dyDescent="0.15">
      <c r="A13" s="28">
        <v>7</v>
      </c>
      <c r="B13" s="64" t="s">
        <v>67</v>
      </c>
      <c r="C13" s="44">
        <v>44121618</v>
      </c>
      <c r="D13" s="33" t="s">
        <v>15</v>
      </c>
      <c r="E13" s="43">
        <v>5</v>
      </c>
      <c r="F13" s="34">
        <v>6500</v>
      </c>
      <c r="G13" s="34">
        <f t="shared" si="4"/>
        <v>32500</v>
      </c>
      <c r="H13" s="109">
        <v>7930</v>
      </c>
      <c r="I13" s="29">
        <f t="shared" si="0"/>
        <v>39650</v>
      </c>
      <c r="J13" s="34">
        <v>8125</v>
      </c>
      <c r="K13" s="29">
        <f t="shared" si="1"/>
        <v>40625</v>
      </c>
      <c r="L13" s="40"/>
      <c r="N13">
        <v>5872</v>
      </c>
      <c r="O13" s="81">
        <f t="shared" si="2"/>
        <v>29360</v>
      </c>
      <c r="P13" s="26">
        <f t="shared" si="3"/>
        <v>628</v>
      </c>
      <c r="Q13" s="22"/>
      <c r="R13" s="22"/>
      <c r="S13" s="22"/>
      <c r="T13" s="25"/>
    </row>
    <row r="14" spans="1:20" ht="24.75" customHeight="1" x14ac:dyDescent="0.15">
      <c r="A14" s="28">
        <v>8</v>
      </c>
      <c r="B14" s="66" t="s">
        <v>68</v>
      </c>
      <c r="C14" s="44">
        <v>44122118</v>
      </c>
      <c r="D14" s="33" t="s">
        <v>15</v>
      </c>
      <c r="E14" s="43">
        <v>6</v>
      </c>
      <c r="F14" s="34">
        <v>3100</v>
      </c>
      <c r="G14" s="34">
        <f t="shared" si="4"/>
        <v>18600</v>
      </c>
      <c r="H14" s="34">
        <v>3782</v>
      </c>
      <c r="I14" s="29">
        <f t="shared" si="0"/>
        <v>22692</v>
      </c>
      <c r="J14" s="34">
        <v>3875</v>
      </c>
      <c r="K14" s="29">
        <f t="shared" si="1"/>
        <v>23250</v>
      </c>
      <c r="L14" s="40"/>
      <c r="N14">
        <v>2623</v>
      </c>
      <c r="O14" s="81">
        <f t="shared" si="2"/>
        <v>15738</v>
      </c>
      <c r="P14" s="26">
        <f t="shared" si="3"/>
        <v>477</v>
      </c>
    </row>
    <row r="15" spans="1:20" ht="13.5" customHeight="1" x14ac:dyDescent="0.15">
      <c r="A15" s="28">
        <v>9</v>
      </c>
      <c r="B15" s="67" t="s">
        <v>69</v>
      </c>
      <c r="C15" s="44">
        <v>60105704</v>
      </c>
      <c r="D15" s="33" t="s">
        <v>15</v>
      </c>
      <c r="E15" s="43">
        <v>10</v>
      </c>
      <c r="F15" s="34">
        <v>7900</v>
      </c>
      <c r="G15" s="34">
        <f t="shared" si="4"/>
        <v>79000</v>
      </c>
      <c r="H15" s="34">
        <v>9638</v>
      </c>
      <c r="I15" s="29">
        <f t="shared" si="0"/>
        <v>96380</v>
      </c>
      <c r="J15" s="34">
        <v>9875</v>
      </c>
      <c r="K15" s="29">
        <f t="shared" si="1"/>
        <v>98750</v>
      </c>
      <c r="L15" s="40"/>
      <c r="N15">
        <v>2914</v>
      </c>
      <c r="O15" s="81">
        <f t="shared" si="2"/>
        <v>29140</v>
      </c>
      <c r="P15" s="26">
        <f t="shared" si="3"/>
        <v>4986</v>
      </c>
    </row>
    <row r="16" spans="1:20" ht="13.5" customHeight="1" x14ac:dyDescent="0.15">
      <c r="A16" s="28">
        <v>10</v>
      </c>
      <c r="B16" s="68" t="s">
        <v>70</v>
      </c>
      <c r="C16" s="44">
        <v>44121630</v>
      </c>
      <c r="D16" s="33" t="s">
        <v>15</v>
      </c>
      <c r="E16" s="43">
        <v>2</v>
      </c>
      <c r="F16" s="34">
        <v>15900</v>
      </c>
      <c r="G16" s="34">
        <f t="shared" si="4"/>
        <v>31800</v>
      </c>
      <c r="H16" s="34">
        <v>19398</v>
      </c>
      <c r="I16" s="29">
        <f t="shared" si="0"/>
        <v>38796</v>
      </c>
      <c r="J16" s="34">
        <v>19875</v>
      </c>
      <c r="K16" s="29">
        <f t="shared" si="1"/>
        <v>39750</v>
      </c>
      <c r="L16" s="40"/>
      <c r="N16">
        <v>9943</v>
      </c>
      <c r="O16" s="81">
        <f t="shared" si="2"/>
        <v>19886</v>
      </c>
      <c r="P16" s="26">
        <f t="shared" si="3"/>
        <v>5957</v>
      </c>
    </row>
    <row r="17" spans="1:16" ht="13.5" customHeight="1" x14ac:dyDescent="0.15">
      <c r="A17" s="28">
        <v>11</v>
      </c>
      <c r="B17" s="69" t="s">
        <v>71</v>
      </c>
      <c r="C17" s="44">
        <v>44121613</v>
      </c>
      <c r="D17" s="33" t="s">
        <v>15</v>
      </c>
      <c r="E17" s="43">
        <v>3</v>
      </c>
      <c r="F17" s="34">
        <v>3100</v>
      </c>
      <c r="G17" s="34">
        <f t="shared" si="4"/>
        <v>9300</v>
      </c>
      <c r="H17" s="34">
        <v>3782</v>
      </c>
      <c r="I17" s="29">
        <f t="shared" si="0"/>
        <v>11346</v>
      </c>
      <c r="J17" s="34">
        <v>3875</v>
      </c>
      <c r="K17" s="29">
        <f t="shared" si="1"/>
        <v>11625</v>
      </c>
      <c r="L17" s="40"/>
      <c r="N17">
        <v>1537</v>
      </c>
      <c r="O17" s="81">
        <f t="shared" si="2"/>
        <v>4611</v>
      </c>
      <c r="P17" s="26">
        <f t="shared" si="3"/>
        <v>1563</v>
      </c>
    </row>
    <row r="18" spans="1:16" ht="13.5" customHeight="1" x14ac:dyDescent="0.15">
      <c r="A18" s="28">
        <v>12</v>
      </c>
      <c r="B18" s="70" t="s">
        <v>72</v>
      </c>
      <c r="C18" s="44">
        <v>44122104</v>
      </c>
      <c r="D18" s="33" t="s">
        <v>15</v>
      </c>
      <c r="E18" s="43">
        <v>10</v>
      </c>
      <c r="F18" s="34">
        <v>3950</v>
      </c>
      <c r="G18" s="34">
        <f t="shared" si="4"/>
        <v>39500</v>
      </c>
      <c r="H18" s="34">
        <v>4819</v>
      </c>
      <c r="I18" s="29">
        <f t="shared" si="0"/>
        <v>48190</v>
      </c>
      <c r="J18" s="34">
        <v>4938</v>
      </c>
      <c r="K18" s="29">
        <f t="shared" si="1"/>
        <v>49380</v>
      </c>
      <c r="L18" s="40"/>
      <c r="N18">
        <v>2960</v>
      </c>
      <c r="O18" s="81">
        <f t="shared" si="2"/>
        <v>29600</v>
      </c>
      <c r="P18" s="26">
        <f t="shared" si="3"/>
        <v>990</v>
      </c>
    </row>
    <row r="19" spans="1:16" ht="13.5" customHeight="1" x14ac:dyDescent="0.15">
      <c r="A19" s="28">
        <v>13</v>
      </c>
      <c r="B19" s="71" t="s">
        <v>73</v>
      </c>
      <c r="C19" s="44">
        <v>44122104</v>
      </c>
      <c r="D19" s="33" t="s">
        <v>15</v>
      </c>
      <c r="E19" s="43">
        <v>20</v>
      </c>
      <c r="F19" s="34">
        <v>1100</v>
      </c>
      <c r="G19" s="34">
        <f t="shared" si="4"/>
        <v>22000</v>
      </c>
      <c r="H19" s="34">
        <v>1342</v>
      </c>
      <c r="I19" s="29">
        <f t="shared" si="0"/>
        <v>26840</v>
      </c>
      <c r="J19" s="34">
        <v>1375</v>
      </c>
      <c r="K19" s="29">
        <f t="shared" si="1"/>
        <v>27500</v>
      </c>
      <c r="L19" s="40"/>
      <c r="N19">
        <v>1571</v>
      </c>
      <c r="O19" s="81">
        <f t="shared" si="2"/>
        <v>31420</v>
      </c>
      <c r="P19" s="26">
        <f t="shared" si="3"/>
        <v>-471</v>
      </c>
    </row>
    <row r="20" spans="1:16" ht="13.5" customHeight="1" x14ac:dyDescent="0.15">
      <c r="A20" s="28">
        <v>14</v>
      </c>
      <c r="B20" s="107" t="s">
        <v>74</v>
      </c>
      <c r="C20" s="44">
        <v>14111519</v>
      </c>
      <c r="D20" s="33" t="s">
        <v>15</v>
      </c>
      <c r="E20" s="43">
        <v>10</v>
      </c>
      <c r="F20" s="34">
        <v>2300</v>
      </c>
      <c r="G20" s="34">
        <f t="shared" si="4"/>
        <v>23000</v>
      </c>
      <c r="H20" s="34">
        <v>2806</v>
      </c>
      <c r="I20" s="29">
        <f t="shared" si="0"/>
        <v>28060</v>
      </c>
      <c r="J20" s="34">
        <v>2875</v>
      </c>
      <c r="K20" s="29">
        <f t="shared" si="1"/>
        <v>28750</v>
      </c>
      <c r="L20" s="40"/>
      <c r="O20" s="81"/>
      <c r="P20" s="26"/>
    </row>
    <row r="21" spans="1:16" ht="13.5" customHeight="1" x14ac:dyDescent="0.15">
      <c r="A21" s="28">
        <v>15</v>
      </c>
      <c r="B21" s="73" t="s">
        <v>75</v>
      </c>
      <c r="C21" s="44">
        <v>60121802</v>
      </c>
      <c r="D21" s="33" t="s">
        <v>15</v>
      </c>
      <c r="E21" s="43">
        <v>3</v>
      </c>
      <c r="F21" s="34">
        <v>3950</v>
      </c>
      <c r="G21" s="34">
        <f t="shared" si="4"/>
        <v>11850</v>
      </c>
      <c r="H21" s="34">
        <v>4819</v>
      </c>
      <c r="I21" s="29">
        <f t="shared" si="0"/>
        <v>14457</v>
      </c>
      <c r="J21" s="34">
        <v>4938</v>
      </c>
      <c r="K21" s="29">
        <f t="shared" si="1"/>
        <v>14814</v>
      </c>
      <c r="L21" s="40"/>
      <c r="N21">
        <v>2937</v>
      </c>
      <c r="O21" s="81">
        <f t="shared" si="2"/>
        <v>8811</v>
      </c>
      <c r="P21" s="26">
        <f t="shared" si="3"/>
        <v>1013</v>
      </c>
    </row>
    <row r="22" spans="1:16" ht="13.5" customHeight="1" x14ac:dyDescent="0.15">
      <c r="A22" s="28">
        <v>16</v>
      </c>
      <c r="B22" s="74" t="s">
        <v>76</v>
      </c>
      <c r="C22" s="44">
        <v>44121510</v>
      </c>
      <c r="D22" s="33" t="s">
        <v>15</v>
      </c>
      <c r="E22" s="43">
        <v>2</v>
      </c>
      <c r="F22" s="34">
        <v>7200</v>
      </c>
      <c r="G22" s="34">
        <f t="shared" si="4"/>
        <v>14400</v>
      </c>
      <c r="H22" s="34">
        <v>8784</v>
      </c>
      <c r="I22" s="29">
        <f t="shared" si="0"/>
        <v>17568</v>
      </c>
      <c r="J22" s="34">
        <v>9000</v>
      </c>
      <c r="K22" s="29">
        <f t="shared" si="1"/>
        <v>18000</v>
      </c>
      <c r="L22" s="40"/>
      <c r="N22">
        <v>3234</v>
      </c>
      <c r="O22" s="81">
        <f t="shared" si="2"/>
        <v>6468</v>
      </c>
      <c r="P22" s="26">
        <f t="shared" si="3"/>
        <v>3966</v>
      </c>
    </row>
    <row r="23" spans="1:16" ht="13.5" customHeight="1" x14ac:dyDescent="0.15">
      <c r="A23" s="28">
        <v>17</v>
      </c>
      <c r="B23" s="74" t="s">
        <v>77</v>
      </c>
      <c r="C23" s="44">
        <v>44121510</v>
      </c>
      <c r="D23" s="33" t="s">
        <v>15</v>
      </c>
      <c r="E23" s="43">
        <v>2</v>
      </c>
      <c r="F23" s="34">
        <v>6950</v>
      </c>
      <c r="G23" s="34">
        <f t="shared" si="4"/>
        <v>13900</v>
      </c>
      <c r="H23" s="34">
        <v>8479</v>
      </c>
      <c r="I23" s="29">
        <f t="shared" si="0"/>
        <v>16958</v>
      </c>
      <c r="J23" s="34">
        <v>8688</v>
      </c>
      <c r="K23" s="29">
        <f t="shared" si="1"/>
        <v>17376</v>
      </c>
      <c r="L23" s="40"/>
      <c r="N23">
        <v>3234</v>
      </c>
      <c r="O23" s="81">
        <f t="shared" si="2"/>
        <v>6468</v>
      </c>
      <c r="P23" s="26">
        <f t="shared" si="3"/>
        <v>3716</v>
      </c>
    </row>
    <row r="24" spans="1:16" ht="24" customHeight="1" x14ac:dyDescent="0.15">
      <c r="A24" s="28">
        <v>18</v>
      </c>
      <c r="B24" s="66" t="s">
        <v>78</v>
      </c>
      <c r="C24" s="44">
        <v>31201512</v>
      </c>
      <c r="D24" s="33" t="s">
        <v>15</v>
      </c>
      <c r="E24" s="43">
        <v>20</v>
      </c>
      <c r="F24" s="34">
        <v>4200</v>
      </c>
      <c r="G24" s="34">
        <f t="shared" si="4"/>
        <v>84000</v>
      </c>
      <c r="H24" s="34">
        <v>5124</v>
      </c>
      <c r="I24" s="29">
        <f t="shared" si="0"/>
        <v>102480</v>
      </c>
      <c r="J24" s="34">
        <v>5250</v>
      </c>
      <c r="K24" s="34">
        <f t="shared" si="1"/>
        <v>105000</v>
      </c>
      <c r="L24" s="40"/>
      <c r="N24">
        <v>5662</v>
      </c>
      <c r="O24" s="81">
        <f t="shared" si="2"/>
        <v>113240</v>
      </c>
      <c r="P24" s="26">
        <f t="shared" si="3"/>
        <v>-1462</v>
      </c>
    </row>
    <row r="25" spans="1:16" ht="14.25" customHeight="1" x14ac:dyDescent="0.15">
      <c r="A25" s="28">
        <v>19</v>
      </c>
      <c r="B25" s="66" t="s">
        <v>79</v>
      </c>
      <c r="C25" s="44">
        <v>31201512</v>
      </c>
      <c r="D25" s="33" t="s">
        <v>15</v>
      </c>
      <c r="E25" s="43">
        <v>5</v>
      </c>
      <c r="F25" s="34">
        <v>8500</v>
      </c>
      <c r="G25" s="34">
        <f t="shared" si="4"/>
        <v>42500</v>
      </c>
      <c r="H25" s="34">
        <v>10370</v>
      </c>
      <c r="I25" s="29">
        <f t="shared" si="0"/>
        <v>51850</v>
      </c>
      <c r="J25" s="34">
        <v>10625</v>
      </c>
      <c r="K25" s="29">
        <f t="shared" si="1"/>
        <v>53125</v>
      </c>
      <c r="L25" s="40"/>
      <c r="N25">
        <v>10424</v>
      </c>
      <c r="O25" s="81">
        <f t="shared" si="2"/>
        <v>52120</v>
      </c>
      <c r="P25" s="26">
        <f t="shared" si="3"/>
        <v>-1924</v>
      </c>
    </row>
    <row r="26" spans="1:16" ht="13.5" customHeight="1" x14ac:dyDescent="0.15">
      <c r="A26" s="28">
        <v>20</v>
      </c>
      <c r="B26" s="66" t="s">
        <v>80</v>
      </c>
      <c r="C26" s="44">
        <v>31201512</v>
      </c>
      <c r="D26" s="33" t="s">
        <v>15</v>
      </c>
      <c r="E26" s="43">
        <v>15</v>
      </c>
      <c r="F26" s="34">
        <v>5600</v>
      </c>
      <c r="G26" s="34">
        <f t="shared" si="4"/>
        <v>84000</v>
      </c>
      <c r="H26" s="34">
        <v>6832</v>
      </c>
      <c r="I26" s="29">
        <f t="shared" si="0"/>
        <v>102480</v>
      </c>
      <c r="J26" s="34">
        <v>7000</v>
      </c>
      <c r="K26" s="29">
        <f t="shared" si="1"/>
        <v>105000</v>
      </c>
      <c r="L26" s="40"/>
      <c r="N26">
        <v>3429</v>
      </c>
      <c r="O26" s="81">
        <f t="shared" si="2"/>
        <v>51435</v>
      </c>
      <c r="P26" s="26">
        <f t="shared" si="3"/>
        <v>2171</v>
      </c>
    </row>
    <row r="27" spans="1:16" ht="13.5" customHeight="1" x14ac:dyDescent="0.15">
      <c r="A27" s="28">
        <v>21</v>
      </c>
      <c r="B27" s="75" t="s">
        <v>81</v>
      </c>
      <c r="C27" s="44">
        <v>60105704</v>
      </c>
      <c r="D27" s="33" t="s">
        <v>15</v>
      </c>
      <c r="E27" s="43">
        <v>10</v>
      </c>
      <c r="F27" s="34">
        <v>7200</v>
      </c>
      <c r="G27" s="34">
        <f t="shared" si="4"/>
        <v>72000</v>
      </c>
      <c r="H27" s="34">
        <v>8784</v>
      </c>
      <c r="I27" s="29">
        <f t="shared" si="0"/>
        <v>87840</v>
      </c>
      <c r="J27" s="34">
        <v>9000</v>
      </c>
      <c r="K27" s="29">
        <f t="shared" si="1"/>
        <v>90000</v>
      </c>
      <c r="L27" s="40"/>
      <c r="N27">
        <v>4457</v>
      </c>
      <c r="O27" s="81">
        <f t="shared" si="2"/>
        <v>44570</v>
      </c>
      <c r="P27" s="26">
        <f t="shared" si="3"/>
        <v>2743</v>
      </c>
    </row>
    <row r="28" spans="1:16" ht="13.5" customHeight="1" x14ac:dyDescent="0.15">
      <c r="A28" s="28">
        <v>22</v>
      </c>
      <c r="B28" s="76" t="s">
        <v>82</v>
      </c>
      <c r="C28" s="44">
        <v>14111615</v>
      </c>
      <c r="D28" s="33" t="s">
        <v>15</v>
      </c>
      <c r="E28" s="43">
        <v>2</v>
      </c>
      <c r="F28" s="34">
        <v>82300</v>
      </c>
      <c r="G28" s="34">
        <f t="shared" si="4"/>
        <v>164600</v>
      </c>
      <c r="H28" s="34">
        <v>100406</v>
      </c>
      <c r="I28" s="29">
        <f t="shared" si="0"/>
        <v>200812</v>
      </c>
      <c r="J28" s="34">
        <v>102875</v>
      </c>
      <c r="K28" s="29">
        <f t="shared" si="1"/>
        <v>205750</v>
      </c>
      <c r="L28" s="40"/>
      <c r="N28">
        <v>35697</v>
      </c>
      <c r="O28" s="81">
        <f t="shared" si="2"/>
        <v>71394</v>
      </c>
      <c r="P28" s="83">
        <f t="shared" si="3"/>
        <v>46603</v>
      </c>
    </row>
    <row r="29" spans="1:16" ht="13.5" customHeight="1" x14ac:dyDescent="0.15">
      <c r="A29" s="28">
        <v>23</v>
      </c>
      <c r="B29" s="77" t="s">
        <v>83</v>
      </c>
      <c r="C29" s="44">
        <v>44122003</v>
      </c>
      <c r="D29" s="33" t="s">
        <v>15</v>
      </c>
      <c r="E29" s="43">
        <v>30</v>
      </c>
      <c r="F29" s="34">
        <v>3100</v>
      </c>
      <c r="G29" s="34">
        <f t="shared" si="4"/>
        <v>93000</v>
      </c>
      <c r="H29" s="34">
        <v>3782</v>
      </c>
      <c r="I29" s="29">
        <f t="shared" si="0"/>
        <v>113460</v>
      </c>
      <c r="J29" s="34">
        <v>3875</v>
      </c>
      <c r="K29" s="29">
        <f t="shared" si="1"/>
        <v>116250</v>
      </c>
      <c r="L29" s="40"/>
      <c r="N29">
        <v>1817</v>
      </c>
      <c r="O29" s="81">
        <f t="shared" si="2"/>
        <v>54510</v>
      </c>
      <c r="P29" s="26">
        <f t="shared" si="3"/>
        <v>1283</v>
      </c>
    </row>
    <row r="30" spans="1:16" ht="13.5" customHeight="1" x14ac:dyDescent="0.15">
      <c r="A30" s="28">
        <v>24</v>
      </c>
      <c r="B30" s="78" t="s">
        <v>84</v>
      </c>
      <c r="C30" s="44">
        <v>14111507</v>
      </c>
      <c r="D30" s="33" t="s">
        <v>15</v>
      </c>
      <c r="E30" s="43">
        <v>10</v>
      </c>
      <c r="F30" s="34">
        <v>19500</v>
      </c>
      <c r="G30" s="34">
        <f t="shared" si="4"/>
        <v>195000</v>
      </c>
      <c r="H30" s="34">
        <v>23790</v>
      </c>
      <c r="I30" s="29">
        <f t="shared" si="0"/>
        <v>237900</v>
      </c>
      <c r="J30" s="34">
        <v>24375</v>
      </c>
      <c r="K30" s="29">
        <f t="shared" si="1"/>
        <v>243750</v>
      </c>
      <c r="L30" s="40"/>
      <c r="N30">
        <v>148194</v>
      </c>
      <c r="O30" s="81">
        <f t="shared" si="2"/>
        <v>1481940</v>
      </c>
      <c r="P30" s="26">
        <f t="shared" si="3"/>
        <v>-128694</v>
      </c>
    </row>
    <row r="31" spans="1:16" ht="13.5" customHeight="1" x14ac:dyDescent="0.15">
      <c r="A31" s="28">
        <v>25</v>
      </c>
      <c r="B31" s="76" t="s">
        <v>85</v>
      </c>
      <c r="C31" s="44">
        <v>14111507</v>
      </c>
      <c r="D31" s="33" t="s">
        <v>15</v>
      </c>
      <c r="E31" s="43">
        <v>10</v>
      </c>
      <c r="F31" s="34">
        <v>22900</v>
      </c>
      <c r="G31" s="34">
        <f t="shared" si="4"/>
        <v>229000</v>
      </c>
      <c r="H31" s="34">
        <v>27938</v>
      </c>
      <c r="I31" s="29">
        <f t="shared" si="0"/>
        <v>279380</v>
      </c>
      <c r="J31" s="34">
        <v>28625</v>
      </c>
      <c r="K31" s="29">
        <f t="shared" si="1"/>
        <v>286250</v>
      </c>
      <c r="L31" s="40"/>
      <c r="N31">
        <v>182346</v>
      </c>
      <c r="O31" s="81">
        <f t="shared" si="2"/>
        <v>1823460</v>
      </c>
      <c r="P31" s="26">
        <f t="shared" si="3"/>
        <v>-159446</v>
      </c>
    </row>
    <row r="32" spans="1:16" ht="13.5" customHeight="1" x14ac:dyDescent="0.15">
      <c r="A32" s="28">
        <v>26</v>
      </c>
      <c r="B32" s="78" t="s">
        <v>86</v>
      </c>
      <c r="C32" s="44">
        <v>44121706</v>
      </c>
      <c r="D32" s="33" t="s">
        <v>15</v>
      </c>
      <c r="E32" s="43">
        <v>10</v>
      </c>
      <c r="F32" s="34">
        <v>9500</v>
      </c>
      <c r="G32" s="34">
        <f t="shared" si="4"/>
        <v>95000</v>
      </c>
      <c r="H32" s="34">
        <v>11590</v>
      </c>
      <c r="I32" s="29">
        <f t="shared" si="0"/>
        <v>115900</v>
      </c>
      <c r="J32" s="34">
        <v>11875</v>
      </c>
      <c r="K32" s="29">
        <f t="shared" si="1"/>
        <v>118750</v>
      </c>
      <c r="L32" s="40"/>
      <c r="N32">
        <v>5590</v>
      </c>
      <c r="O32" s="81">
        <f t="shared" si="2"/>
        <v>55900</v>
      </c>
      <c r="P32" s="26">
        <f t="shared" si="3"/>
        <v>3910</v>
      </c>
    </row>
    <row r="33" spans="1:16" ht="13.5" customHeight="1" x14ac:dyDescent="0.15">
      <c r="A33" s="28">
        <v>27</v>
      </c>
      <c r="B33" s="76" t="s">
        <v>87</v>
      </c>
      <c r="C33" s="44">
        <v>44121503</v>
      </c>
      <c r="D33" s="33" t="s">
        <v>15</v>
      </c>
      <c r="E33" s="43">
        <v>5</v>
      </c>
      <c r="F33" s="34">
        <v>10000</v>
      </c>
      <c r="G33" s="34">
        <f t="shared" si="4"/>
        <v>50000</v>
      </c>
      <c r="H33" s="34">
        <v>12200</v>
      </c>
      <c r="I33" s="29">
        <f t="shared" si="0"/>
        <v>61000</v>
      </c>
      <c r="J33" s="34">
        <v>12500</v>
      </c>
      <c r="K33" s="29">
        <f t="shared" si="1"/>
        <v>62500</v>
      </c>
      <c r="L33" s="40"/>
      <c r="N33">
        <v>12909</v>
      </c>
      <c r="O33" s="81">
        <f t="shared" si="2"/>
        <v>64545</v>
      </c>
      <c r="P33" s="26">
        <f t="shared" si="3"/>
        <v>-2909</v>
      </c>
    </row>
    <row r="34" spans="1:16" ht="28.5" customHeight="1" x14ac:dyDescent="0.15">
      <c r="A34" s="28">
        <v>28</v>
      </c>
      <c r="B34" s="76" t="s">
        <v>88</v>
      </c>
      <c r="C34" s="44">
        <v>44101809</v>
      </c>
      <c r="D34" s="33" t="s">
        <v>15</v>
      </c>
      <c r="E34" s="43">
        <v>1</v>
      </c>
      <c r="F34" s="34">
        <v>32500</v>
      </c>
      <c r="G34" s="34">
        <f t="shared" si="4"/>
        <v>32500</v>
      </c>
      <c r="H34" s="34">
        <v>39650</v>
      </c>
      <c r="I34" s="29">
        <f t="shared" si="0"/>
        <v>39650</v>
      </c>
      <c r="J34" s="34">
        <v>40625</v>
      </c>
      <c r="K34" s="29">
        <f t="shared" si="1"/>
        <v>40625</v>
      </c>
      <c r="L34" s="40"/>
      <c r="O34" s="81"/>
      <c r="P34" s="26"/>
    </row>
    <row r="35" spans="1:16" ht="14.25" customHeight="1" x14ac:dyDescent="0.15">
      <c r="A35" s="28">
        <v>29</v>
      </c>
      <c r="B35" s="79" t="s">
        <v>89</v>
      </c>
      <c r="C35" s="44">
        <v>44121708</v>
      </c>
      <c r="D35" s="33" t="s">
        <v>15</v>
      </c>
      <c r="E35" s="43">
        <v>5</v>
      </c>
      <c r="F35" s="34">
        <v>21200</v>
      </c>
      <c r="G35" s="34">
        <f t="shared" si="4"/>
        <v>106000</v>
      </c>
      <c r="H35" s="34">
        <v>25864</v>
      </c>
      <c r="I35" s="29">
        <f t="shared" si="0"/>
        <v>129320</v>
      </c>
      <c r="J35" s="34">
        <v>26500</v>
      </c>
      <c r="K35" s="29">
        <f t="shared" si="1"/>
        <v>132500</v>
      </c>
      <c r="L35" s="40"/>
      <c r="O35" s="81"/>
      <c r="P35" s="26"/>
    </row>
    <row r="36" spans="1:16" ht="14.25" customHeight="1" x14ac:dyDescent="0.15">
      <c r="A36" s="28">
        <v>30</v>
      </c>
      <c r="B36" s="79" t="s">
        <v>90</v>
      </c>
      <c r="C36" s="44">
        <v>44121708</v>
      </c>
      <c r="D36" s="33" t="s">
        <v>15</v>
      </c>
      <c r="E36" s="43">
        <v>20</v>
      </c>
      <c r="F36" s="34">
        <v>13500</v>
      </c>
      <c r="G36" s="34">
        <f t="shared" si="4"/>
        <v>270000</v>
      </c>
      <c r="H36" s="34">
        <v>16470</v>
      </c>
      <c r="I36" s="29">
        <f t="shared" si="0"/>
        <v>329400</v>
      </c>
      <c r="J36" s="34">
        <v>16875</v>
      </c>
      <c r="K36" s="29">
        <f t="shared" si="1"/>
        <v>337500</v>
      </c>
      <c r="L36" s="40"/>
      <c r="O36" s="81"/>
      <c r="P36" s="26"/>
    </row>
    <row r="37" spans="1:16" ht="99.75" customHeight="1" x14ac:dyDescent="0.15">
      <c r="A37" s="28">
        <v>31</v>
      </c>
      <c r="B37" s="108" t="s">
        <v>91</v>
      </c>
      <c r="C37" s="44">
        <v>44121708</v>
      </c>
      <c r="D37" s="33" t="s">
        <v>15</v>
      </c>
      <c r="E37" s="43">
        <v>3</v>
      </c>
      <c r="F37" s="34">
        <v>37200</v>
      </c>
      <c r="G37" s="34">
        <f t="shared" si="4"/>
        <v>111600</v>
      </c>
      <c r="H37" s="34">
        <v>45384</v>
      </c>
      <c r="I37" s="29">
        <f t="shared" si="0"/>
        <v>136152</v>
      </c>
      <c r="J37" s="34">
        <v>46500</v>
      </c>
      <c r="K37" s="29">
        <f t="shared" si="1"/>
        <v>139500</v>
      </c>
      <c r="L37" s="40"/>
      <c r="N37">
        <v>9063</v>
      </c>
      <c r="O37" s="81">
        <f t="shared" si="2"/>
        <v>27189</v>
      </c>
      <c r="P37" s="26">
        <f t="shared" si="3"/>
        <v>28137</v>
      </c>
    </row>
    <row r="38" spans="1:16" ht="99.75" customHeight="1" x14ac:dyDescent="0.15">
      <c r="A38" s="28">
        <v>32</v>
      </c>
      <c r="B38" s="108" t="s">
        <v>92</v>
      </c>
      <c r="C38" s="44">
        <v>44121708</v>
      </c>
      <c r="D38" s="33" t="s">
        <v>15</v>
      </c>
      <c r="E38" s="43">
        <v>3</v>
      </c>
      <c r="F38" s="34">
        <v>19800</v>
      </c>
      <c r="G38" s="34">
        <f t="shared" si="4"/>
        <v>59400</v>
      </c>
      <c r="H38" s="34">
        <v>24156</v>
      </c>
      <c r="I38" s="29">
        <f t="shared" si="0"/>
        <v>72468</v>
      </c>
      <c r="J38" s="34">
        <v>24750</v>
      </c>
      <c r="K38" s="29">
        <f t="shared" si="1"/>
        <v>74250</v>
      </c>
      <c r="L38" s="40"/>
      <c r="O38" s="81"/>
      <c r="P38" s="26"/>
    </row>
    <row r="39" spans="1:16" ht="13.5" customHeight="1" x14ac:dyDescent="0.15">
      <c r="A39" s="28">
        <v>33</v>
      </c>
      <c r="B39" s="79" t="s">
        <v>93</v>
      </c>
      <c r="C39" s="44">
        <v>45101508</v>
      </c>
      <c r="D39" s="33" t="s">
        <v>15</v>
      </c>
      <c r="E39" s="43">
        <v>1</v>
      </c>
      <c r="F39" s="34">
        <v>12500</v>
      </c>
      <c r="G39" s="34">
        <f t="shared" si="4"/>
        <v>12500</v>
      </c>
      <c r="H39" s="34">
        <v>15250</v>
      </c>
      <c r="I39" s="29">
        <f t="shared" si="0"/>
        <v>15250</v>
      </c>
      <c r="J39" s="34">
        <v>15625</v>
      </c>
      <c r="K39" s="29">
        <f t="shared" si="1"/>
        <v>15625</v>
      </c>
      <c r="L39" s="40"/>
      <c r="N39">
        <v>418</v>
      </c>
      <c r="O39" s="81">
        <f t="shared" si="2"/>
        <v>418</v>
      </c>
      <c r="P39" s="26">
        <f t="shared" si="3"/>
        <v>12082</v>
      </c>
    </row>
    <row r="40" spans="1:16" ht="25.5" customHeight="1" x14ac:dyDescent="0.15">
      <c r="A40" s="28">
        <v>34</v>
      </c>
      <c r="B40" s="108" t="s">
        <v>94</v>
      </c>
      <c r="C40" s="44">
        <v>44122104</v>
      </c>
      <c r="D40" s="33" t="s">
        <v>15</v>
      </c>
      <c r="E40" s="43">
        <v>5</v>
      </c>
      <c r="F40" s="34">
        <v>34000</v>
      </c>
      <c r="G40" s="34">
        <f t="shared" si="4"/>
        <v>170000</v>
      </c>
      <c r="H40" s="34">
        <v>41480</v>
      </c>
      <c r="I40" s="29">
        <f t="shared" si="0"/>
        <v>207400</v>
      </c>
      <c r="J40" s="34">
        <v>42500</v>
      </c>
      <c r="K40" s="29">
        <f t="shared" si="1"/>
        <v>212500</v>
      </c>
      <c r="L40" s="40"/>
      <c r="N40">
        <v>349</v>
      </c>
      <c r="O40" s="81">
        <f t="shared" si="2"/>
        <v>1745</v>
      </c>
      <c r="P40" s="26">
        <f t="shared" si="3"/>
        <v>33651</v>
      </c>
    </row>
    <row r="41" spans="1:16" ht="11.25" customHeight="1" x14ac:dyDescent="0.15">
      <c r="A41" s="28"/>
      <c r="B41" s="125" t="s">
        <v>48</v>
      </c>
      <c r="C41" s="125"/>
      <c r="D41" s="125"/>
      <c r="E41" s="125"/>
      <c r="F41" s="34"/>
      <c r="G41" s="41">
        <f>SUM(G5:G40)</f>
        <v>8862450</v>
      </c>
      <c r="H41" s="34"/>
      <c r="I41" s="41">
        <f>SUM(I5:I40)</f>
        <v>10812189</v>
      </c>
      <c r="J41" s="34"/>
      <c r="K41" s="41">
        <f>SUM(K5:K40)</f>
        <v>11078070</v>
      </c>
      <c r="L41" s="40"/>
      <c r="O41" s="81"/>
      <c r="P41" s="26"/>
    </row>
    <row r="42" spans="1:16" ht="11.25" customHeight="1" x14ac:dyDescent="0.15">
      <c r="A42" s="28"/>
      <c r="B42" s="125" t="s">
        <v>50</v>
      </c>
      <c r="C42" s="125"/>
      <c r="D42" s="125"/>
      <c r="E42" s="125"/>
      <c r="F42" s="34"/>
      <c r="G42" s="34">
        <v>1542316</v>
      </c>
      <c r="H42" s="34"/>
      <c r="I42" s="29">
        <v>0</v>
      </c>
      <c r="J42" s="34"/>
      <c r="K42" s="29"/>
      <c r="L42" s="40"/>
      <c r="O42" s="81"/>
      <c r="P42" s="26"/>
    </row>
    <row r="43" spans="1:16" ht="12.75" x14ac:dyDescent="0.15">
      <c r="A43" s="45"/>
      <c r="B43" s="125" t="s">
        <v>51</v>
      </c>
      <c r="C43" s="125"/>
      <c r="D43" s="125"/>
      <c r="E43" s="125"/>
      <c r="F43" s="45"/>
      <c r="G43" s="41">
        <f>+G41+G42</f>
        <v>10404766</v>
      </c>
      <c r="H43" s="42" t="s">
        <v>52</v>
      </c>
      <c r="I43" s="41">
        <f>SUM(I7:I40)</f>
        <v>10812189</v>
      </c>
      <c r="J43" s="42" t="s">
        <v>52</v>
      </c>
      <c r="K43" s="41">
        <f>SUM(K7:K40)</f>
        <v>11078070</v>
      </c>
      <c r="L43" s="19">
        <f>(G43+K43)/2</f>
        <v>10741418</v>
      </c>
      <c r="N43">
        <f>+L43*0.8</f>
        <v>8593134.4000000004</v>
      </c>
      <c r="O43" s="82">
        <f>SUM(O7:O40)</f>
        <v>8715070</v>
      </c>
    </row>
    <row r="44" spans="1:16" ht="12" x14ac:dyDescent="0.15">
      <c r="A44" s="14"/>
      <c r="B44" s="15"/>
      <c r="C44" s="16"/>
      <c r="D44" s="14"/>
      <c r="E44" s="14"/>
      <c r="F44" s="14"/>
      <c r="G44" s="14"/>
      <c r="H44" s="14"/>
      <c r="I44" s="14"/>
      <c r="J44" s="17"/>
      <c r="K44" s="18"/>
      <c r="L44" s="20"/>
    </row>
    <row r="45" spans="1:16" ht="31.5" customHeight="1" x14ac:dyDescent="0.15">
      <c r="A45" s="126" t="s">
        <v>97</v>
      </c>
      <c r="B45" s="126"/>
      <c r="C45" s="126"/>
      <c r="D45" s="126"/>
      <c r="E45" s="126"/>
      <c r="F45" s="126"/>
      <c r="G45" s="126"/>
      <c r="H45" s="126"/>
      <c r="I45" s="126"/>
      <c r="J45" s="126"/>
      <c r="K45" s="126"/>
      <c r="L45" s="126"/>
    </row>
    <row r="46" spans="1:16" x14ac:dyDescent="0.15">
      <c r="A46" s="127" t="s">
        <v>52</v>
      </c>
      <c r="B46" s="127"/>
      <c r="C46" s="127"/>
      <c r="D46" s="127"/>
      <c r="E46" s="127"/>
      <c r="F46" s="127"/>
      <c r="G46" s="127"/>
      <c r="H46" s="127"/>
      <c r="I46" s="127"/>
      <c r="J46" s="127"/>
      <c r="K46" s="127"/>
      <c r="L46" s="127"/>
    </row>
    <row r="47" spans="1:16" ht="15" x14ac:dyDescent="0.2">
      <c r="A47" s="21" t="s">
        <v>96</v>
      </c>
      <c r="B47" s="3"/>
      <c r="C47" s="3"/>
      <c r="D47" s="4"/>
      <c r="E47" s="4"/>
      <c r="F47" s="4"/>
      <c r="G47" s="46"/>
      <c r="H47" s="46"/>
      <c r="I47" s="46"/>
      <c r="J47" s="3"/>
      <c r="K47" s="5"/>
      <c r="L47" s="5"/>
    </row>
    <row r="48" spans="1:16" ht="15" x14ac:dyDescent="0.2">
      <c r="A48" s="21"/>
      <c r="B48" s="3"/>
      <c r="C48" s="3"/>
      <c r="D48" s="4"/>
      <c r="E48" s="4"/>
      <c r="F48" s="4"/>
      <c r="G48" s="30"/>
      <c r="H48" s="30"/>
      <c r="I48" s="30"/>
      <c r="J48" s="3"/>
      <c r="K48" s="5"/>
      <c r="L48" s="5"/>
    </row>
    <row r="49" spans="1:12" ht="15" x14ac:dyDescent="0.2">
      <c r="A49" s="21"/>
      <c r="B49" s="3"/>
      <c r="C49" s="3"/>
      <c r="D49" s="4"/>
      <c r="E49" s="4"/>
      <c r="F49" s="4"/>
      <c r="G49" s="46"/>
      <c r="H49" s="46"/>
      <c r="I49" s="46"/>
      <c r="J49" s="3"/>
      <c r="K49" s="5"/>
      <c r="L49" s="5"/>
    </row>
    <row r="50" spans="1:12" ht="15" x14ac:dyDescent="0.2">
      <c r="A50" s="21"/>
      <c r="B50" s="3"/>
      <c r="C50" s="3"/>
      <c r="D50" s="4"/>
      <c r="E50" s="4"/>
      <c r="F50" s="4"/>
      <c r="G50" s="31"/>
      <c r="H50" s="31"/>
      <c r="I50" s="31"/>
      <c r="J50" s="3"/>
      <c r="K50" s="5"/>
      <c r="L50" s="5"/>
    </row>
    <row r="51" spans="1:12" ht="15" x14ac:dyDescent="0.2">
      <c r="A51" s="21"/>
      <c r="B51" s="3"/>
      <c r="C51" s="3"/>
      <c r="D51" s="4"/>
      <c r="E51" s="4"/>
      <c r="F51" s="4"/>
      <c r="G51" s="31"/>
      <c r="H51" s="31"/>
      <c r="I51" s="31"/>
      <c r="J51" s="3"/>
      <c r="K51" s="5"/>
      <c r="L51" s="5"/>
    </row>
    <row r="52" spans="1:12" ht="15" x14ac:dyDescent="0.2">
      <c r="A52" s="128" t="s">
        <v>55</v>
      </c>
      <c r="B52" s="128"/>
      <c r="C52" s="3"/>
      <c r="D52" s="4"/>
      <c r="E52" s="4"/>
      <c r="F52" s="4"/>
      <c r="G52" s="4"/>
      <c r="H52" s="4"/>
      <c r="I52" s="4"/>
      <c r="J52" s="3"/>
      <c r="K52" s="5"/>
    </row>
    <row r="53" spans="1:12" ht="15" x14ac:dyDescent="0.2">
      <c r="A53" s="6" t="s">
        <v>56</v>
      </c>
      <c r="B53" s="7"/>
      <c r="C53" s="7"/>
      <c r="D53" s="4"/>
      <c r="E53" s="4"/>
      <c r="F53" s="4"/>
      <c r="G53" s="4"/>
      <c r="H53" s="4"/>
      <c r="I53" s="4"/>
      <c r="J53" s="3"/>
      <c r="K53" s="5"/>
    </row>
    <row r="54" spans="1:12" ht="15" x14ac:dyDescent="0.2">
      <c r="A54" s="2"/>
      <c r="B54" s="3"/>
      <c r="C54" s="3"/>
      <c r="D54" s="4"/>
      <c r="E54" s="4"/>
      <c r="F54" s="4"/>
      <c r="G54" s="4"/>
      <c r="H54" s="4"/>
      <c r="I54" s="4"/>
      <c r="J54" s="3"/>
      <c r="K54" s="5"/>
    </row>
  </sheetData>
  <mergeCells count="14">
    <mergeCell ref="A52:B52"/>
    <mergeCell ref="A1:L1"/>
    <mergeCell ref="A2:L2"/>
    <mergeCell ref="F4:G4"/>
    <mergeCell ref="H4:I4"/>
    <mergeCell ref="J4:K4"/>
    <mergeCell ref="F5:G5"/>
    <mergeCell ref="H5:I5"/>
    <mergeCell ref="J5:K5"/>
    <mergeCell ref="B41:E41"/>
    <mergeCell ref="B42:E42"/>
    <mergeCell ref="B43:E43"/>
    <mergeCell ref="A45:L45"/>
    <mergeCell ref="A46:L46"/>
  </mergeCells>
  <printOptions horizontalCentered="1"/>
  <pageMargins left="0.70866141732283472" right="0.70866141732283472" top="0.74803149606299213" bottom="0.55118110236220474" header="0" footer="0"/>
  <pageSetup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54"/>
  <sheetViews>
    <sheetView topLeftCell="A24" zoomScaleNormal="100" workbookViewId="0">
      <selection activeCell="H41" sqref="H41"/>
    </sheetView>
  </sheetViews>
  <sheetFormatPr baseColWidth="10" defaultColWidth="12" defaultRowHeight="10.5" x14ac:dyDescent="0.15"/>
  <cols>
    <col min="1" max="1" width="6.33203125" customWidth="1"/>
    <col min="2" max="2" width="52.6640625" customWidth="1"/>
    <col min="3" max="3" width="10.5" bestFit="1" customWidth="1"/>
    <col min="4" max="4" width="8.83203125" customWidth="1"/>
    <col min="5" max="5" width="7" style="32" customWidth="1"/>
    <col min="6" max="6" width="10.1640625" bestFit="1" customWidth="1"/>
    <col min="7" max="9" width="11.83203125" customWidth="1"/>
    <col min="10" max="10" width="9.6640625" customWidth="1"/>
    <col min="11" max="11" width="11.5" style="1" customWidth="1"/>
    <col min="12" max="12" width="13.33203125" style="1" customWidth="1"/>
    <col min="14" max="14" width="13.6640625" hidden="1" customWidth="1"/>
    <col min="15" max="15" width="13.5" hidden="1" customWidth="1"/>
    <col min="16" max="16" width="0" hidden="1" customWidth="1"/>
  </cols>
  <sheetData>
    <row r="1" spans="1:20" ht="15" x14ac:dyDescent="0.2">
      <c r="A1" s="129" t="s">
        <v>0</v>
      </c>
      <c r="B1" s="129"/>
      <c r="C1" s="129"/>
      <c r="D1" s="129"/>
      <c r="E1" s="129"/>
      <c r="F1" s="129"/>
      <c r="G1" s="129"/>
      <c r="H1" s="129"/>
      <c r="I1" s="129"/>
      <c r="J1" s="129"/>
      <c r="K1" s="129"/>
      <c r="L1" s="129"/>
    </row>
    <row r="2" spans="1:20" ht="15" x14ac:dyDescent="0.2">
      <c r="A2" s="129" t="s">
        <v>1</v>
      </c>
      <c r="B2" s="129"/>
      <c r="C2" s="129"/>
      <c r="D2" s="129"/>
      <c r="E2" s="129"/>
      <c r="F2" s="129"/>
      <c r="G2" s="129"/>
      <c r="H2" s="129"/>
      <c r="I2" s="129"/>
      <c r="J2" s="129"/>
      <c r="K2" s="129"/>
      <c r="L2" s="129"/>
    </row>
    <row r="4" spans="1:20" ht="28.5" customHeight="1" x14ac:dyDescent="0.15">
      <c r="A4" s="8"/>
      <c r="B4" s="9"/>
      <c r="C4" s="9"/>
      <c r="D4" s="10"/>
      <c r="E4" s="10"/>
      <c r="F4" s="130" t="s">
        <v>57</v>
      </c>
      <c r="G4" s="131"/>
      <c r="H4" s="130" t="s">
        <v>58</v>
      </c>
      <c r="I4" s="131"/>
      <c r="J4" s="130" t="s">
        <v>59</v>
      </c>
      <c r="K4" s="131"/>
      <c r="L4" s="11"/>
    </row>
    <row r="5" spans="1:20" ht="11.25" x14ac:dyDescent="0.15">
      <c r="A5" s="8"/>
      <c r="B5" s="12"/>
      <c r="C5" s="13"/>
      <c r="D5" s="13"/>
      <c r="E5" s="12"/>
      <c r="F5" s="132" t="s">
        <v>4</v>
      </c>
      <c r="G5" s="133"/>
      <c r="H5" s="132" t="s">
        <v>5</v>
      </c>
      <c r="I5" s="133"/>
      <c r="J5" s="132" t="s">
        <v>60</v>
      </c>
      <c r="K5" s="133"/>
      <c r="L5" s="27"/>
    </row>
    <row r="6" spans="1:20"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0" ht="18" customHeight="1" x14ac:dyDescent="0.15">
      <c r="A7" s="28">
        <v>1</v>
      </c>
      <c r="B7" s="58" t="s">
        <v>61</v>
      </c>
      <c r="C7" s="44">
        <v>44121708</v>
      </c>
      <c r="D7" s="33" t="s">
        <v>15</v>
      </c>
      <c r="E7" s="43">
        <v>240</v>
      </c>
      <c r="F7" s="34">
        <v>6200</v>
      </c>
      <c r="G7" s="34">
        <f>+E7*F7</f>
        <v>1488000</v>
      </c>
      <c r="H7" s="34">
        <v>5118</v>
      </c>
      <c r="I7" s="29">
        <f>+H7*E7</f>
        <v>1228320</v>
      </c>
      <c r="J7" s="34">
        <v>7750</v>
      </c>
      <c r="K7" s="29">
        <f>+J7*E7</f>
        <v>1860000</v>
      </c>
      <c r="L7" s="40"/>
      <c r="N7">
        <v>2997</v>
      </c>
      <c r="O7" s="81">
        <f>+N7*E7</f>
        <v>719280</v>
      </c>
      <c r="P7" s="26">
        <f>+F7-N7</f>
        <v>3203</v>
      </c>
    </row>
    <row r="8" spans="1:20" ht="24" customHeight="1" x14ac:dyDescent="0.15">
      <c r="A8" s="28">
        <v>2</v>
      </c>
      <c r="B8" s="59" t="s">
        <v>62</v>
      </c>
      <c r="C8" s="44">
        <v>60121802</v>
      </c>
      <c r="D8" s="33" t="s">
        <v>15</v>
      </c>
      <c r="E8" s="43">
        <v>320</v>
      </c>
      <c r="F8" s="34">
        <v>13500</v>
      </c>
      <c r="G8" s="34">
        <f>+E8*F8</f>
        <v>4320000</v>
      </c>
      <c r="H8" s="34">
        <v>11837</v>
      </c>
      <c r="I8" s="29">
        <f t="shared" ref="I8:I40" si="0">+H8*E8</f>
        <v>3787840</v>
      </c>
      <c r="J8" s="34">
        <v>16875</v>
      </c>
      <c r="K8" s="29">
        <f t="shared" ref="K8:K40" si="1">+J8*E8</f>
        <v>5400000</v>
      </c>
      <c r="L8" s="40"/>
      <c r="N8">
        <v>10558</v>
      </c>
      <c r="O8" s="81">
        <f t="shared" ref="O8:O40" si="2">+N8*E8</f>
        <v>3378560</v>
      </c>
      <c r="P8" s="26">
        <f t="shared" ref="P8:P40" si="3">+F8-N8</f>
        <v>2942</v>
      </c>
    </row>
    <row r="9" spans="1:20" ht="13.5" customHeight="1" x14ac:dyDescent="0.15">
      <c r="A9" s="28">
        <v>3</v>
      </c>
      <c r="B9" s="61" t="s">
        <v>63</v>
      </c>
      <c r="C9" s="44">
        <v>44121702</v>
      </c>
      <c r="D9" s="33" t="s">
        <v>15</v>
      </c>
      <c r="E9" s="43">
        <v>20</v>
      </c>
      <c r="F9" s="34">
        <v>8400</v>
      </c>
      <c r="G9" s="34">
        <f t="shared" ref="G9:G40" si="4">+E9*F9</f>
        <v>168000</v>
      </c>
      <c r="H9" s="34">
        <v>7152</v>
      </c>
      <c r="I9" s="29">
        <f t="shared" si="0"/>
        <v>143040</v>
      </c>
      <c r="J9" s="34">
        <v>10500</v>
      </c>
      <c r="K9" s="29">
        <f t="shared" si="1"/>
        <v>210000</v>
      </c>
      <c r="L9" s="40"/>
      <c r="N9">
        <v>5234</v>
      </c>
      <c r="O9" s="81">
        <f t="shared" si="2"/>
        <v>104680</v>
      </c>
      <c r="P9" s="26">
        <f t="shared" si="3"/>
        <v>3166</v>
      </c>
    </row>
    <row r="10" spans="1:20" ht="27" customHeight="1" x14ac:dyDescent="0.15">
      <c r="A10" s="28">
        <v>4</v>
      </c>
      <c r="B10" s="80" t="s">
        <v>64</v>
      </c>
      <c r="C10" s="44">
        <v>14111514</v>
      </c>
      <c r="D10" s="33" t="s">
        <v>15</v>
      </c>
      <c r="E10" s="43">
        <v>100</v>
      </c>
      <c r="F10" s="34">
        <v>6500</v>
      </c>
      <c r="G10" s="34">
        <f t="shared" si="4"/>
        <v>650000</v>
      </c>
      <c r="H10" s="34">
        <v>5618</v>
      </c>
      <c r="I10" s="29">
        <f t="shared" si="0"/>
        <v>561800</v>
      </c>
      <c r="J10" s="34">
        <v>8125</v>
      </c>
      <c r="K10" s="29">
        <f t="shared" si="1"/>
        <v>812500</v>
      </c>
      <c r="L10" s="40"/>
      <c r="N10">
        <v>4264</v>
      </c>
      <c r="O10" s="81">
        <f t="shared" si="2"/>
        <v>426400</v>
      </c>
      <c r="P10" s="26">
        <f t="shared" si="3"/>
        <v>2236</v>
      </c>
    </row>
    <row r="11" spans="1:20" ht="25.5" customHeight="1" x14ac:dyDescent="0.15">
      <c r="A11" s="28">
        <v>5</v>
      </c>
      <c r="B11" s="80" t="s">
        <v>65</v>
      </c>
      <c r="C11" s="44">
        <v>44121708</v>
      </c>
      <c r="D11" s="33" t="s">
        <v>15</v>
      </c>
      <c r="E11" s="43">
        <v>3</v>
      </c>
      <c r="F11" s="34">
        <v>13500</v>
      </c>
      <c r="G11" s="34">
        <f t="shared" si="4"/>
        <v>40500</v>
      </c>
      <c r="H11" s="34">
        <v>12160</v>
      </c>
      <c r="I11" s="29">
        <f t="shared" si="0"/>
        <v>36480</v>
      </c>
      <c r="J11" s="34">
        <v>16875</v>
      </c>
      <c r="K11" s="29">
        <f t="shared" si="1"/>
        <v>50625</v>
      </c>
      <c r="L11" s="40"/>
      <c r="N11">
        <v>12560</v>
      </c>
      <c r="O11" s="81">
        <f t="shared" si="2"/>
        <v>37680</v>
      </c>
      <c r="P11" s="26">
        <f t="shared" si="3"/>
        <v>940</v>
      </c>
    </row>
    <row r="12" spans="1:20" ht="27.75" customHeight="1" x14ac:dyDescent="0.15">
      <c r="A12" s="28">
        <v>6</v>
      </c>
      <c r="B12" s="80" t="s">
        <v>66</v>
      </c>
      <c r="C12" s="44">
        <v>44121716</v>
      </c>
      <c r="D12" s="33" t="s">
        <v>15</v>
      </c>
      <c r="E12" s="43">
        <v>2</v>
      </c>
      <c r="F12" s="34">
        <v>14500</v>
      </c>
      <c r="G12" s="34">
        <f t="shared" si="4"/>
        <v>29000</v>
      </c>
      <c r="H12" s="34">
        <v>13470</v>
      </c>
      <c r="I12" s="29">
        <f t="shared" si="0"/>
        <v>26940</v>
      </c>
      <c r="J12" s="34">
        <v>18125</v>
      </c>
      <c r="K12" s="29">
        <f t="shared" si="1"/>
        <v>36250</v>
      </c>
      <c r="L12" s="40"/>
      <c r="N12">
        <v>12251</v>
      </c>
      <c r="O12" s="81">
        <f t="shared" si="2"/>
        <v>24502</v>
      </c>
      <c r="P12" s="83">
        <f t="shared" si="3"/>
        <v>2249</v>
      </c>
      <c r="Q12" s="22"/>
      <c r="R12" s="22"/>
      <c r="S12" s="22"/>
      <c r="T12" s="24"/>
    </row>
    <row r="13" spans="1:20" ht="13.5" customHeight="1" x14ac:dyDescent="0.15">
      <c r="A13" s="28">
        <v>7</v>
      </c>
      <c r="B13" s="64" t="s">
        <v>67</v>
      </c>
      <c r="C13" s="44">
        <v>44121618</v>
      </c>
      <c r="D13" s="33" t="s">
        <v>15</v>
      </c>
      <c r="E13" s="43">
        <v>5</v>
      </c>
      <c r="F13" s="34">
        <v>6500</v>
      </c>
      <c r="G13" s="34">
        <f t="shared" si="4"/>
        <v>32500</v>
      </c>
      <c r="H13" s="109">
        <v>3958</v>
      </c>
      <c r="I13" s="29">
        <f t="shared" si="0"/>
        <v>19790</v>
      </c>
      <c r="J13" s="34">
        <v>8125</v>
      </c>
      <c r="K13" s="29">
        <f t="shared" si="1"/>
        <v>40625</v>
      </c>
      <c r="L13" s="40"/>
      <c r="N13">
        <v>5872</v>
      </c>
      <c r="O13" s="81">
        <f t="shared" si="2"/>
        <v>29360</v>
      </c>
      <c r="P13" s="26">
        <f t="shared" si="3"/>
        <v>628</v>
      </c>
      <c r="Q13" s="22"/>
      <c r="R13" s="22"/>
      <c r="S13" s="22"/>
      <c r="T13" s="25"/>
    </row>
    <row r="14" spans="1:20" ht="24.75" customHeight="1" x14ac:dyDescent="0.15">
      <c r="A14" s="28">
        <v>8</v>
      </c>
      <c r="B14" s="66" t="s">
        <v>68</v>
      </c>
      <c r="C14" s="44">
        <v>44122118</v>
      </c>
      <c r="D14" s="33" t="s">
        <v>15</v>
      </c>
      <c r="E14" s="43">
        <v>6</v>
      </c>
      <c r="F14" s="34">
        <v>3100</v>
      </c>
      <c r="G14" s="34">
        <f t="shared" si="4"/>
        <v>18600</v>
      </c>
      <c r="H14" s="34">
        <v>2590</v>
      </c>
      <c r="I14" s="29">
        <f t="shared" si="0"/>
        <v>15540</v>
      </c>
      <c r="J14" s="34">
        <v>3875</v>
      </c>
      <c r="K14" s="29">
        <f t="shared" si="1"/>
        <v>23250</v>
      </c>
      <c r="L14" s="40"/>
      <c r="N14">
        <v>2623</v>
      </c>
      <c r="O14" s="81">
        <f t="shared" si="2"/>
        <v>15738</v>
      </c>
      <c r="P14" s="26">
        <f t="shared" si="3"/>
        <v>477</v>
      </c>
    </row>
    <row r="15" spans="1:20" ht="13.5" customHeight="1" x14ac:dyDescent="0.15">
      <c r="A15" s="28">
        <v>9</v>
      </c>
      <c r="B15" s="67" t="s">
        <v>69</v>
      </c>
      <c r="C15" s="44">
        <v>60105704</v>
      </c>
      <c r="D15" s="33" t="s">
        <v>15</v>
      </c>
      <c r="E15" s="43">
        <v>10</v>
      </c>
      <c r="F15" s="34">
        <v>7900</v>
      </c>
      <c r="G15" s="34">
        <f t="shared" si="4"/>
        <v>79000</v>
      </c>
      <c r="H15" s="34">
        <v>2485</v>
      </c>
      <c r="I15" s="29">
        <f t="shared" si="0"/>
        <v>24850</v>
      </c>
      <c r="J15" s="34">
        <v>9875</v>
      </c>
      <c r="K15" s="29">
        <f t="shared" si="1"/>
        <v>98750</v>
      </c>
      <c r="L15" s="40"/>
      <c r="N15">
        <v>2914</v>
      </c>
      <c r="O15" s="81">
        <f t="shared" si="2"/>
        <v>29140</v>
      </c>
      <c r="P15" s="26">
        <f t="shared" si="3"/>
        <v>4986</v>
      </c>
    </row>
    <row r="16" spans="1:20" ht="13.5" customHeight="1" x14ac:dyDescent="0.15">
      <c r="A16" s="28">
        <v>10</v>
      </c>
      <c r="B16" s="68" t="s">
        <v>70</v>
      </c>
      <c r="C16" s="44">
        <v>44121630</v>
      </c>
      <c r="D16" s="33" t="s">
        <v>15</v>
      </c>
      <c r="E16" s="43">
        <v>2</v>
      </c>
      <c r="F16" s="34">
        <v>15900</v>
      </c>
      <c r="G16" s="34">
        <f t="shared" si="4"/>
        <v>31800</v>
      </c>
      <c r="H16" s="34">
        <v>8820</v>
      </c>
      <c r="I16" s="29">
        <f t="shared" si="0"/>
        <v>17640</v>
      </c>
      <c r="J16" s="34">
        <v>19875</v>
      </c>
      <c r="K16" s="29">
        <f t="shared" si="1"/>
        <v>39750</v>
      </c>
      <c r="L16" s="40"/>
      <c r="N16">
        <v>9943</v>
      </c>
      <c r="O16" s="81">
        <f t="shared" si="2"/>
        <v>19886</v>
      </c>
      <c r="P16" s="26">
        <f t="shared" si="3"/>
        <v>5957</v>
      </c>
    </row>
    <row r="17" spans="1:16" ht="13.5" customHeight="1" x14ac:dyDescent="0.15">
      <c r="A17" s="28">
        <v>11</v>
      </c>
      <c r="B17" s="69" t="s">
        <v>71</v>
      </c>
      <c r="C17" s="44">
        <v>44121613</v>
      </c>
      <c r="D17" s="33" t="s">
        <v>15</v>
      </c>
      <c r="E17" s="43">
        <v>3</v>
      </c>
      <c r="F17" s="34">
        <v>3100</v>
      </c>
      <c r="G17" s="34">
        <f t="shared" si="4"/>
        <v>9300</v>
      </c>
      <c r="H17" s="34">
        <v>1575</v>
      </c>
      <c r="I17" s="29">
        <f t="shared" si="0"/>
        <v>4725</v>
      </c>
      <c r="J17" s="34">
        <v>3875</v>
      </c>
      <c r="K17" s="29">
        <f t="shared" si="1"/>
        <v>11625</v>
      </c>
      <c r="L17" s="40"/>
      <c r="N17">
        <v>1537</v>
      </c>
      <c r="O17" s="81">
        <f t="shared" si="2"/>
        <v>4611</v>
      </c>
      <c r="P17" s="26">
        <f t="shared" si="3"/>
        <v>1563</v>
      </c>
    </row>
    <row r="18" spans="1:16" ht="13.5" customHeight="1" x14ac:dyDescent="0.15">
      <c r="A18" s="28">
        <v>12</v>
      </c>
      <c r="B18" s="70" t="s">
        <v>72</v>
      </c>
      <c r="C18" s="44">
        <v>44122104</v>
      </c>
      <c r="D18" s="33" t="s">
        <v>15</v>
      </c>
      <c r="E18" s="43">
        <v>10</v>
      </c>
      <c r="F18" s="34">
        <v>3950</v>
      </c>
      <c r="G18" s="34">
        <f t="shared" si="4"/>
        <v>39500</v>
      </c>
      <c r="H18" s="34">
        <v>1958</v>
      </c>
      <c r="I18" s="29">
        <f t="shared" si="0"/>
        <v>19580</v>
      </c>
      <c r="J18" s="34">
        <v>4938</v>
      </c>
      <c r="K18" s="29">
        <f t="shared" si="1"/>
        <v>49380</v>
      </c>
      <c r="L18" s="40"/>
      <c r="N18">
        <v>2960</v>
      </c>
      <c r="O18" s="81">
        <f t="shared" si="2"/>
        <v>29600</v>
      </c>
      <c r="P18" s="26">
        <f t="shared" si="3"/>
        <v>990</v>
      </c>
    </row>
    <row r="19" spans="1:16" ht="13.5" customHeight="1" x14ac:dyDescent="0.15">
      <c r="A19" s="28">
        <v>13</v>
      </c>
      <c r="B19" s="71" t="s">
        <v>73</v>
      </c>
      <c r="C19" s="44">
        <v>44122104</v>
      </c>
      <c r="D19" s="33" t="s">
        <v>15</v>
      </c>
      <c r="E19" s="43">
        <v>20</v>
      </c>
      <c r="F19" s="34">
        <v>1100</v>
      </c>
      <c r="G19" s="34">
        <f t="shared" si="4"/>
        <v>22000</v>
      </c>
      <c r="H19" s="34">
        <v>820</v>
      </c>
      <c r="I19" s="29">
        <f t="shared" si="0"/>
        <v>16400</v>
      </c>
      <c r="J19" s="34">
        <v>1375</v>
      </c>
      <c r="K19" s="29">
        <f t="shared" si="1"/>
        <v>27500</v>
      </c>
      <c r="L19" s="40"/>
      <c r="N19">
        <v>1571</v>
      </c>
      <c r="O19" s="81">
        <f t="shared" si="2"/>
        <v>31420</v>
      </c>
      <c r="P19" s="26">
        <f t="shared" si="3"/>
        <v>-471</v>
      </c>
    </row>
    <row r="20" spans="1:16" ht="13.5" customHeight="1" x14ac:dyDescent="0.15">
      <c r="A20" s="28">
        <v>14</v>
      </c>
      <c r="B20" s="107" t="s">
        <v>74</v>
      </c>
      <c r="C20" s="44">
        <v>14111519</v>
      </c>
      <c r="D20" s="33" t="s">
        <v>15</v>
      </c>
      <c r="E20" s="43">
        <v>10</v>
      </c>
      <c r="F20" s="34">
        <v>2300</v>
      </c>
      <c r="G20" s="34">
        <f t="shared" si="4"/>
        <v>23000</v>
      </c>
      <c r="H20" s="34">
        <v>1166</v>
      </c>
      <c r="I20" s="29">
        <f t="shared" si="0"/>
        <v>11660</v>
      </c>
      <c r="J20" s="34">
        <v>2875</v>
      </c>
      <c r="K20" s="29">
        <f t="shared" si="1"/>
        <v>28750</v>
      </c>
      <c r="L20" s="40"/>
      <c r="O20" s="81"/>
      <c r="P20" s="26"/>
    </row>
    <row r="21" spans="1:16" ht="13.5" customHeight="1" x14ac:dyDescent="0.15">
      <c r="A21" s="28">
        <v>15</v>
      </c>
      <c r="B21" s="73" t="s">
        <v>75</v>
      </c>
      <c r="C21" s="44">
        <v>60121802</v>
      </c>
      <c r="D21" s="33" t="s">
        <v>15</v>
      </c>
      <c r="E21" s="43">
        <v>3</v>
      </c>
      <c r="F21" s="34">
        <v>3950</v>
      </c>
      <c r="G21" s="34">
        <f t="shared" si="4"/>
        <v>11850</v>
      </c>
      <c r="H21" s="34">
        <v>3339</v>
      </c>
      <c r="I21" s="29">
        <f t="shared" si="0"/>
        <v>10017</v>
      </c>
      <c r="J21" s="34">
        <v>4938</v>
      </c>
      <c r="K21" s="29">
        <f t="shared" si="1"/>
        <v>14814</v>
      </c>
      <c r="L21" s="40"/>
      <c r="N21">
        <v>2937</v>
      </c>
      <c r="O21" s="81">
        <f t="shared" si="2"/>
        <v>8811</v>
      </c>
      <c r="P21" s="26">
        <f t="shared" si="3"/>
        <v>1013</v>
      </c>
    </row>
    <row r="22" spans="1:16" ht="13.5" customHeight="1" x14ac:dyDescent="0.15">
      <c r="A22" s="28">
        <v>16</v>
      </c>
      <c r="B22" s="74" t="s">
        <v>76</v>
      </c>
      <c r="C22" s="44">
        <v>44121510</v>
      </c>
      <c r="D22" s="33" t="s">
        <v>15</v>
      </c>
      <c r="E22" s="43">
        <v>2</v>
      </c>
      <c r="F22" s="34">
        <v>7200</v>
      </c>
      <c r="G22" s="34">
        <f t="shared" si="4"/>
        <v>14400</v>
      </c>
      <c r="H22" s="34">
        <v>7304</v>
      </c>
      <c r="I22" s="29">
        <f t="shared" si="0"/>
        <v>14608</v>
      </c>
      <c r="J22" s="34">
        <v>9000</v>
      </c>
      <c r="K22" s="29">
        <f t="shared" si="1"/>
        <v>18000</v>
      </c>
      <c r="L22" s="40"/>
      <c r="N22">
        <v>3234</v>
      </c>
      <c r="O22" s="81">
        <f t="shared" si="2"/>
        <v>6468</v>
      </c>
      <c r="P22" s="26">
        <f t="shared" si="3"/>
        <v>3966</v>
      </c>
    </row>
    <row r="23" spans="1:16" ht="13.5" customHeight="1" x14ac:dyDescent="0.15">
      <c r="A23" s="28">
        <v>17</v>
      </c>
      <c r="B23" s="74" t="s">
        <v>77</v>
      </c>
      <c r="C23" s="44">
        <v>44121510</v>
      </c>
      <c r="D23" s="33" t="s">
        <v>15</v>
      </c>
      <c r="E23" s="43">
        <v>2</v>
      </c>
      <c r="F23" s="34">
        <v>6950</v>
      </c>
      <c r="G23" s="34">
        <f t="shared" si="4"/>
        <v>13900</v>
      </c>
      <c r="H23" s="34">
        <v>3753</v>
      </c>
      <c r="I23" s="29">
        <f t="shared" si="0"/>
        <v>7506</v>
      </c>
      <c r="J23" s="34">
        <v>8688</v>
      </c>
      <c r="K23" s="29">
        <f t="shared" si="1"/>
        <v>17376</v>
      </c>
      <c r="L23" s="40"/>
      <c r="N23">
        <v>3234</v>
      </c>
      <c r="O23" s="81">
        <f t="shared" si="2"/>
        <v>6468</v>
      </c>
      <c r="P23" s="26">
        <f t="shared" si="3"/>
        <v>3716</v>
      </c>
    </row>
    <row r="24" spans="1:16" ht="24" customHeight="1" x14ac:dyDescent="0.15">
      <c r="A24" s="28">
        <v>18</v>
      </c>
      <c r="B24" s="66" t="s">
        <v>78</v>
      </c>
      <c r="C24" s="44">
        <v>31201512</v>
      </c>
      <c r="D24" s="33" t="s">
        <v>15</v>
      </c>
      <c r="E24" s="43">
        <v>20</v>
      </c>
      <c r="F24" s="34">
        <v>4200</v>
      </c>
      <c r="G24" s="34">
        <f t="shared" si="4"/>
        <v>84000</v>
      </c>
      <c r="H24" s="34">
        <v>4751</v>
      </c>
      <c r="I24" s="29">
        <f t="shared" si="0"/>
        <v>95020</v>
      </c>
      <c r="J24" s="34">
        <v>5250</v>
      </c>
      <c r="K24" s="34">
        <f t="shared" si="1"/>
        <v>105000</v>
      </c>
      <c r="L24" s="40"/>
      <c r="N24">
        <v>5662</v>
      </c>
      <c r="O24" s="81">
        <f t="shared" si="2"/>
        <v>113240</v>
      </c>
      <c r="P24" s="26">
        <f t="shared" si="3"/>
        <v>-1462</v>
      </c>
    </row>
    <row r="25" spans="1:16" ht="14.25" customHeight="1" x14ac:dyDescent="0.15">
      <c r="A25" s="28">
        <v>19</v>
      </c>
      <c r="B25" s="66" t="s">
        <v>79</v>
      </c>
      <c r="C25" s="44">
        <v>31201512</v>
      </c>
      <c r="D25" s="33" t="s">
        <v>15</v>
      </c>
      <c r="E25" s="43">
        <v>5</v>
      </c>
      <c r="F25" s="34">
        <v>8500</v>
      </c>
      <c r="G25" s="34">
        <f t="shared" si="4"/>
        <v>42500</v>
      </c>
      <c r="H25" s="34">
        <v>8194</v>
      </c>
      <c r="I25" s="29">
        <f t="shared" si="0"/>
        <v>40970</v>
      </c>
      <c r="J25" s="34">
        <v>10625</v>
      </c>
      <c r="K25" s="29">
        <f t="shared" si="1"/>
        <v>53125</v>
      </c>
      <c r="L25" s="40"/>
      <c r="N25">
        <v>10424</v>
      </c>
      <c r="O25" s="81">
        <f t="shared" si="2"/>
        <v>52120</v>
      </c>
      <c r="P25" s="26">
        <f t="shared" si="3"/>
        <v>-1924</v>
      </c>
    </row>
    <row r="26" spans="1:16" ht="13.5" customHeight="1" x14ac:dyDescent="0.15">
      <c r="A26" s="28">
        <v>20</v>
      </c>
      <c r="B26" s="66" t="s">
        <v>80</v>
      </c>
      <c r="C26" s="44">
        <v>31201512</v>
      </c>
      <c r="D26" s="33" t="s">
        <v>15</v>
      </c>
      <c r="E26" s="43">
        <v>15</v>
      </c>
      <c r="F26" s="34">
        <v>5600</v>
      </c>
      <c r="G26" s="34">
        <f t="shared" si="4"/>
        <v>84000</v>
      </c>
      <c r="H26" s="34">
        <v>2086</v>
      </c>
      <c r="I26" s="29">
        <f t="shared" si="0"/>
        <v>31290</v>
      </c>
      <c r="J26" s="34">
        <v>7000</v>
      </c>
      <c r="K26" s="29">
        <f t="shared" si="1"/>
        <v>105000</v>
      </c>
      <c r="L26" s="40"/>
      <c r="N26">
        <v>3429</v>
      </c>
      <c r="O26" s="81">
        <f t="shared" si="2"/>
        <v>51435</v>
      </c>
      <c r="P26" s="26">
        <f t="shared" si="3"/>
        <v>2171</v>
      </c>
    </row>
    <row r="27" spans="1:16" ht="13.5" customHeight="1" x14ac:dyDescent="0.15">
      <c r="A27" s="28">
        <v>21</v>
      </c>
      <c r="B27" s="75" t="s">
        <v>81</v>
      </c>
      <c r="C27" s="44">
        <v>60105704</v>
      </c>
      <c r="D27" s="33" t="s">
        <v>15</v>
      </c>
      <c r="E27" s="43">
        <v>10</v>
      </c>
      <c r="F27" s="34">
        <v>7200</v>
      </c>
      <c r="G27" s="34">
        <f t="shared" si="4"/>
        <v>72000</v>
      </c>
      <c r="H27" s="34">
        <v>6676</v>
      </c>
      <c r="I27" s="29">
        <f t="shared" si="0"/>
        <v>66760</v>
      </c>
      <c r="J27" s="34">
        <v>9000</v>
      </c>
      <c r="K27" s="29">
        <f t="shared" si="1"/>
        <v>90000</v>
      </c>
      <c r="L27" s="40"/>
      <c r="N27">
        <v>4457</v>
      </c>
      <c r="O27" s="81">
        <f t="shared" si="2"/>
        <v>44570</v>
      </c>
      <c r="P27" s="26">
        <f t="shared" si="3"/>
        <v>2743</v>
      </c>
    </row>
    <row r="28" spans="1:16" ht="13.5" customHeight="1" x14ac:dyDescent="0.15">
      <c r="A28" s="28">
        <v>22</v>
      </c>
      <c r="B28" s="76" t="s">
        <v>82</v>
      </c>
      <c r="C28" s="44">
        <v>14111615</v>
      </c>
      <c r="D28" s="33" t="s">
        <v>15</v>
      </c>
      <c r="E28" s="43">
        <v>2</v>
      </c>
      <c r="F28" s="34">
        <v>82300</v>
      </c>
      <c r="G28" s="34">
        <f t="shared" si="4"/>
        <v>164600</v>
      </c>
      <c r="H28" s="34">
        <v>74592</v>
      </c>
      <c r="I28" s="29">
        <f t="shared" si="0"/>
        <v>149184</v>
      </c>
      <c r="J28" s="34">
        <v>102875</v>
      </c>
      <c r="K28" s="29">
        <f t="shared" si="1"/>
        <v>205750</v>
      </c>
      <c r="L28" s="40"/>
      <c r="N28">
        <v>35697</v>
      </c>
      <c r="O28" s="81">
        <f t="shared" si="2"/>
        <v>71394</v>
      </c>
      <c r="P28" s="83">
        <f t="shared" si="3"/>
        <v>46603</v>
      </c>
    </row>
    <row r="29" spans="1:16" ht="13.5" customHeight="1" x14ac:dyDescent="0.15">
      <c r="A29" s="28">
        <v>23</v>
      </c>
      <c r="B29" s="77" t="s">
        <v>83</v>
      </c>
      <c r="C29" s="44">
        <v>44122003</v>
      </c>
      <c r="D29" s="33" t="s">
        <v>15</v>
      </c>
      <c r="E29" s="43">
        <v>30</v>
      </c>
      <c r="F29" s="34">
        <v>3100</v>
      </c>
      <c r="G29" s="34">
        <f t="shared" si="4"/>
        <v>93000</v>
      </c>
      <c r="H29" s="34">
        <v>2337</v>
      </c>
      <c r="I29" s="29">
        <f t="shared" si="0"/>
        <v>70110</v>
      </c>
      <c r="J29" s="34">
        <v>3875</v>
      </c>
      <c r="K29" s="29">
        <f t="shared" si="1"/>
        <v>116250</v>
      </c>
      <c r="L29" s="40"/>
      <c r="N29">
        <v>1817</v>
      </c>
      <c r="O29" s="81">
        <f t="shared" si="2"/>
        <v>54510</v>
      </c>
      <c r="P29" s="26">
        <f t="shared" si="3"/>
        <v>1283</v>
      </c>
    </row>
    <row r="30" spans="1:16" ht="13.5" customHeight="1" x14ac:dyDescent="0.15">
      <c r="A30" s="28">
        <v>24</v>
      </c>
      <c r="B30" s="78" t="s">
        <v>84</v>
      </c>
      <c r="C30" s="44">
        <v>14111507</v>
      </c>
      <c r="D30" s="33" t="s">
        <v>15</v>
      </c>
      <c r="E30" s="43">
        <v>10</v>
      </c>
      <c r="F30" s="34">
        <v>19500</v>
      </c>
      <c r="G30" s="34">
        <f t="shared" si="4"/>
        <v>195000</v>
      </c>
      <c r="H30" s="34">
        <v>16722</v>
      </c>
      <c r="I30" s="29">
        <f t="shared" si="0"/>
        <v>167220</v>
      </c>
      <c r="J30" s="34">
        <v>24375</v>
      </c>
      <c r="K30" s="29">
        <f t="shared" si="1"/>
        <v>243750</v>
      </c>
      <c r="L30" s="40"/>
      <c r="N30">
        <v>148194</v>
      </c>
      <c r="O30" s="81">
        <f t="shared" si="2"/>
        <v>1481940</v>
      </c>
      <c r="P30" s="26">
        <f t="shared" si="3"/>
        <v>-128694</v>
      </c>
    </row>
    <row r="31" spans="1:16" ht="13.5" customHeight="1" x14ac:dyDescent="0.15">
      <c r="A31" s="28">
        <v>25</v>
      </c>
      <c r="B31" s="76" t="s">
        <v>85</v>
      </c>
      <c r="C31" s="44">
        <v>14111507</v>
      </c>
      <c r="D31" s="33" t="s">
        <v>15</v>
      </c>
      <c r="E31" s="43">
        <v>10</v>
      </c>
      <c r="F31" s="34">
        <v>22900</v>
      </c>
      <c r="G31" s="34">
        <f t="shared" si="4"/>
        <v>229000</v>
      </c>
      <c r="H31" s="34">
        <v>20460</v>
      </c>
      <c r="I31" s="29">
        <f t="shared" si="0"/>
        <v>204600</v>
      </c>
      <c r="J31" s="34">
        <v>28625</v>
      </c>
      <c r="K31" s="29">
        <f t="shared" si="1"/>
        <v>286250</v>
      </c>
      <c r="L31" s="40"/>
      <c r="N31">
        <v>182346</v>
      </c>
      <c r="O31" s="81">
        <f t="shared" si="2"/>
        <v>1823460</v>
      </c>
      <c r="P31" s="26">
        <f t="shared" si="3"/>
        <v>-159446</v>
      </c>
    </row>
    <row r="32" spans="1:16" ht="13.5" customHeight="1" x14ac:dyDescent="0.15">
      <c r="A32" s="28">
        <v>26</v>
      </c>
      <c r="B32" s="78" t="s">
        <v>86</v>
      </c>
      <c r="C32" s="44">
        <v>44121706</v>
      </c>
      <c r="D32" s="33" t="s">
        <v>15</v>
      </c>
      <c r="E32" s="43">
        <v>10</v>
      </c>
      <c r="F32" s="34">
        <v>9500</v>
      </c>
      <c r="G32" s="34">
        <f t="shared" si="4"/>
        <v>95000</v>
      </c>
      <c r="H32" s="34">
        <v>8700</v>
      </c>
      <c r="I32" s="29">
        <f t="shared" si="0"/>
        <v>87000</v>
      </c>
      <c r="J32" s="34">
        <v>11875</v>
      </c>
      <c r="K32" s="29">
        <f t="shared" si="1"/>
        <v>118750</v>
      </c>
      <c r="L32" s="40"/>
      <c r="N32">
        <v>5590</v>
      </c>
      <c r="O32" s="81">
        <f t="shared" si="2"/>
        <v>55900</v>
      </c>
      <c r="P32" s="26">
        <f t="shared" si="3"/>
        <v>3910</v>
      </c>
    </row>
    <row r="33" spans="1:16" ht="13.5" customHeight="1" x14ac:dyDescent="0.15">
      <c r="A33" s="28">
        <v>27</v>
      </c>
      <c r="B33" s="76" t="s">
        <v>87</v>
      </c>
      <c r="C33" s="44">
        <v>44121503</v>
      </c>
      <c r="D33" s="33" t="s">
        <v>15</v>
      </c>
      <c r="E33" s="43">
        <v>5</v>
      </c>
      <c r="F33" s="34">
        <v>10000</v>
      </c>
      <c r="G33" s="34">
        <f t="shared" si="4"/>
        <v>50000</v>
      </c>
      <c r="H33" s="34">
        <v>8700</v>
      </c>
      <c r="I33" s="29">
        <f t="shared" si="0"/>
        <v>43500</v>
      </c>
      <c r="J33" s="34">
        <v>12500</v>
      </c>
      <c r="K33" s="29">
        <f t="shared" si="1"/>
        <v>62500</v>
      </c>
      <c r="L33" s="40"/>
      <c r="N33">
        <v>12909</v>
      </c>
      <c r="O33" s="81">
        <f t="shared" si="2"/>
        <v>64545</v>
      </c>
      <c r="P33" s="26">
        <f t="shared" si="3"/>
        <v>-2909</v>
      </c>
    </row>
    <row r="34" spans="1:16" ht="28.5" customHeight="1" x14ac:dyDescent="0.15">
      <c r="A34" s="28">
        <v>28</v>
      </c>
      <c r="B34" s="76" t="s">
        <v>88</v>
      </c>
      <c r="C34" s="44">
        <v>44101809</v>
      </c>
      <c r="D34" s="33" t="s">
        <v>15</v>
      </c>
      <c r="E34" s="43">
        <v>1</v>
      </c>
      <c r="F34" s="34">
        <v>32500</v>
      </c>
      <c r="G34" s="34">
        <f t="shared" si="4"/>
        <v>32500</v>
      </c>
      <c r="H34" s="34">
        <v>28680</v>
      </c>
      <c r="I34" s="29">
        <f t="shared" si="0"/>
        <v>28680</v>
      </c>
      <c r="J34" s="34">
        <v>40625</v>
      </c>
      <c r="K34" s="29">
        <f t="shared" si="1"/>
        <v>40625</v>
      </c>
      <c r="L34" s="40"/>
      <c r="O34" s="81"/>
      <c r="P34" s="26"/>
    </row>
    <row r="35" spans="1:16" ht="14.25" customHeight="1" x14ac:dyDescent="0.15">
      <c r="A35" s="28">
        <v>29</v>
      </c>
      <c r="B35" s="79" t="s">
        <v>89</v>
      </c>
      <c r="C35" s="44">
        <v>44121708</v>
      </c>
      <c r="D35" s="33" t="s">
        <v>15</v>
      </c>
      <c r="E35" s="43">
        <v>5</v>
      </c>
      <c r="F35" s="34">
        <v>21200</v>
      </c>
      <c r="G35" s="34">
        <f t="shared" si="4"/>
        <v>106000</v>
      </c>
      <c r="H35" s="34">
        <v>19404</v>
      </c>
      <c r="I35" s="29">
        <f t="shared" si="0"/>
        <v>97020</v>
      </c>
      <c r="J35" s="34">
        <v>26500</v>
      </c>
      <c r="K35" s="29">
        <f t="shared" si="1"/>
        <v>132500</v>
      </c>
      <c r="L35" s="40"/>
      <c r="O35" s="81"/>
      <c r="P35" s="26"/>
    </row>
    <row r="36" spans="1:16" ht="14.25" customHeight="1" x14ac:dyDescent="0.15">
      <c r="A36" s="28">
        <v>30</v>
      </c>
      <c r="B36" s="79" t="s">
        <v>90</v>
      </c>
      <c r="C36" s="44">
        <v>44121708</v>
      </c>
      <c r="D36" s="33" t="s">
        <v>15</v>
      </c>
      <c r="E36" s="43">
        <v>20</v>
      </c>
      <c r="F36" s="34">
        <v>13500</v>
      </c>
      <c r="G36" s="34">
        <f t="shared" si="4"/>
        <v>270000</v>
      </c>
      <c r="H36" s="34">
        <v>12348</v>
      </c>
      <c r="I36" s="29">
        <f t="shared" si="0"/>
        <v>246960</v>
      </c>
      <c r="J36" s="34">
        <v>16875</v>
      </c>
      <c r="K36" s="29">
        <f t="shared" si="1"/>
        <v>337500</v>
      </c>
      <c r="L36" s="40"/>
      <c r="O36" s="81"/>
      <c r="P36" s="26"/>
    </row>
    <row r="37" spans="1:16" ht="99.75" customHeight="1" x14ac:dyDescent="0.15">
      <c r="A37" s="28">
        <v>31</v>
      </c>
      <c r="B37" s="108" t="s">
        <v>91</v>
      </c>
      <c r="C37" s="44">
        <v>44121708</v>
      </c>
      <c r="D37" s="33" t="s">
        <v>15</v>
      </c>
      <c r="E37" s="43">
        <v>3</v>
      </c>
      <c r="F37" s="34">
        <v>37200</v>
      </c>
      <c r="G37" s="34">
        <f t="shared" si="4"/>
        <v>111600</v>
      </c>
      <c r="H37" s="34">
        <v>19100</v>
      </c>
      <c r="I37" s="29">
        <f t="shared" si="0"/>
        <v>57300</v>
      </c>
      <c r="J37" s="34">
        <v>46500</v>
      </c>
      <c r="K37" s="29">
        <f t="shared" si="1"/>
        <v>139500</v>
      </c>
      <c r="L37" s="40"/>
      <c r="N37">
        <v>9063</v>
      </c>
      <c r="O37" s="81">
        <f t="shared" si="2"/>
        <v>27189</v>
      </c>
      <c r="P37" s="26">
        <f t="shared" si="3"/>
        <v>28137</v>
      </c>
    </row>
    <row r="38" spans="1:16" ht="99.75" customHeight="1" x14ac:dyDescent="0.15">
      <c r="A38" s="28">
        <v>32</v>
      </c>
      <c r="B38" s="108" t="s">
        <v>92</v>
      </c>
      <c r="C38" s="44">
        <v>44121708</v>
      </c>
      <c r="D38" s="33" t="s">
        <v>15</v>
      </c>
      <c r="E38" s="43">
        <v>3</v>
      </c>
      <c r="F38" s="34">
        <v>19800</v>
      </c>
      <c r="G38" s="34">
        <f t="shared" si="4"/>
        <v>59400</v>
      </c>
      <c r="H38" s="34">
        <v>10710</v>
      </c>
      <c r="I38" s="29">
        <f t="shared" si="0"/>
        <v>32130</v>
      </c>
      <c r="J38" s="34">
        <v>24750</v>
      </c>
      <c r="K38" s="29">
        <f t="shared" si="1"/>
        <v>74250</v>
      </c>
      <c r="L38" s="40"/>
      <c r="O38" s="81"/>
      <c r="P38" s="26"/>
    </row>
    <row r="39" spans="1:16" ht="13.5" customHeight="1" x14ac:dyDescent="0.15">
      <c r="A39" s="28">
        <v>33</v>
      </c>
      <c r="B39" s="79" t="s">
        <v>93</v>
      </c>
      <c r="C39" s="44">
        <v>45101508</v>
      </c>
      <c r="D39" s="33" t="s">
        <v>15</v>
      </c>
      <c r="E39" s="43">
        <v>1</v>
      </c>
      <c r="F39" s="34">
        <v>12500</v>
      </c>
      <c r="G39" s="34">
        <f t="shared" si="4"/>
        <v>12500</v>
      </c>
      <c r="H39" s="34">
        <v>11732</v>
      </c>
      <c r="I39" s="29">
        <f t="shared" si="0"/>
        <v>11732</v>
      </c>
      <c r="J39" s="34">
        <v>15625</v>
      </c>
      <c r="K39" s="29">
        <f t="shared" si="1"/>
        <v>15625</v>
      </c>
      <c r="L39" s="40"/>
      <c r="N39">
        <v>418</v>
      </c>
      <c r="O39" s="81">
        <f t="shared" si="2"/>
        <v>418</v>
      </c>
      <c r="P39" s="26">
        <f t="shared" si="3"/>
        <v>12082</v>
      </c>
    </row>
    <row r="40" spans="1:16" ht="25.5" customHeight="1" x14ac:dyDescent="0.15">
      <c r="A40" s="28">
        <v>34</v>
      </c>
      <c r="B40" s="108" t="s">
        <v>94</v>
      </c>
      <c r="C40" s="44">
        <v>44122104</v>
      </c>
      <c r="D40" s="33" t="s">
        <v>15</v>
      </c>
      <c r="E40" s="43">
        <v>5</v>
      </c>
      <c r="F40" s="34">
        <v>34000</v>
      </c>
      <c r="G40" s="34">
        <f t="shared" si="4"/>
        <v>170000</v>
      </c>
      <c r="H40" s="34">
        <v>33841</v>
      </c>
      <c r="I40" s="29">
        <f t="shared" si="0"/>
        <v>169205</v>
      </c>
      <c r="J40" s="34">
        <v>42500</v>
      </c>
      <c r="K40" s="29">
        <f t="shared" si="1"/>
        <v>212500</v>
      </c>
      <c r="L40" s="40"/>
      <c r="N40">
        <v>349</v>
      </c>
      <c r="O40" s="81">
        <f t="shared" si="2"/>
        <v>1745</v>
      </c>
      <c r="P40" s="26">
        <f t="shared" si="3"/>
        <v>33651</v>
      </c>
    </row>
    <row r="41" spans="1:16" ht="11.25" customHeight="1" x14ac:dyDescent="0.15">
      <c r="A41" s="28"/>
      <c r="B41" s="125" t="s">
        <v>48</v>
      </c>
      <c r="C41" s="125"/>
      <c r="D41" s="125"/>
      <c r="E41" s="125"/>
      <c r="F41" s="34"/>
      <c r="G41" s="41">
        <f>SUM(G5:G40)</f>
        <v>8862450</v>
      </c>
      <c r="H41" s="34"/>
      <c r="I41" s="41">
        <f>SUM(I5:I40)</f>
        <v>7545417</v>
      </c>
      <c r="J41" s="34"/>
      <c r="K41" s="41">
        <f>SUM(K5:K40)</f>
        <v>11078070</v>
      </c>
      <c r="L41" s="40"/>
      <c r="O41" s="81"/>
      <c r="P41" s="26"/>
    </row>
    <row r="42" spans="1:16" ht="11.25" customHeight="1" x14ac:dyDescent="0.15">
      <c r="A42" s="28"/>
      <c r="B42" s="125" t="s">
        <v>50</v>
      </c>
      <c r="C42" s="125"/>
      <c r="D42" s="125"/>
      <c r="E42" s="125"/>
      <c r="F42" s="34"/>
      <c r="G42" s="34">
        <v>1542316</v>
      </c>
      <c r="H42" s="34"/>
      <c r="I42" s="29">
        <v>0</v>
      </c>
      <c r="J42" s="34"/>
      <c r="K42" s="29"/>
      <c r="L42" s="40"/>
      <c r="O42" s="81"/>
      <c r="P42" s="26"/>
    </row>
    <row r="43" spans="1:16" ht="12.75" x14ac:dyDescent="0.15">
      <c r="A43" s="45"/>
      <c r="B43" s="125" t="s">
        <v>51</v>
      </c>
      <c r="C43" s="125"/>
      <c r="D43" s="125"/>
      <c r="E43" s="125"/>
      <c r="F43" s="45"/>
      <c r="G43" s="41">
        <f>+G41+G42</f>
        <v>10404766</v>
      </c>
      <c r="H43" s="42" t="s">
        <v>52</v>
      </c>
      <c r="I43" s="41">
        <f>SUM(I7:I40)</f>
        <v>7545417</v>
      </c>
      <c r="J43" s="42" t="s">
        <v>52</v>
      </c>
      <c r="K43" s="41">
        <f>SUM(K7:K40)</f>
        <v>11078070</v>
      </c>
      <c r="L43" s="19">
        <f>(G43+K43)/2</f>
        <v>10741418</v>
      </c>
      <c r="N43">
        <f>+L43*0.8</f>
        <v>8593134.4000000004</v>
      </c>
      <c r="O43" s="82">
        <f>SUM(O7:O40)</f>
        <v>8715070</v>
      </c>
    </row>
    <row r="44" spans="1:16" ht="12" x14ac:dyDescent="0.15">
      <c r="A44" s="14"/>
      <c r="B44" s="15"/>
      <c r="C44" s="16"/>
      <c r="D44" s="14"/>
      <c r="E44" s="14"/>
      <c r="F44" s="14"/>
      <c r="G44" s="14"/>
      <c r="H44" s="14"/>
      <c r="I44" s="14"/>
      <c r="J44" s="17"/>
      <c r="K44" s="18"/>
      <c r="L44" s="20"/>
    </row>
    <row r="45" spans="1:16" ht="31.5" customHeight="1" x14ac:dyDescent="0.15">
      <c r="A45" s="126" t="s">
        <v>97</v>
      </c>
      <c r="B45" s="126"/>
      <c r="C45" s="126"/>
      <c r="D45" s="126"/>
      <c r="E45" s="126"/>
      <c r="F45" s="126"/>
      <c r="G45" s="126"/>
      <c r="H45" s="126"/>
      <c r="I45" s="126"/>
      <c r="J45" s="126"/>
      <c r="K45" s="126"/>
      <c r="L45" s="126"/>
    </row>
    <row r="46" spans="1:16" x14ac:dyDescent="0.15">
      <c r="A46" s="127" t="s">
        <v>52</v>
      </c>
      <c r="B46" s="127"/>
      <c r="C46" s="127"/>
      <c r="D46" s="127"/>
      <c r="E46" s="127"/>
      <c r="F46" s="127"/>
      <c r="G46" s="127"/>
      <c r="H46" s="127"/>
      <c r="I46" s="127"/>
      <c r="J46" s="127"/>
      <c r="K46" s="127"/>
      <c r="L46" s="127"/>
    </row>
    <row r="47" spans="1:16" ht="15" x14ac:dyDescent="0.2">
      <c r="A47" s="21" t="s">
        <v>96</v>
      </c>
      <c r="B47" s="3"/>
      <c r="C47" s="3"/>
      <c r="D47" s="4"/>
      <c r="E47" s="4"/>
      <c r="F47" s="4"/>
      <c r="G47" s="46"/>
      <c r="H47" s="46"/>
      <c r="I47" s="46"/>
      <c r="J47" s="3"/>
      <c r="K47" s="5"/>
      <c r="L47" s="5"/>
    </row>
    <row r="48" spans="1:16" ht="15" x14ac:dyDescent="0.2">
      <c r="A48" s="21"/>
      <c r="B48" s="3"/>
      <c r="C48" s="3"/>
      <c r="D48" s="4"/>
      <c r="E48" s="4"/>
      <c r="F48" s="4"/>
      <c r="G48" s="30"/>
      <c r="H48" s="30"/>
      <c r="I48" s="30"/>
      <c r="J48" s="3"/>
      <c r="K48" s="5"/>
      <c r="L48" s="5"/>
    </row>
    <row r="49" spans="1:12" ht="15" x14ac:dyDescent="0.2">
      <c r="A49" s="21"/>
      <c r="B49" s="3"/>
      <c r="C49" s="3"/>
      <c r="D49" s="4"/>
      <c r="E49" s="4"/>
      <c r="F49" s="4"/>
      <c r="G49" s="46"/>
      <c r="H49" s="46"/>
      <c r="I49" s="46"/>
      <c r="J49" s="3"/>
      <c r="K49" s="5"/>
      <c r="L49" s="5"/>
    </row>
    <row r="50" spans="1:12" ht="15" x14ac:dyDescent="0.2">
      <c r="A50" s="21"/>
      <c r="B50" s="3"/>
      <c r="C50" s="3"/>
      <c r="D50" s="4"/>
      <c r="E50" s="4"/>
      <c r="F50" s="4"/>
      <c r="G50" s="31"/>
      <c r="H50" s="31"/>
      <c r="I50" s="31"/>
      <c r="J50" s="3"/>
      <c r="K50" s="5"/>
      <c r="L50" s="5"/>
    </row>
    <row r="51" spans="1:12" ht="15" x14ac:dyDescent="0.2">
      <c r="A51" s="21"/>
      <c r="B51" s="3"/>
      <c r="C51" s="3"/>
      <c r="D51" s="4"/>
      <c r="E51" s="4"/>
      <c r="F51" s="4"/>
      <c r="G51" s="31"/>
      <c r="H51" s="31"/>
      <c r="I51" s="31"/>
      <c r="J51" s="3"/>
      <c r="K51" s="5"/>
      <c r="L51" s="5"/>
    </row>
    <row r="52" spans="1:12" ht="15" x14ac:dyDescent="0.2">
      <c r="A52" s="128" t="s">
        <v>55</v>
      </c>
      <c r="B52" s="128"/>
      <c r="C52" s="3"/>
      <c r="D52" s="4"/>
      <c r="E52" s="4"/>
      <c r="F52" s="4"/>
      <c r="G52" s="4"/>
      <c r="H52" s="4"/>
      <c r="I52" s="4"/>
      <c r="J52" s="3"/>
      <c r="K52" s="5"/>
    </row>
    <row r="53" spans="1:12" ht="15" x14ac:dyDescent="0.2">
      <c r="A53" s="6" t="s">
        <v>56</v>
      </c>
      <c r="B53" s="7"/>
      <c r="C53" s="7"/>
      <c r="D53" s="4"/>
      <c r="E53" s="4"/>
      <c r="F53" s="4"/>
      <c r="G53" s="4"/>
      <c r="H53" s="4"/>
      <c r="I53" s="4"/>
      <c r="J53" s="3"/>
      <c r="K53" s="5"/>
    </row>
    <row r="54" spans="1:12" ht="15" x14ac:dyDescent="0.2">
      <c r="A54" s="2"/>
      <c r="B54" s="3"/>
      <c r="C54" s="3"/>
      <c r="D54" s="4"/>
      <c r="E54" s="4"/>
      <c r="F54" s="4"/>
      <c r="G54" s="4"/>
      <c r="H54" s="4"/>
      <c r="I54" s="4"/>
      <c r="J54" s="3"/>
      <c r="K54" s="5"/>
    </row>
  </sheetData>
  <mergeCells count="14">
    <mergeCell ref="A52:B52"/>
    <mergeCell ref="A1:L1"/>
    <mergeCell ref="A2:L2"/>
    <mergeCell ref="F4:G4"/>
    <mergeCell ref="H4:I4"/>
    <mergeCell ref="J4:K4"/>
    <mergeCell ref="F5:G5"/>
    <mergeCell ref="H5:I5"/>
    <mergeCell ref="J5:K5"/>
    <mergeCell ref="B41:E41"/>
    <mergeCell ref="B42:E42"/>
    <mergeCell ref="B43:E43"/>
    <mergeCell ref="A45:L45"/>
    <mergeCell ref="A46:L46"/>
  </mergeCells>
  <printOptions horizontalCentered="1"/>
  <pageMargins left="0.70866141732283472" right="0.70866141732283472" top="0.74803149606299213" bottom="0.55118110236220474" header="0" footer="0"/>
  <pageSetup scale="9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54"/>
  <sheetViews>
    <sheetView zoomScaleNormal="100" workbookViewId="0">
      <selection activeCell="W12" sqref="W12"/>
    </sheetView>
  </sheetViews>
  <sheetFormatPr baseColWidth="10" defaultColWidth="12" defaultRowHeight="10.5" x14ac:dyDescent="0.15"/>
  <cols>
    <col min="1" max="1" width="6.33203125" customWidth="1"/>
    <col min="2" max="2" width="52.6640625" customWidth="1"/>
    <col min="3" max="3" width="10.5" bestFit="1" customWidth="1"/>
    <col min="4" max="4" width="8.83203125" customWidth="1"/>
    <col min="5" max="5" width="7" style="32" customWidth="1"/>
    <col min="6" max="6" width="11.1640625" bestFit="1" customWidth="1"/>
    <col min="7" max="7" width="14.5" customWidth="1"/>
    <col min="8" max="9" width="11.83203125" hidden="1" customWidth="1"/>
    <col min="10" max="10" width="9.6640625" hidden="1" customWidth="1"/>
    <col min="11" max="11" width="11.5" style="1" hidden="1" customWidth="1"/>
    <col min="12" max="12" width="13.33203125" style="1" hidden="1" customWidth="1"/>
    <col min="13" max="13" width="0" hidden="1" customWidth="1"/>
    <col min="14" max="14" width="13.6640625" hidden="1" customWidth="1"/>
    <col min="15" max="15" width="13.5" hidden="1" customWidth="1"/>
    <col min="16" max="19" width="0" hidden="1" customWidth="1"/>
  </cols>
  <sheetData>
    <row r="1" spans="1:22" ht="15" x14ac:dyDescent="0.2">
      <c r="A1" s="129" t="s">
        <v>0</v>
      </c>
      <c r="B1" s="129"/>
      <c r="C1" s="129"/>
      <c r="D1" s="129"/>
      <c r="E1" s="129"/>
      <c r="F1" s="129"/>
      <c r="G1" s="129"/>
      <c r="H1" s="129"/>
      <c r="I1" s="129"/>
      <c r="J1" s="129"/>
      <c r="K1" s="129"/>
      <c r="L1" s="129"/>
    </row>
    <row r="2" spans="1:22" ht="15" x14ac:dyDescent="0.2">
      <c r="A2" s="129" t="s">
        <v>1</v>
      </c>
      <c r="B2" s="129"/>
      <c r="C2" s="129"/>
      <c r="D2" s="129"/>
      <c r="E2" s="129"/>
      <c r="F2" s="129"/>
      <c r="G2" s="129"/>
      <c r="H2" s="129"/>
      <c r="I2" s="129"/>
      <c r="J2" s="129"/>
      <c r="K2" s="129"/>
      <c r="L2" s="129"/>
    </row>
    <row r="4" spans="1:22" ht="28.5" customHeight="1" x14ac:dyDescent="0.15">
      <c r="A4" s="8"/>
      <c r="B4" s="9"/>
      <c r="C4" s="9"/>
      <c r="D4" s="10"/>
      <c r="E4" s="10"/>
      <c r="F4" s="130" t="s">
        <v>98</v>
      </c>
      <c r="G4" s="131"/>
      <c r="H4" s="130" t="s">
        <v>99</v>
      </c>
      <c r="I4" s="131"/>
      <c r="J4" s="130" t="s">
        <v>100</v>
      </c>
      <c r="K4" s="131"/>
      <c r="L4" s="11"/>
    </row>
    <row r="5" spans="1:22" ht="11.25" x14ac:dyDescent="0.15">
      <c r="A5" s="8"/>
      <c r="B5" s="12"/>
      <c r="C5" s="13"/>
      <c r="D5" s="13"/>
      <c r="E5" s="12"/>
      <c r="F5" s="132" t="s">
        <v>4</v>
      </c>
      <c r="G5" s="133"/>
      <c r="H5" s="132" t="s">
        <v>5</v>
      </c>
      <c r="I5" s="133"/>
      <c r="J5" s="132" t="s">
        <v>60</v>
      </c>
      <c r="K5" s="133"/>
      <c r="L5" s="27"/>
    </row>
    <row r="6" spans="1:22"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2" ht="13.5" customHeight="1" x14ac:dyDescent="0.15">
      <c r="A7" s="28">
        <v>1</v>
      </c>
      <c r="B7" s="58" t="s">
        <v>101</v>
      </c>
      <c r="C7" s="44">
        <v>44121708</v>
      </c>
      <c r="D7" s="33" t="s">
        <v>15</v>
      </c>
      <c r="E7" s="43">
        <v>240</v>
      </c>
      <c r="F7" s="105">
        <v>2997</v>
      </c>
      <c r="G7" s="105">
        <f>+E7*F7</f>
        <v>719280</v>
      </c>
      <c r="H7" s="34">
        <v>6900</v>
      </c>
      <c r="I7" s="29">
        <f>+H7*E7</f>
        <v>1656000</v>
      </c>
      <c r="J7" s="34">
        <v>7100</v>
      </c>
      <c r="K7" s="29">
        <f>+J7*E7</f>
        <v>1704000</v>
      </c>
      <c r="L7" s="40"/>
      <c r="N7">
        <v>2997</v>
      </c>
      <c r="O7" s="81">
        <f>+N7*E7</f>
        <v>719280</v>
      </c>
      <c r="P7" s="26">
        <f>+F7-N7</f>
        <v>0</v>
      </c>
    </row>
    <row r="8" spans="1:22" ht="13.5" customHeight="1" x14ac:dyDescent="0.15">
      <c r="A8" s="28">
        <v>2</v>
      </c>
      <c r="B8" s="59" t="s">
        <v>102</v>
      </c>
      <c r="C8" s="44">
        <v>60121802</v>
      </c>
      <c r="D8" s="33" t="s">
        <v>15</v>
      </c>
      <c r="E8" s="43">
        <v>240</v>
      </c>
      <c r="F8" s="105">
        <v>10558</v>
      </c>
      <c r="G8" s="105">
        <f>+E8*F8</f>
        <v>2533920</v>
      </c>
      <c r="H8" s="34">
        <v>17900</v>
      </c>
      <c r="I8" s="29">
        <f t="shared" ref="I8:I40" si="0">+H8*E8</f>
        <v>4296000</v>
      </c>
      <c r="J8" s="34">
        <v>18100</v>
      </c>
      <c r="K8" s="29">
        <f t="shared" ref="K8:K40" si="1">+J8*E8</f>
        <v>4344000</v>
      </c>
      <c r="L8" s="40"/>
      <c r="N8">
        <v>10558</v>
      </c>
      <c r="O8" s="81">
        <f t="shared" ref="O8:O40" si="2">+N8*E8</f>
        <v>2533920</v>
      </c>
      <c r="P8" s="26">
        <f t="shared" ref="P8:P40" si="3">+F8-N8</f>
        <v>0</v>
      </c>
    </row>
    <row r="9" spans="1:22" ht="13.5" customHeight="1" x14ac:dyDescent="0.15">
      <c r="A9" s="28">
        <v>3</v>
      </c>
      <c r="B9" s="60" t="s">
        <v>103</v>
      </c>
      <c r="C9" s="44">
        <v>44111912</v>
      </c>
      <c r="D9" s="33" t="s">
        <v>15</v>
      </c>
      <c r="E9" s="43">
        <v>240</v>
      </c>
      <c r="F9" s="105">
        <v>1920</v>
      </c>
      <c r="G9" s="105">
        <f t="shared" ref="G9:G40" si="4">+E9*F9</f>
        <v>460800</v>
      </c>
      <c r="H9" s="34">
        <v>2300</v>
      </c>
      <c r="I9" s="29">
        <f t="shared" si="0"/>
        <v>552000</v>
      </c>
      <c r="J9" s="34">
        <v>2500</v>
      </c>
      <c r="K9" s="29">
        <f t="shared" si="1"/>
        <v>600000</v>
      </c>
      <c r="L9" s="40"/>
      <c r="N9">
        <v>1920</v>
      </c>
      <c r="O9" s="81">
        <f t="shared" si="2"/>
        <v>460800</v>
      </c>
      <c r="P9" s="26">
        <f t="shared" si="3"/>
        <v>0</v>
      </c>
    </row>
    <row r="10" spans="1:22" ht="13.5" customHeight="1" x14ac:dyDescent="0.15">
      <c r="A10" s="28">
        <v>4</v>
      </c>
      <c r="B10" s="61" t="s">
        <v>104</v>
      </c>
      <c r="C10" s="44">
        <v>44121702</v>
      </c>
      <c r="D10" s="33" t="s">
        <v>15</v>
      </c>
      <c r="E10" s="43">
        <v>30</v>
      </c>
      <c r="F10" s="105">
        <v>5234</v>
      </c>
      <c r="G10" s="105">
        <f t="shared" si="4"/>
        <v>157020</v>
      </c>
      <c r="H10" s="34">
        <v>6100</v>
      </c>
      <c r="I10" s="29">
        <f t="shared" si="0"/>
        <v>183000</v>
      </c>
      <c r="J10" s="34">
        <v>6200</v>
      </c>
      <c r="K10" s="29">
        <f t="shared" si="1"/>
        <v>186000</v>
      </c>
      <c r="L10" s="40"/>
      <c r="N10">
        <v>5234</v>
      </c>
      <c r="O10" s="81">
        <f t="shared" si="2"/>
        <v>157020</v>
      </c>
      <c r="P10" s="26">
        <f t="shared" si="3"/>
        <v>0</v>
      </c>
    </row>
    <row r="11" spans="1:22" ht="27" customHeight="1" x14ac:dyDescent="0.15">
      <c r="A11" s="28">
        <v>5</v>
      </c>
      <c r="B11" s="80" t="s">
        <v>64</v>
      </c>
      <c r="C11" s="44">
        <v>14111514</v>
      </c>
      <c r="D11" s="33" t="s">
        <v>15</v>
      </c>
      <c r="E11" s="43">
        <v>120</v>
      </c>
      <c r="F11" s="105">
        <v>4264</v>
      </c>
      <c r="G11" s="105">
        <f t="shared" si="4"/>
        <v>511680</v>
      </c>
      <c r="H11" s="34">
        <v>3600</v>
      </c>
      <c r="I11" s="29">
        <f t="shared" si="0"/>
        <v>432000</v>
      </c>
      <c r="J11" s="34">
        <v>3700</v>
      </c>
      <c r="K11" s="29">
        <f t="shared" si="1"/>
        <v>444000</v>
      </c>
      <c r="L11" s="40"/>
      <c r="N11">
        <v>4264</v>
      </c>
      <c r="O11" s="81">
        <f t="shared" si="2"/>
        <v>511680</v>
      </c>
      <c r="P11" s="26">
        <f t="shared" si="3"/>
        <v>0</v>
      </c>
    </row>
    <row r="12" spans="1:22" ht="13.5" customHeight="1" x14ac:dyDescent="0.15">
      <c r="A12" s="28">
        <v>6</v>
      </c>
      <c r="B12" s="63" t="s">
        <v>105</v>
      </c>
      <c r="C12" s="44">
        <v>44121708</v>
      </c>
      <c r="D12" s="33" t="s">
        <v>15</v>
      </c>
      <c r="E12" s="43">
        <v>10</v>
      </c>
      <c r="F12" s="105">
        <v>12560</v>
      </c>
      <c r="G12" s="105">
        <f t="shared" si="4"/>
        <v>125600</v>
      </c>
      <c r="H12" s="34">
        <v>15100</v>
      </c>
      <c r="I12" s="29">
        <f t="shared" si="0"/>
        <v>151000</v>
      </c>
      <c r="J12" s="34">
        <v>15200</v>
      </c>
      <c r="K12" s="29">
        <f t="shared" si="1"/>
        <v>152000</v>
      </c>
      <c r="L12" s="40"/>
      <c r="N12">
        <v>12560</v>
      </c>
      <c r="O12" s="81">
        <f t="shared" si="2"/>
        <v>125600</v>
      </c>
      <c r="P12" s="26">
        <f t="shared" si="3"/>
        <v>0</v>
      </c>
    </row>
    <row r="13" spans="1:22" ht="13.5" customHeight="1" x14ac:dyDescent="0.15">
      <c r="A13" s="28">
        <v>7</v>
      </c>
      <c r="B13" s="61" t="s">
        <v>106</v>
      </c>
      <c r="C13" s="44">
        <v>44121716</v>
      </c>
      <c r="D13" s="33" t="s">
        <v>15</v>
      </c>
      <c r="E13" s="43">
        <v>8</v>
      </c>
      <c r="F13" s="105">
        <v>12251</v>
      </c>
      <c r="G13" s="105">
        <f t="shared" si="4"/>
        <v>98008</v>
      </c>
      <c r="H13" s="34">
        <v>16100</v>
      </c>
      <c r="I13" s="29">
        <f t="shared" si="0"/>
        <v>128800</v>
      </c>
      <c r="J13" s="34">
        <v>16200</v>
      </c>
      <c r="K13" s="29">
        <f t="shared" si="1"/>
        <v>129600</v>
      </c>
      <c r="L13" s="40"/>
      <c r="N13">
        <v>12251</v>
      </c>
      <c r="O13" s="81">
        <f t="shared" si="2"/>
        <v>98008</v>
      </c>
      <c r="P13" s="83">
        <f t="shared" si="3"/>
        <v>0</v>
      </c>
      <c r="Q13" s="23"/>
      <c r="R13" s="23"/>
      <c r="S13" s="22"/>
      <c r="T13" s="22"/>
      <c r="U13" s="22"/>
      <c r="V13" s="24"/>
    </row>
    <row r="14" spans="1:22" ht="13.5" customHeight="1" x14ac:dyDescent="0.15">
      <c r="A14" s="28">
        <v>8</v>
      </c>
      <c r="B14" s="60" t="s">
        <v>107</v>
      </c>
      <c r="C14" s="44">
        <v>44121702</v>
      </c>
      <c r="D14" s="33" t="s">
        <v>15</v>
      </c>
      <c r="E14" s="43">
        <v>5</v>
      </c>
      <c r="F14" s="105">
        <v>10971</v>
      </c>
      <c r="G14" s="105">
        <f t="shared" si="4"/>
        <v>54855</v>
      </c>
      <c r="H14" s="34">
        <v>33700</v>
      </c>
      <c r="I14" s="29">
        <f t="shared" si="0"/>
        <v>168500</v>
      </c>
      <c r="J14" s="34">
        <v>34000</v>
      </c>
      <c r="K14" s="29">
        <f t="shared" si="1"/>
        <v>170000</v>
      </c>
      <c r="L14" s="40"/>
      <c r="N14">
        <v>10971</v>
      </c>
      <c r="O14" s="81">
        <f t="shared" si="2"/>
        <v>54855</v>
      </c>
      <c r="P14" s="83">
        <f t="shared" si="3"/>
        <v>0</v>
      </c>
      <c r="Q14" s="23"/>
      <c r="R14" s="23"/>
      <c r="S14" s="22"/>
      <c r="T14" s="22"/>
      <c r="U14" s="22"/>
      <c r="V14" s="25"/>
    </row>
    <row r="15" spans="1:22" ht="13.5" customHeight="1" x14ac:dyDescent="0.15">
      <c r="A15" s="28">
        <v>9</v>
      </c>
      <c r="B15" s="64" t="s">
        <v>108</v>
      </c>
      <c r="C15" s="44">
        <v>44121618</v>
      </c>
      <c r="D15" s="33" t="s">
        <v>15</v>
      </c>
      <c r="E15" s="43">
        <v>8</v>
      </c>
      <c r="F15" s="105">
        <v>5872</v>
      </c>
      <c r="G15" s="105">
        <f t="shared" si="4"/>
        <v>46976</v>
      </c>
      <c r="H15" s="34">
        <v>5500</v>
      </c>
      <c r="I15" s="29">
        <f t="shared" si="0"/>
        <v>44000</v>
      </c>
      <c r="J15" s="34">
        <v>5700</v>
      </c>
      <c r="K15" s="29">
        <f t="shared" si="1"/>
        <v>45600</v>
      </c>
      <c r="L15" s="40"/>
      <c r="N15">
        <v>5872</v>
      </c>
      <c r="O15" s="81">
        <f t="shared" si="2"/>
        <v>46976</v>
      </c>
      <c r="P15" s="26">
        <f t="shared" si="3"/>
        <v>0</v>
      </c>
      <c r="Q15" s="23"/>
      <c r="R15" s="23"/>
      <c r="S15" s="22"/>
      <c r="T15" s="22"/>
      <c r="U15" s="22"/>
      <c r="V15" s="25"/>
    </row>
    <row r="16" spans="1:22" ht="13.5" customHeight="1" x14ac:dyDescent="0.15">
      <c r="A16" s="28">
        <v>10</v>
      </c>
      <c r="B16" s="65" t="s">
        <v>109</v>
      </c>
      <c r="C16" s="44">
        <v>44121804</v>
      </c>
      <c r="D16" s="33" t="s">
        <v>15</v>
      </c>
      <c r="E16" s="43">
        <v>5</v>
      </c>
      <c r="F16" s="105">
        <v>7809</v>
      </c>
      <c r="G16" s="105">
        <f t="shared" si="4"/>
        <v>39045</v>
      </c>
      <c r="H16" s="34">
        <v>16100</v>
      </c>
      <c r="I16" s="29">
        <f t="shared" si="0"/>
        <v>80500</v>
      </c>
      <c r="J16" s="34">
        <v>16300</v>
      </c>
      <c r="K16" s="29">
        <f t="shared" si="1"/>
        <v>81500</v>
      </c>
      <c r="L16" s="40"/>
      <c r="N16">
        <v>7809</v>
      </c>
      <c r="O16" s="81">
        <f t="shared" si="2"/>
        <v>39045</v>
      </c>
      <c r="P16" s="26">
        <f t="shared" si="3"/>
        <v>0</v>
      </c>
    </row>
    <row r="17" spans="1:16" ht="13.5" customHeight="1" x14ac:dyDescent="0.15">
      <c r="A17" s="28">
        <v>11</v>
      </c>
      <c r="B17" s="66" t="s">
        <v>110</v>
      </c>
      <c r="C17" s="44">
        <v>44122118</v>
      </c>
      <c r="D17" s="33" t="s">
        <v>15</v>
      </c>
      <c r="E17" s="43">
        <v>5</v>
      </c>
      <c r="F17" s="105">
        <v>2623</v>
      </c>
      <c r="G17" s="105">
        <f t="shared" si="4"/>
        <v>13115</v>
      </c>
      <c r="H17" s="34">
        <v>3300</v>
      </c>
      <c r="I17" s="29">
        <f t="shared" si="0"/>
        <v>16500</v>
      </c>
      <c r="J17" s="34">
        <v>3500</v>
      </c>
      <c r="K17" s="29">
        <f t="shared" si="1"/>
        <v>17500</v>
      </c>
      <c r="L17" s="40"/>
      <c r="N17">
        <v>2623</v>
      </c>
      <c r="O17" s="81">
        <f t="shared" si="2"/>
        <v>13115</v>
      </c>
      <c r="P17" s="26">
        <f t="shared" si="3"/>
        <v>0</v>
      </c>
    </row>
    <row r="18" spans="1:16" ht="13.5" customHeight="1" x14ac:dyDescent="0.15">
      <c r="A18" s="28">
        <v>12</v>
      </c>
      <c r="B18" s="67" t="s">
        <v>111</v>
      </c>
      <c r="C18" s="44">
        <v>60105704</v>
      </c>
      <c r="D18" s="33" t="s">
        <v>15</v>
      </c>
      <c r="E18" s="43">
        <v>10</v>
      </c>
      <c r="F18" s="105">
        <v>2914</v>
      </c>
      <c r="G18" s="105">
        <f t="shared" si="4"/>
        <v>29140</v>
      </c>
      <c r="H18" s="34">
        <v>5500</v>
      </c>
      <c r="I18" s="29">
        <f t="shared" si="0"/>
        <v>55000</v>
      </c>
      <c r="J18" s="34">
        <v>5700</v>
      </c>
      <c r="K18" s="29">
        <f t="shared" si="1"/>
        <v>57000</v>
      </c>
      <c r="L18" s="40"/>
      <c r="N18">
        <v>2914</v>
      </c>
      <c r="O18" s="81">
        <f t="shared" si="2"/>
        <v>29140</v>
      </c>
      <c r="P18" s="26">
        <f t="shared" si="3"/>
        <v>0</v>
      </c>
    </row>
    <row r="19" spans="1:16" ht="13.5" customHeight="1" x14ac:dyDescent="0.15">
      <c r="A19" s="28">
        <v>13</v>
      </c>
      <c r="B19" s="68" t="s">
        <v>70</v>
      </c>
      <c r="C19" s="44">
        <v>44121630</v>
      </c>
      <c r="D19" s="33" t="s">
        <v>15</v>
      </c>
      <c r="E19" s="43">
        <v>5</v>
      </c>
      <c r="F19" s="105">
        <v>9943</v>
      </c>
      <c r="G19" s="105">
        <f t="shared" si="4"/>
        <v>49715</v>
      </c>
      <c r="H19" s="34">
        <v>19100</v>
      </c>
      <c r="I19" s="29">
        <f t="shared" si="0"/>
        <v>95500</v>
      </c>
      <c r="J19" s="34">
        <v>19200</v>
      </c>
      <c r="K19" s="29">
        <f t="shared" si="1"/>
        <v>96000</v>
      </c>
      <c r="L19" s="40"/>
      <c r="N19">
        <v>9943</v>
      </c>
      <c r="O19" s="81">
        <f t="shared" si="2"/>
        <v>49715</v>
      </c>
      <c r="P19" s="26">
        <f t="shared" si="3"/>
        <v>0</v>
      </c>
    </row>
    <row r="20" spans="1:16" ht="13.5" customHeight="1" x14ac:dyDescent="0.15">
      <c r="A20" s="28">
        <v>14</v>
      </c>
      <c r="B20" s="69" t="s">
        <v>71</v>
      </c>
      <c r="C20" s="44">
        <v>44121613</v>
      </c>
      <c r="D20" s="33" t="s">
        <v>15</v>
      </c>
      <c r="E20" s="43">
        <v>5</v>
      </c>
      <c r="F20" s="105">
        <v>1537</v>
      </c>
      <c r="G20" s="105">
        <f t="shared" si="4"/>
        <v>7685</v>
      </c>
      <c r="H20" s="34">
        <v>2600</v>
      </c>
      <c r="I20" s="29">
        <f t="shared" si="0"/>
        <v>13000</v>
      </c>
      <c r="J20" s="34">
        <v>2700</v>
      </c>
      <c r="K20" s="29">
        <f t="shared" si="1"/>
        <v>13500</v>
      </c>
      <c r="L20" s="40"/>
      <c r="N20">
        <v>1537</v>
      </c>
      <c r="O20" s="81">
        <f t="shared" si="2"/>
        <v>7685</v>
      </c>
      <c r="P20" s="26">
        <f t="shared" si="3"/>
        <v>0</v>
      </c>
    </row>
    <row r="21" spans="1:16" ht="13.5" customHeight="1" x14ac:dyDescent="0.15">
      <c r="A21" s="28">
        <v>15</v>
      </c>
      <c r="B21" s="70" t="s">
        <v>72</v>
      </c>
      <c r="C21" s="44">
        <v>44122104</v>
      </c>
      <c r="D21" s="33" t="s">
        <v>15</v>
      </c>
      <c r="E21" s="43">
        <v>30</v>
      </c>
      <c r="F21" s="105">
        <v>2960</v>
      </c>
      <c r="G21" s="105">
        <f t="shared" si="4"/>
        <v>88800</v>
      </c>
      <c r="H21" s="34">
        <v>3300</v>
      </c>
      <c r="I21" s="29">
        <f t="shared" si="0"/>
        <v>99000</v>
      </c>
      <c r="J21" s="34">
        <v>3500</v>
      </c>
      <c r="K21" s="29">
        <f t="shared" si="1"/>
        <v>105000</v>
      </c>
      <c r="L21" s="40"/>
      <c r="N21">
        <v>2960</v>
      </c>
      <c r="O21" s="81">
        <f t="shared" si="2"/>
        <v>88800</v>
      </c>
      <c r="P21" s="26">
        <f t="shared" si="3"/>
        <v>0</v>
      </c>
    </row>
    <row r="22" spans="1:16" ht="13.5" customHeight="1" x14ac:dyDescent="0.15">
      <c r="A22" s="28">
        <v>16</v>
      </c>
      <c r="B22" s="71" t="s">
        <v>112</v>
      </c>
      <c r="C22" s="44">
        <v>44122104</v>
      </c>
      <c r="D22" s="33" t="s">
        <v>15</v>
      </c>
      <c r="E22" s="43">
        <v>20</v>
      </c>
      <c r="F22" s="105">
        <v>1571</v>
      </c>
      <c r="G22" s="105">
        <f t="shared" si="4"/>
        <v>31420</v>
      </c>
      <c r="H22" s="34">
        <v>1300</v>
      </c>
      <c r="I22" s="29">
        <f t="shared" si="0"/>
        <v>26000</v>
      </c>
      <c r="J22" s="34">
        <v>1500</v>
      </c>
      <c r="K22" s="29">
        <f t="shared" si="1"/>
        <v>30000</v>
      </c>
      <c r="L22" s="40"/>
      <c r="N22">
        <v>1571</v>
      </c>
      <c r="O22" s="81">
        <f t="shared" si="2"/>
        <v>31420</v>
      </c>
      <c r="P22" s="26">
        <f t="shared" si="3"/>
        <v>0</v>
      </c>
    </row>
    <row r="23" spans="1:16" ht="13.5" customHeight="1" x14ac:dyDescent="0.15">
      <c r="A23" s="28">
        <v>17</v>
      </c>
      <c r="B23" s="72" t="s">
        <v>113</v>
      </c>
      <c r="C23" s="44">
        <v>60121702</v>
      </c>
      <c r="D23" s="33" t="s">
        <v>15</v>
      </c>
      <c r="E23" s="43">
        <v>10</v>
      </c>
      <c r="F23" s="105">
        <v>3360</v>
      </c>
      <c r="G23" s="105">
        <f t="shared" si="4"/>
        <v>33600</v>
      </c>
      <c r="H23" s="34">
        <v>3600</v>
      </c>
      <c r="I23" s="29">
        <f t="shared" si="0"/>
        <v>36000</v>
      </c>
      <c r="J23" s="34">
        <v>3700</v>
      </c>
      <c r="K23" s="29">
        <f t="shared" si="1"/>
        <v>37000</v>
      </c>
      <c r="L23" s="40"/>
      <c r="N23">
        <v>3360</v>
      </c>
      <c r="O23" s="81">
        <f t="shared" si="2"/>
        <v>33600</v>
      </c>
      <c r="P23" s="26">
        <f t="shared" si="3"/>
        <v>0</v>
      </c>
    </row>
    <row r="24" spans="1:16" ht="13.5" customHeight="1" x14ac:dyDescent="0.15">
      <c r="A24" s="28">
        <v>18</v>
      </c>
      <c r="B24" s="73" t="s">
        <v>75</v>
      </c>
      <c r="C24" s="44">
        <v>60121802</v>
      </c>
      <c r="D24" s="33" t="s">
        <v>15</v>
      </c>
      <c r="E24" s="43">
        <v>5</v>
      </c>
      <c r="F24" s="105">
        <v>2937</v>
      </c>
      <c r="G24" s="105">
        <f t="shared" si="4"/>
        <v>14685</v>
      </c>
      <c r="H24" s="34">
        <v>4300</v>
      </c>
      <c r="I24" s="29">
        <f t="shared" si="0"/>
        <v>21500</v>
      </c>
      <c r="J24" s="34">
        <v>4500</v>
      </c>
      <c r="K24" s="29">
        <f t="shared" si="1"/>
        <v>22500</v>
      </c>
      <c r="L24" s="40"/>
      <c r="N24">
        <v>2937</v>
      </c>
      <c r="O24" s="81">
        <f t="shared" si="2"/>
        <v>14685</v>
      </c>
      <c r="P24" s="26">
        <f t="shared" si="3"/>
        <v>0</v>
      </c>
    </row>
    <row r="25" spans="1:16" ht="13.5" customHeight="1" x14ac:dyDescent="0.15">
      <c r="A25" s="28">
        <v>19</v>
      </c>
      <c r="B25" s="74" t="s">
        <v>114</v>
      </c>
      <c r="C25" s="44">
        <v>44121510</v>
      </c>
      <c r="D25" s="33" t="s">
        <v>15</v>
      </c>
      <c r="E25" s="43">
        <v>2</v>
      </c>
      <c r="F25" s="105">
        <v>3234</v>
      </c>
      <c r="G25" s="105">
        <f t="shared" si="4"/>
        <v>6468</v>
      </c>
      <c r="H25" s="34">
        <v>6100</v>
      </c>
      <c r="I25" s="29">
        <f t="shared" si="0"/>
        <v>12200</v>
      </c>
      <c r="J25" s="34">
        <v>6300</v>
      </c>
      <c r="K25" s="29">
        <f t="shared" si="1"/>
        <v>12600</v>
      </c>
      <c r="L25" s="40"/>
      <c r="N25">
        <v>3234</v>
      </c>
      <c r="O25" s="81">
        <f t="shared" si="2"/>
        <v>6468</v>
      </c>
      <c r="P25" s="26">
        <f t="shared" si="3"/>
        <v>0</v>
      </c>
    </row>
    <row r="26" spans="1:16" ht="13.5" customHeight="1" x14ac:dyDescent="0.15">
      <c r="A26" s="28">
        <v>20</v>
      </c>
      <c r="B26" s="66" t="s">
        <v>115</v>
      </c>
      <c r="C26" s="44">
        <v>31201512</v>
      </c>
      <c r="D26" s="33" t="s">
        <v>15</v>
      </c>
      <c r="E26" s="43">
        <v>10</v>
      </c>
      <c r="F26" s="105">
        <v>5662</v>
      </c>
      <c r="G26" s="105">
        <f t="shared" si="4"/>
        <v>56620</v>
      </c>
      <c r="H26" s="34">
        <v>3700</v>
      </c>
      <c r="I26" s="29">
        <f t="shared" si="0"/>
        <v>37000</v>
      </c>
      <c r="J26" s="34">
        <v>3800</v>
      </c>
      <c r="K26" s="34">
        <f t="shared" si="1"/>
        <v>38000</v>
      </c>
      <c r="L26" s="40"/>
      <c r="N26">
        <v>5662</v>
      </c>
      <c r="O26" s="81">
        <f t="shared" si="2"/>
        <v>56620</v>
      </c>
      <c r="P26" s="26">
        <f t="shared" si="3"/>
        <v>0</v>
      </c>
    </row>
    <row r="27" spans="1:16" ht="14.25" customHeight="1" x14ac:dyDescent="0.15">
      <c r="A27" s="28">
        <v>21</v>
      </c>
      <c r="B27" s="66" t="s">
        <v>116</v>
      </c>
      <c r="C27" s="44">
        <v>31201512</v>
      </c>
      <c r="D27" s="33" t="s">
        <v>15</v>
      </c>
      <c r="E27" s="43">
        <v>15</v>
      </c>
      <c r="F27" s="105">
        <v>10424</v>
      </c>
      <c r="G27" s="105">
        <f t="shared" si="4"/>
        <v>156360</v>
      </c>
      <c r="H27" s="34">
        <v>7400</v>
      </c>
      <c r="I27" s="29">
        <f t="shared" si="0"/>
        <v>111000</v>
      </c>
      <c r="J27" s="34">
        <v>7500</v>
      </c>
      <c r="K27" s="29">
        <f t="shared" si="1"/>
        <v>112500</v>
      </c>
      <c r="L27" s="40"/>
      <c r="N27">
        <v>10424</v>
      </c>
      <c r="O27" s="81">
        <f t="shared" si="2"/>
        <v>156360</v>
      </c>
      <c r="P27" s="26">
        <f t="shared" si="3"/>
        <v>0</v>
      </c>
    </row>
    <row r="28" spans="1:16" ht="13.5" customHeight="1" x14ac:dyDescent="0.15">
      <c r="A28" s="28">
        <v>22</v>
      </c>
      <c r="B28" s="66" t="s">
        <v>117</v>
      </c>
      <c r="C28" s="44">
        <v>31201512</v>
      </c>
      <c r="D28" s="33" t="s">
        <v>15</v>
      </c>
      <c r="E28" s="43">
        <v>15</v>
      </c>
      <c r="F28" s="105">
        <v>3429</v>
      </c>
      <c r="G28" s="105">
        <f t="shared" si="4"/>
        <v>51435</v>
      </c>
      <c r="H28" s="34">
        <v>7100</v>
      </c>
      <c r="I28" s="29">
        <f t="shared" si="0"/>
        <v>106500</v>
      </c>
      <c r="J28" s="34">
        <v>7200</v>
      </c>
      <c r="K28" s="29">
        <f t="shared" si="1"/>
        <v>108000</v>
      </c>
      <c r="L28" s="40"/>
      <c r="N28">
        <v>3429</v>
      </c>
      <c r="O28" s="81">
        <f t="shared" si="2"/>
        <v>51435</v>
      </c>
      <c r="P28" s="26">
        <f t="shared" si="3"/>
        <v>0</v>
      </c>
    </row>
    <row r="29" spans="1:16" ht="13.5" customHeight="1" x14ac:dyDescent="0.15">
      <c r="A29" s="28">
        <v>23</v>
      </c>
      <c r="B29" s="75" t="s">
        <v>118</v>
      </c>
      <c r="C29" s="44">
        <v>60105704</v>
      </c>
      <c r="D29" s="33" t="s">
        <v>15</v>
      </c>
      <c r="E29" s="43">
        <v>10</v>
      </c>
      <c r="F29" s="105">
        <v>4457</v>
      </c>
      <c r="G29" s="105">
        <f t="shared" si="4"/>
        <v>44570</v>
      </c>
      <c r="H29" s="34">
        <v>8100</v>
      </c>
      <c r="I29" s="29">
        <f t="shared" si="0"/>
        <v>81000</v>
      </c>
      <c r="J29" s="34">
        <v>8300</v>
      </c>
      <c r="K29" s="29">
        <f t="shared" si="1"/>
        <v>83000</v>
      </c>
      <c r="L29" s="40"/>
      <c r="N29">
        <v>4457</v>
      </c>
      <c r="O29" s="81">
        <f t="shared" si="2"/>
        <v>44570</v>
      </c>
      <c r="P29" s="26">
        <f t="shared" si="3"/>
        <v>0</v>
      </c>
    </row>
    <row r="30" spans="1:16" ht="13.5" customHeight="1" x14ac:dyDescent="0.15">
      <c r="A30" s="28">
        <v>24</v>
      </c>
      <c r="B30" s="76" t="s">
        <v>82</v>
      </c>
      <c r="C30" s="44">
        <v>14111615</v>
      </c>
      <c r="D30" s="33" t="s">
        <v>15</v>
      </c>
      <c r="E30" s="43">
        <v>2</v>
      </c>
      <c r="F30" s="105">
        <v>35697</v>
      </c>
      <c r="G30" s="105">
        <f t="shared" si="4"/>
        <v>71394</v>
      </c>
      <c r="H30" s="34">
        <v>104500</v>
      </c>
      <c r="I30" s="29">
        <f t="shared" si="0"/>
        <v>209000</v>
      </c>
      <c r="J30" s="34">
        <v>105000</v>
      </c>
      <c r="K30" s="29">
        <f t="shared" si="1"/>
        <v>210000</v>
      </c>
      <c r="L30" s="40"/>
      <c r="N30">
        <v>35697</v>
      </c>
      <c r="O30" s="81">
        <f t="shared" si="2"/>
        <v>71394</v>
      </c>
      <c r="P30" s="83">
        <f t="shared" si="3"/>
        <v>0</v>
      </c>
    </row>
    <row r="31" spans="1:16" ht="13.5" customHeight="1" x14ac:dyDescent="0.15">
      <c r="A31" s="28">
        <v>25</v>
      </c>
      <c r="B31" s="77" t="s">
        <v>83</v>
      </c>
      <c r="C31" s="44">
        <v>44122003</v>
      </c>
      <c r="D31" s="33" t="s">
        <v>15</v>
      </c>
      <c r="E31" s="43">
        <v>50</v>
      </c>
      <c r="F31" s="105">
        <v>1817</v>
      </c>
      <c r="G31" s="105">
        <f t="shared" si="4"/>
        <v>90850</v>
      </c>
      <c r="H31" s="34">
        <v>3100</v>
      </c>
      <c r="I31" s="29">
        <f t="shared" si="0"/>
        <v>155000</v>
      </c>
      <c r="J31" s="34">
        <v>3300</v>
      </c>
      <c r="K31" s="29">
        <f t="shared" si="1"/>
        <v>165000</v>
      </c>
      <c r="L31" s="40"/>
      <c r="N31">
        <v>1817</v>
      </c>
      <c r="O31" s="81">
        <f t="shared" si="2"/>
        <v>90850</v>
      </c>
      <c r="P31" s="26">
        <f t="shared" si="3"/>
        <v>0</v>
      </c>
    </row>
    <row r="32" spans="1:16" ht="13.5" customHeight="1" x14ac:dyDescent="0.15">
      <c r="A32" s="28">
        <v>26</v>
      </c>
      <c r="B32" s="78" t="s">
        <v>119</v>
      </c>
      <c r="C32" s="44">
        <v>14111507</v>
      </c>
      <c r="D32" s="33" t="s">
        <v>15</v>
      </c>
      <c r="E32" s="43">
        <v>10</v>
      </c>
      <c r="F32" s="105">
        <v>148194</v>
      </c>
      <c r="G32" s="105">
        <f t="shared" si="4"/>
        <v>1481940</v>
      </c>
      <c r="H32" s="34">
        <v>161000</v>
      </c>
      <c r="I32" s="29">
        <f t="shared" si="0"/>
        <v>1610000</v>
      </c>
      <c r="J32" s="34">
        <v>162000</v>
      </c>
      <c r="K32" s="29">
        <f t="shared" si="1"/>
        <v>1620000</v>
      </c>
      <c r="L32" s="40"/>
      <c r="N32">
        <v>148194</v>
      </c>
      <c r="O32" s="81">
        <f t="shared" si="2"/>
        <v>1481940</v>
      </c>
      <c r="P32" s="26">
        <f t="shared" si="3"/>
        <v>0</v>
      </c>
    </row>
    <row r="33" spans="1:16" ht="13.5" customHeight="1" x14ac:dyDescent="0.15">
      <c r="A33" s="28">
        <v>27</v>
      </c>
      <c r="B33" s="76" t="s">
        <v>120</v>
      </c>
      <c r="C33" s="44">
        <v>14111507</v>
      </c>
      <c r="D33" s="33" t="s">
        <v>15</v>
      </c>
      <c r="E33" s="43">
        <v>10</v>
      </c>
      <c r="F33" s="105">
        <v>182346</v>
      </c>
      <c r="G33" s="105">
        <f t="shared" si="4"/>
        <v>1823460</v>
      </c>
      <c r="H33" s="34">
        <v>191000</v>
      </c>
      <c r="I33" s="29">
        <f t="shared" si="0"/>
        <v>1910000</v>
      </c>
      <c r="J33" s="34">
        <v>192000</v>
      </c>
      <c r="K33" s="29">
        <f t="shared" si="1"/>
        <v>1920000</v>
      </c>
      <c r="L33" s="40"/>
      <c r="N33">
        <v>182346</v>
      </c>
      <c r="O33" s="81">
        <f t="shared" si="2"/>
        <v>1823460</v>
      </c>
      <c r="P33" s="26">
        <f t="shared" si="3"/>
        <v>0</v>
      </c>
    </row>
    <row r="34" spans="1:16" ht="13.5" customHeight="1" x14ac:dyDescent="0.15">
      <c r="A34" s="28">
        <v>28</v>
      </c>
      <c r="B34" s="78" t="s">
        <v>121</v>
      </c>
      <c r="C34" s="44">
        <v>44121706</v>
      </c>
      <c r="D34" s="33" t="s">
        <v>15</v>
      </c>
      <c r="E34" s="43">
        <v>5</v>
      </c>
      <c r="F34" s="105">
        <v>5590</v>
      </c>
      <c r="G34" s="105">
        <f t="shared" si="4"/>
        <v>27950</v>
      </c>
      <c r="H34" s="34">
        <v>11600</v>
      </c>
      <c r="I34" s="29">
        <f t="shared" si="0"/>
        <v>58000</v>
      </c>
      <c r="J34" s="34">
        <v>11800</v>
      </c>
      <c r="K34" s="29">
        <f t="shared" si="1"/>
        <v>59000</v>
      </c>
      <c r="L34" s="40"/>
      <c r="N34">
        <v>5590</v>
      </c>
      <c r="O34" s="81">
        <f t="shared" si="2"/>
        <v>27950</v>
      </c>
      <c r="P34" s="26">
        <f t="shared" si="3"/>
        <v>0</v>
      </c>
    </row>
    <row r="35" spans="1:16" ht="13.5" customHeight="1" x14ac:dyDescent="0.15">
      <c r="A35" s="28">
        <v>29</v>
      </c>
      <c r="B35" s="76" t="s">
        <v>122</v>
      </c>
      <c r="C35" s="44">
        <v>44121503</v>
      </c>
      <c r="D35" s="33" t="s">
        <v>15</v>
      </c>
      <c r="E35" s="43">
        <v>5</v>
      </c>
      <c r="F35" s="105">
        <v>10114</v>
      </c>
      <c r="G35" s="105">
        <f t="shared" si="4"/>
        <v>50570</v>
      </c>
      <c r="H35" s="34">
        <v>13600</v>
      </c>
      <c r="I35" s="29">
        <f t="shared" si="0"/>
        <v>68000</v>
      </c>
      <c r="J35" s="34">
        <v>13800</v>
      </c>
      <c r="K35" s="29">
        <f t="shared" si="1"/>
        <v>69000</v>
      </c>
      <c r="L35" s="40"/>
      <c r="N35">
        <v>10114</v>
      </c>
      <c r="O35" s="81">
        <f t="shared" si="2"/>
        <v>50570</v>
      </c>
      <c r="P35" s="26">
        <f t="shared" si="3"/>
        <v>0</v>
      </c>
    </row>
    <row r="36" spans="1:16" ht="13.5" customHeight="1" x14ac:dyDescent="0.15">
      <c r="A36" s="28">
        <v>30</v>
      </c>
      <c r="B36" s="76" t="s">
        <v>87</v>
      </c>
      <c r="C36" s="44">
        <v>44121503</v>
      </c>
      <c r="D36" s="33" t="s">
        <v>15</v>
      </c>
      <c r="E36" s="43">
        <v>5</v>
      </c>
      <c r="F36" s="105">
        <v>12909</v>
      </c>
      <c r="G36" s="105">
        <f t="shared" si="4"/>
        <v>64545</v>
      </c>
      <c r="H36" s="34">
        <v>14600</v>
      </c>
      <c r="I36" s="29">
        <f t="shared" si="0"/>
        <v>73000</v>
      </c>
      <c r="J36" s="34">
        <v>14800</v>
      </c>
      <c r="K36" s="29">
        <f t="shared" si="1"/>
        <v>74000</v>
      </c>
      <c r="L36" s="40"/>
      <c r="N36">
        <v>12909</v>
      </c>
      <c r="O36" s="81">
        <f t="shared" si="2"/>
        <v>64545</v>
      </c>
      <c r="P36" s="26">
        <f t="shared" si="3"/>
        <v>0</v>
      </c>
    </row>
    <row r="37" spans="1:16" ht="13.5" customHeight="1" x14ac:dyDescent="0.15">
      <c r="A37" s="28">
        <v>31</v>
      </c>
      <c r="B37" s="79" t="s">
        <v>123</v>
      </c>
      <c r="C37" s="44">
        <v>44121708</v>
      </c>
      <c r="D37" s="33" t="s">
        <v>15</v>
      </c>
      <c r="E37" s="43">
        <v>5</v>
      </c>
      <c r="F37" s="105">
        <v>9063</v>
      </c>
      <c r="G37" s="105">
        <f t="shared" si="4"/>
        <v>45315</v>
      </c>
      <c r="H37" s="34">
        <v>15100</v>
      </c>
      <c r="I37" s="29">
        <f t="shared" si="0"/>
        <v>75500</v>
      </c>
      <c r="J37" s="34">
        <v>15300</v>
      </c>
      <c r="K37" s="29">
        <f t="shared" si="1"/>
        <v>76500</v>
      </c>
      <c r="L37" s="40"/>
      <c r="N37">
        <v>9063</v>
      </c>
      <c r="O37" s="81">
        <f t="shared" si="2"/>
        <v>45315</v>
      </c>
      <c r="P37" s="26">
        <f t="shared" si="3"/>
        <v>0</v>
      </c>
    </row>
    <row r="38" spans="1:16" ht="13.5" customHeight="1" x14ac:dyDescent="0.15">
      <c r="A38" s="28">
        <v>32</v>
      </c>
      <c r="B38" s="79" t="s">
        <v>124</v>
      </c>
      <c r="C38" s="44">
        <v>14111519</v>
      </c>
      <c r="D38" s="33" t="s">
        <v>15</v>
      </c>
      <c r="E38" s="43">
        <v>10</v>
      </c>
      <c r="F38" s="105">
        <v>418</v>
      </c>
      <c r="G38" s="105">
        <f t="shared" si="4"/>
        <v>4180</v>
      </c>
      <c r="H38" s="34">
        <v>500</v>
      </c>
      <c r="I38" s="29">
        <f t="shared" si="0"/>
        <v>5000</v>
      </c>
      <c r="J38" s="34">
        <v>600</v>
      </c>
      <c r="K38" s="29">
        <f t="shared" si="1"/>
        <v>6000</v>
      </c>
      <c r="L38" s="40"/>
      <c r="N38">
        <v>418</v>
      </c>
      <c r="O38" s="81">
        <f t="shared" si="2"/>
        <v>4180</v>
      </c>
      <c r="P38" s="26">
        <f t="shared" si="3"/>
        <v>0</v>
      </c>
    </row>
    <row r="39" spans="1:16" ht="13.5" customHeight="1" x14ac:dyDescent="0.15">
      <c r="A39" s="28">
        <v>33</v>
      </c>
      <c r="B39" s="79" t="s">
        <v>125</v>
      </c>
      <c r="C39" s="44">
        <v>44122104</v>
      </c>
      <c r="D39" s="33" t="s">
        <v>15</v>
      </c>
      <c r="E39" s="43">
        <v>20</v>
      </c>
      <c r="F39" s="105">
        <v>349</v>
      </c>
      <c r="G39" s="105">
        <f t="shared" si="4"/>
        <v>6980</v>
      </c>
      <c r="H39" s="34">
        <v>1000</v>
      </c>
      <c r="I39" s="29">
        <f t="shared" si="0"/>
        <v>20000</v>
      </c>
      <c r="J39" s="34">
        <v>1200</v>
      </c>
      <c r="K39" s="29">
        <f t="shared" si="1"/>
        <v>24000</v>
      </c>
      <c r="L39" s="40"/>
      <c r="N39">
        <v>349</v>
      </c>
      <c r="O39" s="81">
        <f t="shared" si="2"/>
        <v>6980</v>
      </c>
      <c r="P39" s="26">
        <f t="shared" si="3"/>
        <v>0</v>
      </c>
    </row>
    <row r="40" spans="1:16" ht="13.5" customHeight="1" x14ac:dyDescent="0.15">
      <c r="A40" s="28">
        <v>34</v>
      </c>
      <c r="B40" s="79" t="s">
        <v>126</v>
      </c>
      <c r="C40" s="50">
        <v>44122003</v>
      </c>
      <c r="D40" s="33" t="s">
        <v>15</v>
      </c>
      <c r="E40" s="52">
        <v>5</v>
      </c>
      <c r="F40" s="106">
        <v>6274</v>
      </c>
      <c r="G40" s="105">
        <f t="shared" si="4"/>
        <v>31370</v>
      </c>
      <c r="H40" s="53">
        <v>7000</v>
      </c>
      <c r="I40" s="29">
        <f t="shared" si="0"/>
        <v>35000</v>
      </c>
      <c r="J40" s="53">
        <v>7200</v>
      </c>
      <c r="K40" s="29">
        <f t="shared" si="1"/>
        <v>36000</v>
      </c>
      <c r="L40" s="55"/>
      <c r="M40" s="26"/>
      <c r="N40">
        <v>6274</v>
      </c>
      <c r="O40" s="81">
        <f t="shared" si="2"/>
        <v>31370</v>
      </c>
      <c r="P40" s="26">
        <f t="shared" si="3"/>
        <v>0</v>
      </c>
    </row>
    <row r="41" spans="1:16" ht="13.5" customHeight="1" x14ac:dyDescent="0.15">
      <c r="A41" s="28"/>
      <c r="B41" s="125" t="s">
        <v>48</v>
      </c>
      <c r="C41" s="125"/>
      <c r="D41" s="125"/>
      <c r="E41" s="125"/>
      <c r="F41" s="53"/>
      <c r="G41" s="103">
        <f>SUM(G7:G40)</f>
        <v>9029351</v>
      </c>
      <c r="H41" s="53"/>
      <c r="I41" s="29"/>
      <c r="J41" s="53"/>
      <c r="K41" s="29"/>
      <c r="L41" s="55"/>
      <c r="M41" s="26"/>
      <c r="O41" s="81"/>
      <c r="P41" s="26"/>
    </row>
    <row r="42" spans="1:16" ht="13.5" customHeight="1" x14ac:dyDescent="0.15">
      <c r="A42" s="28"/>
      <c r="B42" s="125" t="s">
        <v>50</v>
      </c>
      <c r="C42" s="125"/>
      <c r="D42" s="125"/>
      <c r="E42" s="125"/>
      <c r="F42" s="53"/>
      <c r="G42" s="103">
        <v>1612252.79</v>
      </c>
      <c r="H42" s="53"/>
      <c r="I42" s="29"/>
      <c r="J42" s="53"/>
      <c r="K42" s="29"/>
      <c r="L42" s="55"/>
      <c r="M42" s="26"/>
      <c r="O42" s="81"/>
      <c r="P42" s="26"/>
    </row>
    <row r="43" spans="1:16" ht="12.75" x14ac:dyDescent="0.15">
      <c r="A43" s="45"/>
      <c r="B43" s="125" t="s">
        <v>127</v>
      </c>
      <c r="C43" s="125"/>
      <c r="D43" s="125"/>
      <c r="E43" s="125"/>
      <c r="F43" s="45"/>
      <c r="G43" s="104">
        <f>+G41+G42</f>
        <v>10641603.789999999</v>
      </c>
      <c r="H43" s="42" t="s">
        <v>52</v>
      </c>
      <c r="I43" s="41">
        <f>SUM(I7:I40)</f>
        <v>12620500</v>
      </c>
      <c r="J43" s="42" t="s">
        <v>52</v>
      </c>
      <c r="K43" s="41">
        <f>SUM(K7:K40)</f>
        <v>12848800</v>
      </c>
      <c r="L43" s="19">
        <f>(G43+K43)/2</f>
        <v>11745201.895</v>
      </c>
      <c r="N43">
        <f>+L43*0.8</f>
        <v>9396161.5160000008</v>
      </c>
      <c r="O43" s="82">
        <f>SUM(O7:O40)</f>
        <v>9029351</v>
      </c>
    </row>
    <row r="44" spans="1:16" ht="12" x14ac:dyDescent="0.15">
      <c r="A44" s="14"/>
      <c r="B44" s="15"/>
      <c r="C44" s="16"/>
      <c r="D44" s="14"/>
      <c r="E44" s="14"/>
      <c r="F44" s="14"/>
      <c r="G44" s="14"/>
      <c r="H44" s="14"/>
      <c r="I44" s="14"/>
      <c r="J44" s="17"/>
      <c r="K44" s="18"/>
      <c r="L44" s="20"/>
    </row>
    <row r="45" spans="1:16" ht="31.5" customHeight="1" x14ac:dyDescent="0.15">
      <c r="A45" s="126" t="s">
        <v>128</v>
      </c>
      <c r="B45" s="126"/>
      <c r="C45" s="126"/>
      <c r="D45" s="126"/>
      <c r="E45" s="126"/>
      <c r="F45" s="126"/>
      <c r="G45" s="126"/>
      <c r="H45" s="126"/>
      <c r="I45" s="126"/>
      <c r="J45" s="126"/>
      <c r="K45" s="126"/>
      <c r="L45" s="126"/>
    </row>
    <row r="46" spans="1:16" x14ac:dyDescent="0.15">
      <c r="A46" s="127" t="s">
        <v>52</v>
      </c>
      <c r="B46" s="127"/>
      <c r="C46" s="127"/>
      <c r="D46" s="127"/>
      <c r="E46" s="127"/>
      <c r="F46" s="127"/>
      <c r="G46" s="127"/>
      <c r="H46" s="127"/>
      <c r="I46" s="127"/>
      <c r="J46" s="127"/>
      <c r="K46" s="127"/>
      <c r="L46" s="127"/>
    </row>
    <row r="47" spans="1:16" ht="15" x14ac:dyDescent="0.2">
      <c r="A47" s="21" t="s">
        <v>129</v>
      </c>
      <c r="B47" s="3"/>
      <c r="C47" s="3"/>
      <c r="D47" s="4"/>
      <c r="E47" s="4"/>
      <c r="F47" s="4"/>
      <c r="G47" s="46"/>
      <c r="H47" s="46"/>
      <c r="I47" s="46"/>
      <c r="J47" s="3"/>
      <c r="K47" s="5"/>
      <c r="L47" s="5"/>
    </row>
    <row r="48" spans="1:16" ht="15" x14ac:dyDescent="0.2">
      <c r="A48" s="21"/>
      <c r="B48" s="3"/>
      <c r="C48" s="3"/>
      <c r="D48" s="4"/>
      <c r="E48" s="4"/>
      <c r="F48" s="4"/>
      <c r="G48" s="30"/>
      <c r="H48" s="30"/>
      <c r="I48" s="30"/>
      <c r="J48" s="3"/>
      <c r="K48" s="5"/>
      <c r="L48" s="5"/>
    </row>
    <row r="49" spans="1:12" ht="15" x14ac:dyDescent="0.2">
      <c r="A49" s="21"/>
      <c r="B49" s="3"/>
      <c r="C49" s="3"/>
      <c r="D49" s="4"/>
      <c r="E49" s="4"/>
      <c r="F49" s="4"/>
      <c r="G49" s="46"/>
      <c r="H49" s="46"/>
      <c r="I49" s="46"/>
      <c r="J49" s="3"/>
      <c r="K49" s="5"/>
      <c r="L49" s="5"/>
    </row>
    <row r="50" spans="1:12" ht="15" x14ac:dyDescent="0.2">
      <c r="A50" s="21"/>
      <c r="B50" s="3"/>
      <c r="C50" s="3"/>
      <c r="D50" s="4"/>
      <c r="E50" s="4"/>
      <c r="F50" s="4"/>
      <c r="G50" s="31"/>
      <c r="H50" s="31"/>
      <c r="I50" s="31"/>
      <c r="J50" s="3"/>
      <c r="K50" s="5"/>
      <c r="L50" s="5"/>
    </row>
    <row r="51" spans="1:12" ht="15" x14ac:dyDescent="0.2">
      <c r="A51" s="21"/>
      <c r="B51" s="3"/>
      <c r="C51" s="3"/>
      <c r="D51" s="4"/>
      <c r="E51" s="4"/>
      <c r="F51" s="4"/>
      <c r="G51" s="31"/>
      <c r="H51" s="31"/>
      <c r="I51" s="31"/>
      <c r="J51" s="3"/>
      <c r="K51" s="5"/>
      <c r="L51" s="5"/>
    </row>
    <row r="52" spans="1:12" ht="15" x14ac:dyDescent="0.2">
      <c r="A52" s="128" t="s">
        <v>55</v>
      </c>
      <c r="B52" s="128"/>
      <c r="C52" s="3"/>
      <c r="D52" s="4"/>
      <c r="E52" s="4"/>
      <c r="F52" s="4"/>
      <c r="G52" s="4"/>
      <c r="H52" s="4"/>
      <c r="I52" s="4"/>
      <c r="J52" s="3"/>
      <c r="K52" s="5"/>
    </row>
    <row r="53" spans="1:12" ht="15" x14ac:dyDescent="0.2">
      <c r="A53" s="6" t="s">
        <v>56</v>
      </c>
      <c r="B53" s="7"/>
      <c r="C53" s="7"/>
      <c r="D53" s="4"/>
      <c r="E53" s="4"/>
      <c r="F53" s="4"/>
      <c r="G53" s="4"/>
      <c r="H53" s="4"/>
      <c r="I53" s="4"/>
      <c r="J53" s="3"/>
      <c r="K53" s="5"/>
    </row>
    <row r="54" spans="1:12" ht="15" x14ac:dyDescent="0.2">
      <c r="A54" s="2"/>
      <c r="B54" s="3"/>
      <c r="C54" s="3"/>
      <c r="D54" s="4"/>
      <c r="E54" s="4"/>
      <c r="F54" s="4"/>
      <c r="G54" s="4"/>
      <c r="H54" s="4"/>
      <c r="I54" s="4"/>
      <c r="J54" s="3"/>
      <c r="K54" s="5"/>
    </row>
  </sheetData>
  <mergeCells count="14">
    <mergeCell ref="F5:G5"/>
    <mergeCell ref="H5:I5"/>
    <mergeCell ref="J5:K5"/>
    <mergeCell ref="A1:L1"/>
    <mergeCell ref="A2:L2"/>
    <mergeCell ref="F4:G4"/>
    <mergeCell ref="H4:I4"/>
    <mergeCell ref="J4:K4"/>
    <mergeCell ref="B43:E43"/>
    <mergeCell ref="A45:L45"/>
    <mergeCell ref="A46:L46"/>
    <mergeCell ref="A52:B52"/>
    <mergeCell ref="B41:E41"/>
    <mergeCell ref="B42:E42"/>
  </mergeCells>
  <printOptions horizontalCentered="1"/>
  <pageMargins left="0.70866141732283472" right="0.70866141732283472" top="0.74803149606299213" bottom="0.55118110236220474" header="0" footer="0"/>
  <pageSetup scale="9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31"/>
  <sheetViews>
    <sheetView zoomScaleNormal="100" workbookViewId="0">
      <selection activeCell="A5" sqref="A5:U19"/>
    </sheetView>
  </sheetViews>
  <sheetFormatPr baseColWidth="10" defaultColWidth="12" defaultRowHeight="10.5" x14ac:dyDescent="0.15"/>
  <cols>
    <col min="1" max="1" width="6.33203125" customWidth="1"/>
    <col min="2" max="2" width="48.83203125" customWidth="1"/>
    <col min="3" max="3" width="10.5" bestFit="1" customWidth="1"/>
    <col min="4" max="4" width="8.83203125" customWidth="1"/>
    <col min="5" max="5" width="7" style="32" customWidth="1"/>
    <col min="6" max="6" width="10.1640625" hidden="1" customWidth="1"/>
    <col min="7" max="9" width="11.83203125" hidden="1" customWidth="1"/>
    <col min="10" max="10" width="9.6640625" hidden="1" customWidth="1"/>
    <col min="11" max="11" width="11.5" style="1" hidden="1" customWidth="1"/>
    <col min="12" max="12" width="13.33203125" style="1" hidden="1" customWidth="1"/>
    <col min="13" max="14" width="0" hidden="1" customWidth="1"/>
    <col min="15" max="16" width="18.6640625" customWidth="1"/>
    <col min="17" max="17" width="18.6640625" hidden="1" customWidth="1"/>
    <col min="18" max="18" width="13.5" hidden="1" customWidth="1"/>
    <col min="19" max="20" width="0" hidden="1" customWidth="1"/>
    <col min="21" max="21" width="10.83203125" customWidth="1"/>
  </cols>
  <sheetData>
    <row r="1" spans="1:25" ht="15" x14ac:dyDescent="0.2">
      <c r="A1" s="129" t="s">
        <v>0</v>
      </c>
      <c r="B1" s="129"/>
      <c r="C1" s="129"/>
      <c r="D1" s="129"/>
      <c r="E1" s="129"/>
      <c r="F1" s="129"/>
      <c r="G1" s="129"/>
      <c r="H1" s="129"/>
      <c r="I1" s="129"/>
      <c r="J1" s="129"/>
      <c r="K1" s="129"/>
      <c r="L1" s="129"/>
    </row>
    <row r="2" spans="1:25" ht="15" x14ac:dyDescent="0.2">
      <c r="A2" s="129" t="s">
        <v>1</v>
      </c>
      <c r="B2" s="129"/>
      <c r="C2" s="129"/>
      <c r="D2" s="129"/>
      <c r="E2" s="129"/>
      <c r="F2" s="129"/>
      <c r="G2" s="129"/>
      <c r="H2" s="129"/>
      <c r="I2" s="129"/>
      <c r="J2" s="129"/>
      <c r="K2" s="129"/>
      <c r="L2" s="129"/>
    </row>
    <row r="4" spans="1:25" ht="11.25" x14ac:dyDescent="0.15">
      <c r="A4" s="8"/>
      <c r="B4" s="12"/>
      <c r="C4" s="13"/>
      <c r="D4" s="13"/>
      <c r="E4" s="12"/>
      <c r="F4" s="138" t="s">
        <v>4</v>
      </c>
      <c r="G4" s="139"/>
      <c r="H4" s="138" t="s">
        <v>5</v>
      </c>
      <c r="I4" s="139"/>
      <c r="J4" s="138" t="s">
        <v>60</v>
      </c>
      <c r="K4" s="139"/>
      <c r="L4" s="86"/>
    </row>
    <row r="5" spans="1:25" ht="42" x14ac:dyDescent="0.15">
      <c r="A5" s="35" t="s">
        <v>6</v>
      </c>
      <c r="B5" s="36" t="s">
        <v>7</v>
      </c>
      <c r="C5" s="36" t="s">
        <v>8</v>
      </c>
      <c r="D5" s="36" t="s">
        <v>9</v>
      </c>
      <c r="E5" s="36" t="s">
        <v>10</v>
      </c>
      <c r="F5" s="37" t="s">
        <v>11</v>
      </c>
      <c r="G5" s="37" t="s">
        <v>12</v>
      </c>
      <c r="H5" s="37" t="s">
        <v>11</v>
      </c>
      <c r="I5" s="37" t="s">
        <v>12</v>
      </c>
      <c r="J5" s="37" t="s">
        <v>11</v>
      </c>
      <c r="K5" s="37" t="s">
        <v>12</v>
      </c>
      <c r="L5" s="38" t="s">
        <v>13</v>
      </c>
      <c r="M5" s="91"/>
      <c r="N5" s="91"/>
      <c r="O5" s="85" t="s">
        <v>130</v>
      </c>
      <c r="P5" s="85" t="s">
        <v>131</v>
      </c>
      <c r="Q5" s="85"/>
      <c r="R5" s="84"/>
      <c r="S5" s="91"/>
      <c r="T5" s="91"/>
      <c r="U5" s="85" t="s">
        <v>132</v>
      </c>
    </row>
    <row r="6" spans="1:25" ht="13.5" customHeight="1" x14ac:dyDescent="0.15">
      <c r="A6" s="28">
        <v>1</v>
      </c>
      <c r="B6" s="92" t="s">
        <v>101</v>
      </c>
      <c r="C6" s="44">
        <v>44121708</v>
      </c>
      <c r="D6" s="33" t="s">
        <v>15</v>
      </c>
      <c r="E6" s="43">
        <v>240</v>
      </c>
      <c r="F6" s="34">
        <v>6800</v>
      </c>
      <c r="G6" s="34">
        <f>+E6*F6</f>
        <v>1632000</v>
      </c>
      <c r="H6" s="34">
        <v>6900</v>
      </c>
      <c r="I6" s="29">
        <f>+H6*E6</f>
        <v>1656000</v>
      </c>
      <c r="J6" s="34">
        <v>7100</v>
      </c>
      <c r="K6" s="29">
        <f>+J6*E6</f>
        <v>1704000</v>
      </c>
      <c r="L6" s="40"/>
      <c r="M6" s="91">
        <f>+(F6+H6+J6)/3</f>
        <v>6933.333333333333</v>
      </c>
      <c r="N6" s="91">
        <f>+M6/1.19</f>
        <v>5826.3305322128854</v>
      </c>
      <c r="O6" s="102">
        <v>2997</v>
      </c>
      <c r="P6" s="101">
        <v>5826.3305322128854</v>
      </c>
      <c r="Q6" s="91"/>
      <c r="R6" s="93">
        <f>+O6*E6</f>
        <v>719280</v>
      </c>
      <c r="S6" s="94">
        <f>+F6-O6</f>
        <v>3803</v>
      </c>
      <c r="T6" s="91">
        <f>+O6*100/N6</f>
        <v>51.438894230769229</v>
      </c>
      <c r="U6" s="96">
        <f>100-T6</f>
        <v>48.561105769230771</v>
      </c>
    </row>
    <row r="7" spans="1:25" ht="13.5" customHeight="1" x14ac:dyDescent="0.15">
      <c r="A7" s="28">
        <v>8</v>
      </c>
      <c r="B7" s="92" t="s">
        <v>107</v>
      </c>
      <c r="C7" s="44">
        <v>44121702</v>
      </c>
      <c r="D7" s="33" t="s">
        <v>15</v>
      </c>
      <c r="E7" s="43">
        <v>5</v>
      </c>
      <c r="F7" s="34">
        <v>33600</v>
      </c>
      <c r="G7" s="34">
        <f t="shared" ref="G7:G19" si="0">+E7*F7</f>
        <v>168000</v>
      </c>
      <c r="H7" s="34">
        <v>33700</v>
      </c>
      <c r="I7" s="29">
        <f t="shared" ref="I7:I19" si="1">+H7*E7</f>
        <v>168500</v>
      </c>
      <c r="J7" s="34">
        <v>34000</v>
      </c>
      <c r="K7" s="29">
        <f t="shared" ref="K7:K19" si="2">+J7*E7</f>
        <v>170000</v>
      </c>
      <c r="L7" s="40"/>
      <c r="M7" s="91">
        <f t="shared" ref="M7:M19" si="3">+(F7+H7+J7)/3</f>
        <v>33766.666666666664</v>
      </c>
      <c r="N7" s="91">
        <f t="shared" ref="N7:N19" si="4">+M7/1.19</f>
        <v>28375.35014005602</v>
      </c>
      <c r="O7" s="102">
        <v>10971</v>
      </c>
      <c r="P7" s="101">
        <v>28375.35014005602</v>
      </c>
      <c r="Q7" s="91"/>
      <c r="R7" s="93">
        <f t="shared" ref="R7:R19" si="5">+O7*E7</f>
        <v>54855</v>
      </c>
      <c r="S7" s="95">
        <f t="shared" ref="S7:S19" si="6">+F7-O7</f>
        <v>22629</v>
      </c>
      <c r="T7" s="91">
        <f t="shared" ref="T7:T19" si="7">+O7*100/N7</f>
        <v>38.663840078973351</v>
      </c>
      <c r="U7" s="96">
        <f t="shared" ref="U7:U19" si="8">100-T7</f>
        <v>61.336159921026649</v>
      </c>
      <c r="V7" s="22"/>
      <c r="W7" s="22"/>
      <c r="X7" s="22"/>
      <c r="Y7" s="25"/>
    </row>
    <row r="8" spans="1:25" ht="13.5" customHeight="1" x14ac:dyDescent="0.15">
      <c r="A8" s="28">
        <v>10</v>
      </c>
      <c r="B8" s="92" t="s">
        <v>109</v>
      </c>
      <c r="C8" s="44">
        <v>44121804</v>
      </c>
      <c r="D8" s="33" t="s">
        <v>15</v>
      </c>
      <c r="E8" s="43">
        <v>5</v>
      </c>
      <c r="F8" s="34">
        <v>16000</v>
      </c>
      <c r="G8" s="34">
        <f t="shared" si="0"/>
        <v>80000</v>
      </c>
      <c r="H8" s="34">
        <v>16100</v>
      </c>
      <c r="I8" s="29">
        <f t="shared" si="1"/>
        <v>80500</v>
      </c>
      <c r="J8" s="34">
        <v>16300</v>
      </c>
      <c r="K8" s="29">
        <f t="shared" si="2"/>
        <v>81500</v>
      </c>
      <c r="L8" s="40"/>
      <c r="M8" s="91">
        <f t="shared" si="3"/>
        <v>16133.333333333334</v>
      </c>
      <c r="N8" s="91">
        <v>16133.3333</v>
      </c>
      <c r="O8" s="102">
        <v>7809</v>
      </c>
      <c r="P8" s="101">
        <v>16133.3333</v>
      </c>
      <c r="Q8" s="91"/>
      <c r="R8" s="93">
        <f t="shared" si="5"/>
        <v>39045</v>
      </c>
      <c r="S8" s="94">
        <f t="shared" si="6"/>
        <v>8191</v>
      </c>
      <c r="T8" s="91">
        <f t="shared" si="7"/>
        <v>48.402892661989448</v>
      </c>
      <c r="U8" s="96">
        <f t="shared" si="8"/>
        <v>51.597107338010552</v>
      </c>
    </row>
    <row r="9" spans="1:25" ht="13.5" customHeight="1" x14ac:dyDescent="0.15">
      <c r="A9" s="28">
        <v>12</v>
      </c>
      <c r="B9" s="92" t="s">
        <v>111</v>
      </c>
      <c r="C9" s="44">
        <v>60105704</v>
      </c>
      <c r="D9" s="33" t="s">
        <v>15</v>
      </c>
      <c r="E9" s="43">
        <v>10</v>
      </c>
      <c r="F9" s="34">
        <v>5400</v>
      </c>
      <c r="G9" s="34">
        <f t="shared" si="0"/>
        <v>54000</v>
      </c>
      <c r="H9" s="34">
        <v>5500</v>
      </c>
      <c r="I9" s="29">
        <f t="shared" si="1"/>
        <v>55000</v>
      </c>
      <c r="J9" s="34">
        <v>5700</v>
      </c>
      <c r="K9" s="29">
        <f t="shared" si="2"/>
        <v>57000</v>
      </c>
      <c r="L9" s="40"/>
      <c r="M9" s="91">
        <f t="shared" si="3"/>
        <v>5533.333333333333</v>
      </c>
      <c r="N9" s="91">
        <f t="shared" si="4"/>
        <v>4649.8599439775908</v>
      </c>
      <c r="O9" s="102">
        <v>2914</v>
      </c>
      <c r="P9" s="101">
        <v>4649.8599439775908</v>
      </c>
      <c r="Q9" s="91"/>
      <c r="R9" s="93">
        <f t="shared" si="5"/>
        <v>29140</v>
      </c>
      <c r="S9" s="94">
        <f t="shared" si="6"/>
        <v>2486</v>
      </c>
      <c r="T9" s="91">
        <f t="shared" si="7"/>
        <v>62.66855421686747</v>
      </c>
      <c r="U9" s="96">
        <f t="shared" si="8"/>
        <v>37.33144578313253</v>
      </c>
    </row>
    <row r="10" spans="1:25" ht="13.5" customHeight="1" x14ac:dyDescent="0.15">
      <c r="A10" s="28">
        <v>13</v>
      </c>
      <c r="B10" s="92" t="s">
        <v>70</v>
      </c>
      <c r="C10" s="44">
        <v>44121630</v>
      </c>
      <c r="D10" s="33" t="s">
        <v>15</v>
      </c>
      <c r="E10" s="43">
        <v>5</v>
      </c>
      <c r="F10" s="34">
        <v>19000</v>
      </c>
      <c r="G10" s="34">
        <f t="shared" si="0"/>
        <v>95000</v>
      </c>
      <c r="H10" s="34">
        <v>19100</v>
      </c>
      <c r="I10" s="29">
        <f t="shared" si="1"/>
        <v>95500</v>
      </c>
      <c r="J10" s="34">
        <v>19200</v>
      </c>
      <c r="K10" s="29">
        <f t="shared" si="2"/>
        <v>96000</v>
      </c>
      <c r="L10" s="40"/>
      <c r="M10" s="91">
        <f t="shared" si="3"/>
        <v>19100</v>
      </c>
      <c r="N10" s="91">
        <f t="shared" si="4"/>
        <v>16050.420168067227</v>
      </c>
      <c r="O10" s="102">
        <v>9943</v>
      </c>
      <c r="P10" s="101">
        <v>16050.420168067227</v>
      </c>
      <c r="Q10" s="91"/>
      <c r="R10" s="93">
        <f t="shared" si="5"/>
        <v>49715</v>
      </c>
      <c r="S10" s="94">
        <f t="shared" si="6"/>
        <v>9057</v>
      </c>
      <c r="T10" s="91">
        <f t="shared" si="7"/>
        <v>61.948534031413615</v>
      </c>
      <c r="U10" s="96">
        <f t="shared" si="8"/>
        <v>38.051465968586385</v>
      </c>
    </row>
    <row r="11" spans="1:25" ht="13.5" customHeight="1" x14ac:dyDescent="0.15">
      <c r="A11" s="28">
        <v>14</v>
      </c>
      <c r="B11" s="92" t="s">
        <v>71</v>
      </c>
      <c r="C11" s="44">
        <v>44121613</v>
      </c>
      <c r="D11" s="33" t="s">
        <v>15</v>
      </c>
      <c r="E11" s="43">
        <v>5</v>
      </c>
      <c r="F11" s="34">
        <v>2500</v>
      </c>
      <c r="G11" s="34">
        <f t="shared" si="0"/>
        <v>12500</v>
      </c>
      <c r="H11" s="34">
        <v>2600</v>
      </c>
      <c r="I11" s="29">
        <f t="shared" si="1"/>
        <v>13000</v>
      </c>
      <c r="J11" s="34">
        <v>2700</v>
      </c>
      <c r="K11" s="29">
        <f t="shared" si="2"/>
        <v>13500</v>
      </c>
      <c r="L11" s="40"/>
      <c r="M11" s="91">
        <f t="shared" si="3"/>
        <v>2600</v>
      </c>
      <c r="N11" s="91">
        <f t="shared" si="4"/>
        <v>2184.8739495798322</v>
      </c>
      <c r="O11" s="102">
        <v>1537</v>
      </c>
      <c r="P11" s="101">
        <v>2184.8739495798322</v>
      </c>
      <c r="Q11" s="91"/>
      <c r="R11" s="93">
        <f t="shared" si="5"/>
        <v>7685</v>
      </c>
      <c r="S11" s="94">
        <f t="shared" si="6"/>
        <v>963</v>
      </c>
      <c r="T11" s="91">
        <f t="shared" si="7"/>
        <v>70.34730769230768</v>
      </c>
      <c r="U11" s="96">
        <f t="shared" si="8"/>
        <v>29.65269230769232</v>
      </c>
    </row>
    <row r="12" spans="1:25" ht="13.5" customHeight="1" x14ac:dyDescent="0.15">
      <c r="A12" s="28">
        <v>19</v>
      </c>
      <c r="B12" s="92" t="s">
        <v>114</v>
      </c>
      <c r="C12" s="44">
        <v>44121510</v>
      </c>
      <c r="D12" s="33" t="s">
        <v>15</v>
      </c>
      <c r="E12" s="43">
        <v>2</v>
      </c>
      <c r="F12" s="34">
        <v>6000</v>
      </c>
      <c r="G12" s="34">
        <f t="shared" si="0"/>
        <v>12000</v>
      </c>
      <c r="H12" s="34">
        <v>6100</v>
      </c>
      <c r="I12" s="29">
        <f t="shared" si="1"/>
        <v>12200</v>
      </c>
      <c r="J12" s="34">
        <v>6300</v>
      </c>
      <c r="K12" s="29">
        <f t="shared" si="2"/>
        <v>12600</v>
      </c>
      <c r="L12" s="40"/>
      <c r="M12" s="91">
        <f t="shared" si="3"/>
        <v>6133.333333333333</v>
      </c>
      <c r="N12" s="91">
        <f t="shared" si="4"/>
        <v>5154.0616246498603</v>
      </c>
      <c r="O12" s="102">
        <v>3234</v>
      </c>
      <c r="P12" s="101">
        <v>5154.0616246498603</v>
      </c>
      <c r="Q12" s="91"/>
      <c r="R12" s="93">
        <f t="shared" si="5"/>
        <v>6468</v>
      </c>
      <c r="S12" s="94">
        <f t="shared" si="6"/>
        <v>2766</v>
      </c>
      <c r="T12" s="91">
        <f t="shared" si="7"/>
        <v>62.746630434782602</v>
      </c>
      <c r="U12" s="96">
        <f t="shared" si="8"/>
        <v>37.253369565217398</v>
      </c>
    </row>
    <row r="13" spans="1:25" ht="13.5" customHeight="1" x14ac:dyDescent="0.15">
      <c r="A13" s="28">
        <v>22</v>
      </c>
      <c r="B13" s="97" t="s">
        <v>117</v>
      </c>
      <c r="C13" s="44">
        <v>31201512</v>
      </c>
      <c r="D13" s="33" t="s">
        <v>15</v>
      </c>
      <c r="E13" s="43">
        <v>15</v>
      </c>
      <c r="F13" s="34">
        <v>7000</v>
      </c>
      <c r="G13" s="34">
        <f t="shared" si="0"/>
        <v>105000</v>
      </c>
      <c r="H13" s="34">
        <v>7100</v>
      </c>
      <c r="I13" s="29">
        <f t="shared" si="1"/>
        <v>106500</v>
      </c>
      <c r="J13" s="34">
        <v>7200</v>
      </c>
      <c r="K13" s="29">
        <f t="shared" si="2"/>
        <v>108000</v>
      </c>
      <c r="L13" s="40"/>
      <c r="M13" s="91">
        <f t="shared" si="3"/>
        <v>7100</v>
      </c>
      <c r="N13" s="91">
        <f t="shared" si="4"/>
        <v>5966.3865546218494</v>
      </c>
      <c r="O13" s="102">
        <v>3429</v>
      </c>
      <c r="P13" s="101">
        <v>5966.3865546218494</v>
      </c>
      <c r="Q13" s="91"/>
      <c r="R13" s="93">
        <f t="shared" si="5"/>
        <v>51435</v>
      </c>
      <c r="S13" s="94">
        <f t="shared" si="6"/>
        <v>3571</v>
      </c>
      <c r="T13" s="91">
        <f t="shared" si="7"/>
        <v>57.471971830985908</v>
      </c>
      <c r="U13" s="96">
        <f t="shared" si="8"/>
        <v>42.528028169014092</v>
      </c>
    </row>
    <row r="14" spans="1:25" ht="13.5" customHeight="1" x14ac:dyDescent="0.15">
      <c r="A14" s="28">
        <v>23</v>
      </c>
      <c r="B14" s="92" t="s">
        <v>118</v>
      </c>
      <c r="C14" s="44">
        <v>60105704</v>
      </c>
      <c r="D14" s="33" t="s">
        <v>15</v>
      </c>
      <c r="E14" s="43">
        <v>10</v>
      </c>
      <c r="F14" s="34">
        <v>8000</v>
      </c>
      <c r="G14" s="34">
        <f t="shared" si="0"/>
        <v>80000</v>
      </c>
      <c r="H14" s="34">
        <v>8100</v>
      </c>
      <c r="I14" s="29">
        <f t="shared" si="1"/>
        <v>81000</v>
      </c>
      <c r="J14" s="34">
        <v>8300</v>
      </c>
      <c r="K14" s="29">
        <f t="shared" si="2"/>
        <v>83000</v>
      </c>
      <c r="L14" s="40"/>
      <c r="M14" s="91">
        <f t="shared" si="3"/>
        <v>8133.333333333333</v>
      </c>
      <c r="N14" s="91">
        <f t="shared" si="4"/>
        <v>6834.7338935574235</v>
      </c>
      <c r="O14" s="102">
        <v>4457</v>
      </c>
      <c r="P14" s="101">
        <v>6834.7338935574235</v>
      </c>
      <c r="Q14" s="91"/>
      <c r="R14" s="93">
        <f t="shared" si="5"/>
        <v>44570</v>
      </c>
      <c r="S14" s="94">
        <f t="shared" si="6"/>
        <v>3543</v>
      </c>
      <c r="T14" s="91">
        <f t="shared" si="7"/>
        <v>65.21102459016393</v>
      </c>
      <c r="U14" s="96">
        <f t="shared" si="8"/>
        <v>34.78897540983607</v>
      </c>
    </row>
    <row r="15" spans="1:25" ht="13.5" customHeight="1" x14ac:dyDescent="0.15">
      <c r="A15" s="28">
        <v>24</v>
      </c>
      <c r="B15" s="98" t="s">
        <v>82</v>
      </c>
      <c r="C15" s="44">
        <v>14111615</v>
      </c>
      <c r="D15" s="33" t="s">
        <v>15</v>
      </c>
      <c r="E15" s="43">
        <v>2</v>
      </c>
      <c r="F15" s="34">
        <v>104000</v>
      </c>
      <c r="G15" s="34">
        <f t="shared" si="0"/>
        <v>208000</v>
      </c>
      <c r="H15" s="34">
        <v>104500</v>
      </c>
      <c r="I15" s="29">
        <f t="shared" si="1"/>
        <v>209000</v>
      </c>
      <c r="J15" s="34">
        <v>105000</v>
      </c>
      <c r="K15" s="29">
        <f t="shared" si="2"/>
        <v>210000</v>
      </c>
      <c r="L15" s="40"/>
      <c r="M15" s="91">
        <f t="shared" si="3"/>
        <v>104500</v>
      </c>
      <c r="N15" s="91">
        <f t="shared" si="4"/>
        <v>87815.126050420178</v>
      </c>
      <c r="O15" s="102">
        <v>35697</v>
      </c>
      <c r="P15" s="101">
        <v>87815.126050420178</v>
      </c>
      <c r="Q15" s="91"/>
      <c r="R15" s="93">
        <f t="shared" si="5"/>
        <v>71394</v>
      </c>
      <c r="S15" s="95">
        <f t="shared" si="6"/>
        <v>68303</v>
      </c>
      <c r="T15" s="91">
        <f t="shared" si="7"/>
        <v>40.65017224880382</v>
      </c>
      <c r="U15" s="96">
        <f t="shared" si="8"/>
        <v>59.34982775119618</v>
      </c>
    </row>
    <row r="16" spans="1:25" ht="13.5" customHeight="1" x14ac:dyDescent="0.15">
      <c r="A16" s="28">
        <v>25</v>
      </c>
      <c r="B16" s="99" t="s">
        <v>83</v>
      </c>
      <c r="C16" s="44">
        <v>44122003</v>
      </c>
      <c r="D16" s="33" t="s">
        <v>15</v>
      </c>
      <c r="E16" s="43">
        <v>50</v>
      </c>
      <c r="F16" s="34">
        <v>3000</v>
      </c>
      <c r="G16" s="34">
        <f t="shared" si="0"/>
        <v>150000</v>
      </c>
      <c r="H16" s="34">
        <v>3100</v>
      </c>
      <c r="I16" s="29">
        <f t="shared" si="1"/>
        <v>155000</v>
      </c>
      <c r="J16" s="34">
        <v>3300</v>
      </c>
      <c r="K16" s="29">
        <f t="shared" si="2"/>
        <v>165000</v>
      </c>
      <c r="L16" s="40"/>
      <c r="M16" s="91">
        <f t="shared" si="3"/>
        <v>3133.3333333333335</v>
      </c>
      <c r="N16" s="91">
        <f t="shared" si="4"/>
        <v>2633.0532212885155</v>
      </c>
      <c r="O16" s="102">
        <v>1817</v>
      </c>
      <c r="P16" s="101">
        <v>2633.0532212885155</v>
      </c>
      <c r="Q16" s="91"/>
      <c r="R16" s="93">
        <f t="shared" si="5"/>
        <v>90850</v>
      </c>
      <c r="S16" s="94">
        <f t="shared" si="6"/>
        <v>1183</v>
      </c>
      <c r="T16" s="91">
        <f t="shared" si="7"/>
        <v>69.007340425531908</v>
      </c>
      <c r="U16" s="96">
        <f t="shared" si="8"/>
        <v>30.992659574468092</v>
      </c>
    </row>
    <row r="17" spans="1:21" ht="13.5" customHeight="1" x14ac:dyDescent="0.15">
      <c r="A17" s="28">
        <v>28</v>
      </c>
      <c r="B17" s="100" t="s">
        <v>121</v>
      </c>
      <c r="C17" s="44">
        <v>44121706</v>
      </c>
      <c r="D17" s="33" t="s">
        <v>15</v>
      </c>
      <c r="E17" s="43">
        <v>5</v>
      </c>
      <c r="F17" s="34">
        <v>11500</v>
      </c>
      <c r="G17" s="34">
        <f t="shared" si="0"/>
        <v>57500</v>
      </c>
      <c r="H17" s="34">
        <v>11600</v>
      </c>
      <c r="I17" s="29">
        <f t="shared" si="1"/>
        <v>58000</v>
      </c>
      <c r="J17" s="34">
        <v>11800</v>
      </c>
      <c r="K17" s="29">
        <f t="shared" si="2"/>
        <v>59000</v>
      </c>
      <c r="L17" s="40"/>
      <c r="M17" s="91">
        <f t="shared" si="3"/>
        <v>11633.333333333334</v>
      </c>
      <c r="N17" s="91">
        <v>11633.3333</v>
      </c>
      <c r="O17" s="102">
        <v>5590</v>
      </c>
      <c r="P17" s="101">
        <v>11633.3333</v>
      </c>
      <c r="Q17" s="91"/>
      <c r="R17" s="93">
        <f t="shared" si="5"/>
        <v>27950</v>
      </c>
      <c r="S17" s="94">
        <f t="shared" si="6"/>
        <v>5910</v>
      </c>
      <c r="T17" s="91">
        <f t="shared" si="7"/>
        <v>48.051576068915686</v>
      </c>
      <c r="U17" s="96">
        <f t="shared" si="8"/>
        <v>51.948423931084314</v>
      </c>
    </row>
    <row r="18" spans="1:21" ht="13.5" customHeight="1" x14ac:dyDescent="0.15">
      <c r="A18" s="28">
        <v>31</v>
      </c>
      <c r="B18" s="99" t="s">
        <v>123</v>
      </c>
      <c r="C18" s="44">
        <v>44121708</v>
      </c>
      <c r="D18" s="33" t="s">
        <v>15</v>
      </c>
      <c r="E18" s="43">
        <v>5</v>
      </c>
      <c r="F18" s="34">
        <v>15000</v>
      </c>
      <c r="G18" s="34">
        <f t="shared" si="0"/>
        <v>75000</v>
      </c>
      <c r="H18" s="34">
        <v>15100</v>
      </c>
      <c r="I18" s="29">
        <f t="shared" si="1"/>
        <v>75500</v>
      </c>
      <c r="J18" s="34">
        <v>15300</v>
      </c>
      <c r="K18" s="29">
        <f t="shared" si="2"/>
        <v>76500</v>
      </c>
      <c r="L18" s="40"/>
      <c r="M18" s="91">
        <f t="shared" si="3"/>
        <v>15133.333333333334</v>
      </c>
      <c r="N18" s="91">
        <f t="shared" si="4"/>
        <v>12717.086834733895</v>
      </c>
      <c r="O18" s="102">
        <v>9063</v>
      </c>
      <c r="P18" s="101">
        <v>12717.086834733895</v>
      </c>
      <c r="Q18" s="91"/>
      <c r="R18" s="93">
        <f t="shared" si="5"/>
        <v>45315</v>
      </c>
      <c r="S18" s="94">
        <f t="shared" si="6"/>
        <v>5937</v>
      </c>
      <c r="T18" s="91">
        <f t="shared" si="7"/>
        <v>71.266321585903071</v>
      </c>
      <c r="U18" s="96">
        <f t="shared" si="8"/>
        <v>28.733678414096929</v>
      </c>
    </row>
    <row r="19" spans="1:21" ht="13.5" customHeight="1" x14ac:dyDescent="0.15">
      <c r="A19" s="28">
        <v>33</v>
      </c>
      <c r="B19" s="99" t="s">
        <v>125</v>
      </c>
      <c r="C19" s="44">
        <v>44122104</v>
      </c>
      <c r="D19" s="33" t="s">
        <v>15</v>
      </c>
      <c r="E19" s="43">
        <v>20</v>
      </c>
      <c r="F19" s="34">
        <v>900</v>
      </c>
      <c r="G19" s="34">
        <f t="shared" si="0"/>
        <v>18000</v>
      </c>
      <c r="H19" s="34">
        <v>1000</v>
      </c>
      <c r="I19" s="29">
        <f t="shared" si="1"/>
        <v>20000</v>
      </c>
      <c r="J19" s="34">
        <v>1200</v>
      </c>
      <c r="K19" s="29">
        <f t="shared" si="2"/>
        <v>24000</v>
      </c>
      <c r="L19" s="40"/>
      <c r="M19" s="91">
        <f t="shared" si="3"/>
        <v>1033.3333333333333</v>
      </c>
      <c r="N19" s="91">
        <f t="shared" si="4"/>
        <v>868.34733893557416</v>
      </c>
      <c r="O19" s="102">
        <v>349</v>
      </c>
      <c r="P19" s="101">
        <v>868.34733893557416</v>
      </c>
      <c r="Q19" s="91"/>
      <c r="R19" s="93">
        <f t="shared" si="5"/>
        <v>6980</v>
      </c>
      <c r="S19" s="94">
        <f t="shared" si="6"/>
        <v>551</v>
      </c>
      <c r="T19" s="91">
        <f t="shared" si="7"/>
        <v>40.191290322580649</v>
      </c>
      <c r="U19" s="96">
        <f t="shared" si="8"/>
        <v>59.808709677419351</v>
      </c>
    </row>
    <row r="20" spans="1:21" ht="12.75" x14ac:dyDescent="0.15">
      <c r="A20" s="87"/>
      <c r="B20" s="137" t="s">
        <v>51</v>
      </c>
      <c r="C20" s="137"/>
      <c r="D20" s="137"/>
      <c r="E20" s="137"/>
      <c r="F20" s="87"/>
      <c r="G20" s="88">
        <f>SUM(G6:G19)</f>
        <v>2747000</v>
      </c>
      <c r="H20" s="89" t="s">
        <v>52</v>
      </c>
      <c r="I20" s="88">
        <f>SUM(I6:I19)</f>
        <v>2785700</v>
      </c>
      <c r="J20" s="89" t="s">
        <v>52</v>
      </c>
      <c r="K20" s="88">
        <f>SUM(K6:K19)</f>
        <v>2860100</v>
      </c>
      <c r="L20" s="90">
        <f>(G20+K20)/2</f>
        <v>2803550</v>
      </c>
      <c r="O20">
        <f>+L20*0.8</f>
        <v>2242840</v>
      </c>
      <c r="R20" s="82">
        <f>SUM(R6:R19)</f>
        <v>1244682</v>
      </c>
    </row>
    <row r="21" spans="1:21" ht="12" x14ac:dyDescent="0.15">
      <c r="A21" s="14"/>
      <c r="B21" s="15"/>
      <c r="C21" s="16"/>
      <c r="D21" s="14"/>
      <c r="E21" s="14"/>
      <c r="F21" s="14"/>
      <c r="G21" s="14"/>
      <c r="H21" s="14"/>
      <c r="I21" s="14"/>
      <c r="J21" s="17"/>
      <c r="K21" s="18"/>
      <c r="L21" s="20"/>
    </row>
    <row r="22" spans="1:21" ht="31.5" customHeight="1" x14ac:dyDescent="0.15">
      <c r="A22" s="126" t="s">
        <v>128</v>
      </c>
      <c r="B22" s="126"/>
      <c r="C22" s="126"/>
      <c r="D22" s="126"/>
      <c r="E22" s="126"/>
      <c r="F22" s="126"/>
      <c r="G22" s="126"/>
      <c r="H22" s="126"/>
      <c r="I22" s="126"/>
      <c r="J22" s="126"/>
      <c r="K22" s="126"/>
      <c r="L22" s="126"/>
    </row>
    <row r="23" spans="1:21" x14ac:dyDescent="0.15">
      <c r="A23" s="127" t="s">
        <v>52</v>
      </c>
      <c r="B23" s="127"/>
      <c r="C23" s="127"/>
      <c r="D23" s="127"/>
      <c r="E23" s="127"/>
      <c r="F23" s="127"/>
      <c r="G23" s="127"/>
      <c r="H23" s="127"/>
      <c r="I23" s="127"/>
      <c r="J23" s="127"/>
      <c r="K23" s="127"/>
      <c r="L23" s="127"/>
    </row>
    <row r="24" spans="1:21" ht="15" x14ac:dyDescent="0.2">
      <c r="A24" s="21" t="s">
        <v>129</v>
      </c>
      <c r="B24" s="3"/>
      <c r="C24" s="3"/>
      <c r="D24" s="4"/>
      <c r="E24" s="4"/>
      <c r="F24" s="4"/>
      <c r="G24" s="46"/>
      <c r="H24" s="46"/>
      <c r="I24" s="46"/>
      <c r="J24" s="3"/>
      <c r="K24" s="5"/>
      <c r="L24" s="5"/>
    </row>
    <row r="25" spans="1:21" ht="15" x14ac:dyDescent="0.2">
      <c r="A25" s="21"/>
      <c r="B25" s="3"/>
      <c r="C25" s="3"/>
      <c r="D25" s="4"/>
      <c r="E25" s="4"/>
      <c r="F25" s="4"/>
      <c r="G25" s="30"/>
      <c r="H25" s="30"/>
      <c r="I25" s="30"/>
      <c r="J25" s="3"/>
      <c r="K25" s="5"/>
      <c r="L25" s="5"/>
    </row>
    <row r="26" spans="1:21" ht="15" x14ac:dyDescent="0.2">
      <c r="A26" s="21"/>
      <c r="B26" s="3"/>
      <c r="C26" s="3"/>
      <c r="D26" s="4"/>
      <c r="E26" s="4"/>
      <c r="F26" s="4"/>
      <c r="G26" s="46"/>
      <c r="H26" s="46"/>
      <c r="I26" s="46"/>
      <c r="J26" s="3"/>
      <c r="K26" s="5"/>
      <c r="L26" s="5"/>
    </row>
    <row r="27" spans="1:21" ht="15" x14ac:dyDescent="0.2">
      <c r="A27" s="21"/>
      <c r="B27" s="3"/>
      <c r="C27" s="3"/>
      <c r="D27" s="4"/>
      <c r="E27" s="4"/>
      <c r="F27" s="4"/>
      <c r="G27" s="31"/>
      <c r="H27" s="31"/>
      <c r="I27" s="31"/>
      <c r="J27" s="3"/>
      <c r="K27" s="5"/>
      <c r="L27" s="5"/>
    </row>
    <row r="28" spans="1:21" ht="15" x14ac:dyDescent="0.2">
      <c r="A28" s="21"/>
      <c r="B28" s="3"/>
      <c r="C28" s="3"/>
      <c r="D28" s="4"/>
      <c r="E28" s="4"/>
      <c r="F28" s="4"/>
      <c r="G28" s="31"/>
      <c r="H28" s="31"/>
      <c r="I28" s="31"/>
      <c r="J28" s="3"/>
      <c r="K28" s="5"/>
      <c r="L28" s="5"/>
    </row>
    <row r="29" spans="1:21" ht="15" x14ac:dyDescent="0.2">
      <c r="A29" s="128" t="s">
        <v>55</v>
      </c>
      <c r="B29" s="128"/>
      <c r="C29" s="3"/>
      <c r="D29" s="4"/>
      <c r="E29" s="4"/>
      <c r="F29" s="4"/>
      <c r="G29" s="4"/>
      <c r="H29" s="4"/>
      <c r="I29" s="4"/>
      <c r="J29" s="3"/>
      <c r="K29" s="5"/>
    </row>
    <row r="30" spans="1:21" ht="15" x14ac:dyDescent="0.2">
      <c r="A30" s="6" t="s">
        <v>56</v>
      </c>
      <c r="B30" s="7"/>
      <c r="C30" s="7"/>
      <c r="D30" s="4"/>
      <c r="E30" s="4"/>
      <c r="F30" s="4"/>
      <c r="G30" s="4"/>
      <c r="H30" s="4"/>
      <c r="I30" s="4"/>
      <c r="J30" s="3"/>
      <c r="K30" s="5"/>
    </row>
    <row r="31" spans="1:21" ht="15" x14ac:dyDescent="0.2">
      <c r="A31" s="2"/>
      <c r="B31" s="3"/>
      <c r="C31" s="3"/>
      <c r="D31" s="4"/>
      <c r="E31" s="4"/>
      <c r="F31" s="4"/>
      <c r="G31" s="4"/>
      <c r="H31" s="4"/>
      <c r="I31" s="4"/>
      <c r="J31" s="3"/>
      <c r="K31" s="5"/>
    </row>
  </sheetData>
  <mergeCells count="9">
    <mergeCell ref="B20:E20"/>
    <mergeCell ref="A22:L22"/>
    <mergeCell ref="A23:L23"/>
    <mergeCell ref="A29:B29"/>
    <mergeCell ref="A1:L1"/>
    <mergeCell ref="A2:L2"/>
    <mergeCell ref="F4:G4"/>
    <mergeCell ref="H4:I4"/>
    <mergeCell ref="J4:K4"/>
  </mergeCells>
  <printOptions horizontalCentered="1"/>
  <pageMargins left="0.70866141732283472" right="0.70866141732283472" top="0.74803149606299213" bottom="0.55118110236220474" header="0" footer="0"/>
  <pageSetup scale="9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52"/>
  <sheetViews>
    <sheetView topLeftCell="A29" zoomScaleNormal="100" workbookViewId="0">
      <selection activeCell="A5" sqref="A5:L41"/>
    </sheetView>
  </sheetViews>
  <sheetFormatPr baseColWidth="10" defaultColWidth="12" defaultRowHeight="10.5" x14ac:dyDescent="0.15"/>
  <cols>
    <col min="1" max="1" width="6.33203125" customWidth="1"/>
    <col min="2" max="2" width="52.6640625" customWidth="1"/>
    <col min="3" max="3" width="10.5" hidden="1" customWidth="1"/>
    <col min="4" max="4" width="8.83203125" customWidth="1"/>
    <col min="5" max="5" width="7" style="32" customWidth="1"/>
    <col min="6" max="6" width="10.1640625" bestFit="1" customWidth="1"/>
    <col min="7" max="9" width="11.83203125" customWidth="1"/>
    <col min="10" max="10" width="9.6640625" customWidth="1"/>
    <col min="11" max="11" width="11.5" style="1" customWidth="1"/>
    <col min="12" max="12" width="13.33203125" style="1" customWidth="1"/>
  </cols>
  <sheetData>
    <row r="1" spans="1:22" ht="15" x14ac:dyDescent="0.2">
      <c r="A1" s="129" t="s">
        <v>0</v>
      </c>
      <c r="B1" s="129"/>
      <c r="C1" s="129"/>
      <c r="D1" s="129"/>
      <c r="E1" s="129"/>
      <c r="F1" s="129"/>
      <c r="G1" s="129"/>
      <c r="H1" s="129"/>
      <c r="I1" s="129"/>
      <c r="J1" s="129"/>
      <c r="K1" s="129"/>
      <c r="L1" s="129"/>
    </row>
    <row r="2" spans="1:22" ht="15" x14ac:dyDescent="0.2">
      <c r="A2" s="129" t="s">
        <v>1</v>
      </c>
      <c r="B2" s="129"/>
      <c r="C2" s="129"/>
      <c r="D2" s="129"/>
      <c r="E2" s="129"/>
      <c r="F2" s="129"/>
      <c r="G2" s="129"/>
      <c r="H2" s="129"/>
      <c r="I2" s="129"/>
      <c r="J2" s="129"/>
      <c r="K2" s="129"/>
      <c r="L2" s="129"/>
    </row>
    <row r="4" spans="1:22" ht="28.5" customHeight="1" x14ac:dyDescent="0.15">
      <c r="A4" s="8"/>
      <c r="B4" s="9"/>
      <c r="C4" s="9"/>
      <c r="D4" s="10"/>
      <c r="E4" s="10"/>
      <c r="F4" s="130" t="s">
        <v>133</v>
      </c>
      <c r="G4" s="131"/>
      <c r="H4" s="130" t="s">
        <v>99</v>
      </c>
      <c r="I4" s="131"/>
      <c r="J4" s="130" t="s">
        <v>100</v>
      </c>
      <c r="K4" s="131"/>
      <c r="L4" s="11"/>
    </row>
    <row r="5" spans="1:22" ht="11.25" x14ac:dyDescent="0.15">
      <c r="A5" s="8"/>
      <c r="B5" s="12"/>
      <c r="C5" s="13"/>
      <c r="D5" s="13"/>
      <c r="E5" s="12"/>
      <c r="F5" s="132" t="s">
        <v>4</v>
      </c>
      <c r="G5" s="133"/>
      <c r="H5" s="132" t="s">
        <v>5</v>
      </c>
      <c r="I5" s="133"/>
      <c r="J5" s="132" t="s">
        <v>60</v>
      </c>
      <c r="K5" s="133"/>
      <c r="L5" s="27"/>
    </row>
    <row r="6" spans="1:22"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2" ht="13.5" customHeight="1" x14ac:dyDescent="0.15">
      <c r="A7" s="28">
        <v>1</v>
      </c>
      <c r="B7" s="58" t="s">
        <v>101</v>
      </c>
      <c r="C7" s="44">
        <v>44121708</v>
      </c>
      <c r="D7" s="33" t="s">
        <v>15</v>
      </c>
      <c r="E7" s="43">
        <v>240</v>
      </c>
      <c r="F7" s="34">
        <v>6800</v>
      </c>
      <c r="G7" s="34">
        <f>+E7*F7</f>
        <v>1632000</v>
      </c>
      <c r="H7" s="34">
        <v>6900</v>
      </c>
      <c r="I7" s="29">
        <f>+H7*E7</f>
        <v>1656000</v>
      </c>
      <c r="J7" s="34">
        <v>7100</v>
      </c>
      <c r="K7" s="29">
        <f>+J7*E7</f>
        <v>1704000</v>
      </c>
      <c r="L7" s="40"/>
    </row>
    <row r="8" spans="1:22" ht="13.5" customHeight="1" x14ac:dyDescent="0.15">
      <c r="A8" s="28">
        <v>2</v>
      </c>
      <c r="B8" s="59" t="s">
        <v>102</v>
      </c>
      <c r="C8" s="44">
        <v>60121802</v>
      </c>
      <c r="D8" s="33" t="s">
        <v>15</v>
      </c>
      <c r="E8" s="43">
        <v>240</v>
      </c>
      <c r="F8" s="34">
        <v>17800</v>
      </c>
      <c r="G8" s="34">
        <f>+E8*F8</f>
        <v>4272000</v>
      </c>
      <c r="H8" s="34">
        <v>17900</v>
      </c>
      <c r="I8" s="29">
        <f t="shared" ref="I8:I40" si="0">+H8*E8</f>
        <v>4296000</v>
      </c>
      <c r="J8" s="34">
        <v>18100</v>
      </c>
      <c r="K8" s="29">
        <f t="shared" ref="K8:K40" si="1">+J8*E8</f>
        <v>4344000</v>
      </c>
      <c r="L8" s="40"/>
    </row>
    <row r="9" spans="1:22" ht="13.5" customHeight="1" x14ac:dyDescent="0.15">
      <c r="A9" s="28">
        <v>3</v>
      </c>
      <c r="B9" s="60" t="s">
        <v>103</v>
      </c>
      <c r="C9" s="44">
        <v>44111912</v>
      </c>
      <c r="D9" s="33" t="s">
        <v>15</v>
      </c>
      <c r="E9" s="43">
        <v>240</v>
      </c>
      <c r="F9" s="34">
        <v>2200</v>
      </c>
      <c r="G9" s="34">
        <f t="shared" ref="G9:G40" si="2">+E9*F9</f>
        <v>528000</v>
      </c>
      <c r="H9" s="34">
        <v>2300</v>
      </c>
      <c r="I9" s="29">
        <f t="shared" si="0"/>
        <v>552000</v>
      </c>
      <c r="J9" s="34">
        <v>2500</v>
      </c>
      <c r="K9" s="29">
        <f t="shared" si="1"/>
        <v>600000</v>
      </c>
      <c r="L9" s="40"/>
    </row>
    <row r="10" spans="1:22" ht="13.5" customHeight="1" x14ac:dyDescent="0.15">
      <c r="A10" s="28">
        <v>4</v>
      </c>
      <c r="B10" s="61" t="s">
        <v>104</v>
      </c>
      <c r="C10" s="44">
        <v>44121702</v>
      </c>
      <c r="D10" s="33" t="s">
        <v>15</v>
      </c>
      <c r="E10" s="43">
        <v>30</v>
      </c>
      <c r="F10" s="34">
        <v>6000</v>
      </c>
      <c r="G10" s="34">
        <f t="shared" si="2"/>
        <v>180000</v>
      </c>
      <c r="H10" s="34">
        <v>6100</v>
      </c>
      <c r="I10" s="29">
        <f t="shared" si="0"/>
        <v>183000</v>
      </c>
      <c r="J10" s="34">
        <v>6200</v>
      </c>
      <c r="K10" s="29">
        <f t="shared" si="1"/>
        <v>186000</v>
      </c>
      <c r="L10" s="40"/>
    </row>
    <row r="11" spans="1:22" ht="13.5" customHeight="1" x14ac:dyDescent="0.15">
      <c r="A11" s="28">
        <v>5</v>
      </c>
      <c r="B11" s="62" t="s">
        <v>134</v>
      </c>
      <c r="C11" s="44">
        <v>14111514</v>
      </c>
      <c r="D11" s="33" t="s">
        <v>15</v>
      </c>
      <c r="E11" s="43">
        <v>120</v>
      </c>
      <c r="F11" s="34">
        <v>3500</v>
      </c>
      <c r="G11" s="34">
        <f t="shared" si="2"/>
        <v>420000</v>
      </c>
      <c r="H11" s="34">
        <v>3600</v>
      </c>
      <c r="I11" s="29">
        <f t="shared" si="0"/>
        <v>432000</v>
      </c>
      <c r="J11" s="34">
        <v>3700</v>
      </c>
      <c r="K11" s="29">
        <f t="shared" si="1"/>
        <v>444000</v>
      </c>
      <c r="L11" s="40"/>
    </row>
    <row r="12" spans="1:22" ht="13.5" customHeight="1" x14ac:dyDescent="0.15">
      <c r="A12" s="28">
        <v>6</v>
      </c>
      <c r="B12" s="63" t="s">
        <v>105</v>
      </c>
      <c r="C12" s="44">
        <v>44121708</v>
      </c>
      <c r="D12" s="33" t="s">
        <v>15</v>
      </c>
      <c r="E12" s="43">
        <v>10</v>
      </c>
      <c r="F12" s="34">
        <v>15000</v>
      </c>
      <c r="G12" s="34">
        <f t="shared" si="2"/>
        <v>150000</v>
      </c>
      <c r="H12" s="34">
        <v>15100</v>
      </c>
      <c r="I12" s="29">
        <f t="shared" si="0"/>
        <v>151000</v>
      </c>
      <c r="J12" s="34">
        <v>15200</v>
      </c>
      <c r="K12" s="29">
        <f t="shared" si="1"/>
        <v>152000</v>
      </c>
      <c r="L12" s="40"/>
    </row>
    <row r="13" spans="1:22" ht="13.5" customHeight="1" x14ac:dyDescent="0.15">
      <c r="A13" s="28">
        <v>7</v>
      </c>
      <c r="B13" s="61" t="s">
        <v>106</v>
      </c>
      <c r="C13" s="44">
        <v>44121716</v>
      </c>
      <c r="D13" s="33" t="s">
        <v>15</v>
      </c>
      <c r="E13" s="43">
        <v>8</v>
      </c>
      <c r="F13" s="34">
        <v>16000</v>
      </c>
      <c r="G13" s="34">
        <f t="shared" si="2"/>
        <v>128000</v>
      </c>
      <c r="H13" s="34">
        <v>16100</v>
      </c>
      <c r="I13" s="29">
        <f t="shared" si="0"/>
        <v>128800</v>
      </c>
      <c r="J13" s="34">
        <v>16200</v>
      </c>
      <c r="K13" s="29">
        <f t="shared" si="1"/>
        <v>129600</v>
      </c>
      <c r="L13" s="40"/>
      <c r="P13" s="22"/>
      <c r="Q13" s="23"/>
      <c r="R13" s="23"/>
      <c r="S13" s="22"/>
      <c r="T13" s="22"/>
      <c r="U13" s="22"/>
      <c r="V13" s="24"/>
    </row>
    <row r="14" spans="1:22" ht="13.5" customHeight="1" x14ac:dyDescent="0.15">
      <c r="A14" s="28">
        <v>8</v>
      </c>
      <c r="B14" s="60" t="s">
        <v>107</v>
      </c>
      <c r="C14" s="44">
        <v>44121702</v>
      </c>
      <c r="D14" s="33" t="s">
        <v>15</v>
      </c>
      <c r="E14" s="43">
        <v>5</v>
      </c>
      <c r="F14" s="34">
        <v>33600</v>
      </c>
      <c r="G14" s="34">
        <f t="shared" si="2"/>
        <v>168000</v>
      </c>
      <c r="H14" s="34">
        <v>33700</v>
      </c>
      <c r="I14" s="29">
        <f t="shared" si="0"/>
        <v>168500</v>
      </c>
      <c r="J14" s="34">
        <v>34000</v>
      </c>
      <c r="K14" s="29">
        <f t="shared" si="1"/>
        <v>170000</v>
      </c>
      <c r="L14" s="40"/>
      <c r="P14" s="22"/>
      <c r="Q14" s="23"/>
      <c r="R14" s="23"/>
      <c r="S14" s="22"/>
      <c r="T14" s="22"/>
      <c r="U14" s="22"/>
      <c r="V14" s="25"/>
    </row>
    <row r="15" spans="1:22" ht="13.5" customHeight="1" x14ac:dyDescent="0.15">
      <c r="A15" s="28">
        <v>9</v>
      </c>
      <c r="B15" s="64" t="s">
        <v>108</v>
      </c>
      <c r="C15" s="44">
        <v>44121618</v>
      </c>
      <c r="D15" s="33" t="s">
        <v>15</v>
      </c>
      <c r="E15" s="43">
        <v>8</v>
      </c>
      <c r="F15" s="34">
        <v>5400</v>
      </c>
      <c r="G15" s="34">
        <f t="shared" si="2"/>
        <v>43200</v>
      </c>
      <c r="H15" s="34">
        <v>5500</v>
      </c>
      <c r="I15" s="29">
        <f t="shared" si="0"/>
        <v>44000</v>
      </c>
      <c r="J15" s="34">
        <v>5700</v>
      </c>
      <c r="K15" s="29">
        <f t="shared" si="1"/>
        <v>45600</v>
      </c>
      <c r="L15" s="40"/>
      <c r="P15" s="22"/>
      <c r="Q15" s="23"/>
      <c r="R15" s="23"/>
      <c r="S15" s="22"/>
      <c r="T15" s="22"/>
      <c r="U15" s="22"/>
      <c r="V15" s="25"/>
    </row>
    <row r="16" spans="1:22" ht="13.5" customHeight="1" x14ac:dyDescent="0.15">
      <c r="A16" s="28">
        <v>10</v>
      </c>
      <c r="B16" s="65" t="s">
        <v>135</v>
      </c>
      <c r="C16" s="44">
        <v>44121804</v>
      </c>
      <c r="D16" s="33" t="s">
        <v>15</v>
      </c>
      <c r="E16" s="43">
        <v>5</v>
      </c>
      <c r="F16" s="34">
        <v>16000</v>
      </c>
      <c r="G16" s="34">
        <f t="shared" si="2"/>
        <v>80000</v>
      </c>
      <c r="H16" s="34">
        <v>16100</v>
      </c>
      <c r="I16" s="29">
        <f t="shared" si="0"/>
        <v>80500</v>
      </c>
      <c r="J16" s="34">
        <v>16300</v>
      </c>
      <c r="K16" s="29">
        <f t="shared" si="1"/>
        <v>81500</v>
      </c>
      <c r="L16" s="40"/>
    </row>
    <row r="17" spans="1:12" ht="13.5" customHeight="1" x14ac:dyDescent="0.15">
      <c r="A17" s="28">
        <v>11</v>
      </c>
      <c r="B17" s="66" t="s">
        <v>110</v>
      </c>
      <c r="C17" s="44">
        <v>44122118</v>
      </c>
      <c r="D17" s="33" t="s">
        <v>15</v>
      </c>
      <c r="E17" s="43">
        <v>5</v>
      </c>
      <c r="F17" s="34">
        <v>3200</v>
      </c>
      <c r="G17" s="34">
        <f t="shared" si="2"/>
        <v>16000</v>
      </c>
      <c r="H17" s="34">
        <v>3300</v>
      </c>
      <c r="I17" s="29">
        <f t="shared" si="0"/>
        <v>16500</v>
      </c>
      <c r="J17" s="34">
        <v>3500</v>
      </c>
      <c r="K17" s="29">
        <f t="shared" si="1"/>
        <v>17500</v>
      </c>
      <c r="L17" s="40"/>
    </row>
    <row r="18" spans="1:12" ht="13.5" customHeight="1" x14ac:dyDescent="0.15">
      <c r="A18" s="28">
        <v>12</v>
      </c>
      <c r="B18" s="67" t="s">
        <v>111</v>
      </c>
      <c r="C18" s="44">
        <v>60105704</v>
      </c>
      <c r="D18" s="33" t="s">
        <v>15</v>
      </c>
      <c r="E18" s="43">
        <v>10</v>
      </c>
      <c r="F18" s="34">
        <v>5400</v>
      </c>
      <c r="G18" s="34">
        <f t="shared" si="2"/>
        <v>54000</v>
      </c>
      <c r="H18" s="34">
        <v>5500</v>
      </c>
      <c r="I18" s="29">
        <f t="shared" si="0"/>
        <v>55000</v>
      </c>
      <c r="J18" s="34">
        <v>5700</v>
      </c>
      <c r="K18" s="29">
        <f t="shared" si="1"/>
        <v>57000</v>
      </c>
      <c r="L18" s="40"/>
    </row>
    <row r="19" spans="1:12" ht="13.5" customHeight="1" x14ac:dyDescent="0.15">
      <c r="A19" s="28">
        <v>13</v>
      </c>
      <c r="B19" s="68" t="s">
        <v>70</v>
      </c>
      <c r="C19" s="44">
        <v>44121630</v>
      </c>
      <c r="D19" s="33" t="s">
        <v>15</v>
      </c>
      <c r="E19" s="43">
        <v>5</v>
      </c>
      <c r="F19" s="34">
        <v>19000</v>
      </c>
      <c r="G19" s="34">
        <f t="shared" si="2"/>
        <v>95000</v>
      </c>
      <c r="H19" s="34">
        <v>19100</v>
      </c>
      <c r="I19" s="29">
        <f t="shared" si="0"/>
        <v>95500</v>
      </c>
      <c r="J19" s="34">
        <v>19200</v>
      </c>
      <c r="K19" s="29">
        <f t="shared" si="1"/>
        <v>96000</v>
      </c>
      <c r="L19" s="40"/>
    </row>
    <row r="20" spans="1:12" ht="13.5" customHeight="1" x14ac:dyDescent="0.15">
      <c r="A20" s="28">
        <v>14</v>
      </c>
      <c r="B20" s="69" t="s">
        <v>71</v>
      </c>
      <c r="C20" s="44">
        <v>44121613</v>
      </c>
      <c r="D20" s="33" t="s">
        <v>15</v>
      </c>
      <c r="E20" s="43">
        <v>5</v>
      </c>
      <c r="F20" s="34">
        <v>2500</v>
      </c>
      <c r="G20" s="34">
        <f t="shared" si="2"/>
        <v>12500</v>
      </c>
      <c r="H20" s="34">
        <v>2600</v>
      </c>
      <c r="I20" s="29">
        <f t="shared" si="0"/>
        <v>13000</v>
      </c>
      <c r="J20" s="34">
        <v>2700</v>
      </c>
      <c r="K20" s="29">
        <f t="shared" si="1"/>
        <v>13500</v>
      </c>
      <c r="L20" s="40"/>
    </row>
    <row r="21" spans="1:12" ht="13.5" customHeight="1" x14ac:dyDescent="0.15">
      <c r="A21" s="28">
        <v>15</v>
      </c>
      <c r="B21" s="70" t="s">
        <v>136</v>
      </c>
      <c r="C21" s="44">
        <v>44122104</v>
      </c>
      <c r="D21" s="33" t="s">
        <v>15</v>
      </c>
      <c r="E21" s="43">
        <v>30</v>
      </c>
      <c r="F21" s="34">
        <v>3200</v>
      </c>
      <c r="G21" s="34">
        <f t="shared" si="2"/>
        <v>96000</v>
      </c>
      <c r="H21" s="34">
        <v>3300</v>
      </c>
      <c r="I21" s="29">
        <f t="shared" si="0"/>
        <v>99000</v>
      </c>
      <c r="J21" s="34">
        <v>3500</v>
      </c>
      <c r="K21" s="29">
        <f t="shared" si="1"/>
        <v>105000</v>
      </c>
      <c r="L21" s="40"/>
    </row>
    <row r="22" spans="1:12" ht="13.5" customHeight="1" x14ac:dyDescent="0.15">
      <c r="A22" s="28">
        <v>16</v>
      </c>
      <c r="B22" s="71" t="s">
        <v>137</v>
      </c>
      <c r="C22" s="44">
        <v>44122104</v>
      </c>
      <c r="D22" s="33" t="s">
        <v>15</v>
      </c>
      <c r="E22" s="43">
        <v>20</v>
      </c>
      <c r="F22" s="34">
        <v>1200</v>
      </c>
      <c r="G22" s="34">
        <f t="shared" si="2"/>
        <v>24000</v>
      </c>
      <c r="H22" s="34">
        <v>1300</v>
      </c>
      <c r="I22" s="29">
        <f t="shared" si="0"/>
        <v>26000</v>
      </c>
      <c r="J22" s="34">
        <v>1500</v>
      </c>
      <c r="K22" s="29">
        <f t="shared" si="1"/>
        <v>30000</v>
      </c>
      <c r="L22" s="40"/>
    </row>
    <row r="23" spans="1:12" ht="13.5" customHeight="1" x14ac:dyDescent="0.15">
      <c r="A23" s="28">
        <v>17</v>
      </c>
      <c r="B23" s="72" t="s">
        <v>113</v>
      </c>
      <c r="C23" s="44">
        <v>60121702</v>
      </c>
      <c r="D23" s="33" t="s">
        <v>15</v>
      </c>
      <c r="E23" s="43">
        <v>10</v>
      </c>
      <c r="F23" s="34">
        <v>3500</v>
      </c>
      <c r="G23" s="34">
        <f t="shared" si="2"/>
        <v>35000</v>
      </c>
      <c r="H23" s="34">
        <v>3600</v>
      </c>
      <c r="I23" s="29">
        <f t="shared" si="0"/>
        <v>36000</v>
      </c>
      <c r="J23" s="34">
        <v>3700</v>
      </c>
      <c r="K23" s="29">
        <f t="shared" si="1"/>
        <v>37000</v>
      </c>
      <c r="L23" s="40"/>
    </row>
    <row r="24" spans="1:12" ht="13.5" customHeight="1" x14ac:dyDescent="0.15">
      <c r="A24" s="28">
        <v>18</v>
      </c>
      <c r="B24" s="73" t="s">
        <v>75</v>
      </c>
      <c r="C24" s="44">
        <v>60121802</v>
      </c>
      <c r="D24" s="33" t="s">
        <v>15</v>
      </c>
      <c r="E24" s="43">
        <v>5</v>
      </c>
      <c r="F24" s="34">
        <v>4200</v>
      </c>
      <c r="G24" s="34">
        <f t="shared" si="2"/>
        <v>21000</v>
      </c>
      <c r="H24" s="34">
        <v>4300</v>
      </c>
      <c r="I24" s="29">
        <f t="shared" si="0"/>
        <v>21500</v>
      </c>
      <c r="J24" s="34">
        <v>4500</v>
      </c>
      <c r="K24" s="29">
        <f t="shared" si="1"/>
        <v>22500</v>
      </c>
      <c r="L24" s="40"/>
    </row>
    <row r="25" spans="1:12" ht="13.5" customHeight="1" x14ac:dyDescent="0.15">
      <c r="A25" s="28">
        <v>19</v>
      </c>
      <c r="B25" s="74" t="s">
        <v>114</v>
      </c>
      <c r="C25" s="44">
        <v>44121510</v>
      </c>
      <c r="D25" s="33" t="s">
        <v>15</v>
      </c>
      <c r="E25" s="43">
        <v>2</v>
      </c>
      <c r="F25" s="34">
        <v>6000</v>
      </c>
      <c r="G25" s="34">
        <f t="shared" si="2"/>
        <v>12000</v>
      </c>
      <c r="H25" s="34">
        <v>6100</v>
      </c>
      <c r="I25" s="29">
        <f t="shared" si="0"/>
        <v>12200</v>
      </c>
      <c r="J25" s="34">
        <v>6300</v>
      </c>
      <c r="K25" s="29">
        <f t="shared" si="1"/>
        <v>12600</v>
      </c>
      <c r="L25" s="40"/>
    </row>
    <row r="26" spans="1:12" ht="13.5" customHeight="1" x14ac:dyDescent="0.15">
      <c r="A26" s="28">
        <v>20</v>
      </c>
      <c r="B26" s="66" t="s">
        <v>115</v>
      </c>
      <c r="C26" s="44">
        <v>31201512</v>
      </c>
      <c r="D26" s="33" t="s">
        <v>15</v>
      </c>
      <c r="E26" s="43">
        <v>10</v>
      </c>
      <c r="F26" s="34">
        <v>3600</v>
      </c>
      <c r="G26" s="34">
        <f t="shared" si="2"/>
        <v>36000</v>
      </c>
      <c r="H26" s="34">
        <v>3700</v>
      </c>
      <c r="I26" s="29">
        <f t="shared" si="0"/>
        <v>37000</v>
      </c>
      <c r="J26" s="34">
        <v>3800</v>
      </c>
      <c r="K26" s="34">
        <f t="shared" si="1"/>
        <v>38000</v>
      </c>
      <c r="L26" s="40"/>
    </row>
    <row r="27" spans="1:12" ht="13.5" customHeight="1" x14ac:dyDescent="0.15">
      <c r="A27" s="28">
        <v>21</v>
      </c>
      <c r="B27" s="66" t="s">
        <v>138</v>
      </c>
      <c r="C27" s="44">
        <v>31201512</v>
      </c>
      <c r="D27" s="33" t="s">
        <v>15</v>
      </c>
      <c r="E27" s="43">
        <v>15</v>
      </c>
      <c r="F27" s="34">
        <v>7300</v>
      </c>
      <c r="G27" s="34">
        <f t="shared" si="2"/>
        <v>109500</v>
      </c>
      <c r="H27" s="34">
        <v>7400</v>
      </c>
      <c r="I27" s="29">
        <f t="shared" si="0"/>
        <v>111000</v>
      </c>
      <c r="J27" s="34">
        <v>7500</v>
      </c>
      <c r="K27" s="29">
        <f t="shared" si="1"/>
        <v>112500</v>
      </c>
      <c r="L27" s="40"/>
    </row>
    <row r="28" spans="1:12" ht="13.5" customHeight="1" x14ac:dyDescent="0.15">
      <c r="A28" s="28">
        <v>22</v>
      </c>
      <c r="B28" s="66" t="s">
        <v>139</v>
      </c>
      <c r="C28" s="44">
        <v>31201512</v>
      </c>
      <c r="D28" s="33" t="s">
        <v>15</v>
      </c>
      <c r="E28" s="43">
        <v>15</v>
      </c>
      <c r="F28" s="34">
        <v>7000</v>
      </c>
      <c r="G28" s="34">
        <f t="shared" si="2"/>
        <v>105000</v>
      </c>
      <c r="H28" s="34">
        <v>7100</v>
      </c>
      <c r="I28" s="29">
        <f t="shared" si="0"/>
        <v>106500</v>
      </c>
      <c r="J28" s="34">
        <v>7200</v>
      </c>
      <c r="K28" s="29">
        <f t="shared" si="1"/>
        <v>108000</v>
      </c>
      <c r="L28" s="40"/>
    </row>
    <row r="29" spans="1:12" ht="13.5" customHeight="1" x14ac:dyDescent="0.15">
      <c r="A29" s="28">
        <v>23</v>
      </c>
      <c r="B29" s="75" t="s">
        <v>140</v>
      </c>
      <c r="C29" s="44">
        <v>60105704</v>
      </c>
      <c r="D29" s="33" t="s">
        <v>15</v>
      </c>
      <c r="E29" s="43">
        <v>10</v>
      </c>
      <c r="F29" s="34">
        <v>8000</v>
      </c>
      <c r="G29" s="34">
        <f t="shared" si="2"/>
        <v>80000</v>
      </c>
      <c r="H29" s="34">
        <v>8100</v>
      </c>
      <c r="I29" s="29">
        <f t="shared" si="0"/>
        <v>81000</v>
      </c>
      <c r="J29" s="34">
        <v>8300</v>
      </c>
      <c r="K29" s="29">
        <f t="shared" si="1"/>
        <v>83000</v>
      </c>
      <c r="L29" s="40"/>
    </row>
    <row r="30" spans="1:12" ht="13.5" customHeight="1" x14ac:dyDescent="0.15">
      <c r="A30" s="28">
        <v>24</v>
      </c>
      <c r="B30" s="76" t="s">
        <v>141</v>
      </c>
      <c r="C30" s="44">
        <v>14111615</v>
      </c>
      <c r="D30" s="33" t="s">
        <v>15</v>
      </c>
      <c r="E30" s="43">
        <v>2</v>
      </c>
      <c r="F30" s="34">
        <v>104000</v>
      </c>
      <c r="G30" s="34">
        <f t="shared" si="2"/>
        <v>208000</v>
      </c>
      <c r="H30" s="34">
        <v>104500</v>
      </c>
      <c r="I30" s="29">
        <f t="shared" si="0"/>
        <v>209000</v>
      </c>
      <c r="J30" s="34">
        <v>105000</v>
      </c>
      <c r="K30" s="29">
        <f t="shared" si="1"/>
        <v>210000</v>
      </c>
      <c r="L30" s="40"/>
    </row>
    <row r="31" spans="1:12" ht="13.5" customHeight="1" x14ac:dyDescent="0.15">
      <c r="A31" s="28">
        <v>25</v>
      </c>
      <c r="B31" s="77" t="s">
        <v>83</v>
      </c>
      <c r="C31" s="44">
        <v>44122003</v>
      </c>
      <c r="D31" s="33" t="s">
        <v>15</v>
      </c>
      <c r="E31" s="43">
        <v>50</v>
      </c>
      <c r="F31" s="34">
        <v>3000</v>
      </c>
      <c r="G31" s="34">
        <f t="shared" si="2"/>
        <v>150000</v>
      </c>
      <c r="H31" s="34">
        <v>3100</v>
      </c>
      <c r="I31" s="29">
        <f t="shared" si="0"/>
        <v>155000</v>
      </c>
      <c r="J31" s="34">
        <v>3300</v>
      </c>
      <c r="K31" s="29">
        <f t="shared" si="1"/>
        <v>165000</v>
      </c>
      <c r="L31" s="40"/>
    </row>
    <row r="32" spans="1:12" ht="13.5" customHeight="1" x14ac:dyDescent="0.15">
      <c r="A32" s="28">
        <v>26</v>
      </c>
      <c r="B32" s="78" t="s">
        <v>142</v>
      </c>
      <c r="C32" s="44">
        <v>14111507</v>
      </c>
      <c r="D32" s="33" t="s">
        <v>15</v>
      </c>
      <c r="E32" s="43">
        <v>10</v>
      </c>
      <c r="F32" s="34">
        <v>160000</v>
      </c>
      <c r="G32" s="34">
        <f t="shared" si="2"/>
        <v>1600000</v>
      </c>
      <c r="H32" s="34">
        <v>161000</v>
      </c>
      <c r="I32" s="29">
        <f t="shared" si="0"/>
        <v>1610000</v>
      </c>
      <c r="J32" s="34">
        <v>162000</v>
      </c>
      <c r="K32" s="29">
        <f t="shared" si="1"/>
        <v>1620000</v>
      </c>
      <c r="L32" s="40"/>
    </row>
    <row r="33" spans="1:13" ht="13.5" customHeight="1" x14ac:dyDescent="0.15">
      <c r="A33" s="28">
        <v>27</v>
      </c>
      <c r="B33" s="76" t="s">
        <v>143</v>
      </c>
      <c r="C33" s="44">
        <v>14111507</v>
      </c>
      <c r="D33" s="33" t="s">
        <v>15</v>
      </c>
      <c r="E33" s="43">
        <v>10</v>
      </c>
      <c r="F33" s="34">
        <v>190000</v>
      </c>
      <c r="G33" s="34">
        <f t="shared" si="2"/>
        <v>1900000</v>
      </c>
      <c r="H33" s="34">
        <v>191000</v>
      </c>
      <c r="I33" s="29">
        <f t="shared" si="0"/>
        <v>1910000</v>
      </c>
      <c r="J33" s="34">
        <v>192000</v>
      </c>
      <c r="K33" s="29">
        <f t="shared" si="1"/>
        <v>1920000</v>
      </c>
      <c r="L33" s="40"/>
    </row>
    <row r="34" spans="1:13" ht="13.5" customHeight="1" x14ac:dyDescent="0.15">
      <c r="A34" s="28">
        <v>28</v>
      </c>
      <c r="B34" s="78" t="s">
        <v>144</v>
      </c>
      <c r="C34" s="44">
        <v>44121706</v>
      </c>
      <c r="D34" s="33" t="s">
        <v>15</v>
      </c>
      <c r="E34" s="43">
        <v>5</v>
      </c>
      <c r="F34" s="34">
        <v>11500</v>
      </c>
      <c r="G34" s="34">
        <f t="shared" si="2"/>
        <v>57500</v>
      </c>
      <c r="H34" s="34">
        <v>11600</v>
      </c>
      <c r="I34" s="29">
        <f t="shared" si="0"/>
        <v>58000</v>
      </c>
      <c r="J34" s="34">
        <v>11800</v>
      </c>
      <c r="K34" s="29">
        <f t="shared" si="1"/>
        <v>59000</v>
      </c>
      <c r="L34" s="40"/>
    </row>
    <row r="35" spans="1:13" ht="13.5" customHeight="1" x14ac:dyDescent="0.15">
      <c r="A35" s="28">
        <v>29</v>
      </c>
      <c r="B35" s="76" t="s">
        <v>145</v>
      </c>
      <c r="C35" s="44">
        <v>44121503</v>
      </c>
      <c r="D35" s="33" t="s">
        <v>15</v>
      </c>
      <c r="E35" s="43">
        <v>5</v>
      </c>
      <c r="F35" s="34">
        <v>13500</v>
      </c>
      <c r="G35" s="34">
        <f t="shared" si="2"/>
        <v>67500</v>
      </c>
      <c r="H35" s="34">
        <v>13600</v>
      </c>
      <c r="I35" s="29">
        <f t="shared" si="0"/>
        <v>68000</v>
      </c>
      <c r="J35" s="34">
        <v>13800</v>
      </c>
      <c r="K35" s="29">
        <f t="shared" si="1"/>
        <v>69000</v>
      </c>
      <c r="L35" s="40"/>
    </row>
    <row r="36" spans="1:13" ht="13.5" customHeight="1" x14ac:dyDescent="0.15">
      <c r="A36" s="28">
        <v>30</v>
      </c>
      <c r="B36" s="76" t="s">
        <v>146</v>
      </c>
      <c r="C36" s="44">
        <v>44121503</v>
      </c>
      <c r="D36" s="33" t="s">
        <v>15</v>
      </c>
      <c r="E36" s="43">
        <v>5</v>
      </c>
      <c r="F36" s="34">
        <v>14500</v>
      </c>
      <c r="G36" s="34">
        <f t="shared" si="2"/>
        <v>72500</v>
      </c>
      <c r="H36" s="34">
        <v>14600</v>
      </c>
      <c r="I36" s="29">
        <f t="shared" si="0"/>
        <v>73000</v>
      </c>
      <c r="J36" s="34">
        <v>14800</v>
      </c>
      <c r="K36" s="29">
        <f t="shared" si="1"/>
        <v>74000</v>
      </c>
      <c r="L36" s="40"/>
    </row>
    <row r="37" spans="1:13" ht="13.5" customHeight="1" x14ac:dyDescent="0.15">
      <c r="A37" s="28">
        <v>31</v>
      </c>
      <c r="B37" s="79" t="s">
        <v>147</v>
      </c>
      <c r="C37" s="44">
        <v>44121708</v>
      </c>
      <c r="D37" s="33" t="s">
        <v>15</v>
      </c>
      <c r="E37" s="43">
        <v>5</v>
      </c>
      <c r="F37" s="34">
        <v>15000</v>
      </c>
      <c r="G37" s="34">
        <f t="shared" si="2"/>
        <v>75000</v>
      </c>
      <c r="H37" s="34">
        <v>15100</v>
      </c>
      <c r="I37" s="29">
        <f t="shared" si="0"/>
        <v>75500</v>
      </c>
      <c r="J37" s="34">
        <v>15300</v>
      </c>
      <c r="K37" s="29">
        <f t="shared" si="1"/>
        <v>76500</v>
      </c>
      <c r="L37" s="40"/>
    </row>
    <row r="38" spans="1:13" ht="13.5" customHeight="1" x14ac:dyDescent="0.15">
      <c r="A38" s="28">
        <v>32</v>
      </c>
      <c r="B38" s="79" t="s">
        <v>124</v>
      </c>
      <c r="C38" s="44">
        <v>14111519</v>
      </c>
      <c r="D38" s="33" t="s">
        <v>15</v>
      </c>
      <c r="E38" s="43">
        <v>10</v>
      </c>
      <c r="F38" s="34">
        <v>300</v>
      </c>
      <c r="G38" s="34">
        <f t="shared" si="2"/>
        <v>3000</v>
      </c>
      <c r="H38" s="34">
        <v>500</v>
      </c>
      <c r="I38" s="29">
        <f t="shared" si="0"/>
        <v>5000</v>
      </c>
      <c r="J38" s="34">
        <v>600</v>
      </c>
      <c r="K38" s="29">
        <f t="shared" si="1"/>
        <v>6000</v>
      </c>
      <c r="L38" s="40"/>
    </row>
    <row r="39" spans="1:13" ht="13.5" customHeight="1" x14ac:dyDescent="0.15">
      <c r="A39" s="28">
        <v>33</v>
      </c>
      <c r="B39" s="79" t="s">
        <v>148</v>
      </c>
      <c r="C39" s="44">
        <v>44122104</v>
      </c>
      <c r="D39" s="33" t="s">
        <v>15</v>
      </c>
      <c r="E39" s="43">
        <v>20</v>
      </c>
      <c r="F39" s="34">
        <v>900</v>
      </c>
      <c r="G39" s="34">
        <f t="shared" si="2"/>
        <v>18000</v>
      </c>
      <c r="H39" s="34">
        <v>1000</v>
      </c>
      <c r="I39" s="29">
        <f t="shared" si="0"/>
        <v>20000</v>
      </c>
      <c r="J39" s="34">
        <v>1200</v>
      </c>
      <c r="K39" s="29">
        <f t="shared" si="1"/>
        <v>24000</v>
      </c>
      <c r="L39" s="40"/>
    </row>
    <row r="40" spans="1:13" ht="13.5" customHeight="1" x14ac:dyDescent="0.15">
      <c r="A40" s="28">
        <v>34</v>
      </c>
      <c r="B40" s="79" t="s">
        <v>126</v>
      </c>
      <c r="C40" s="50">
        <v>44122003</v>
      </c>
      <c r="D40" s="33" t="s">
        <v>15</v>
      </c>
      <c r="E40" s="52">
        <v>5</v>
      </c>
      <c r="F40" s="53">
        <v>6800</v>
      </c>
      <c r="G40" s="34">
        <f t="shared" si="2"/>
        <v>34000</v>
      </c>
      <c r="H40" s="53">
        <v>7000</v>
      </c>
      <c r="I40" s="29">
        <f t="shared" si="0"/>
        <v>35000</v>
      </c>
      <c r="J40" s="53">
        <v>7200</v>
      </c>
      <c r="K40" s="29">
        <f t="shared" si="1"/>
        <v>36000</v>
      </c>
      <c r="L40" s="55"/>
      <c r="M40" s="26"/>
    </row>
    <row r="41" spans="1:13" ht="12.75" x14ac:dyDescent="0.15">
      <c r="A41" s="45"/>
      <c r="B41" s="125" t="s">
        <v>51</v>
      </c>
      <c r="C41" s="125"/>
      <c r="D41" s="125"/>
      <c r="E41" s="125"/>
      <c r="F41" s="45"/>
      <c r="G41" s="41">
        <f>SUM(G7:G40)</f>
        <v>12482700</v>
      </c>
      <c r="H41" s="42" t="s">
        <v>52</v>
      </c>
      <c r="I41" s="41">
        <f>SUM(I7:I40)</f>
        <v>12620500</v>
      </c>
      <c r="J41" s="42" t="s">
        <v>52</v>
      </c>
      <c r="K41" s="41">
        <f>SUM(K7:K40)</f>
        <v>12848800</v>
      </c>
      <c r="L41" s="19">
        <f>(G41+K41)/2</f>
        <v>12665750</v>
      </c>
    </row>
    <row r="42" spans="1:13" ht="12" x14ac:dyDescent="0.15">
      <c r="A42" s="14"/>
      <c r="B42" s="15"/>
      <c r="C42" s="16"/>
      <c r="D42" s="14"/>
      <c r="E42" s="14"/>
      <c r="F42" s="14"/>
      <c r="G42" s="14"/>
      <c r="H42" s="14"/>
      <c r="I42" s="14"/>
      <c r="J42" s="17"/>
      <c r="K42" s="18"/>
      <c r="L42" s="20"/>
    </row>
    <row r="43" spans="1:13" ht="31.5" customHeight="1" x14ac:dyDescent="0.15">
      <c r="A43" s="126" t="s">
        <v>128</v>
      </c>
      <c r="B43" s="126"/>
      <c r="C43" s="126"/>
      <c r="D43" s="126"/>
      <c r="E43" s="126"/>
      <c r="F43" s="126"/>
      <c r="G43" s="126"/>
      <c r="H43" s="126"/>
      <c r="I43" s="126"/>
      <c r="J43" s="126"/>
      <c r="K43" s="126"/>
      <c r="L43" s="126"/>
    </row>
    <row r="44" spans="1:13" x14ac:dyDescent="0.15">
      <c r="A44" s="127" t="s">
        <v>52</v>
      </c>
      <c r="B44" s="127"/>
      <c r="C44" s="127"/>
      <c r="D44" s="127"/>
      <c r="E44" s="127"/>
      <c r="F44" s="127"/>
      <c r="G44" s="127"/>
      <c r="H44" s="127"/>
      <c r="I44" s="127"/>
      <c r="J44" s="127"/>
      <c r="K44" s="127"/>
      <c r="L44" s="127"/>
    </row>
    <row r="45" spans="1:13" ht="15" x14ac:dyDescent="0.2">
      <c r="A45" s="21" t="s">
        <v>129</v>
      </c>
      <c r="B45" s="3"/>
      <c r="C45" s="3"/>
      <c r="D45" s="4"/>
      <c r="E45" s="4"/>
      <c r="F45" s="4"/>
      <c r="G45" s="46"/>
      <c r="H45" s="46"/>
      <c r="I45" s="46"/>
      <c r="J45" s="3"/>
      <c r="K45" s="5"/>
      <c r="L45" s="5"/>
    </row>
    <row r="46" spans="1:13" ht="15" x14ac:dyDescent="0.2">
      <c r="A46" s="21"/>
      <c r="B46" s="3"/>
      <c r="C46" s="3"/>
      <c r="D46" s="4"/>
      <c r="E46" s="4"/>
      <c r="F46" s="4"/>
      <c r="G46" s="30"/>
      <c r="H46" s="30"/>
      <c r="I46" s="30"/>
      <c r="J46" s="3"/>
      <c r="K46" s="5"/>
      <c r="L46" s="5"/>
    </row>
    <row r="47" spans="1:13" ht="15" x14ac:dyDescent="0.2">
      <c r="A47" s="21"/>
      <c r="B47" s="3"/>
      <c r="C47" s="3"/>
      <c r="D47" s="4"/>
      <c r="E47" s="4"/>
      <c r="F47" s="4"/>
      <c r="G47" s="46"/>
      <c r="H47" s="46"/>
      <c r="I47" s="46"/>
      <c r="J47" s="3"/>
      <c r="K47" s="5"/>
      <c r="L47" s="5"/>
    </row>
    <row r="48" spans="1:13" ht="15" x14ac:dyDescent="0.2">
      <c r="A48" s="21"/>
      <c r="B48" s="3"/>
      <c r="C48" s="3"/>
      <c r="D48" s="4"/>
      <c r="E48" s="4"/>
      <c r="F48" s="4"/>
      <c r="G48" s="31"/>
      <c r="H48" s="31"/>
      <c r="I48" s="31"/>
      <c r="J48" s="3"/>
      <c r="K48" s="5"/>
      <c r="L48" s="5"/>
    </row>
    <row r="49" spans="1:12" ht="15" x14ac:dyDescent="0.2">
      <c r="A49" s="21"/>
      <c r="B49" s="3"/>
      <c r="C49" s="3"/>
      <c r="D49" s="4"/>
      <c r="E49" s="4"/>
      <c r="F49" s="4"/>
      <c r="G49" s="31"/>
      <c r="H49" s="31"/>
      <c r="I49" s="31"/>
      <c r="J49" s="3"/>
      <c r="K49" s="5"/>
      <c r="L49" s="5"/>
    </row>
    <row r="50" spans="1:12" ht="15" x14ac:dyDescent="0.2">
      <c r="A50" s="128" t="s">
        <v>55</v>
      </c>
      <c r="B50" s="128"/>
      <c r="C50" s="3"/>
      <c r="D50" s="4"/>
      <c r="E50" s="4"/>
      <c r="F50" s="4"/>
      <c r="G50" s="4"/>
      <c r="H50" s="4"/>
      <c r="I50" s="4"/>
      <c r="J50" s="3"/>
      <c r="K50" s="5"/>
    </row>
    <row r="51" spans="1:12" ht="15" x14ac:dyDescent="0.2">
      <c r="A51" s="6" t="s">
        <v>56</v>
      </c>
      <c r="B51" s="7"/>
      <c r="C51" s="7"/>
      <c r="D51" s="4"/>
      <c r="E51" s="4"/>
      <c r="F51" s="4"/>
      <c r="G51" s="4"/>
      <c r="H51" s="4"/>
      <c r="I51" s="4"/>
      <c r="J51" s="3"/>
      <c r="K51" s="5"/>
    </row>
    <row r="52" spans="1:12" ht="15" x14ac:dyDescent="0.2">
      <c r="A52" s="2"/>
      <c r="B52" s="3"/>
      <c r="C52" s="3"/>
      <c r="D52" s="4"/>
      <c r="E52" s="4"/>
      <c r="F52" s="4"/>
      <c r="G52" s="4"/>
      <c r="H52" s="4"/>
      <c r="I52" s="4"/>
      <c r="J52" s="3"/>
      <c r="K52" s="5"/>
    </row>
  </sheetData>
  <mergeCells count="12">
    <mergeCell ref="B41:E41"/>
    <mergeCell ref="A43:L43"/>
    <mergeCell ref="A44:L44"/>
    <mergeCell ref="A50:B50"/>
    <mergeCell ref="A1:L1"/>
    <mergeCell ref="A2:L2"/>
    <mergeCell ref="F4:G4"/>
    <mergeCell ref="H4:I4"/>
    <mergeCell ref="J4:K4"/>
    <mergeCell ref="F5:G5"/>
    <mergeCell ref="H5:I5"/>
    <mergeCell ref="J5:K5"/>
  </mergeCells>
  <printOptions horizontalCentered="1"/>
  <pageMargins left="0.70866141732283472" right="0.70866141732283472" top="0.74803149606299213" bottom="0.55118110236220474" header="0" footer="0"/>
  <pageSetup scale="9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54"/>
  <sheetViews>
    <sheetView zoomScaleNormal="100" workbookViewId="0">
      <selection activeCell="A6" sqref="A6:G43"/>
    </sheetView>
  </sheetViews>
  <sheetFormatPr baseColWidth="10" defaultColWidth="12" defaultRowHeight="10.5" x14ac:dyDescent="0.15"/>
  <cols>
    <col min="1" max="1" width="6.33203125" customWidth="1"/>
    <col min="2" max="2" width="52.6640625" customWidth="1"/>
    <col min="3" max="3" width="10.5" bestFit="1" customWidth="1"/>
    <col min="4" max="4" width="8.83203125" customWidth="1"/>
    <col min="5" max="5" width="7" style="32" customWidth="1"/>
    <col min="6" max="6" width="10.1640625" bestFit="1" customWidth="1"/>
    <col min="7" max="9" width="11.83203125" customWidth="1"/>
    <col min="10" max="10" width="9.6640625" customWidth="1"/>
    <col min="11" max="11" width="11.5" style="1" customWidth="1"/>
    <col min="12" max="12" width="13.33203125" style="1" customWidth="1"/>
  </cols>
  <sheetData>
    <row r="1" spans="1:22" ht="15" x14ac:dyDescent="0.2">
      <c r="A1" s="129" t="s">
        <v>0</v>
      </c>
      <c r="B1" s="129"/>
      <c r="C1" s="129"/>
      <c r="D1" s="129"/>
      <c r="E1" s="129"/>
      <c r="F1" s="129"/>
      <c r="G1" s="129"/>
      <c r="H1" s="129"/>
      <c r="I1" s="129"/>
      <c r="J1" s="129"/>
      <c r="K1" s="129"/>
      <c r="L1" s="129"/>
    </row>
    <row r="2" spans="1:22" ht="15" x14ac:dyDescent="0.2">
      <c r="A2" s="129" t="s">
        <v>1</v>
      </c>
      <c r="B2" s="129"/>
      <c r="C2" s="129"/>
      <c r="D2" s="129"/>
      <c r="E2" s="129"/>
      <c r="F2" s="129"/>
      <c r="G2" s="129"/>
      <c r="H2" s="129"/>
      <c r="I2" s="129"/>
      <c r="J2" s="129"/>
      <c r="K2" s="129"/>
      <c r="L2" s="129"/>
    </row>
    <row r="4" spans="1:22" ht="28.5" customHeight="1" x14ac:dyDescent="0.15">
      <c r="A4" s="8"/>
      <c r="B4" s="9"/>
      <c r="C4" s="9"/>
      <c r="D4" s="10"/>
      <c r="E4" s="10"/>
      <c r="F4" s="130" t="s">
        <v>133</v>
      </c>
      <c r="G4" s="131"/>
      <c r="H4" s="130" t="s">
        <v>99</v>
      </c>
      <c r="I4" s="131"/>
      <c r="J4" s="130" t="s">
        <v>149</v>
      </c>
      <c r="K4" s="131"/>
      <c r="L4" s="11"/>
    </row>
    <row r="5" spans="1:22" ht="11.25" x14ac:dyDescent="0.15">
      <c r="A5" s="8"/>
      <c r="B5" s="12"/>
      <c r="C5" s="13"/>
      <c r="D5" s="13"/>
      <c r="E5" s="12"/>
      <c r="F5" s="132" t="s">
        <v>4</v>
      </c>
      <c r="G5" s="133"/>
      <c r="H5" s="132" t="s">
        <v>5</v>
      </c>
      <c r="I5" s="133"/>
      <c r="J5" s="132" t="s">
        <v>5</v>
      </c>
      <c r="K5" s="133"/>
      <c r="L5" s="27"/>
    </row>
    <row r="6" spans="1:22" ht="32.25" customHeight="1" x14ac:dyDescent="0.15">
      <c r="A6" s="35" t="s">
        <v>6</v>
      </c>
      <c r="B6" s="36" t="s">
        <v>7</v>
      </c>
      <c r="C6" s="36" t="s">
        <v>8</v>
      </c>
      <c r="D6" s="36" t="s">
        <v>9</v>
      </c>
      <c r="E6" s="36" t="s">
        <v>10</v>
      </c>
      <c r="F6" s="37" t="s">
        <v>11</v>
      </c>
      <c r="G6" s="37" t="s">
        <v>12</v>
      </c>
      <c r="H6" s="37" t="s">
        <v>11</v>
      </c>
      <c r="I6" s="37" t="s">
        <v>12</v>
      </c>
      <c r="J6" s="37" t="s">
        <v>11</v>
      </c>
      <c r="K6" s="37" t="s">
        <v>12</v>
      </c>
      <c r="L6" s="38" t="s">
        <v>13</v>
      </c>
    </row>
    <row r="7" spans="1:22" ht="13.5" customHeight="1" x14ac:dyDescent="0.15">
      <c r="A7" s="28">
        <v>1</v>
      </c>
      <c r="B7" s="58" t="s">
        <v>101</v>
      </c>
      <c r="C7" s="44">
        <v>44121708</v>
      </c>
      <c r="D7" s="33" t="s">
        <v>15</v>
      </c>
      <c r="E7" s="43">
        <v>240</v>
      </c>
      <c r="F7" s="34"/>
      <c r="G7" s="34"/>
      <c r="H7" s="34">
        <v>6900</v>
      </c>
      <c r="I7" s="29">
        <f>+H7*E7</f>
        <v>1656000</v>
      </c>
      <c r="J7" s="34">
        <v>7100</v>
      </c>
      <c r="K7" s="29">
        <f>+J7*E7</f>
        <v>1704000</v>
      </c>
      <c r="L7" s="40"/>
    </row>
    <row r="8" spans="1:22" ht="13.5" customHeight="1" x14ac:dyDescent="0.15">
      <c r="A8" s="28">
        <v>2</v>
      </c>
      <c r="B8" s="59" t="s">
        <v>102</v>
      </c>
      <c r="C8" s="44">
        <v>60121802</v>
      </c>
      <c r="D8" s="33" t="s">
        <v>15</v>
      </c>
      <c r="E8" s="43">
        <v>240</v>
      </c>
      <c r="F8" s="34"/>
      <c r="G8" s="34"/>
      <c r="H8" s="34">
        <v>17900</v>
      </c>
      <c r="I8" s="29">
        <f t="shared" ref="I8:I40" si="0">+H8*E8</f>
        <v>4296000</v>
      </c>
      <c r="J8" s="34">
        <v>18100</v>
      </c>
      <c r="K8" s="29">
        <f t="shared" ref="K8:K40" si="1">+J8*E8</f>
        <v>4344000</v>
      </c>
      <c r="L8" s="40"/>
    </row>
    <row r="9" spans="1:22" ht="13.5" customHeight="1" x14ac:dyDescent="0.15">
      <c r="A9" s="28">
        <v>3</v>
      </c>
      <c r="B9" s="60" t="s">
        <v>103</v>
      </c>
      <c r="C9" s="44">
        <v>44111912</v>
      </c>
      <c r="D9" s="33" t="s">
        <v>15</v>
      </c>
      <c r="E9" s="43">
        <v>240</v>
      </c>
      <c r="F9" s="34"/>
      <c r="G9" s="34"/>
      <c r="H9" s="34">
        <v>2300</v>
      </c>
      <c r="I9" s="29">
        <f t="shared" si="0"/>
        <v>552000</v>
      </c>
      <c r="J9" s="34">
        <v>2500</v>
      </c>
      <c r="K9" s="29">
        <f t="shared" si="1"/>
        <v>600000</v>
      </c>
      <c r="L9" s="40"/>
    </row>
    <row r="10" spans="1:22" ht="13.5" customHeight="1" x14ac:dyDescent="0.15">
      <c r="A10" s="28">
        <v>4</v>
      </c>
      <c r="B10" s="61" t="s">
        <v>104</v>
      </c>
      <c r="C10" s="44">
        <v>44121702</v>
      </c>
      <c r="D10" s="33" t="s">
        <v>15</v>
      </c>
      <c r="E10" s="43">
        <v>30</v>
      </c>
      <c r="F10" s="34"/>
      <c r="G10" s="34"/>
      <c r="H10" s="34">
        <v>6100</v>
      </c>
      <c r="I10" s="29">
        <f t="shared" si="0"/>
        <v>183000</v>
      </c>
      <c r="J10" s="34">
        <v>6200</v>
      </c>
      <c r="K10" s="29">
        <f t="shared" si="1"/>
        <v>186000</v>
      </c>
      <c r="L10" s="40"/>
    </row>
    <row r="11" spans="1:22" ht="13.5" customHeight="1" x14ac:dyDescent="0.15">
      <c r="A11" s="28">
        <v>5</v>
      </c>
      <c r="B11" s="62" t="s">
        <v>134</v>
      </c>
      <c r="C11" s="44">
        <v>14111514</v>
      </c>
      <c r="D11" s="33" t="s">
        <v>15</v>
      </c>
      <c r="E11" s="43">
        <v>120</v>
      </c>
      <c r="F11" s="34"/>
      <c r="G11" s="34"/>
      <c r="H11" s="34">
        <v>3600</v>
      </c>
      <c r="I11" s="29">
        <f t="shared" si="0"/>
        <v>432000</v>
      </c>
      <c r="J11" s="34">
        <v>3700</v>
      </c>
      <c r="K11" s="29">
        <f t="shared" si="1"/>
        <v>444000</v>
      </c>
      <c r="L11" s="40"/>
    </row>
    <row r="12" spans="1:22" ht="13.5" customHeight="1" x14ac:dyDescent="0.15">
      <c r="A12" s="28">
        <v>6</v>
      </c>
      <c r="B12" s="63" t="s">
        <v>105</v>
      </c>
      <c r="C12" s="44">
        <v>44121708</v>
      </c>
      <c r="D12" s="33" t="s">
        <v>15</v>
      </c>
      <c r="E12" s="43">
        <v>10</v>
      </c>
      <c r="F12" s="34"/>
      <c r="G12" s="34"/>
      <c r="H12" s="34">
        <v>15100</v>
      </c>
      <c r="I12" s="29">
        <f t="shared" si="0"/>
        <v>151000</v>
      </c>
      <c r="J12" s="34">
        <v>15200</v>
      </c>
      <c r="K12" s="29">
        <f t="shared" si="1"/>
        <v>152000</v>
      </c>
      <c r="L12" s="40"/>
    </row>
    <row r="13" spans="1:22" ht="13.5" customHeight="1" x14ac:dyDescent="0.15">
      <c r="A13" s="28">
        <v>7</v>
      </c>
      <c r="B13" s="61" t="s">
        <v>106</v>
      </c>
      <c r="C13" s="44">
        <v>44121716</v>
      </c>
      <c r="D13" s="33" t="s">
        <v>15</v>
      </c>
      <c r="E13" s="43">
        <v>8</v>
      </c>
      <c r="F13" s="34"/>
      <c r="G13" s="34"/>
      <c r="H13" s="34">
        <v>16100</v>
      </c>
      <c r="I13" s="29">
        <f t="shared" si="0"/>
        <v>128800</v>
      </c>
      <c r="J13" s="34">
        <v>16200</v>
      </c>
      <c r="K13" s="29">
        <f t="shared" si="1"/>
        <v>129600</v>
      </c>
      <c r="L13" s="40"/>
      <c r="P13" s="22"/>
      <c r="Q13" s="23"/>
      <c r="R13" s="23"/>
      <c r="S13" s="22"/>
      <c r="T13" s="22"/>
      <c r="U13" s="22"/>
      <c r="V13" s="24"/>
    </row>
    <row r="14" spans="1:22" ht="13.5" customHeight="1" x14ac:dyDescent="0.15">
      <c r="A14" s="28">
        <v>8</v>
      </c>
      <c r="B14" s="60" t="s">
        <v>107</v>
      </c>
      <c r="C14" s="44">
        <v>44121702</v>
      </c>
      <c r="D14" s="33" t="s">
        <v>15</v>
      </c>
      <c r="E14" s="43">
        <v>5</v>
      </c>
      <c r="F14" s="34"/>
      <c r="G14" s="34"/>
      <c r="H14" s="34">
        <v>33700</v>
      </c>
      <c r="I14" s="29">
        <f t="shared" si="0"/>
        <v>168500</v>
      </c>
      <c r="J14" s="34">
        <v>34000</v>
      </c>
      <c r="K14" s="29">
        <f t="shared" si="1"/>
        <v>170000</v>
      </c>
      <c r="L14" s="40"/>
      <c r="P14" s="22"/>
      <c r="Q14" s="23"/>
      <c r="R14" s="23"/>
      <c r="S14" s="22"/>
      <c r="T14" s="22"/>
      <c r="U14" s="22"/>
      <c r="V14" s="25"/>
    </row>
    <row r="15" spans="1:22" ht="13.5" customHeight="1" x14ac:dyDescent="0.15">
      <c r="A15" s="28">
        <v>9</v>
      </c>
      <c r="B15" s="64" t="s">
        <v>108</v>
      </c>
      <c r="C15" s="44">
        <v>44121618</v>
      </c>
      <c r="D15" s="33" t="s">
        <v>15</v>
      </c>
      <c r="E15" s="43">
        <v>8</v>
      </c>
      <c r="F15" s="34"/>
      <c r="G15" s="34"/>
      <c r="H15" s="34">
        <v>5500</v>
      </c>
      <c r="I15" s="29">
        <f t="shared" si="0"/>
        <v>44000</v>
      </c>
      <c r="J15" s="34">
        <v>5700</v>
      </c>
      <c r="K15" s="29">
        <f t="shared" si="1"/>
        <v>45600</v>
      </c>
      <c r="L15" s="40"/>
      <c r="P15" s="22"/>
      <c r="Q15" s="23"/>
      <c r="R15" s="23"/>
      <c r="S15" s="22"/>
      <c r="T15" s="22"/>
      <c r="U15" s="22"/>
      <c r="V15" s="25"/>
    </row>
    <row r="16" spans="1:22" ht="13.5" customHeight="1" x14ac:dyDescent="0.15">
      <c r="A16" s="28">
        <v>10</v>
      </c>
      <c r="B16" s="65" t="s">
        <v>135</v>
      </c>
      <c r="C16" s="44">
        <v>44121804</v>
      </c>
      <c r="D16" s="33" t="s">
        <v>15</v>
      </c>
      <c r="E16" s="43">
        <v>5</v>
      </c>
      <c r="F16" s="34"/>
      <c r="G16" s="34"/>
      <c r="H16" s="34">
        <v>16100</v>
      </c>
      <c r="I16" s="29">
        <f t="shared" si="0"/>
        <v>80500</v>
      </c>
      <c r="J16" s="34">
        <v>16300</v>
      </c>
      <c r="K16" s="29">
        <f t="shared" si="1"/>
        <v>81500</v>
      </c>
      <c r="L16" s="40"/>
    </row>
    <row r="17" spans="1:12" ht="13.5" customHeight="1" x14ac:dyDescent="0.15">
      <c r="A17" s="28">
        <v>11</v>
      </c>
      <c r="B17" s="66" t="s">
        <v>110</v>
      </c>
      <c r="C17" s="44">
        <v>44122118</v>
      </c>
      <c r="D17" s="33" t="s">
        <v>15</v>
      </c>
      <c r="E17" s="43">
        <v>5</v>
      </c>
      <c r="F17" s="34"/>
      <c r="G17" s="34"/>
      <c r="H17" s="34">
        <v>3300</v>
      </c>
      <c r="I17" s="29">
        <f t="shared" si="0"/>
        <v>16500</v>
      </c>
      <c r="J17" s="34">
        <v>3500</v>
      </c>
      <c r="K17" s="29">
        <f t="shared" si="1"/>
        <v>17500</v>
      </c>
      <c r="L17" s="40"/>
    </row>
    <row r="18" spans="1:12" ht="13.5" customHeight="1" x14ac:dyDescent="0.15">
      <c r="A18" s="28">
        <v>12</v>
      </c>
      <c r="B18" s="67" t="s">
        <v>111</v>
      </c>
      <c r="C18" s="44">
        <v>60105704</v>
      </c>
      <c r="D18" s="33" t="s">
        <v>15</v>
      </c>
      <c r="E18" s="43">
        <v>10</v>
      </c>
      <c r="F18" s="34"/>
      <c r="G18" s="34"/>
      <c r="H18" s="34">
        <v>5500</v>
      </c>
      <c r="I18" s="29">
        <f t="shared" si="0"/>
        <v>55000</v>
      </c>
      <c r="J18" s="34">
        <v>5700</v>
      </c>
      <c r="K18" s="29">
        <f t="shared" si="1"/>
        <v>57000</v>
      </c>
      <c r="L18" s="40"/>
    </row>
    <row r="19" spans="1:12" ht="13.5" customHeight="1" x14ac:dyDescent="0.15">
      <c r="A19" s="28">
        <v>13</v>
      </c>
      <c r="B19" s="68" t="s">
        <v>70</v>
      </c>
      <c r="C19" s="44">
        <v>44121630</v>
      </c>
      <c r="D19" s="33" t="s">
        <v>15</v>
      </c>
      <c r="E19" s="43">
        <v>5</v>
      </c>
      <c r="F19" s="34"/>
      <c r="G19" s="34"/>
      <c r="H19" s="34">
        <v>19100</v>
      </c>
      <c r="I19" s="29">
        <f t="shared" si="0"/>
        <v>95500</v>
      </c>
      <c r="J19" s="34">
        <v>19200</v>
      </c>
      <c r="K19" s="29">
        <f t="shared" si="1"/>
        <v>96000</v>
      </c>
      <c r="L19" s="40"/>
    </row>
    <row r="20" spans="1:12" ht="13.5" customHeight="1" x14ac:dyDescent="0.15">
      <c r="A20" s="28">
        <v>14</v>
      </c>
      <c r="B20" s="69" t="s">
        <v>71</v>
      </c>
      <c r="C20" s="44">
        <v>44121613</v>
      </c>
      <c r="D20" s="33" t="s">
        <v>15</v>
      </c>
      <c r="E20" s="43">
        <v>5</v>
      </c>
      <c r="F20" s="34"/>
      <c r="G20" s="34"/>
      <c r="H20" s="34">
        <v>2600</v>
      </c>
      <c r="I20" s="29">
        <f t="shared" si="0"/>
        <v>13000</v>
      </c>
      <c r="J20" s="34">
        <v>2700</v>
      </c>
      <c r="K20" s="29">
        <f t="shared" si="1"/>
        <v>13500</v>
      </c>
      <c r="L20" s="40"/>
    </row>
    <row r="21" spans="1:12" ht="13.5" customHeight="1" x14ac:dyDescent="0.15">
      <c r="A21" s="28">
        <v>15</v>
      </c>
      <c r="B21" s="70" t="s">
        <v>136</v>
      </c>
      <c r="C21" s="44">
        <v>44122104</v>
      </c>
      <c r="D21" s="33" t="s">
        <v>15</v>
      </c>
      <c r="E21" s="43">
        <v>30</v>
      </c>
      <c r="F21" s="34"/>
      <c r="G21" s="34"/>
      <c r="H21" s="34">
        <v>3300</v>
      </c>
      <c r="I21" s="29">
        <f t="shared" si="0"/>
        <v>99000</v>
      </c>
      <c r="J21" s="34">
        <v>3500</v>
      </c>
      <c r="K21" s="29">
        <f t="shared" si="1"/>
        <v>105000</v>
      </c>
      <c r="L21" s="40"/>
    </row>
    <row r="22" spans="1:12" ht="13.5" customHeight="1" x14ac:dyDescent="0.15">
      <c r="A22" s="28">
        <v>16</v>
      </c>
      <c r="B22" s="71" t="s">
        <v>137</v>
      </c>
      <c r="C22" s="44">
        <v>44122104</v>
      </c>
      <c r="D22" s="33" t="s">
        <v>15</v>
      </c>
      <c r="E22" s="43">
        <v>20</v>
      </c>
      <c r="F22" s="34"/>
      <c r="G22" s="34"/>
      <c r="H22" s="34">
        <v>1300</v>
      </c>
      <c r="I22" s="29">
        <f t="shared" si="0"/>
        <v>26000</v>
      </c>
      <c r="J22" s="34">
        <v>1500</v>
      </c>
      <c r="K22" s="29">
        <f t="shared" si="1"/>
        <v>30000</v>
      </c>
      <c r="L22" s="40"/>
    </row>
    <row r="23" spans="1:12" ht="13.5" customHeight="1" x14ac:dyDescent="0.15">
      <c r="A23" s="28">
        <v>17</v>
      </c>
      <c r="B23" s="72" t="s">
        <v>113</v>
      </c>
      <c r="C23" s="44">
        <v>60121702</v>
      </c>
      <c r="D23" s="33" t="s">
        <v>15</v>
      </c>
      <c r="E23" s="43">
        <v>10</v>
      </c>
      <c r="F23" s="34"/>
      <c r="G23" s="34"/>
      <c r="H23" s="34">
        <v>3600</v>
      </c>
      <c r="I23" s="29">
        <f t="shared" si="0"/>
        <v>36000</v>
      </c>
      <c r="J23" s="34">
        <v>3700</v>
      </c>
      <c r="K23" s="29">
        <f t="shared" si="1"/>
        <v>37000</v>
      </c>
      <c r="L23" s="40"/>
    </row>
    <row r="24" spans="1:12" ht="13.5" customHeight="1" x14ac:dyDescent="0.15">
      <c r="A24" s="28">
        <v>18</v>
      </c>
      <c r="B24" s="73" t="s">
        <v>75</v>
      </c>
      <c r="C24" s="44">
        <v>60121802</v>
      </c>
      <c r="D24" s="33" t="s">
        <v>15</v>
      </c>
      <c r="E24" s="43">
        <v>5</v>
      </c>
      <c r="F24" s="34"/>
      <c r="G24" s="34"/>
      <c r="H24" s="34">
        <v>4300</v>
      </c>
      <c r="I24" s="29">
        <f t="shared" si="0"/>
        <v>21500</v>
      </c>
      <c r="J24" s="34">
        <v>4500</v>
      </c>
      <c r="K24" s="29">
        <f t="shared" si="1"/>
        <v>22500</v>
      </c>
      <c r="L24" s="40"/>
    </row>
    <row r="25" spans="1:12" ht="13.5" customHeight="1" x14ac:dyDescent="0.15">
      <c r="A25" s="28">
        <v>19</v>
      </c>
      <c r="B25" s="74" t="s">
        <v>114</v>
      </c>
      <c r="C25" s="44">
        <v>44121510</v>
      </c>
      <c r="D25" s="33" t="s">
        <v>15</v>
      </c>
      <c r="E25" s="43">
        <v>2</v>
      </c>
      <c r="F25" s="34"/>
      <c r="G25" s="34"/>
      <c r="H25" s="34">
        <v>6100</v>
      </c>
      <c r="I25" s="29">
        <f t="shared" si="0"/>
        <v>12200</v>
      </c>
      <c r="J25" s="34">
        <v>6300</v>
      </c>
      <c r="K25" s="29">
        <f t="shared" si="1"/>
        <v>12600</v>
      </c>
      <c r="L25" s="40"/>
    </row>
    <row r="26" spans="1:12" ht="13.5" customHeight="1" x14ac:dyDescent="0.15">
      <c r="A26" s="28">
        <v>20</v>
      </c>
      <c r="B26" s="66" t="s">
        <v>115</v>
      </c>
      <c r="C26" s="44">
        <v>31201512</v>
      </c>
      <c r="D26" s="33" t="s">
        <v>15</v>
      </c>
      <c r="E26" s="43">
        <v>10</v>
      </c>
      <c r="F26" s="34"/>
      <c r="G26" s="34"/>
      <c r="H26" s="34">
        <v>3700</v>
      </c>
      <c r="I26" s="29">
        <f t="shared" si="0"/>
        <v>37000</v>
      </c>
      <c r="J26" s="34">
        <v>3800</v>
      </c>
      <c r="K26" s="34">
        <f t="shared" si="1"/>
        <v>38000</v>
      </c>
      <c r="L26" s="40"/>
    </row>
    <row r="27" spans="1:12" ht="13.5" customHeight="1" x14ac:dyDescent="0.15">
      <c r="A27" s="28">
        <v>21</v>
      </c>
      <c r="B27" s="66" t="s">
        <v>138</v>
      </c>
      <c r="C27" s="44">
        <v>31201512</v>
      </c>
      <c r="D27" s="33" t="s">
        <v>15</v>
      </c>
      <c r="E27" s="43">
        <v>15</v>
      </c>
      <c r="F27" s="34"/>
      <c r="G27" s="34"/>
      <c r="H27" s="34">
        <v>7400</v>
      </c>
      <c r="I27" s="29">
        <f t="shared" si="0"/>
        <v>111000</v>
      </c>
      <c r="J27" s="34">
        <v>7500</v>
      </c>
      <c r="K27" s="29">
        <f t="shared" si="1"/>
        <v>112500</v>
      </c>
      <c r="L27" s="40"/>
    </row>
    <row r="28" spans="1:12" ht="13.5" customHeight="1" x14ac:dyDescent="0.15">
      <c r="A28" s="28">
        <v>22</v>
      </c>
      <c r="B28" s="66" t="s">
        <v>139</v>
      </c>
      <c r="C28" s="44">
        <v>31201512</v>
      </c>
      <c r="D28" s="33" t="s">
        <v>15</v>
      </c>
      <c r="E28" s="43">
        <v>15</v>
      </c>
      <c r="F28" s="34"/>
      <c r="G28" s="34"/>
      <c r="H28" s="34">
        <v>7100</v>
      </c>
      <c r="I28" s="29">
        <f t="shared" si="0"/>
        <v>106500</v>
      </c>
      <c r="J28" s="34">
        <v>7200</v>
      </c>
      <c r="K28" s="29">
        <f t="shared" si="1"/>
        <v>108000</v>
      </c>
      <c r="L28" s="40"/>
    </row>
    <row r="29" spans="1:12" ht="13.5" customHeight="1" x14ac:dyDescent="0.15">
      <c r="A29" s="28">
        <v>23</v>
      </c>
      <c r="B29" s="75" t="s">
        <v>140</v>
      </c>
      <c r="C29" s="44">
        <v>60105704</v>
      </c>
      <c r="D29" s="33" t="s">
        <v>15</v>
      </c>
      <c r="E29" s="43">
        <v>10</v>
      </c>
      <c r="F29" s="34"/>
      <c r="G29" s="34"/>
      <c r="H29" s="34">
        <v>8100</v>
      </c>
      <c r="I29" s="29">
        <f t="shared" si="0"/>
        <v>81000</v>
      </c>
      <c r="J29" s="34">
        <v>8300</v>
      </c>
      <c r="K29" s="29">
        <f t="shared" si="1"/>
        <v>83000</v>
      </c>
      <c r="L29" s="40"/>
    </row>
    <row r="30" spans="1:12" ht="13.5" customHeight="1" x14ac:dyDescent="0.15">
      <c r="A30" s="28">
        <v>24</v>
      </c>
      <c r="B30" s="76" t="s">
        <v>141</v>
      </c>
      <c r="C30" s="44">
        <v>14111615</v>
      </c>
      <c r="D30" s="33" t="s">
        <v>15</v>
      </c>
      <c r="E30" s="43">
        <v>2</v>
      </c>
      <c r="F30" s="34"/>
      <c r="G30" s="34"/>
      <c r="H30" s="34">
        <v>104500</v>
      </c>
      <c r="I30" s="29">
        <f t="shared" si="0"/>
        <v>209000</v>
      </c>
      <c r="J30" s="34">
        <v>105000</v>
      </c>
      <c r="K30" s="29">
        <f t="shared" si="1"/>
        <v>210000</v>
      </c>
      <c r="L30" s="40"/>
    </row>
    <row r="31" spans="1:12" ht="13.5" customHeight="1" x14ac:dyDescent="0.15">
      <c r="A31" s="28">
        <v>25</v>
      </c>
      <c r="B31" s="77" t="s">
        <v>83</v>
      </c>
      <c r="C31" s="44">
        <v>44122003</v>
      </c>
      <c r="D31" s="33" t="s">
        <v>15</v>
      </c>
      <c r="E31" s="43">
        <v>50</v>
      </c>
      <c r="F31" s="34"/>
      <c r="G31" s="34"/>
      <c r="H31" s="34">
        <v>3100</v>
      </c>
      <c r="I31" s="29">
        <f t="shared" si="0"/>
        <v>155000</v>
      </c>
      <c r="J31" s="34">
        <v>3300</v>
      </c>
      <c r="K31" s="29">
        <f t="shared" si="1"/>
        <v>165000</v>
      </c>
      <c r="L31" s="40"/>
    </row>
    <row r="32" spans="1:12" ht="13.5" customHeight="1" x14ac:dyDescent="0.15">
      <c r="A32" s="28">
        <v>26</v>
      </c>
      <c r="B32" s="78" t="s">
        <v>142</v>
      </c>
      <c r="C32" s="44">
        <v>14111507</v>
      </c>
      <c r="D32" s="33" t="s">
        <v>15</v>
      </c>
      <c r="E32" s="43">
        <v>10</v>
      </c>
      <c r="F32" s="34"/>
      <c r="G32" s="34"/>
      <c r="H32" s="34">
        <v>161000</v>
      </c>
      <c r="I32" s="29">
        <f t="shared" si="0"/>
        <v>1610000</v>
      </c>
      <c r="J32" s="34">
        <v>162000</v>
      </c>
      <c r="K32" s="29">
        <f t="shared" si="1"/>
        <v>1620000</v>
      </c>
      <c r="L32" s="40"/>
    </row>
    <row r="33" spans="1:13" ht="13.5" customHeight="1" x14ac:dyDescent="0.15">
      <c r="A33" s="28">
        <v>27</v>
      </c>
      <c r="B33" s="76" t="s">
        <v>143</v>
      </c>
      <c r="C33" s="44">
        <v>14111507</v>
      </c>
      <c r="D33" s="33" t="s">
        <v>15</v>
      </c>
      <c r="E33" s="43">
        <v>10</v>
      </c>
      <c r="F33" s="34"/>
      <c r="G33" s="34"/>
      <c r="H33" s="34">
        <v>191000</v>
      </c>
      <c r="I33" s="29">
        <f t="shared" si="0"/>
        <v>1910000</v>
      </c>
      <c r="J33" s="34">
        <v>192000</v>
      </c>
      <c r="K33" s="29">
        <f t="shared" si="1"/>
        <v>1920000</v>
      </c>
      <c r="L33" s="40"/>
    </row>
    <row r="34" spans="1:13" ht="13.5" customHeight="1" x14ac:dyDescent="0.15">
      <c r="A34" s="28">
        <v>28</v>
      </c>
      <c r="B34" s="78" t="s">
        <v>144</v>
      </c>
      <c r="C34" s="44">
        <v>44121706</v>
      </c>
      <c r="D34" s="33" t="s">
        <v>15</v>
      </c>
      <c r="E34" s="43">
        <v>5</v>
      </c>
      <c r="F34" s="34"/>
      <c r="G34" s="34"/>
      <c r="H34" s="34">
        <v>11600</v>
      </c>
      <c r="I34" s="29">
        <f t="shared" si="0"/>
        <v>58000</v>
      </c>
      <c r="J34" s="34">
        <v>11800</v>
      </c>
      <c r="K34" s="29">
        <f t="shared" si="1"/>
        <v>59000</v>
      </c>
      <c r="L34" s="40"/>
    </row>
    <row r="35" spans="1:13" ht="13.5" customHeight="1" x14ac:dyDescent="0.15">
      <c r="A35" s="28">
        <v>29</v>
      </c>
      <c r="B35" s="76" t="s">
        <v>145</v>
      </c>
      <c r="C35" s="44">
        <v>44121503</v>
      </c>
      <c r="D35" s="33" t="s">
        <v>15</v>
      </c>
      <c r="E35" s="43">
        <v>5</v>
      </c>
      <c r="F35" s="34"/>
      <c r="G35" s="34"/>
      <c r="H35" s="34">
        <v>13600</v>
      </c>
      <c r="I35" s="29">
        <f t="shared" si="0"/>
        <v>68000</v>
      </c>
      <c r="J35" s="34">
        <v>13800</v>
      </c>
      <c r="K35" s="29">
        <f t="shared" si="1"/>
        <v>69000</v>
      </c>
      <c r="L35" s="40"/>
    </row>
    <row r="36" spans="1:13" ht="13.5" customHeight="1" x14ac:dyDescent="0.15">
      <c r="A36" s="28">
        <v>30</v>
      </c>
      <c r="B36" s="76" t="s">
        <v>146</v>
      </c>
      <c r="C36" s="44">
        <v>44121503</v>
      </c>
      <c r="D36" s="33" t="s">
        <v>15</v>
      </c>
      <c r="E36" s="43">
        <v>5</v>
      </c>
      <c r="F36" s="34"/>
      <c r="G36" s="34"/>
      <c r="H36" s="34">
        <v>14600</v>
      </c>
      <c r="I36" s="29">
        <f t="shared" si="0"/>
        <v>73000</v>
      </c>
      <c r="J36" s="34">
        <v>14800</v>
      </c>
      <c r="K36" s="29">
        <f t="shared" si="1"/>
        <v>74000</v>
      </c>
      <c r="L36" s="40"/>
    </row>
    <row r="37" spans="1:13" ht="13.5" customHeight="1" x14ac:dyDescent="0.15">
      <c r="A37" s="28">
        <v>31</v>
      </c>
      <c r="B37" s="79" t="s">
        <v>147</v>
      </c>
      <c r="C37" s="44">
        <v>44121708</v>
      </c>
      <c r="D37" s="33" t="s">
        <v>15</v>
      </c>
      <c r="E37" s="43">
        <v>5</v>
      </c>
      <c r="F37" s="34"/>
      <c r="G37" s="34"/>
      <c r="H37" s="34">
        <v>15100</v>
      </c>
      <c r="I37" s="29">
        <f t="shared" si="0"/>
        <v>75500</v>
      </c>
      <c r="J37" s="34">
        <v>15300</v>
      </c>
      <c r="K37" s="29">
        <f t="shared" si="1"/>
        <v>76500</v>
      </c>
      <c r="L37" s="40"/>
    </row>
    <row r="38" spans="1:13" ht="13.5" customHeight="1" x14ac:dyDescent="0.15">
      <c r="A38" s="28">
        <v>32</v>
      </c>
      <c r="B38" s="79" t="s">
        <v>124</v>
      </c>
      <c r="C38" s="44">
        <v>14111519</v>
      </c>
      <c r="D38" s="33" t="s">
        <v>15</v>
      </c>
      <c r="E38" s="43">
        <v>10</v>
      </c>
      <c r="F38" s="34"/>
      <c r="G38" s="34"/>
      <c r="H38" s="34">
        <v>500</v>
      </c>
      <c r="I38" s="29">
        <f t="shared" si="0"/>
        <v>5000</v>
      </c>
      <c r="J38" s="34">
        <v>600</v>
      </c>
      <c r="K38" s="29">
        <f t="shared" si="1"/>
        <v>6000</v>
      </c>
      <c r="L38" s="40"/>
    </row>
    <row r="39" spans="1:13" ht="13.5" customHeight="1" x14ac:dyDescent="0.15">
      <c r="A39" s="28">
        <v>33</v>
      </c>
      <c r="B39" s="79" t="s">
        <v>148</v>
      </c>
      <c r="C39" s="44">
        <v>44122104</v>
      </c>
      <c r="D39" s="33" t="s">
        <v>15</v>
      </c>
      <c r="E39" s="43">
        <v>20</v>
      </c>
      <c r="F39" s="34"/>
      <c r="G39" s="34"/>
      <c r="H39" s="34">
        <v>1000</v>
      </c>
      <c r="I39" s="29">
        <f t="shared" si="0"/>
        <v>20000</v>
      </c>
      <c r="J39" s="34">
        <v>1200</v>
      </c>
      <c r="K39" s="29">
        <f t="shared" si="1"/>
        <v>24000</v>
      </c>
      <c r="L39" s="40"/>
    </row>
    <row r="40" spans="1:13" ht="13.5" customHeight="1" x14ac:dyDescent="0.15">
      <c r="A40" s="28">
        <v>34</v>
      </c>
      <c r="B40" s="79" t="s">
        <v>126</v>
      </c>
      <c r="C40" s="50">
        <v>44122003</v>
      </c>
      <c r="D40" s="33" t="s">
        <v>15</v>
      </c>
      <c r="E40" s="52">
        <v>5</v>
      </c>
      <c r="F40" s="53"/>
      <c r="G40" s="34"/>
      <c r="H40" s="53">
        <v>7000</v>
      </c>
      <c r="I40" s="29">
        <f t="shared" si="0"/>
        <v>35000</v>
      </c>
      <c r="J40" s="53">
        <v>7200</v>
      </c>
      <c r="K40" s="29">
        <f t="shared" si="1"/>
        <v>36000</v>
      </c>
      <c r="L40" s="55"/>
      <c r="M40" s="26"/>
    </row>
    <row r="41" spans="1:13" ht="13.5" customHeight="1" x14ac:dyDescent="0.15">
      <c r="A41" s="28"/>
      <c r="B41" s="125" t="s">
        <v>48</v>
      </c>
      <c r="C41" s="125"/>
      <c r="D41" s="125"/>
      <c r="E41" s="125"/>
      <c r="F41" s="53"/>
      <c r="G41" s="34"/>
      <c r="H41" s="53"/>
      <c r="I41" s="29"/>
      <c r="J41" s="53"/>
      <c r="K41" s="29"/>
      <c r="L41" s="55"/>
      <c r="M41" s="26"/>
    </row>
    <row r="42" spans="1:13" ht="13.5" customHeight="1" x14ac:dyDescent="0.15">
      <c r="A42" s="28"/>
      <c r="B42" s="125" t="s">
        <v>50</v>
      </c>
      <c r="C42" s="125"/>
      <c r="D42" s="125"/>
      <c r="E42" s="125"/>
      <c r="F42" s="53"/>
      <c r="G42" s="34"/>
      <c r="H42" s="53"/>
      <c r="I42" s="29"/>
      <c r="J42" s="53"/>
      <c r="K42" s="29"/>
      <c r="L42" s="55"/>
      <c r="M42" s="26"/>
    </row>
    <row r="43" spans="1:13" ht="12.75" x14ac:dyDescent="0.15">
      <c r="A43" s="45"/>
      <c r="B43" s="125" t="s">
        <v>127</v>
      </c>
      <c r="C43" s="125"/>
      <c r="D43" s="125"/>
      <c r="E43" s="125"/>
      <c r="F43" s="45"/>
      <c r="G43" s="41"/>
      <c r="H43" s="42" t="s">
        <v>52</v>
      </c>
      <c r="I43" s="41">
        <f>SUM(I7:I40)</f>
        <v>12620500</v>
      </c>
      <c r="J43" s="42" t="s">
        <v>52</v>
      </c>
      <c r="K43" s="41">
        <f>SUM(K7:K40)</f>
        <v>12848800</v>
      </c>
      <c r="L43" s="19">
        <f>(G43+K43)/2</f>
        <v>6424400</v>
      </c>
    </row>
    <row r="44" spans="1:13" ht="12" x14ac:dyDescent="0.15">
      <c r="A44" s="14"/>
      <c r="B44" s="15"/>
      <c r="C44" s="16"/>
      <c r="D44" s="14"/>
      <c r="E44" s="14"/>
      <c r="F44" s="14"/>
      <c r="G44" s="14"/>
      <c r="H44" s="14"/>
      <c r="I44" s="14"/>
      <c r="J44" s="17"/>
      <c r="K44" s="18"/>
      <c r="L44" s="20"/>
    </row>
    <row r="45" spans="1:13" ht="31.5" customHeight="1" x14ac:dyDescent="0.15">
      <c r="A45" s="126" t="s">
        <v>128</v>
      </c>
      <c r="B45" s="126"/>
      <c r="C45" s="126"/>
      <c r="D45" s="126"/>
      <c r="E45" s="126"/>
      <c r="F45" s="126"/>
      <c r="G45" s="126"/>
      <c r="H45" s="126"/>
      <c r="I45" s="126"/>
      <c r="J45" s="126"/>
      <c r="K45" s="126"/>
      <c r="L45" s="126"/>
    </row>
    <row r="46" spans="1:13" x14ac:dyDescent="0.15">
      <c r="A46" s="127" t="s">
        <v>52</v>
      </c>
      <c r="B46" s="127"/>
      <c r="C46" s="127"/>
      <c r="D46" s="127"/>
      <c r="E46" s="127"/>
      <c r="F46" s="127"/>
      <c r="G46" s="127"/>
      <c r="H46" s="127"/>
      <c r="I46" s="127"/>
      <c r="J46" s="127"/>
      <c r="K46" s="127"/>
      <c r="L46" s="127"/>
    </row>
    <row r="47" spans="1:13" ht="15" x14ac:dyDescent="0.2">
      <c r="A47" s="21" t="s">
        <v>129</v>
      </c>
      <c r="B47" s="3"/>
      <c r="C47" s="3"/>
      <c r="D47" s="4"/>
      <c r="E47" s="4"/>
      <c r="F47" s="4"/>
      <c r="G47" s="46"/>
      <c r="H47" s="46"/>
      <c r="I47" s="46"/>
      <c r="J47" s="3"/>
      <c r="K47" s="5"/>
      <c r="L47" s="5"/>
    </row>
    <row r="48" spans="1:13" ht="15" x14ac:dyDescent="0.2">
      <c r="A48" s="21"/>
      <c r="B48" s="3"/>
      <c r="C48" s="3"/>
      <c r="D48" s="4"/>
      <c r="E48" s="4"/>
      <c r="F48" s="4"/>
      <c r="G48" s="30"/>
      <c r="H48" s="30"/>
      <c r="I48" s="30"/>
      <c r="J48" s="3"/>
      <c r="K48" s="5"/>
      <c r="L48" s="5"/>
    </row>
    <row r="49" spans="1:12" ht="15" x14ac:dyDescent="0.2">
      <c r="A49" s="21"/>
      <c r="B49" s="3"/>
      <c r="C49" s="3"/>
      <c r="D49" s="4"/>
      <c r="E49" s="4"/>
      <c r="F49" s="4"/>
      <c r="G49" s="46"/>
      <c r="H49" s="46"/>
      <c r="I49" s="46"/>
      <c r="J49" s="3"/>
      <c r="K49" s="5"/>
      <c r="L49" s="5"/>
    </row>
    <row r="50" spans="1:12" ht="15" x14ac:dyDescent="0.2">
      <c r="A50" s="21"/>
      <c r="B50" s="3"/>
      <c r="C50" s="3"/>
      <c r="D50" s="4"/>
      <c r="E50" s="4"/>
      <c r="F50" s="4"/>
      <c r="G50" s="31"/>
      <c r="H50" s="31"/>
      <c r="I50" s="31"/>
      <c r="J50" s="3"/>
      <c r="K50" s="5"/>
      <c r="L50" s="5"/>
    </row>
    <row r="51" spans="1:12" ht="15" x14ac:dyDescent="0.2">
      <c r="A51" s="21"/>
      <c r="B51" s="3"/>
      <c r="C51" s="3"/>
      <c r="D51" s="4"/>
      <c r="E51" s="4"/>
      <c r="F51" s="4"/>
      <c r="G51" s="31"/>
      <c r="H51" s="31"/>
      <c r="I51" s="31"/>
      <c r="J51" s="3"/>
      <c r="K51" s="5"/>
      <c r="L51" s="5"/>
    </row>
    <row r="52" spans="1:12" ht="15" x14ac:dyDescent="0.2">
      <c r="A52" s="128" t="s">
        <v>55</v>
      </c>
      <c r="B52" s="128"/>
      <c r="C52" s="3"/>
      <c r="D52" s="4"/>
      <c r="E52" s="4"/>
      <c r="F52" s="4"/>
      <c r="G52" s="4"/>
      <c r="H52" s="4"/>
      <c r="I52" s="4"/>
      <c r="J52" s="3"/>
      <c r="K52" s="5"/>
    </row>
    <row r="53" spans="1:12" ht="15" x14ac:dyDescent="0.2">
      <c r="A53" s="6" t="s">
        <v>56</v>
      </c>
      <c r="B53" s="7"/>
      <c r="C53" s="7"/>
      <c r="D53" s="4"/>
      <c r="E53" s="4"/>
      <c r="F53" s="4"/>
      <c r="G53" s="4"/>
      <c r="H53" s="4"/>
      <c r="I53" s="4"/>
      <c r="J53" s="3"/>
      <c r="K53" s="5"/>
    </row>
    <row r="54" spans="1:12" ht="15" x14ac:dyDescent="0.2">
      <c r="A54" s="2"/>
      <c r="B54" s="3"/>
      <c r="C54" s="3"/>
      <c r="D54" s="4"/>
      <c r="E54" s="4"/>
      <c r="F54" s="4"/>
      <c r="G54" s="4"/>
      <c r="H54" s="4"/>
      <c r="I54" s="4"/>
      <c r="J54" s="3"/>
      <c r="K54" s="5"/>
    </row>
  </sheetData>
  <mergeCells count="14">
    <mergeCell ref="B43:E43"/>
    <mergeCell ref="A45:L45"/>
    <mergeCell ref="A46:L46"/>
    <mergeCell ref="A52:B52"/>
    <mergeCell ref="B41:E41"/>
    <mergeCell ref="B42:E42"/>
    <mergeCell ref="F5:G5"/>
    <mergeCell ref="H5:I5"/>
    <mergeCell ref="J5:K5"/>
    <mergeCell ref="A1:L1"/>
    <mergeCell ref="A2:L2"/>
    <mergeCell ref="F4:G4"/>
    <mergeCell ref="H4:I4"/>
    <mergeCell ref="J4:K4"/>
  </mergeCells>
  <printOptions horizontalCentered="1"/>
  <pageMargins left="0.70866141732283472" right="0.70866141732283472" top="0.74803149606299213" bottom="0.55118110236220474" header="0" footer="0"/>
  <pageSetup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PXS REFERENCIA (3)</vt:lpstr>
      <vt:lpstr>PXS REFERENCIA (4)</vt:lpstr>
      <vt:lpstr>PRECIOS 2025</vt:lpstr>
      <vt:lpstr>PXS REFERENCIA (9)</vt:lpstr>
      <vt:lpstr>PXS REFERENCIA (8)</vt:lpstr>
      <vt:lpstr>PROPUESTA ECONOMICA</vt:lpstr>
      <vt:lpstr>PXS REFERENCIA (7)</vt:lpstr>
      <vt:lpstr>PXS REFERENCIA (6)</vt:lpstr>
      <vt:lpstr>PXS REFERENCIA (5)</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Luffi</dc:creator>
  <cp:keywords/>
  <dc:description/>
  <cp:lastModifiedBy>Anyela Monroy Montealegre</cp:lastModifiedBy>
  <cp:revision/>
  <dcterms:created xsi:type="dcterms:W3CDTF">2014-04-26T22:37:28Z</dcterms:created>
  <dcterms:modified xsi:type="dcterms:W3CDTF">2025-10-07T20:56:58Z</dcterms:modified>
  <cp:category/>
  <cp:contentStatus/>
</cp:coreProperties>
</file>