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HOME\Documents\BOSA\2025\SEPTIEMBRE\FORMULACIONES FINALES\AMBIENTE\PYBA\PYBA FINALES\FIRMADOS PYBA\"/>
    </mc:Choice>
  </mc:AlternateContent>
  <xr:revisionPtr revIDLastSave="0" documentId="13_ncr:1_{C2FD83B6-2753-45F1-999D-48FA9DDC6B7D}" xr6:coauthVersionLast="47" xr6:coauthVersionMax="47" xr10:uidLastSave="{00000000-0000-0000-0000-000000000000}"/>
  <bookViews>
    <workbookView xWindow="9510" yWindow="0" windowWidth="9780" windowHeight="10170" firstSheet="1" activeTab="1" xr2:uid="{00000000-000D-0000-FFFF-FFFF00000000}"/>
  </bookViews>
  <sheets>
    <sheet name="ProyecciónFinal_2025" sheetId="6" r:id="rId1"/>
    <sheet name="CosteoIndividual" sheetId="5" r:id="rId2"/>
    <sheet name="Historicos" sheetId="9" state="hidden" r:id="rId3"/>
    <sheet name="Hoja2" sheetId="8" state="hidden" r:id="rId4"/>
    <sheet name="Hoja1" sheetId="7" state="hidden" r:id="rId5"/>
  </sheets>
  <definedNames>
    <definedName name="_xlnm._FilterDatabase" localSheetId="1" hidden="1">CosteoIndividual!$B$4:$AH$297</definedName>
    <definedName name="_xlnm._FilterDatabase" localSheetId="0" hidden="1">ProyecciónFinal_2025!$B$5:$N$298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9" i="6" l="1"/>
  <c r="C289" i="6"/>
  <c r="D289" i="6"/>
  <c r="E289" i="6"/>
  <c r="F289" i="6"/>
  <c r="G289" i="6"/>
  <c r="H289" i="6"/>
  <c r="I289" i="6"/>
  <c r="J289" i="6"/>
  <c r="K289" i="6"/>
  <c r="L289" i="6"/>
  <c r="M289" i="6"/>
  <c r="B290" i="6"/>
  <c r="C290" i="6"/>
  <c r="D290" i="6"/>
  <c r="E290" i="6"/>
  <c r="F290" i="6"/>
  <c r="G290" i="6"/>
  <c r="H290" i="6"/>
  <c r="I290" i="6"/>
  <c r="J290" i="6"/>
  <c r="K290" i="6"/>
  <c r="L290" i="6"/>
  <c r="M290" i="6"/>
  <c r="B291" i="6"/>
  <c r="C291" i="6"/>
  <c r="D291" i="6"/>
  <c r="E291" i="6"/>
  <c r="F291" i="6"/>
  <c r="G291" i="6"/>
  <c r="H291" i="6"/>
  <c r="I291" i="6"/>
  <c r="J291" i="6"/>
  <c r="K291" i="6"/>
  <c r="L291" i="6"/>
  <c r="M291" i="6"/>
  <c r="B292" i="6"/>
  <c r="C292" i="6"/>
  <c r="D292" i="6"/>
  <c r="E292" i="6"/>
  <c r="F292" i="6"/>
  <c r="G292" i="6"/>
  <c r="H292" i="6"/>
  <c r="I292" i="6"/>
  <c r="J292" i="6"/>
  <c r="K292" i="6"/>
  <c r="L292" i="6"/>
  <c r="M292" i="6"/>
  <c r="B293" i="6"/>
  <c r="C293" i="6"/>
  <c r="D293" i="6"/>
  <c r="E293" i="6"/>
  <c r="F293" i="6"/>
  <c r="G293" i="6"/>
  <c r="H293" i="6"/>
  <c r="I293" i="6"/>
  <c r="J293" i="6"/>
  <c r="K293" i="6"/>
  <c r="L293" i="6"/>
  <c r="M293" i="6"/>
  <c r="B294" i="6"/>
  <c r="C294" i="6"/>
  <c r="D294" i="6"/>
  <c r="E294" i="6"/>
  <c r="F294" i="6"/>
  <c r="G294" i="6"/>
  <c r="H294" i="6"/>
  <c r="I294" i="6"/>
  <c r="J294" i="6"/>
  <c r="K294" i="6"/>
  <c r="L294" i="6"/>
  <c r="M294" i="6"/>
  <c r="B295" i="6"/>
  <c r="C295" i="6"/>
  <c r="D295" i="6"/>
  <c r="E295" i="6"/>
  <c r="F295" i="6"/>
  <c r="G295" i="6"/>
  <c r="H295" i="6"/>
  <c r="I295" i="6"/>
  <c r="J295" i="6"/>
  <c r="K295" i="6"/>
  <c r="L295" i="6"/>
  <c r="M295" i="6"/>
  <c r="B296" i="6"/>
  <c r="C296" i="6"/>
  <c r="D296" i="6"/>
  <c r="E296" i="6"/>
  <c r="F296" i="6"/>
  <c r="G296" i="6"/>
  <c r="H296" i="6"/>
  <c r="I296" i="6"/>
  <c r="J296" i="6"/>
  <c r="K296" i="6"/>
  <c r="L296" i="6"/>
  <c r="M296" i="6"/>
  <c r="B297" i="6"/>
  <c r="C297" i="6"/>
  <c r="D297" i="6"/>
  <c r="E297" i="6"/>
  <c r="F297" i="6"/>
  <c r="G297" i="6"/>
  <c r="H297" i="6"/>
  <c r="I297" i="6"/>
  <c r="J297" i="6"/>
  <c r="K297" i="6"/>
  <c r="L297" i="6"/>
  <c r="M297" i="6"/>
  <c r="B298" i="6"/>
  <c r="C298" i="6"/>
  <c r="D298" i="6"/>
  <c r="E298" i="6"/>
  <c r="F298" i="6"/>
  <c r="G298" i="6"/>
  <c r="H298" i="6"/>
  <c r="I298" i="6"/>
  <c r="J298" i="6"/>
  <c r="K298" i="6"/>
  <c r="L298" i="6"/>
  <c r="M298" i="6"/>
  <c r="B273" i="6"/>
  <c r="C273" i="6"/>
  <c r="D273" i="6"/>
  <c r="E273" i="6"/>
  <c r="F273" i="6"/>
  <c r="G273" i="6"/>
  <c r="H273" i="6"/>
  <c r="I273" i="6"/>
  <c r="J273" i="6"/>
  <c r="K273" i="6"/>
  <c r="L273" i="6"/>
  <c r="M273" i="6"/>
  <c r="B274" i="6"/>
  <c r="C274" i="6"/>
  <c r="D274" i="6"/>
  <c r="E274" i="6"/>
  <c r="F274" i="6"/>
  <c r="G274" i="6"/>
  <c r="H274" i="6"/>
  <c r="I274" i="6"/>
  <c r="J274" i="6"/>
  <c r="K274" i="6"/>
  <c r="L274" i="6"/>
  <c r="M274" i="6"/>
  <c r="B275" i="6"/>
  <c r="C275" i="6"/>
  <c r="D275" i="6"/>
  <c r="E275" i="6"/>
  <c r="F275" i="6"/>
  <c r="G275" i="6"/>
  <c r="H275" i="6"/>
  <c r="I275" i="6"/>
  <c r="J275" i="6"/>
  <c r="K275" i="6"/>
  <c r="L275" i="6"/>
  <c r="M275" i="6"/>
  <c r="B276" i="6"/>
  <c r="C276" i="6"/>
  <c r="D276" i="6"/>
  <c r="E276" i="6"/>
  <c r="F276" i="6"/>
  <c r="G276" i="6"/>
  <c r="H276" i="6"/>
  <c r="I276" i="6"/>
  <c r="J276" i="6"/>
  <c r="K276" i="6"/>
  <c r="L276" i="6"/>
  <c r="M276" i="6"/>
  <c r="B277" i="6"/>
  <c r="C277" i="6"/>
  <c r="D277" i="6"/>
  <c r="E277" i="6"/>
  <c r="F277" i="6"/>
  <c r="G277" i="6"/>
  <c r="H277" i="6"/>
  <c r="I277" i="6"/>
  <c r="J277" i="6"/>
  <c r="K277" i="6"/>
  <c r="L277" i="6"/>
  <c r="M277" i="6"/>
  <c r="B278" i="6"/>
  <c r="C278" i="6"/>
  <c r="D278" i="6"/>
  <c r="E278" i="6"/>
  <c r="F278" i="6"/>
  <c r="G278" i="6"/>
  <c r="H278" i="6"/>
  <c r="I278" i="6"/>
  <c r="J278" i="6"/>
  <c r="K278" i="6"/>
  <c r="L278" i="6"/>
  <c r="M278" i="6"/>
  <c r="B279" i="6"/>
  <c r="C279" i="6"/>
  <c r="D279" i="6"/>
  <c r="E279" i="6"/>
  <c r="F279" i="6"/>
  <c r="G279" i="6"/>
  <c r="H279" i="6"/>
  <c r="I279" i="6"/>
  <c r="J279" i="6"/>
  <c r="K279" i="6"/>
  <c r="L279" i="6"/>
  <c r="M279" i="6"/>
  <c r="B280" i="6"/>
  <c r="C280" i="6"/>
  <c r="D280" i="6"/>
  <c r="E280" i="6"/>
  <c r="F280" i="6"/>
  <c r="G280" i="6"/>
  <c r="H280" i="6"/>
  <c r="I280" i="6"/>
  <c r="J280" i="6"/>
  <c r="K280" i="6"/>
  <c r="L280" i="6"/>
  <c r="M280" i="6"/>
  <c r="B281" i="6"/>
  <c r="C281" i="6"/>
  <c r="D281" i="6"/>
  <c r="E281" i="6"/>
  <c r="F281" i="6"/>
  <c r="G281" i="6"/>
  <c r="H281" i="6"/>
  <c r="I281" i="6"/>
  <c r="J281" i="6"/>
  <c r="K281" i="6"/>
  <c r="L281" i="6"/>
  <c r="M281" i="6"/>
  <c r="B282" i="6"/>
  <c r="C282" i="6"/>
  <c r="D282" i="6"/>
  <c r="E282" i="6"/>
  <c r="F282" i="6"/>
  <c r="G282" i="6"/>
  <c r="H282" i="6"/>
  <c r="I282" i="6"/>
  <c r="J282" i="6"/>
  <c r="K282" i="6"/>
  <c r="L282" i="6"/>
  <c r="M282" i="6"/>
  <c r="B283" i="6"/>
  <c r="C283" i="6"/>
  <c r="D283" i="6"/>
  <c r="E283" i="6"/>
  <c r="F283" i="6"/>
  <c r="G283" i="6"/>
  <c r="H283" i="6"/>
  <c r="I283" i="6"/>
  <c r="J283" i="6"/>
  <c r="K283" i="6"/>
  <c r="L283" i="6"/>
  <c r="M283" i="6"/>
  <c r="B284" i="6"/>
  <c r="C284" i="6"/>
  <c r="D284" i="6"/>
  <c r="E284" i="6"/>
  <c r="F284" i="6"/>
  <c r="G284" i="6"/>
  <c r="H284" i="6"/>
  <c r="I284" i="6"/>
  <c r="J284" i="6"/>
  <c r="K284" i="6"/>
  <c r="L284" i="6"/>
  <c r="M284" i="6"/>
  <c r="B285" i="6"/>
  <c r="C285" i="6"/>
  <c r="D285" i="6"/>
  <c r="E285" i="6"/>
  <c r="F285" i="6"/>
  <c r="G285" i="6"/>
  <c r="H285" i="6"/>
  <c r="I285" i="6"/>
  <c r="J285" i="6"/>
  <c r="K285" i="6"/>
  <c r="L285" i="6"/>
  <c r="M285" i="6"/>
  <c r="B286" i="6"/>
  <c r="C286" i="6"/>
  <c r="D286" i="6"/>
  <c r="E286" i="6"/>
  <c r="F286" i="6"/>
  <c r="G286" i="6"/>
  <c r="H286" i="6"/>
  <c r="I286" i="6"/>
  <c r="J286" i="6"/>
  <c r="K286" i="6"/>
  <c r="L286" i="6"/>
  <c r="M286" i="6"/>
  <c r="B287" i="6"/>
  <c r="C287" i="6"/>
  <c r="D287" i="6"/>
  <c r="E287" i="6"/>
  <c r="F287" i="6"/>
  <c r="G287" i="6"/>
  <c r="H287" i="6"/>
  <c r="I287" i="6"/>
  <c r="J287" i="6"/>
  <c r="K287" i="6"/>
  <c r="L287" i="6"/>
  <c r="M287" i="6"/>
  <c r="B288" i="6"/>
  <c r="C288" i="6"/>
  <c r="D288" i="6"/>
  <c r="E288" i="6"/>
  <c r="F288" i="6"/>
  <c r="G288" i="6"/>
  <c r="H288" i="6"/>
  <c r="I288" i="6"/>
  <c r="J288" i="6"/>
  <c r="K288" i="6"/>
  <c r="L288" i="6"/>
  <c r="M288" i="6"/>
  <c r="B268" i="6"/>
  <c r="C268" i="6"/>
  <c r="D268" i="6"/>
  <c r="E268" i="6"/>
  <c r="F268" i="6"/>
  <c r="G268" i="6"/>
  <c r="H268" i="6"/>
  <c r="I268" i="6"/>
  <c r="J268" i="6"/>
  <c r="K268" i="6"/>
  <c r="L268" i="6"/>
  <c r="M268" i="6"/>
  <c r="B269" i="6"/>
  <c r="C269" i="6"/>
  <c r="D269" i="6"/>
  <c r="E269" i="6"/>
  <c r="F269" i="6"/>
  <c r="G269" i="6"/>
  <c r="H269" i="6"/>
  <c r="I269" i="6"/>
  <c r="J269" i="6"/>
  <c r="K269" i="6"/>
  <c r="L269" i="6"/>
  <c r="M269" i="6"/>
  <c r="B270" i="6"/>
  <c r="C270" i="6"/>
  <c r="D270" i="6"/>
  <c r="E270" i="6"/>
  <c r="F270" i="6"/>
  <c r="G270" i="6"/>
  <c r="H270" i="6"/>
  <c r="I270" i="6"/>
  <c r="J270" i="6"/>
  <c r="K270" i="6"/>
  <c r="L270" i="6"/>
  <c r="M270" i="6"/>
  <c r="B271" i="6"/>
  <c r="C271" i="6"/>
  <c r="D271" i="6"/>
  <c r="E271" i="6"/>
  <c r="F271" i="6"/>
  <c r="G271" i="6"/>
  <c r="H271" i="6"/>
  <c r="I271" i="6"/>
  <c r="J271" i="6"/>
  <c r="K271" i="6"/>
  <c r="L271" i="6"/>
  <c r="M271" i="6"/>
  <c r="B272" i="6"/>
  <c r="C272" i="6"/>
  <c r="D272" i="6"/>
  <c r="E272" i="6"/>
  <c r="F272" i="6"/>
  <c r="G272" i="6"/>
  <c r="H272" i="6"/>
  <c r="I272" i="6"/>
  <c r="J272" i="6"/>
  <c r="K272" i="6"/>
  <c r="L272" i="6"/>
  <c r="M272" i="6"/>
  <c r="B259" i="6"/>
  <c r="C259" i="6"/>
  <c r="D259" i="6"/>
  <c r="E259" i="6"/>
  <c r="F259" i="6"/>
  <c r="G259" i="6"/>
  <c r="H259" i="6"/>
  <c r="I259" i="6"/>
  <c r="J259" i="6"/>
  <c r="K259" i="6"/>
  <c r="L259" i="6"/>
  <c r="M259" i="6"/>
  <c r="B260" i="6"/>
  <c r="C260" i="6"/>
  <c r="D260" i="6"/>
  <c r="E260" i="6"/>
  <c r="F260" i="6"/>
  <c r="G260" i="6"/>
  <c r="H260" i="6"/>
  <c r="I260" i="6"/>
  <c r="J260" i="6"/>
  <c r="K260" i="6"/>
  <c r="L260" i="6"/>
  <c r="M260" i="6"/>
  <c r="B261" i="6"/>
  <c r="C261" i="6"/>
  <c r="D261" i="6"/>
  <c r="E261" i="6"/>
  <c r="F261" i="6"/>
  <c r="G261" i="6"/>
  <c r="H261" i="6"/>
  <c r="I261" i="6"/>
  <c r="J261" i="6"/>
  <c r="K261" i="6"/>
  <c r="L261" i="6"/>
  <c r="M261" i="6"/>
  <c r="B262" i="6"/>
  <c r="C262" i="6"/>
  <c r="D262" i="6"/>
  <c r="E262" i="6"/>
  <c r="F262" i="6"/>
  <c r="G262" i="6"/>
  <c r="H262" i="6"/>
  <c r="I262" i="6"/>
  <c r="J262" i="6"/>
  <c r="K262" i="6"/>
  <c r="L262" i="6"/>
  <c r="M262" i="6"/>
  <c r="B263" i="6"/>
  <c r="C263" i="6"/>
  <c r="D263" i="6"/>
  <c r="E263" i="6"/>
  <c r="F263" i="6"/>
  <c r="G263" i="6"/>
  <c r="H263" i="6"/>
  <c r="I263" i="6"/>
  <c r="J263" i="6"/>
  <c r="K263" i="6"/>
  <c r="L263" i="6"/>
  <c r="M263" i="6"/>
  <c r="B264" i="6"/>
  <c r="C264" i="6"/>
  <c r="D264" i="6"/>
  <c r="E264" i="6"/>
  <c r="F264" i="6"/>
  <c r="G264" i="6"/>
  <c r="H264" i="6"/>
  <c r="I264" i="6"/>
  <c r="J264" i="6"/>
  <c r="K264" i="6"/>
  <c r="L264" i="6"/>
  <c r="M264" i="6"/>
  <c r="B265" i="6"/>
  <c r="C265" i="6"/>
  <c r="D265" i="6"/>
  <c r="E265" i="6"/>
  <c r="F265" i="6"/>
  <c r="G265" i="6"/>
  <c r="H265" i="6"/>
  <c r="I265" i="6"/>
  <c r="J265" i="6"/>
  <c r="K265" i="6"/>
  <c r="L265" i="6"/>
  <c r="M265" i="6"/>
  <c r="B266" i="6"/>
  <c r="C266" i="6"/>
  <c r="D266" i="6"/>
  <c r="E266" i="6"/>
  <c r="F266" i="6"/>
  <c r="G266" i="6"/>
  <c r="H266" i="6"/>
  <c r="I266" i="6"/>
  <c r="J266" i="6"/>
  <c r="K266" i="6"/>
  <c r="L266" i="6"/>
  <c r="M266" i="6"/>
  <c r="B267" i="6"/>
  <c r="C267" i="6"/>
  <c r="D267" i="6"/>
  <c r="E267" i="6"/>
  <c r="F267" i="6"/>
  <c r="G267" i="6"/>
  <c r="H267" i="6"/>
  <c r="I267" i="6"/>
  <c r="J267" i="6"/>
  <c r="K267" i="6"/>
  <c r="L267" i="6"/>
  <c r="M267" i="6"/>
  <c r="B231" i="6"/>
  <c r="C231" i="6"/>
  <c r="D231" i="6"/>
  <c r="E231" i="6"/>
  <c r="F231" i="6"/>
  <c r="G231" i="6"/>
  <c r="H231" i="6"/>
  <c r="I231" i="6"/>
  <c r="J231" i="6"/>
  <c r="K231" i="6"/>
  <c r="L231" i="6"/>
  <c r="M231" i="6" s="1"/>
  <c r="B232" i="6"/>
  <c r="C232" i="6"/>
  <c r="D232" i="6"/>
  <c r="E232" i="6"/>
  <c r="F232" i="6"/>
  <c r="G232" i="6"/>
  <c r="H232" i="6"/>
  <c r="I232" i="6"/>
  <c r="J232" i="6"/>
  <c r="K232" i="6"/>
  <c r="L232" i="6"/>
  <c r="M232" i="6" s="1"/>
  <c r="B233" i="6"/>
  <c r="C233" i="6"/>
  <c r="D233" i="6"/>
  <c r="E233" i="6"/>
  <c r="F233" i="6"/>
  <c r="G233" i="6"/>
  <c r="H233" i="6"/>
  <c r="I233" i="6"/>
  <c r="J233" i="6"/>
  <c r="K233" i="6"/>
  <c r="L233" i="6"/>
  <c r="M233" i="6" s="1"/>
  <c r="B234" i="6"/>
  <c r="C234" i="6"/>
  <c r="D234" i="6"/>
  <c r="E234" i="6"/>
  <c r="F234" i="6"/>
  <c r="G234" i="6"/>
  <c r="H234" i="6"/>
  <c r="I234" i="6"/>
  <c r="J234" i="6"/>
  <c r="K234" i="6"/>
  <c r="L234" i="6"/>
  <c r="M234" i="6" s="1"/>
  <c r="B235" i="6"/>
  <c r="C235" i="6"/>
  <c r="D235" i="6"/>
  <c r="E235" i="6"/>
  <c r="F235" i="6"/>
  <c r="G235" i="6"/>
  <c r="H235" i="6"/>
  <c r="I235" i="6"/>
  <c r="J235" i="6"/>
  <c r="K235" i="6"/>
  <c r="L235" i="6"/>
  <c r="M235" i="6" s="1"/>
  <c r="B236" i="6"/>
  <c r="C236" i="6"/>
  <c r="D236" i="6"/>
  <c r="E236" i="6"/>
  <c r="F236" i="6"/>
  <c r="G236" i="6"/>
  <c r="H236" i="6"/>
  <c r="I236" i="6"/>
  <c r="J236" i="6"/>
  <c r="K236" i="6"/>
  <c r="L236" i="6"/>
  <c r="M236" i="6" s="1"/>
  <c r="B237" i="6"/>
  <c r="C237" i="6"/>
  <c r="D237" i="6"/>
  <c r="E237" i="6"/>
  <c r="F237" i="6"/>
  <c r="G237" i="6"/>
  <c r="H237" i="6"/>
  <c r="I237" i="6"/>
  <c r="J237" i="6"/>
  <c r="K237" i="6"/>
  <c r="L237" i="6"/>
  <c r="M237" i="6" s="1"/>
  <c r="B238" i="6"/>
  <c r="C238" i="6"/>
  <c r="D238" i="6"/>
  <c r="E238" i="6"/>
  <c r="F238" i="6"/>
  <c r="G238" i="6"/>
  <c r="H238" i="6"/>
  <c r="I238" i="6"/>
  <c r="J238" i="6"/>
  <c r="K238" i="6"/>
  <c r="L238" i="6"/>
  <c r="M238" i="6" s="1"/>
  <c r="B239" i="6"/>
  <c r="C239" i="6"/>
  <c r="D239" i="6"/>
  <c r="E239" i="6"/>
  <c r="F239" i="6"/>
  <c r="G239" i="6"/>
  <c r="H239" i="6"/>
  <c r="I239" i="6"/>
  <c r="J239" i="6"/>
  <c r="K239" i="6"/>
  <c r="L239" i="6"/>
  <c r="M239" i="6" s="1"/>
  <c r="B240" i="6"/>
  <c r="C240" i="6"/>
  <c r="D240" i="6"/>
  <c r="E240" i="6"/>
  <c r="F240" i="6"/>
  <c r="G240" i="6"/>
  <c r="H240" i="6"/>
  <c r="I240" i="6"/>
  <c r="J240" i="6"/>
  <c r="K240" i="6"/>
  <c r="L240" i="6"/>
  <c r="M240" i="6" s="1"/>
  <c r="B241" i="6"/>
  <c r="C241" i="6"/>
  <c r="D241" i="6"/>
  <c r="E241" i="6"/>
  <c r="F241" i="6"/>
  <c r="G241" i="6"/>
  <c r="H241" i="6"/>
  <c r="I241" i="6"/>
  <c r="J241" i="6"/>
  <c r="K241" i="6"/>
  <c r="L241" i="6"/>
  <c r="M241" i="6" s="1"/>
  <c r="B242" i="6"/>
  <c r="C242" i="6"/>
  <c r="D242" i="6"/>
  <c r="E242" i="6"/>
  <c r="F242" i="6"/>
  <c r="G242" i="6"/>
  <c r="H242" i="6"/>
  <c r="I242" i="6"/>
  <c r="J242" i="6"/>
  <c r="K242" i="6"/>
  <c r="L242" i="6"/>
  <c r="M242" i="6" s="1"/>
  <c r="B243" i="6"/>
  <c r="C243" i="6"/>
  <c r="D243" i="6"/>
  <c r="E243" i="6"/>
  <c r="F243" i="6"/>
  <c r="G243" i="6"/>
  <c r="H243" i="6"/>
  <c r="I243" i="6"/>
  <c r="J243" i="6"/>
  <c r="K243" i="6"/>
  <c r="L243" i="6"/>
  <c r="M243" i="6" s="1"/>
  <c r="B244" i="6"/>
  <c r="C244" i="6"/>
  <c r="D244" i="6"/>
  <c r="E244" i="6"/>
  <c r="F244" i="6"/>
  <c r="G244" i="6"/>
  <c r="H244" i="6"/>
  <c r="I244" i="6"/>
  <c r="J244" i="6"/>
  <c r="K244" i="6"/>
  <c r="L244" i="6"/>
  <c r="M244" i="6" s="1"/>
  <c r="B245" i="6"/>
  <c r="C245" i="6"/>
  <c r="D245" i="6"/>
  <c r="E245" i="6"/>
  <c r="F245" i="6"/>
  <c r="G245" i="6"/>
  <c r="H245" i="6"/>
  <c r="I245" i="6"/>
  <c r="J245" i="6"/>
  <c r="K245" i="6"/>
  <c r="L245" i="6"/>
  <c r="M245" i="6" s="1"/>
  <c r="B246" i="6"/>
  <c r="C246" i="6"/>
  <c r="D246" i="6"/>
  <c r="E246" i="6"/>
  <c r="F246" i="6"/>
  <c r="G246" i="6"/>
  <c r="H246" i="6"/>
  <c r="I246" i="6"/>
  <c r="J246" i="6"/>
  <c r="K246" i="6"/>
  <c r="L246" i="6"/>
  <c r="M246" i="6" s="1"/>
  <c r="B247" i="6"/>
  <c r="C247" i="6"/>
  <c r="D247" i="6"/>
  <c r="E247" i="6"/>
  <c r="F247" i="6"/>
  <c r="G247" i="6"/>
  <c r="H247" i="6"/>
  <c r="I247" i="6"/>
  <c r="J247" i="6"/>
  <c r="K247" i="6"/>
  <c r="L247" i="6"/>
  <c r="M247" i="6" s="1"/>
  <c r="B248" i="6"/>
  <c r="C248" i="6"/>
  <c r="D248" i="6"/>
  <c r="E248" i="6"/>
  <c r="F248" i="6"/>
  <c r="G248" i="6"/>
  <c r="H248" i="6"/>
  <c r="I248" i="6"/>
  <c r="J248" i="6"/>
  <c r="K248" i="6"/>
  <c r="L248" i="6"/>
  <c r="M248" i="6" s="1"/>
  <c r="B249" i="6"/>
  <c r="C249" i="6"/>
  <c r="D249" i="6"/>
  <c r="E249" i="6"/>
  <c r="F249" i="6"/>
  <c r="G249" i="6"/>
  <c r="H249" i="6"/>
  <c r="I249" i="6"/>
  <c r="J249" i="6"/>
  <c r="K249" i="6"/>
  <c r="L249" i="6"/>
  <c r="M249" i="6" s="1"/>
  <c r="B250" i="6"/>
  <c r="C250" i="6"/>
  <c r="D250" i="6"/>
  <c r="E250" i="6"/>
  <c r="F250" i="6"/>
  <c r="G250" i="6"/>
  <c r="H250" i="6"/>
  <c r="I250" i="6"/>
  <c r="J250" i="6"/>
  <c r="K250" i="6"/>
  <c r="L250" i="6"/>
  <c r="M250" i="6" s="1"/>
  <c r="B251" i="6"/>
  <c r="C251" i="6"/>
  <c r="D251" i="6"/>
  <c r="E251" i="6"/>
  <c r="F251" i="6"/>
  <c r="G251" i="6"/>
  <c r="H251" i="6"/>
  <c r="I251" i="6"/>
  <c r="J251" i="6"/>
  <c r="K251" i="6"/>
  <c r="L251" i="6"/>
  <c r="M251" i="6" s="1"/>
  <c r="B252" i="6"/>
  <c r="C252" i="6"/>
  <c r="D252" i="6"/>
  <c r="E252" i="6"/>
  <c r="F252" i="6"/>
  <c r="G252" i="6"/>
  <c r="H252" i="6"/>
  <c r="I252" i="6"/>
  <c r="J252" i="6"/>
  <c r="K252" i="6"/>
  <c r="L252" i="6"/>
  <c r="M252" i="6" s="1"/>
  <c r="B253" i="6"/>
  <c r="C253" i="6"/>
  <c r="D253" i="6"/>
  <c r="E253" i="6"/>
  <c r="F253" i="6"/>
  <c r="G253" i="6"/>
  <c r="H253" i="6"/>
  <c r="I253" i="6"/>
  <c r="J253" i="6"/>
  <c r="K253" i="6"/>
  <c r="L253" i="6"/>
  <c r="M253" i="6" s="1"/>
  <c r="B254" i="6"/>
  <c r="C254" i="6"/>
  <c r="D254" i="6"/>
  <c r="E254" i="6"/>
  <c r="F254" i="6"/>
  <c r="G254" i="6"/>
  <c r="H254" i="6"/>
  <c r="I254" i="6"/>
  <c r="J254" i="6"/>
  <c r="K254" i="6"/>
  <c r="L254" i="6"/>
  <c r="M254" i="6" s="1"/>
  <c r="B255" i="6"/>
  <c r="C255" i="6"/>
  <c r="D255" i="6"/>
  <c r="E255" i="6"/>
  <c r="F255" i="6"/>
  <c r="G255" i="6"/>
  <c r="H255" i="6"/>
  <c r="I255" i="6"/>
  <c r="J255" i="6"/>
  <c r="K255" i="6"/>
  <c r="L255" i="6"/>
  <c r="M255" i="6" s="1"/>
  <c r="B256" i="6"/>
  <c r="C256" i="6"/>
  <c r="D256" i="6"/>
  <c r="E256" i="6"/>
  <c r="F256" i="6"/>
  <c r="G256" i="6"/>
  <c r="H256" i="6"/>
  <c r="I256" i="6"/>
  <c r="J256" i="6"/>
  <c r="K256" i="6"/>
  <c r="L256" i="6"/>
  <c r="M256" i="6" s="1"/>
  <c r="B257" i="6"/>
  <c r="C257" i="6"/>
  <c r="D257" i="6"/>
  <c r="E257" i="6"/>
  <c r="F257" i="6"/>
  <c r="G257" i="6"/>
  <c r="H257" i="6"/>
  <c r="I257" i="6"/>
  <c r="J257" i="6"/>
  <c r="K257" i="6"/>
  <c r="L257" i="6"/>
  <c r="M257" i="6" s="1"/>
  <c r="B258" i="6"/>
  <c r="C258" i="6"/>
  <c r="D258" i="6"/>
  <c r="E258" i="6"/>
  <c r="F258" i="6"/>
  <c r="G258" i="6"/>
  <c r="H258" i="6"/>
  <c r="I258" i="6"/>
  <c r="J258" i="6"/>
  <c r="K258" i="6"/>
  <c r="L258" i="6"/>
  <c r="M258" i="6" s="1"/>
  <c r="B218" i="6"/>
  <c r="C218" i="6"/>
  <c r="D218" i="6"/>
  <c r="E218" i="6"/>
  <c r="F218" i="6"/>
  <c r="G218" i="6"/>
  <c r="H218" i="6"/>
  <c r="I218" i="6"/>
  <c r="J218" i="6"/>
  <c r="K218" i="6"/>
  <c r="L218" i="6"/>
  <c r="M218" i="6" s="1"/>
  <c r="B219" i="6"/>
  <c r="C219" i="6"/>
  <c r="D219" i="6"/>
  <c r="E219" i="6"/>
  <c r="F219" i="6"/>
  <c r="G219" i="6"/>
  <c r="H219" i="6"/>
  <c r="I219" i="6"/>
  <c r="J219" i="6"/>
  <c r="K219" i="6"/>
  <c r="L219" i="6"/>
  <c r="M219" i="6" s="1"/>
  <c r="B220" i="6"/>
  <c r="C220" i="6"/>
  <c r="D220" i="6"/>
  <c r="E220" i="6"/>
  <c r="F220" i="6"/>
  <c r="G220" i="6"/>
  <c r="H220" i="6"/>
  <c r="I220" i="6"/>
  <c r="J220" i="6"/>
  <c r="K220" i="6"/>
  <c r="L220" i="6"/>
  <c r="M220" i="6" s="1"/>
  <c r="B221" i="6"/>
  <c r="C221" i="6"/>
  <c r="D221" i="6"/>
  <c r="E221" i="6"/>
  <c r="F221" i="6"/>
  <c r="G221" i="6"/>
  <c r="H221" i="6"/>
  <c r="I221" i="6"/>
  <c r="J221" i="6"/>
  <c r="K221" i="6"/>
  <c r="L221" i="6"/>
  <c r="M221" i="6" s="1"/>
  <c r="B222" i="6"/>
  <c r="C222" i="6"/>
  <c r="D222" i="6"/>
  <c r="E222" i="6"/>
  <c r="F222" i="6"/>
  <c r="G222" i="6"/>
  <c r="H222" i="6"/>
  <c r="I222" i="6"/>
  <c r="J222" i="6"/>
  <c r="K222" i="6"/>
  <c r="L222" i="6"/>
  <c r="M222" i="6" s="1"/>
  <c r="B223" i="6"/>
  <c r="C223" i="6"/>
  <c r="D223" i="6"/>
  <c r="E223" i="6"/>
  <c r="F223" i="6"/>
  <c r="G223" i="6"/>
  <c r="H223" i="6"/>
  <c r="I223" i="6"/>
  <c r="J223" i="6"/>
  <c r="K223" i="6"/>
  <c r="L223" i="6"/>
  <c r="M223" i="6" s="1"/>
  <c r="B224" i="6"/>
  <c r="C224" i="6"/>
  <c r="D224" i="6"/>
  <c r="E224" i="6"/>
  <c r="F224" i="6"/>
  <c r="G224" i="6"/>
  <c r="H224" i="6"/>
  <c r="I224" i="6"/>
  <c r="J224" i="6"/>
  <c r="K224" i="6"/>
  <c r="L224" i="6"/>
  <c r="M224" i="6" s="1"/>
  <c r="B225" i="6"/>
  <c r="C225" i="6"/>
  <c r="D225" i="6"/>
  <c r="E225" i="6"/>
  <c r="F225" i="6"/>
  <c r="G225" i="6"/>
  <c r="H225" i="6"/>
  <c r="I225" i="6"/>
  <c r="J225" i="6"/>
  <c r="K225" i="6"/>
  <c r="L225" i="6"/>
  <c r="M225" i="6" s="1"/>
  <c r="B226" i="6"/>
  <c r="C226" i="6"/>
  <c r="D226" i="6"/>
  <c r="E226" i="6"/>
  <c r="F226" i="6"/>
  <c r="G226" i="6"/>
  <c r="H226" i="6"/>
  <c r="I226" i="6"/>
  <c r="J226" i="6"/>
  <c r="K226" i="6"/>
  <c r="L226" i="6"/>
  <c r="M226" i="6" s="1"/>
  <c r="B227" i="6"/>
  <c r="C227" i="6"/>
  <c r="D227" i="6"/>
  <c r="E227" i="6"/>
  <c r="F227" i="6"/>
  <c r="G227" i="6"/>
  <c r="H227" i="6"/>
  <c r="I227" i="6"/>
  <c r="J227" i="6"/>
  <c r="K227" i="6"/>
  <c r="L227" i="6"/>
  <c r="M227" i="6" s="1"/>
  <c r="B228" i="6"/>
  <c r="C228" i="6"/>
  <c r="D228" i="6"/>
  <c r="E228" i="6"/>
  <c r="F228" i="6"/>
  <c r="G228" i="6"/>
  <c r="H228" i="6"/>
  <c r="I228" i="6"/>
  <c r="J228" i="6"/>
  <c r="K228" i="6"/>
  <c r="L228" i="6"/>
  <c r="M228" i="6" s="1"/>
  <c r="B229" i="6"/>
  <c r="C229" i="6"/>
  <c r="D229" i="6"/>
  <c r="E229" i="6"/>
  <c r="F229" i="6"/>
  <c r="G229" i="6"/>
  <c r="H229" i="6"/>
  <c r="I229" i="6"/>
  <c r="J229" i="6"/>
  <c r="K229" i="6"/>
  <c r="L229" i="6"/>
  <c r="M229" i="6" s="1"/>
  <c r="B230" i="6"/>
  <c r="C230" i="6"/>
  <c r="D230" i="6"/>
  <c r="E230" i="6"/>
  <c r="F230" i="6"/>
  <c r="G230" i="6"/>
  <c r="H230" i="6"/>
  <c r="I230" i="6"/>
  <c r="J230" i="6"/>
  <c r="K230" i="6"/>
  <c r="L230" i="6"/>
  <c r="M230" i="6" s="1"/>
  <c r="B191" i="6"/>
  <c r="C191" i="6"/>
  <c r="D191" i="6"/>
  <c r="E191" i="6"/>
  <c r="F191" i="6"/>
  <c r="G191" i="6"/>
  <c r="H191" i="6"/>
  <c r="I191" i="6"/>
  <c r="J191" i="6"/>
  <c r="K191" i="6"/>
  <c r="L191" i="6"/>
  <c r="M191" i="6" s="1"/>
  <c r="B192" i="6"/>
  <c r="C192" i="6"/>
  <c r="D192" i="6"/>
  <c r="E192" i="6"/>
  <c r="F192" i="6"/>
  <c r="G192" i="6"/>
  <c r="H192" i="6"/>
  <c r="I192" i="6"/>
  <c r="J192" i="6"/>
  <c r="K192" i="6"/>
  <c r="L192" i="6"/>
  <c r="M192" i="6" s="1"/>
  <c r="B193" i="6"/>
  <c r="C193" i="6"/>
  <c r="D193" i="6"/>
  <c r="E193" i="6"/>
  <c r="F193" i="6"/>
  <c r="G193" i="6"/>
  <c r="H193" i="6"/>
  <c r="I193" i="6"/>
  <c r="J193" i="6"/>
  <c r="K193" i="6"/>
  <c r="L193" i="6"/>
  <c r="M193" i="6" s="1"/>
  <c r="B194" i="6"/>
  <c r="C194" i="6"/>
  <c r="D194" i="6"/>
  <c r="E194" i="6"/>
  <c r="F194" i="6"/>
  <c r="G194" i="6"/>
  <c r="H194" i="6"/>
  <c r="I194" i="6"/>
  <c r="J194" i="6"/>
  <c r="K194" i="6"/>
  <c r="L194" i="6"/>
  <c r="M194" i="6" s="1"/>
  <c r="B195" i="6"/>
  <c r="C195" i="6"/>
  <c r="D195" i="6"/>
  <c r="E195" i="6"/>
  <c r="F195" i="6"/>
  <c r="G195" i="6"/>
  <c r="H195" i="6"/>
  <c r="I195" i="6"/>
  <c r="J195" i="6"/>
  <c r="K195" i="6"/>
  <c r="L195" i="6"/>
  <c r="M195" i="6" s="1"/>
  <c r="B196" i="6"/>
  <c r="C196" i="6"/>
  <c r="D196" i="6"/>
  <c r="E196" i="6"/>
  <c r="F196" i="6"/>
  <c r="G196" i="6"/>
  <c r="H196" i="6"/>
  <c r="I196" i="6"/>
  <c r="J196" i="6"/>
  <c r="K196" i="6"/>
  <c r="L196" i="6"/>
  <c r="M196" i="6" s="1"/>
  <c r="B197" i="6"/>
  <c r="C197" i="6"/>
  <c r="D197" i="6"/>
  <c r="E197" i="6"/>
  <c r="F197" i="6"/>
  <c r="G197" i="6"/>
  <c r="H197" i="6"/>
  <c r="I197" i="6"/>
  <c r="J197" i="6"/>
  <c r="K197" i="6"/>
  <c r="L197" i="6"/>
  <c r="M197" i="6" s="1"/>
  <c r="B198" i="6"/>
  <c r="C198" i="6"/>
  <c r="D198" i="6"/>
  <c r="E198" i="6"/>
  <c r="F198" i="6"/>
  <c r="G198" i="6"/>
  <c r="H198" i="6"/>
  <c r="I198" i="6"/>
  <c r="J198" i="6"/>
  <c r="K198" i="6"/>
  <c r="L198" i="6"/>
  <c r="M198" i="6" s="1"/>
  <c r="B199" i="6"/>
  <c r="C199" i="6"/>
  <c r="D199" i="6"/>
  <c r="E199" i="6"/>
  <c r="F199" i="6"/>
  <c r="G199" i="6"/>
  <c r="H199" i="6"/>
  <c r="I199" i="6"/>
  <c r="J199" i="6"/>
  <c r="K199" i="6"/>
  <c r="L199" i="6"/>
  <c r="M199" i="6" s="1"/>
  <c r="B200" i="6"/>
  <c r="C200" i="6"/>
  <c r="D200" i="6"/>
  <c r="E200" i="6"/>
  <c r="F200" i="6"/>
  <c r="G200" i="6"/>
  <c r="H200" i="6"/>
  <c r="I200" i="6"/>
  <c r="J200" i="6"/>
  <c r="K200" i="6"/>
  <c r="L200" i="6"/>
  <c r="M200" i="6" s="1"/>
  <c r="B201" i="6"/>
  <c r="C201" i="6"/>
  <c r="D201" i="6"/>
  <c r="E201" i="6"/>
  <c r="F201" i="6"/>
  <c r="G201" i="6"/>
  <c r="H201" i="6"/>
  <c r="I201" i="6"/>
  <c r="J201" i="6"/>
  <c r="K201" i="6"/>
  <c r="L201" i="6"/>
  <c r="M201" i="6" s="1"/>
  <c r="B202" i="6"/>
  <c r="C202" i="6"/>
  <c r="D202" i="6"/>
  <c r="E202" i="6"/>
  <c r="F202" i="6"/>
  <c r="G202" i="6"/>
  <c r="H202" i="6"/>
  <c r="I202" i="6"/>
  <c r="J202" i="6"/>
  <c r="K202" i="6"/>
  <c r="L202" i="6"/>
  <c r="M202" i="6" s="1"/>
  <c r="B203" i="6"/>
  <c r="C203" i="6"/>
  <c r="D203" i="6"/>
  <c r="E203" i="6"/>
  <c r="F203" i="6"/>
  <c r="G203" i="6"/>
  <c r="H203" i="6"/>
  <c r="I203" i="6"/>
  <c r="J203" i="6"/>
  <c r="K203" i="6"/>
  <c r="L203" i="6"/>
  <c r="M203" i="6" s="1"/>
  <c r="B204" i="6"/>
  <c r="C204" i="6"/>
  <c r="D204" i="6"/>
  <c r="E204" i="6"/>
  <c r="F204" i="6"/>
  <c r="G204" i="6"/>
  <c r="H204" i="6"/>
  <c r="I204" i="6"/>
  <c r="J204" i="6"/>
  <c r="K204" i="6"/>
  <c r="L204" i="6"/>
  <c r="M204" i="6" s="1"/>
  <c r="B205" i="6"/>
  <c r="C205" i="6"/>
  <c r="D205" i="6"/>
  <c r="E205" i="6"/>
  <c r="F205" i="6"/>
  <c r="G205" i="6"/>
  <c r="H205" i="6"/>
  <c r="I205" i="6"/>
  <c r="J205" i="6"/>
  <c r="K205" i="6"/>
  <c r="L205" i="6"/>
  <c r="M205" i="6" s="1"/>
  <c r="B206" i="6"/>
  <c r="C206" i="6"/>
  <c r="D206" i="6"/>
  <c r="E206" i="6"/>
  <c r="F206" i="6"/>
  <c r="G206" i="6"/>
  <c r="H206" i="6"/>
  <c r="I206" i="6"/>
  <c r="J206" i="6"/>
  <c r="K206" i="6"/>
  <c r="L206" i="6"/>
  <c r="M206" i="6" s="1"/>
  <c r="B207" i="6"/>
  <c r="C207" i="6"/>
  <c r="D207" i="6"/>
  <c r="E207" i="6"/>
  <c r="F207" i="6"/>
  <c r="G207" i="6"/>
  <c r="H207" i="6"/>
  <c r="I207" i="6"/>
  <c r="J207" i="6"/>
  <c r="K207" i="6"/>
  <c r="L207" i="6"/>
  <c r="M207" i="6" s="1"/>
  <c r="B208" i="6"/>
  <c r="C208" i="6"/>
  <c r="D208" i="6"/>
  <c r="E208" i="6"/>
  <c r="F208" i="6"/>
  <c r="G208" i="6"/>
  <c r="H208" i="6"/>
  <c r="I208" i="6"/>
  <c r="J208" i="6"/>
  <c r="K208" i="6"/>
  <c r="L208" i="6"/>
  <c r="M208" i="6" s="1"/>
  <c r="B209" i="6"/>
  <c r="C209" i="6"/>
  <c r="D209" i="6"/>
  <c r="E209" i="6"/>
  <c r="F209" i="6"/>
  <c r="G209" i="6"/>
  <c r="H209" i="6"/>
  <c r="I209" i="6"/>
  <c r="J209" i="6"/>
  <c r="K209" i="6"/>
  <c r="L209" i="6"/>
  <c r="M209" i="6" s="1"/>
  <c r="B210" i="6"/>
  <c r="C210" i="6"/>
  <c r="D210" i="6"/>
  <c r="E210" i="6"/>
  <c r="F210" i="6"/>
  <c r="G210" i="6"/>
  <c r="H210" i="6"/>
  <c r="I210" i="6"/>
  <c r="J210" i="6"/>
  <c r="K210" i="6"/>
  <c r="L210" i="6"/>
  <c r="M210" i="6" s="1"/>
  <c r="B211" i="6"/>
  <c r="C211" i="6"/>
  <c r="D211" i="6"/>
  <c r="E211" i="6"/>
  <c r="F211" i="6"/>
  <c r="G211" i="6"/>
  <c r="H211" i="6"/>
  <c r="I211" i="6"/>
  <c r="J211" i="6"/>
  <c r="K211" i="6"/>
  <c r="L211" i="6"/>
  <c r="M211" i="6" s="1"/>
  <c r="B212" i="6"/>
  <c r="C212" i="6"/>
  <c r="D212" i="6"/>
  <c r="E212" i="6"/>
  <c r="F212" i="6"/>
  <c r="G212" i="6"/>
  <c r="H212" i="6"/>
  <c r="I212" i="6"/>
  <c r="J212" i="6"/>
  <c r="K212" i="6"/>
  <c r="L212" i="6"/>
  <c r="M212" i="6" s="1"/>
  <c r="B213" i="6"/>
  <c r="C213" i="6"/>
  <c r="D213" i="6"/>
  <c r="E213" i="6"/>
  <c r="F213" i="6"/>
  <c r="G213" i="6"/>
  <c r="H213" i="6"/>
  <c r="I213" i="6"/>
  <c r="J213" i="6"/>
  <c r="K213" i="6"/>
  <c r="L213" i="6"/>
  <c r="M213" i="6" s="1"/>
  <c r="B214" i="6"/>
  <c r="C214" i="6"/>
  <c r="D214" i="6"/>
  <c r="E214" i="6"/>
  <c r="F214" i="6"/>
  <c r="G214" i="6"/>
  <c r="H214" i="6"/>
  <c r="I214" i="6"/>
  <c r="J214" i="6"/>
  <c r="K214" i="6"/>
  <c r="L214" i="6"/>
  <c r="M214" i="6" s="1"/>
  <c r="B215" i="6"/>
  <c r="C215" i="6"/>
  <c r="D215" i="6"/>
  <c r="E215" i="6"/>
  <c r="F215" i="6"/>
  <c r="G215" i="6"/>
  <c r="H215" i="6"/>
  <c r="I215" i="6"/>
  <c r="J215" i="6"/>
  <c r="K215" i="6"/>
  <c r="L215" i="6"/>
  <c r="M215" i="6" s="1"/>
  <c r="B216" i="6"/>
  <c r="C216" i="6"/>
  <c r="D216" i="6"/>
  <c r="E216" i="6"/>
  <c r="F216" i="6"/>
  <c r="G216" i="6"/>
  <c r="H216" i="6"/>
  <c r="I216" i="6"/>
  <c r="J216" i="6"/>
  <c r="K216" i="6"/>
  <c r="L216" i="6"/>
  <c r="M216" i="6" s="1"/>
  <c r="B217" i="6"/>
  <c r="C217" i="6"/>
  <c r="D217" i="6"/>
  <c r="E217" i="6"/>
  <c r="F217" i="6"/>
  <c r="G217" i="6"/>
  <c r="H217" i="6"/>
  <c r="I217" i="6"/>
  <c r="J217" i="6"/>
  <c r="K217" i="6"/>
  <c r="L217" i="6"/>
  <c r="M217" i="6" s="1"/>
  <c r="B143" i="6"/>
  <c r="C143" i="6"/>
  <c r="D143" i="6"/>
  <c r="E143" i="6"/>
  <c r="F143" i="6"/>
  <c r="G143" i="6"/>
  <c r="H143" i="6"/>
  <c r="I143" i="6"/>
  <c r="J143" i="6"/>
  <c r="K143" i="6"/>
  <c r="L143" i="6"/>
  <c r="M143" i="6" s="1"/>
  <c r="B144" i="6"/>
  <c r="C144" i="6"/>
  <c r="D144" i="6"/>
  <c r="E144" i="6"/>
  <c r="F144" i="6"/>
  <c r="G144" i="6"/>
  <c r="H144" i="6"/>
  <c r="I144" i="6"/>
  <c r="J144" i="6"/>
  <c r="K144" i="6"/>
  <c r="L144" i="6"/>
  <c r="M144" i="6" s="1"/>
  <c r="B145" i="6"/>
  <c r="C145" i="6"/>
  <c r="D145" i="6"/>
  <c r="E145" i="6"/>
  <c r="F145" i="6"/>
  <c r="G145" i="6"/>
  <c r="H145" i="6"/>
  <c r="I145" i="6"/>
  <c r="J145" i="6"/>
  <c r="K145" i="6"/>
  <c r="L145" i="6"/>
  <c r="M145" i="6" s="1"/>
  <c r="B146" i="6"/>
  <c r="C146" i="6"/>
  <c r="D146" i="6"/>
  <c r="E146" i="6"/>
  <c r="F146" i="6"/>
  <c r="G146" i="6"/>
  <c r="H146" i="6"/>
  <c r="I146" i="6"/>
  <c r="J146" i="6"/>
  <c r="K146" i="6"/>
  <c r="L146" i="6"/>
  <c r="M146" i="6" s="1"/>
  <c r="B147" i="6"/>
  <c r="C147" i="6"/>
  <c r="D147" i="6"/>
  <c r="E147" i="6"/>
  <c r="F147" i="6"/>
  <c r="G147" i="6"/>
  <c r="H147" i="6"/>
  <c r="I147" i="6"/>
  <c r="J147" i="6"/>
  <c r="K147" i="6"/>
  <c r="L147" i="6"/>
  <c r="M147" i="6" s="1"/>
  <c r="B148" i="6"/>
  <c r="C148" i="6"/>
  <c r="D148" i="6"/>
  <c r="E148" i="6"/>
  <c r="F148" i="6"/>
  <c r="G148" i="6"/>
  <c r="H148" i="6"/>
  <c r="I148" i="6"/>
  <c r="J148" i="6"/>
  <c r="K148" i="6"/>
  <c r="L148" i="6"/>
  <c r="M148" i="6" s="1"/>
  <c r="B149" i="6"/>
  <c r="C149" i="6"/>
  <c r="D149" i="6"/>
  <c r="E149" i="6"/>
  <c r="F149" i="6"/>
  <c r="G149" i="6"/>
  <c r="H149" i="6"/>
  <c r="I149" i="6"/>
  <c r="J149" i="6"/>
  <c r="K149" i="6"/>
  <c r="L149" i="6"/>
  <c r="M149" i="6" s="1"/>
  <c r="B150" i="6"/>
  <c r="C150" i="6"/>
  <c r="D150" i="6"/>
  <c r="E150" i="6"/>
  <c r="F150" i="6"/>
  <c r="G150" i="6"/>
  <c r="H150" i="6"/>
  <c r="I150" i="6"/>
  <c r="J150" i="6"/>
  <c r="K150" i="6"/>
  <c r="L150" i="6"/>
  <c r="M150" i="6" s="1"/>
  <c r="B151" i="6"/>
  <c r="C151" i="6"/>
  <c r="D151" i="6"/>
  <c r="E151" i="6"/>
  <c r="F151" i="6"/>
  <c r="G151" i="6"/>
  <c r="H151" i="6"/>
  <c r="I151" i="6"/>
  <c r="J151" i="6"/>
  <c r="K151" i="6"/>
  <c r="L151" i="6"/>
  <c r="M151" i="6" s="1"/>
  <c r="B152" i="6"/>
  <c r="C152" i="6"/>
  <c r="D152" i="6"/>
  <c r="E152" i="6"/>
  <c r="F152" i="6"/>
  <c r="G152" i="6"/>
  <c r="H152" i="6"/>
  <c r="I152" i="6"/>
  <c r="J152" i="6"/>
  <c r="K152" i="6"/>
  <c r="L152" i="6"/>
  <c r="M152" i="6" s="1"/>
  <c r="B153" i="6"/>
  <c r="C153" i="6"/>
  <c r="D153" i="6"/>
  <c r="E153" i="6"/>
  <c r="F153" i="6"/>
  <c r="G153" i="6"/>
  <c r="H153" i="6"/>
  <c r="I153" i="6"/>
  <c r="J153" i="6"/>
  <c r="K153" i="6"/>
  <c r="L153" i="6"/>
  <c r="M153" i="6" s="1"/>
  <c r="B154" i="6"/>
  <c r="C154" i="6"/>
  <c r="D154" i="6"/>
  <c r="E154" i="6"/>
  <c r="F154" i="6"/>
  <c r="G154" i="6"/>
  <c r="H154" i="6"/>
  <c r="I154" i="6"/>
  <c r="J154" i="6"/>
  <c r="K154" i="6"/>
  <c r="L154" i="6"/>
  <c r="M154" i="6" s="1"/>
  <c r="B155" i="6"/>
  <c r="C155" i="6"/>
  <c r="D155" i="6"/>
  <c r="E155" i="6"/>
  <c r="F155" i="6"/>
  <c r="G155" i="6"/>
  <c r="H155" i="6"/>
  <c r="I155" i="6"/>
  <c r="J155" i="6"/>
  <c r="K155" i="6"/>
  <c r="L155" i="6"/>
  <c r="M155" i="6" s="1"/>
  <c r="B156" i="6"/>
  <c r="C156" i="6"/>
  <c r="D156" i="6"/>
  <c r="E156" i="6"/>
  <c r="F156" i="6"/>
  <c r="G156" i="6"/>
  <c r="H156" i="6"/>
  <c r="I156" i="6"/>
  <c r="J156" i="6"/>
  <c r="K156" i="6"/>
  <c r="L156" i="6"/>
  <c r="M156" i="6" s="1"/>
  <c r="B157" i="6"/>
  <c r="C157" i="6"/>
  <c r="D157" i="6"/>
  <c r="E157" i="6"/>
  <c r="F157" i="6"/>
  <c r="G157" i="6"/>
  <c r="H157" i="6"/>
  <c r="I157" i="6"/>
  <c r="J157" i="6"/>
  <c r="K157" i="6"/>
  <c r="L157" i="6"/>
  <c r="M157" i="6" s="1"/>
  <c r="B158" i="6"/>
  <c r="C158" i="6"/>
  <c r="D158" i="6"/>
  <c r="E158" i="6"/>
  <c r="F158" i="6"/>
  <c r="G158" i="6"/>
  <c r="H158" i="6"/>
  <c r="I158" i="6"/>
  <c r="J158" i="6"/>
  <c r="K158" i="6"/>
  <c r="L158" i="6"/>
  <c r="M158" i="6" s="1"/>
  <c r="B159" i="6"/>
  <c r="C159" i="6"/>
  <c r="D159" i="6"/>
  <c r="E159" i="6"/>
  <c r="F159" i="6"/>
  <c r="G159" i="6"/>
  <c r="H159" i="6"/>
  <c r="I159" i="6"/>
  <c r="J159" i="6"/>
  <c r="K159" i="6"/>
  <c r="L159" i="6"/>
  <c r="M159" i="6" s="1"/>
  <c r="B160" i="6"/>
  <c r="C160" i="6"/>
  <c r="D160" i="6"/>
  <c r="E160" i="6"/>
  <c r="F160" i="6"/>
  <c r="G160" i="6"/>
  <c r="H160" i="6"/>
  <c r="I160" i="6"/>
  <c r="J160" i="6"/>
  <c r="K160" i="6"/>
  <c r="L160" i="6"/>
  <c r="M160" i="6" s="1"/>
  <c r="B161" i="6"/>
  <c r="C161" i="6"/>
  <c r="D161" i="6"/>
  <c r="E161" i="6"/>
  <c r="F161" i="6"/>
  <c r="G161" i="6"/>
  <c r="H161" i="6"/>
  <c r="I161" i="6"/>
  <c r="J161" i="6"/>
  <c r="K161" i="6"/>
  <c r="L161" i="6"/>
  <c r="M161" i="6" s="1"/>
  <c r="B162" i="6"/>
  <c r="C162" i="6"/>
  <c r="D162" i="6"/>
  <c r="E162" i="6"/>
  <c r="F162" i="6"/>
  <c r="G162" i="6"/>
  <c r="H162" i="6"/>
  <c r="I162" i="6"/>
  <c r="J162" i="6"/>
  <c r="K162" i="6"/>
  <c r="L162" i="6"/>
  <c r="M162" i="6" s="1"/>
  <c r="B163" i="6"/>
  <c r="C163" i="6"/>
  <c r="D163" i="6"/>
  <c r="E163" i="6"/>
  <c r="F163" i="6"/>
  <c r="G163" i="6"/>
  <c r="H163" i="6"/>
  <c r="I163" i="6"/>
  <c r="J163" i="6"/>
  <c r="K163" i="6"/>
  <c r="L163" i="6"/>
  <c r="M163" i="6" s="1"/>
  <c r="B164" i="6"/>
  <c r="C164" i="6"/>
  <c r="D164" i="6"/>
  <c r="E164" i="6"/>
  <c r="F164" i="6"/>
  <c r="G164" i="6"/>
  <c r="H164" i="6"/>
  <c r="I164" i="6"/>
  <c r="J164" i="6"/>
  <c r="K164" i="6"/>
  <c r="L164" i="6"/>
  <c r="M164" i="6" s="1"/>
  <c r="B165" i="6"/>
  <c r="C165" i="6"/>
  <c r="D165" i="6"/>
  <c r="E165" i="6"/>
  <c r="F165" i="6"/>
  <c r="G165" i="6"/>
  <c r="H165" i="6"/>
  <c r="I165" i="6"/>
  <c r="J165" i="6"/>
  <c r="K165" i="6"/>
  <c r="L165" i="6"/>
  <c r="M165" i="6" s="1"/>
  <c r="B166" i="6"/>
  <c r="C166" i="6"/>
  <c r="D166" i="6"/>
  <c r="E166" i="6"/>
  <c r="F166" i="6"/>
  <c r="G166" i="6"/>
  <c r="H166" i="6"/>
  <c r="I166" i="6"/>
  <c r="J166" i="6"/>
  <c r="K166" i="6"/>
  <c r="L166" i="6"/>
  <c r="M166" i="6" s="1"/>
  <c r="B167" i="6"/>
  <c r="C167" i="6"/>
  <c r="D167" i="6"/>
  <c r="E167" i="6"/>
  <c r="F167" i="6"/>
  <c r="G167" i="6"/>
  <c r="H167" i="6"/>
  <c r="I167" i="6"/>
  <c r="J167" i="6"/>
  <c r="K167" i="6"/>
  <c r="L167" i="6"/>
  <c r="M167" i="6" s="1"/>
  <c r="B168" i="6"/>
  <c r="C168" i="6"/>
  <c r="D168" i="6"/>
  <c r="E168" i="6"/>
  <c r="F168" i="6"/>
  <c r="G168" i="6"/>
  <c r="H168" i="6"/>
  <c r="I168" i="6"/>
  <c r="J168" i="6"/>
  <c r="K168" i="6"/>
  <c r="L168" i="6"/>
  <c r="M168" i="6" s="1"/>
  <c r="B169" i="6"/>
  <c r="C169" i="6"/>
  <c r="D169" i="6"/>
  <c r="E169" i="6"/>
  <c r="F169" i="6"/>
  <c r="G169" i="6"/>
  <c r="H169" i="6"/>
  <c r="I169" i="6"/>
  <c r="J169" i="6"/>
  <c r="K169" i="6"/>
  <c r="L169" i="6"/>
  <c r="M169" i="6" s="1"/>
  <c r="B170" i="6"/>
  <c r="C170" i="6"/>
  <c r="D170" i="6"/>
  <c r="E170" i="6"/>
  <c r="F170" i="6"/>
  <c r="G170" i="6"/>
  <c r="H170" i="6"/>
  <c r="I170" i="6"/>
  <c r="J170" i="6"/>
  <c r="K170" i="6"/>
  <c r="L170" i="6"/>
  <c r="M170" i="6" s="1"/>
  <c r="B171" i="6"/>
  <c r="C171" i="6"/>
  <c r="D171" i="6"/>
  <c r="E171" i="6"/>
  <c r="F171" i="6"/>
  <c r="G171" i="6"/>
  <c r="H171" i="6"/>
  <c r="I171" i="6"/>
  <c r="J171" i="6"/>
  <c r="K171" i="6"/>
  <c r="L171" i="6"/>
  <c r="M171" i="6" s="1"/>
  <c r="B172" i="6"/>
  <c r="C172" i="6"/>
  <c r="D172" i="6"/>
  <c r="E172" i="6"/>
  <c r="F172" i="6"/>
  <c r="G172" i="6"/>
  <c r="H172" i="6"/>
  <c r="I172" i="6"/>
  <c r="J172" i="6"/>
  <c r="K172" i="6"/>
  <c r="L172" i="6"/>
  <c r="M172" i="6" s="1"/>
  <c r="B173" i="6"/>
  <c r="C173" i="6"/>
  <c r="D173" i="6"/>
  <c r="E173" i="6"/>
  <c r="F173" i="6"/>
  <c r="G173" i="6"/>
  <c r="H173" i="6"/>
  <c r="I173" i="6"/>
  <c r="J173" i="6"/>
  <c r="K173" i="6"/>
  <c r="L173" i="6"/>
  <c r="M173" i="6" s="1"/>
  <c r="B174" i="6"/>
  <c r="C174" i="6"/>
  <c r="D174" i="6"/>
  <c r="E174" i="6"/>
  <c r="F174" i="6"/>
  <c r="G174" i="6"/>
  <c r="H174" i="6"/>
  <c r="I174" i="6"/>
  <c r="J174" i="6"/>
  <c r="K174" i="6"/>
  <c r="L174" i="6"/>
  <c r="M174" i="6" s="1"/>
  <c r="B175" i="6"/>
  <c r="C175" i="6"/>
  <c r="D175" i="6"/>
  <c r="E175" i="6"/>
  <c r="F175" i="6"/>
  <c r="G175" i="6"/>
  <c r="H175" i="6"/>
  <c r="I175" i="6"/>
  <c r="J175" i="6"/>
  <c r="K175" i="6"/>
  <c r="L175" i="6"/>
  <c r="M175" i="6" s="1"/>
  <c r="B176" i="6"/>
  <c r="C176" i="6"/>
  <c r="D176" i="6"/>
  <c r="E176" i="6"/>
  <c r="F176" i="6"/>
  <c r="G176" i="6"/>
  <c r="H176" i="6"/>
  <c r="I176" i="6"/>
  <c r="J176" i="6"/>
  <c r="K176" i="6"/>
  <c r="L176" i="6"/>
  <c r="M176" i="6" s="1"/>
  <c r="B177" i="6"/>
  <c r="C177" i="6"/>
  <c r="D177" i="6"/>
  <c r="E177" i="6"/>
  <c r="F177" i="6"/>
  <c r="G177" i="6"/>
  <c r="H177" i="6"/>
  <c r="I177" i="6"/>
  <c r="J177" i="6"/>
  <c r="K177" i="6"/>
  <c r="L177" i="6"/>
  <c r="M177" i="6" s="1"/>
  <c r="B178" i="6"/>
  <c r="C178" i="6"/>
  <c r="D178" i="6"/>
  <c r="E178" i="6"/>
  <c r="F178" i="6"/>
  <c r="G178" i="6"/>
  <c r="H178" i="6"/>
  <c r="I178" i="6"/>
  <c r="J178" i="6"/>
  <c r="K178" i="6"/>
  <c r="L178" i="6"/>
  <c r="M178" i="6" s="1"/>
  <c r="B179" i="6"/>
  <c r="C179" i="6"/>
  <c r="D179" i="6"/>
  <c r="E179" i="6"/>
  <c r="F179" i="6"/>
  <c r="G179" i="6"/>
  <c r="H179" i="6"/>
  <c r="I179" i="6"/>
  <c r="J179" i="6"/>
  <c r="K179" i="6"/>
  <c r="L179" i="6"/>
  <c r="M179" i="6" s="1"/>
  <c r="B180" i="6"/>
  <c r="C180" i="6"/>
  <c r="D180" i="6"/>
  <c r="E180" i="6"/>
  <c r="F180" i="6"/>
  <c r="G180" i="6"/>
  <c r="H180" i="6"/>
  <c r="I180" i="6"/>
  <c r="J180" i="6"/>
  <c r="K180" i="6"/>
  <c r="L180" i="6"/>
  <c r="M180" i="6" s="1"/>
  <c r="B181" i="6"/>
  <c r="C181" i="6"/>
  <c r="D181" i="6"/>
  <c r="E181" i="6"/>
  <c r="F181" i="6"/>
  <c r="G181" i="6"/>
  <c r="H181" i="6"/>
  <c r="I181" i="6"/>
  <c r="J181" i="6"/>
  <c r="K181" i="6"/>
  <c r="L181" i="6"/>
  <c r="M181" i="6" s="1"/>
  <c r="B182" i="6"/>
  <c r="C182" i="6"/>
  <c r="D182" i="6"/>
  <c r="E182" i="6"/>
  <c r="F182" i="6"/>
  <c r="G182" i="6"/>
  <c r="H182" i="6"/>
  <c r="I182" i="6"/>
  <c r="J182" i="6"/>
  <c r="K182" i="6"/>
  <c r="L182" i="6"/>
  <c r="M182" i="6" s="1"/>
  <c r="B183" i="6"/>
  <c r="C183" i="6"/>
  <c r="D183" i="6"/>
  <c r="E183" i="6"/>
  <c r="F183" i="6"/>
  <c r="G183" i="6"/>
  <c r="H183" i="6"/>
  <c r="I183" i="6"/>
  <c r="J183" i="6"/>
  <c r="K183" i="6"/>
  <c r="L183" i="6"/>
  <c r="M183" i="6" s="1"/>
  <c r="B184" i="6"/>
  <c r="C184" i="6"/>
  <c r="D184" i="6"/>
  <c r="E184" i="6"/>
  <c r="F184" i="6"/>
  <c r="G184" i="6"/>
  <c r="H184" i="6"/>
  <c r="I184" i="6"/>
  <c r="J184" i="6"/>
  <c r="K184" i="6"/>
  <c r="L184" i="6"/>
  <c r="M184" i="6" s="1"/>
  <c r="B185" i="6"/>
  <c r="C185" i="6"/>
  <c r="D185" i="6"/>
  <c r="E185" i="6"/>
  <c r="F185" i="6"/>
  <c r="G185" i="6"/>
  <c r="H185" i="6"/>
  <c r="I185" i="6"/>
  <c r="J185" i="6"/>
  <c r="K185" i="6"/>
  <c r="L185" i="6"/>
  <c r="M185" i="6" s="1"/>
  <c r="B186" i="6"/>
  <c r="C186" i="6"/>
  <c r="D186" i="6"/>
  <c r="E186" i="6"/>
  <c r="F186" i="6"/>
  <c r="G186" i="6"/>
  <c r="H186" i="6"/>
  <c r="I186" i="6"/>
  <c r="J186" i="6"/>
  <c r="K186" i="6"/>
  <c r="L186" i="6"/>
  <c r="M186" i="6" s="1"/>
  <c r="B187" i="6"/>
  <c r="C187" i="6"/>
  <c r="D187" i="6"/>
  <c r="E187" i="6"/>
  <c r="F187" i="6"/>
  <c r="G187" i="6"/>
  <c r="H187" i="6"/>
  <c r="I187" i="6"/>
  <c r="J187" i="6"/>
  <c r="K187" i="6"/>
  <c r="L187" i="6"/>
  <c r="M187" i="6" s="1"/>
  <c r="B188" i="6"/>
  <c r="C188" i="6"/>
  <c r="D188" i="6"/>
  <c r="E188" i="6"/>
  <c r="F188" i="6"/>
  <c r="G188" i="6"/>
  <c r="H188" i="6"/>
  <c r="I188" i="6"/>
  <c r="J188" i="6"/>
  <c r="K188" i="6"/>
  <c r="L188" i="6"/>
  <c r="M188" i="6" s="1"/>
  <c r="B189" i="6"/>
  <c r="C189" i="6"/>
  <c r="D189" i="6"/>
  <c r="E189" i="6"/>
  <c r="F189" i="6"/>
  <c r="G189" i="6"/>
  <c r="H189" i="6"/>
  <c r="I189" i="6"/>
  <c r="J189" i="6"/>
  <c r="K189" i="6"/>
  <c r="L189" i="6"/>
  <c r="M189" i="6" s="1"/>
  <c r="B190" i="6"/>
  <c r="C190" i="6"/>
  <c r="D190" i="6"/>
  <c r="E190" i="6"/>
  <c r="F190" i="6"/>
  <c r="G190" i="6"/>
  <c r="H190" i="6"/>
  <c r="I190" i="6"/>
  <c r="J190" i="6"/>
  <c r="K190" i="6"/>
  <c r="L190" i="6"/>
  <c r="M190" i="6" s="1"/>
  <c r="B29" i="6"/>
  <c r="C29" i="6"/>
  <c r="D29" i="6"/>
  <c r="E29" i="6"/>
  <c r="F29" i="6"/>
  <c r="G29" i="6"/>
  <c r="H29" i="6"/>
  <c r="I29" i="6"/>
  <c r="J29" i="6"/>
  <c r="K29" i="6"/>
  <c r="L29" i="6"/>
  <c r="M29" i="6" s="1"/>
  <c r="B30" i="6"/>
  <c r="C30" i="6"/>
  <c r="D30" i="6"/>
  <c r="E30" i="6"/>
  <c r="F30" i="6"/>
  <c r="G30" i="6"/>
  <c r="H30" i="6"/>
  <c r="I30" i="6"/>
  <c r="J30" i="6"/>
  <c r="K30" i="6"/>
  <c r="L30" i="6"/>
  <c r="M30" i="6" s="1"/>
  <c r="B31" i="6"/>
  <c r="C31" i="6"/>
  <c r="D31" i="6"/>
  <c r="E31" i="6"/>
  <c r="F31" i="6"/>
  <c r="G31" i="6"/>
  <c r="H31" i="6"/>
  <c r="I31" i="6"/>
  <c r="J31" i="6"/>
  <c r="K31" i="6"/>
  <c r="L31" i="6"/>
  <c r="M31" i="6" s="1"/>
  <c r="B32" i="6"/>
  <c r="C32" i="6"/>
  <c r="D32" i="6"/>
  <c r="E32" i="6"/>
  <c r="F32" i="6"/>
  <c r="G32" i="6"/>
  <c r="H32" i="6"/>
  <c r="I32" i="6"/>
  <c r="J32" i="6"/>
  <c r="K32" i="6"/>
  <c r="L32" i="6"/>
  <c r="M32" i="6" s="1"/>
  <c r="B33" i="6"/>
  <c r="C33" i="6"/>
  <c r="D33" i="6"/>
  <c r="E33" i="6"/>
  <c r="F33" i="6"/>
  <c r="G33" i="6"/>
  <c r="H33" i="6"/>
  <c r="I33" i="6"/>
  <c r="J33" i="6"/>
  <c r="K33" i="6"/>
  <c r="L33" i="6"/>
  <c r="M33" i="6" s="1"/>
  <c r="B34" i="6"/>
  <c r="C34" i="6"/>
  <c r="D34" i="6"/>
  <c r="E34" i="6"/>
  <c r="F34" i="6"/>
  <c r="G34" i="6"/>
  <c r="H34" i="6"/>
  <c r="I34" i="6"/>
  <c r="J34" i="6"/>
  <c r="K34" i="6"/>
  <c r="L34" i="6"/>
  <c r="M34" i="6" s="1"/>
  <c r="B35" i="6"/>
  <c r="C35" i="6"/>
  <c r="D35" i="6"/>
  <c r="E35" i="6"/>
  <c r="F35" i="6"/>
  <c r="G35" i="6"/>
  <c r="H35" i="6"/>
  <c r="I35" i="6"/>
  <c r="J35" i="6"/>
  <c r="K35" i="6"/>
  <c r="L35" i="6"/>
  <c r="M35" i="6" s="1"/>
  <c r="B36" i="6"/>
  <c r="C36" i="6"/>
  <c r="D36" i="6"/>
  <c r="E36" i="6"/>
  <c r="F36" i="6"/>
  <c r="G36" i="6"/>
  <c r="H36" i="6"/>
  <c r="I36" i="6"/>
  <c r="J36" i="6"/>
  <c r="K36" i="6"/>
  <c r="L36" i="6"/>
  <c r="M36" i="6" s="1"/>
  <c r="B37" i="6"/>
  <c r="C37" i="6"/>
  <c r="D37" i="6"/>
  <c r="E37" i="6"/>
  <c r="F37" i="6"/>
  <c r="G37" i="6"/>
  <c r="H37" i="6"/>
  <c r="I37" i="6"/>
  <c r="J37" i="6"/>
  <c r="K37" i="6"/>
  <c r="L37" i="6"/>
  <c r="M37" i="6" s="1"/>
  <c r="B38" i="6"/>
  <c r="C38" i="6"/>
  <c r="D38" i="6"/>
  <c r="E38" i="6"/>
  <c r="F38" i="6"/>
  <c r="G38" i="6"/>
  <c r="H38" i="6"/>
  <c r="I38" i="6"/>
  <c r="J38" i="6"/>
  <c r="K38" i="6"/>
  <c r="L38" i="6"/>
  <c r="M38" i="6" s="1"/>
  <c r="B39" i="6"/>
  <c r="C39" i="6"/>
  <c r="D39" i="6"/>
  <c r="E39" i="6"/>
  <c r="F39" i="6"/>
  <c r="G39" i="6"/>
  <c r="H39" i="6"/>
  <c r="I39" i="6"/>
  <c r="J39" i="6"/>
  <c r="K39" i="6"/>
  <c r="L39" i="6"/>
  <c r="M39" i="6" s="1"/>
  <c r="B40" i="6"/>
  <c r="C40" i="6"/>
  <c r="D40" i="6"/>
  <c r="E40" i="6"/>
  <c r="F40" i="6"/>
  <c r="G40" i="6"/>
  <c r="H40" i="6"/>
  <c r="I40" i="6"/>
  <c r="J40" i="6"/>
  <c r="K40" i="6"/>
  <c r="L40" i="6"/>
  <c r="M40" i="6" s="1"/>
  <c r="B41" i="6"/>
  <c r="C41" i="6"/>
  <c r="D41" i="6"/>
  <c r="E41" i="6"/>
  <c r="F41" i="6"/>
  <c r="G41" i="6"/>
  <c r="H41" i="6"/>
  <c r="I41" i="6"/>
  <c r="J41" i="6"/>
  <c r="K41" i="6"/>
  <c r="L41" i="6"/>
  <c r="M41" i="6" s="1"/>
  <c r="B42" i="6"/>
  <c r="C42" i="6"/>
  <c r="D42" i="6"/>
  <c r="E42" i="6"/>
  <c r="F42" i="6"/>
  <c r="G42" i="6"/>
  <c r="H42" i="6"/>
  <c r="I42" i="6"/>
  <c r="J42" i="6"/>
  <c r="K42" i="6"/>
  <c r="L42" i="6"/>
  <c r="M42" i="6" s="1"/>
  <c r="B43" i="6"/>
  <c r="C43" i="6"/>
  <c r="D43" i="6"/>
  <c r="E43" i="6"/>
  <c r="F43" i="6"/>
  <c r="G43" i="6"/>
  <c r="H43" i="6"/>
  <c r="I43" i="6"/>
  <c r="J43" i="6"/>
  <c r="K43" i="6"/>
  <c r="L43" i="6"/>
  <c r="M43" i="6" s="1"/>
  <c r="B44" i="6"/>
  <c r="C44" i="6"/>
  <c r="D44" i="6"/>
  <c r="E44" i="6"/>
  <c r="F44" i="6"/>
  <c r="G44" i="6"/>
  <c r="H44" i="6"/>
  <c r="I44" i="6"/>
  <c r="J44" i="6"/>
  <c r="K44" i="6"/>
  <c r="L44" i="6"/>
  <c r="M44" i="6" s="1"/>
  <c r="B45" i="6"/>
  <c r="C45" i="6"/>
  <c r="D45" i="6"/>
  <c r="E45" i="6"/>
  <c r="F45" i="6"/>
  <c r="G45" i="6"/>
  <c r="H45" i="6"/>
  <c r="I45" i="6"/>
  <c r="J45" i="6"/>
  <c r="K45" i="6"/>
  <c r="L45" i="6"/>
  <c r="M45" i="6" s="1"/>
  <c r="B46" i="6"/>
  <c r="C46" i="6"/>
  <c r="D46" i="6"/>
  <c r="E46" i="6"/>
  <c r="F46" i="6"/>
  <c r="G46" i="6"/>
  <c r="H46" i="6"/>
  <c r="I46" i="6"/>
  <c r="J46" i="6"/>
  <c r="K46" i="6"/>
  <c r="L46" i="6"/>
  <c r="M46" i="6" s="1"/>
  <c r="B47" i="6"/>
  <c r="C47" i="6"/>
  <c r="D47" i="6"/>
  <c r="E47" i="6"/>
  <c r="F47" i="6"/>
  <c r="G47" i="6"/>
  <c r="H47" i="6"/>
  <c r="I47" i="6"/>
  <c r="J47" i="6"/>
  <c r="K47" i="6"/>
  <c r="L47" i="6"/>
  <c r="M47" i="6" s="1"/>
  <c r="B48" i="6"/>
  <c r="C48" i="6"/>
  <c r="D48" i="6"/>
  <c r="E48" i="6"/>
  <c r="F48" i="6"/>
  <c r="G48" i="6"/>
  <c r="H48" i="6"/>
  <c r="I48" i="6"/>
  <c r="J48" i="6"/>
  <c r="K48" i="6"/>
  <c r="L48" i="6"/>
  <c r="M48" i="6" s="1"/>
  <c r="B49" i="6"/>
  <c r="C49" i="6"/>
  <c r="D49" i="6"/>
  <c r="E49" i="6"/>
  <c r="F49" i="6"/>
  <c r="G49" i="6"/>
  <c r="H49" i="6"/>
  <c r="I49" i="6"/>
  <c r="J49" i="6"/>
  <c r="K49" i="6"/>
  <c r="L49" i="6"/>
  <c r="M49" i="6" s="1"/>
  <c r="B50" i="6"/>
  <c r="C50" i="6"/>
  <c r="D50" i="6"/>
  <c r="E50" i="6"/>
  <c r="F50" i="6"/>
  <c r="G50" i="6"/>
  <c r="H50" i="6"/>
  <c r="I50" i="6"/>
  <c r="J50" i="6"/>
  <c r="K50" i="6"/>
  <c r="L50" i="6"/>
  <c r="M50" i="6" s="1"/>
  <c r="B51" i="6"/>
  <c r="C51" i="6"/>
  <c r="D51" i="6"/>
  <c r="E51" i="6"/>
  <c r="F51" i="6"/>
  <c r="G51" i="6"/>
  <c r="H51" i="6"/>
  <c r="I51" i="6"/>
  <c r="J51" i="6"/>
  <c r="K51" i="6"/>
  <c r="L51" i="6"/>
  <c r="M51" i="6" s="1"/>
  <c r="B52" i="6"/>
  <c r="C52" i="6"/>
  <c r="D52" i="6"/>
  <c r="E52" i="6"/>
  <c r="F52" i="6"/>
  <c r="G52" i="6"/>
  <c r="H52" i="6"/>
  <c r="I52" i="6"/>
  <c r="J52" i="6"/>
  <c r="K52" i="6"/>
  <c r="L52" i="6"/>
  <c r="M52" i="6" s="1"/>
  <c r="B53" i="6"/>
  <c r="C53" i="6"/>
  <c r="D53" i="6"/>
  <c r="E53" i="6"/>
  <c r="F53" i="6"/>
  <c r="G53" i="6"/>
  <c r="H53" i="6"/>
  <c r="I53" i="6"/>
  <c r="J53" i="6"/>
  <c r="K53" i="6"/>
  <c r="L53" i="6"/>
  <c r="M53" i="6" s="1"/>
  <c r="B54" i="6"/>
  <c r="C54" i="6"/>
  <c r="D54" i="6"/>
  <c r="E54" i="6"/>
  <c r="F54" i="6"/>
  <c r="G54" i="6"/>
  <c r="H54" i="6"/>
  <c r="I54" i="6"/>
  <c r="J54" i="6"/>
  <c r="K54" i="6"/>
  <c r="L54" i="6"/>
  <c r="M54" i="6" s="1"/>
  <c r="B55" i="6"/>
  <c r="C55" i="6"/>
  <c r="D55" i="6"/>
  <c r="E55" i="6"/>
  <c r="F55" i="6"/>
  <c r="G55" i="6"/>
  <c r="H55" i="6"/>
  <c r="I55" i="6"/>
  <c r="J55" i="6"/>
  <c r="K55" i="6"/>
  <c r="L55" i="6"/>
  <c r="M55" i="6" s="1"/>
  <c r="B56" i="6"/>
  <c r="C56" i="6"/>
  <c r="D56" i="6"/>
  <c r="E56" i="6"/>
  <c r="F56" i="6"/>
  <c r="G56" i="6"/>
  <c r="H56" i="6"/>
  <c r="I56" i="6"/>
  <c r="J56" i="6"/>
  <c r="K56" i="6"/>
  <c r="L56" i="6"/>
  <c r="M56" i="6" s="1"/>
  <c r="B57" i="6"/>
  <c r="C57" i="6"/>
  <c r="D57" i="6"/>
  <c r="E57" i="6"/>
  <c r="F57" i="6"/>
  <c r="G57" i="6"/>
  <c r="H57" i="6"/>
  <c r="I57" i="6"/>
  <c r="J57" i="6"/>
  <c r="K57" i="6"/>
  <c r="L57" i="6"/>
  <c r="M57" i="6" s="1"/>
  <c r="B58" i="6"/>
  <c r="C58" i="6"/>
  <c r="D58" i="6"/>
  <c r="E58" i="6"/>
  <c r="F58" i="6"/>
  <c r="G58" i="6"/>
  <c r="H58" i="6"/>
  <c r="I58" i="6"/>
  <c r="J58" i="6"/>
  <c r="K58" i="6"/>
  <c r="L58" i="6"/>
  <c r="M58" i="6" s="1"/>
  <c r="B59" i="6"/>
  <c r="C59" i="6"/>
  <c r="D59" i="6"/>
  <c r="E59" i="6"/>
  <c r="F59" i="6"/>
  <c r="G59" i="6"/>
  <c r="H59" i="6"/>
  <c r="I59" i="6"/>
  <c r="J59" i="6"/>
  <c r="K59" i="6"/>
  <c r="L59" i="6"/>
  <c r="M59" i="6" s="1"/>
  <c r="B60" i="6"/>
  <c r="C60" i="6"/>
  <c r="D60" i="6"/>
  <c r="E60" i="6"/>
  <c r="F60" i="6"/>
  <c r="G60" i="6"/>
  <c r="H60" i="6"/>
  <c r="I60" i="6"/>
  <c r="J60" i="6"/>
  <c r="K60" i="6"/>
  <c r="L60" i="6"/>
  <c r="M60" i="6" s="1"/>
  <c r="B61" i="6"/>
  <c r="C61" i="6"/>
  <c r="D61" i="6"/>
  <c r="E61" i="6"/>
  <c r="F61" i="6"/>
  <c r="G61" i="6"/>
  <c r="H61" i="6"/>
  <c r="I61" i="6"/>
  <c r="J61" i="6"/>
  <c r="K61" i="6"/>
  <c r="L61" i="6"/>
  <c r="M61" i="6" s="1"/>
  <c r="B62" i="6"/>
  <c r="C62" i="6"/>
  <c r="D62" i="6"/>
  <c r="E62" i="6"/>
  <c r="F62" i="6"/>
  <c r="G62" i="6"/>
  <c r="H62" i="6"/>
  <c r="I62" i="6"/>
  <c r="J62" i="6"/>
  <c r="K62" i="6"/>
  <c r="L62" i="6"/>
  <c r="M62" i="6" s="1"/>
  <c r="B63" i="6"/>
  <c r="C63" i="6"/>
  <c r="D63" i="6"/>
  <c r="E63" i="6"/>
  <c r="F63" i="6"/>
  <c r="G63" i="6"/>
  <c r="H63" i="6"/>
  <c r="I63" i="6"/>
  <c r="J63" i="6"/>
  <c r="K63" i="6"/>
  <c r="L63" i="6"/>
  <c r="M63" i="6" s="1"/>
  <c r="B64" i="6"/>
  <c r="C64" i="6"/>
  <c r="D64" i="6"/>
  <c r="E64" i="6"/>
  <c r="F64" i="6"/>
  <c r="G64" i="6"/>
  <c r="H64" i="6"/>
  <c r="I64" i="6"/>
  <c r="J64" i="6"/>
  <c r="K64" i="6"/>
  <c r="L64" i="6"/>
  <c r="M64" i="6" s="1"/>
  <c r="B65" i="6"/>
  <c r="C65" i="6"/>
  <c r="D65" i="6"/>
  <c r="E65" i="6"/>
  <c r="F65" i="6"/>
  <c r="G65" i="6"/>
  <c r="H65" i="6"/>
  <c r="I65" i="6"/>
  <c r="J65" i="6"/>
  <c r="K65" i="6"/>
  <c r="L65" i="6"/>
  <c r="M65" i="6" s="1"/>
  <c r="B66" i="6"/>
  <c r="C66" i="6"/>
  <c r="D66" i="6"/>
  <c r="E66" i="6"/>
  <c r="F66" i="6"/>
  <c r="G66" i="6"/>
  <c r="H66" i="6"/>
  <c r="I66" i="6"/>
  <c r="J66" i="6"/>
  <c r="K66" i="6"/>
  <c r="L66" i="6"/>
  <c r="M66" i="6" s="1"/>
  <c r="B67" i="6"/>
  <c r="C67" i="6"/>
  <c r="D67" i="6"/>
  <c r="E67" i="6"/>
  <c r="F67" i="6"/>
  <c r="G67" i="6"/>
  <c r="H67" i="6"/>
  <c r="I67" i="6"/>
  <c r="J67" i="6"/>
  <c r="K67" i="6"/>
  <c r="L67" i="6"/>
  <c r="M67" i="6" s="1"/>
  <c r="B68" i="6"/>
  <c r="C68" i="6"/>
  <c r="D68" i="6"/>
  <c r="E68" i="6"/>
  <c r="F68" i="6"/>
  <c r="G68" i="6"/>
  <c r="H68" i="6"/>
  <c r="I68" i="6"/>
  <c r="J68" i="6"/>
  <c r="K68" i="6"/>
  <c r="L68" i="6"/>
  <c r="M68" i="6" s="1"/>
  <c r="B69" i="6"/>
  <c r="C69" i="6"/>
  <c r="D69" i="6"/>
  <c r="E69" i="6"/>
  <c r="F69" i="6"/>
  <c r="G69" i="6"/>
  <c r="H69" i="6"/>
  <c r="I69" i="6"/>
  <c r="J69" i="6"/>
  <c r="K69" i="6"/>
  <c r="L69" i="6"/>
  <c r="M69" i="6" s="1"/>
  <c r="B70" i="6"/>
  <c r="C70" i="6"/>
  <c r="D70" i="6"/>
  <c r="E70" i="6"/>
  <c r="F70" i="6"/>
  <c r="G70" i="6"/>
  <c r="H70" i="6"/>
  <c r="I70" i="6"/>
  <c r="J70" i="6"/>
  <c r="K70" i="6"/>
  <c r="L70" i="6"/>
  <c r="M70" i="6" s="1"/>
  <c r="B71" i="6"/>
  <c r="C71" i="6"/>
  <c r="D71" i="6"/>
  <c r="E71" i="6"/>
  <c r="F71" i="6"/>
  <c r="G71" i="6"/>
  <c r="H71" i="6"/>
  <c r="I71" i="6"/>
  <c r="J71" i="6"/>
  <c r="K71" i="6"/>
  <c r="L71" i="6"/>
  <c r="M71" i="6" s="1"/>
  <c r="B72" i="6"/>
  <c r="C72" i="6"/>
  <c r="D72" i="6"/>
  <c r="E72" i="6"/>
  <c r="F72" i="6"/>
  <c r="G72" i="6"/>
  <c r="H72" i="6"/>
  <c r="I72" i="6"/>
  <c r="J72" i="6"/>
  <c r="K72" i="6"/>
  <c r="L72" i="6"/>
  <c r="M72" i="6" s="1"/>
  <c r="B73" i="6"/>
  <c r="C73" i="6"/>
  <c r="D73" i="6"/>
  <c r="E73" i="6"/>
  <c r="F73" i="6"/>
  <c r="G73" i="6"/>
  <c r="H73" i="6"/>
  <c r="I73" i="6"/>
  <c r="J73" i="6"/>
  <c r="K73" i="6"/>
  <c r="L73" i="6"/>
  <c r="M73" i="6" s="1"/>
  <c r="B74" i="6"/>
  <c r="C74" i="6"/>
  <c r="D74" i="6"/>
  <c r="E74" i="6"/>
  <c r="F74" i="6"/>
  <c r="G74" i="6"/>
  <c r="H74" i="6"/>
  <c r="I74" i="6"/>
  <c r="J74" i="6"/>
  <c r="K74" i="6"/>
  <c r="L74" i="6"/>
  <c r="M74" i="6" s="1"/>
  <c r="B75" i="6"/>
  <c r="C75" i="6"/>
  <c r="D75" i="6"/>
  <c r="E75" i="6"/>
  <c r="F75" i="6"/>
  <c r="G75" i="6"/>
  <c r="H75" i="6"/>
  <c r="I75" i="6"/>
  <c r="J75" i="6"/>
  <c r="K75" i="6"/>
  <c r="L75" i="6"/>
  <c r="M75" i="6" s="1"/>
  <c r="B76" i="6"/>
  <c r="C76" i="6"/>
  <c r="D76" i="6"/>
  <c r="E76" i="6"/>
  <c r="F76" i="6"/>
  <c r="G76" i="6"/>
  <c r="H76" i="6"/>
  <c r="I76" i="6"/>
  <c r="J76" i="6"/>
  <c r="K76" i="6"/>
  <c r="L76" i="6"/>
  <c r="M76" i="6" s="1"/>
  <c r="B77" i="6"/>
  <c r="C77" i="6"/>
  <c r="D77" i="6"/>
  <c r="E77" i="6"/>
  <c r="F77" i="6"/>
  <c r="G77" i="6"/>
  <c r="H77" i="6"/>
  <c r="I77" i="6"/>
  <c r="J77" i="6"/>
  <c r="K77" i="6"/>
  <c r="L77" i="6"/>
  <c r="M77" i="6" s="1"/>
  <c r="B78" i="6"/>
  <c r="C78" i="6"/>
  <c r="D78" i="6"/>
  <c r="E78" i="6"/>
  <c r="F78" i="6"/>
  <c r="G78" i="6"/>
  <c r="H78" i="6"/>
  <c r="I78" i="6"/>
  <c r="J78" i="6"/>
  <c r="K78" i="6"/>
  <c r="L78" i="6"/>
  <c r="M78" i="6" s="1"/>
  <c r="B79" i="6"/>
  <c r="C79" i="6"/>
  <c r="D79" i="6"/>
  <c r="E79" i="6"/>
  <c r="F79" i="6"/>
  <c r="G79" i="6"/>
  <c r="H79" i="6"/>
  <c r="I79" i="6"/>
  <c r="J79" i="6"/>
  <c r="K79" i="6"/>
  <c r="L79" i="6"/>
  <c r="M79" i="6" s="1"/>
  <c r="B80" i="6"/>
  <c r="C80" i="6"/>
  <c r="D80" i="6"/>
  <c r="E80" i="6"/>
  <c r="F80" i="6"/>
  <c r="G80" i="6"/>
  <c r="H80" i="6"/>
  <c r="I80" i="6"/>
  <c r="J80" i="6"/>
  <c r="K80" i="6"/>
  <c r="L80" i="6"/>
  <c r="M80" i="6" s="1"/>
  <c r="B81" i="6"/>
  <c r="C81" i="6"/>
  <c r="D81" i="6"/>
  <c r="E81" i="6"/>
  <c r="F81" i="6"/>
  <c r="G81" i="6"/>
  <c r="H81" i="6"/>
  <c r="I81" i="6"/>
  <c r="J81" i="6"/>
  <c r="K81" i="6"/>
  <c r="L81" i="6"/>
  <c r="M81" i="6" s="1"/>
  <c r="B82" i="6"/>
  <c r="C82" i="6"/>
  <c r="D82" i="6"/>
  <c r="E82" i="6"/>
  <c r="F82" i="6"/>
  <c r="G82" i="6"/>
  <c r="H82" i="6"/>
  <c r="I82" i="6"/>
  <c r="J82" i="6"/>
  <c r="K82" i="6"/>
  <c r="L82" i="6"/>
  <c r="M82" i="6" s="1"/>
  <c r="B83" i="6"/>
  <c r="C83" i="6"/>
  <c r="D83" i="6"/>
  <c r="E83" i="6"/>
  <c r="F83" i="6"/>
  <c r="G83" i="6"/>
  <c r="H83" i="6"/>
  <c r="I83" i="6"/>
  <c r="J83" i="6"/>
  <c r="K83" i="6"/>
  <c r="L83" i="6"/>
  <c r="M83" i="6" s="1"/>
  <c r="B84" i="6"/>
  <c r="C84" i="6"/>
  <c r="D84" i="6"/>
  <c r="E84" i="6"/>
  <c r="F84" i="6"/>
  <c r="G84" i="6"/>
  <c r="H84" i="6"/>
  <c r="I84" i="6"/>
  <c r="J84" i="6"/>
  <c r="K84" i="6"/>
  <c r="L84" i="6"/>
  <c r="M84" i="6" s="1"/>
  <c r="B85" i="6"/>
  <c r="C85" i="6"/>
  <c r="D85" i="6"/>
  <c r="E85" i="6"/>
  <c r="F85" i="6"/>
  <c r="G85" i="6"/>
  <c r="H85" i="6"/>
  <c r="I85" i="6"/>
  <c r="J85" i="6"/>
  <c r="K85" i="6"/>
  <c r="L85" i="6"/>
  <c r="M85" i="6" s="1"/>
  <c r="B86" i="6"/>
  <c r="C86" i="6"/>
  <c r="D86" i="6"/>
  <c r="E86" i="6"/>
  <c r="F86" i="6"/>
  <c r="G86" i="6"/>
  <c r="H86" i="6"/>
  <c r="I86" i="6"/>
  <c r="J86" i="6"/>
  <c r="K86" i="6"/>
  <c r="L86" i="6"/>
  <c r="M86" i="6" s="1"/>
  <c r="B87" i="6"/>
  <c r="C87" i="6"/>
  <c r="D87" i="6"/>
  <c r="E87" i="6"/>
  <c r="F87" i="6"/>
  <c r="G87" i="6"/>
  <c r="H87" i="6"/>
  <c r="I87" i="6"/>
  <c r="J87" i="6"/>
  <c r="K87" i="6"/>
  <c r="L87" i="6"/>
  <c r="M87" i="6" s="1"/>
  <c r="B88" i="6"/>
  <c r="C88" i="6"/>
  <c r="D88" i="6"/>
  <c r="E88" i="6"/>
  <c r="F88" i="6"/>
  <c r="G88" i="6"/>
  <c r="H88" i="6"/>
  <c r="I88" i="6"/>
  <c r="J88" i="6"/>
  <c r="K88" i="6"/>
  <c r="L88" i="6"/>
  <c r="M88" i="6" s="1"/>
  <c r="B89" i="6"/>
  <c r="C89" i="6"/>
  <c r="D89" i="6"/>
  <c r="E89" i="6"/>
  <c r="F89" i="6"/>
  <c r="G89" i="6"/>
  <c r="H89" i="6"/>
  <c r="I89" i="6"/>
  <c r="J89" i="6"/>
  <c r="K89" i="6"/>
  <c r="L89" i="6"/>
  <c r="M89" i="6" s="1"/>
  <c r="B90" i="6"/>
  <c r="C90" i="6"/>
  <c r="D90" i="6"/>
  <c r="E90" i="6"/>
  <c r="F90" i="6"/>
  <c r="G90" i="6"/>
  <c r="H90" i="6"/>
  <c r="I90" i="6"/>
  <c r="J90" i="6"/>
  <c r="K90" i="6"/>
  <c r="L90" i="6"/>
  <c r="M90" i="6" s="1"/>
  <c r="B91" i="6"/>
  <c r="C91" i="6"/>
  <c r="D91" i="6"/>
  <c r="E91" i="6"/>
  <c r="F91" i="6"/>
  <c r="G91" i="6"/>
  <c r="H91" i="6"/>
  <c r="I91" i="6"/>
  <c r="J91" i="6"/>
  <c r="K91" i="6"/>
  <c r="L91" i="6"/>
  <c r="M91" i="6" s="1"/>
  <c r="B92" i="6"/>
  <c r="C92" i="6"/>
  <c r="D92" i="6"/>
  <c r="E92" i="6"/>
  <c r="F92" i="6"/>
  <c r="G92" i="6"/>
  <c r="H92" i="6"/>
  <c r="I92" i="6"/>
  <c r="J92" i="6"/>
  <c r="K92" i="6"/>
  <c r="L92" i="6"/>
  <c r="M92" i="6" s="1"/>
  <c r="B93" i="6"/>
  <c r="C93" i="6"/>
  <c r="D93" i="6"/>
  <c r="E93" i="6"/>
  <c r="F93" i="6"/>
  <c r="G93" i="6"/>
  <c r="H93" i="6"/>
  <c r="I93" i="6"/>
  <c r="J93" i="6"/>
  <c r="K93" i="6"/>
  <c r="L93" i="6"/>
  <c r="M93" i="6" s="1"/>
  <c r="B94" i="6"/>
  <c r="C94" i="6"/>
  <c r="D94" i="6"/>
  <c r="E94" i="6"/>
  <c r="F94" i="6"/>
  <c r="G94" i="6"/>
  <c r="H94" i="6"/>
  <c r="I94" i="6"/>
  <c r="J94" i="6"/>
  <c r="K94" i="6"/>
  <c r="L94" i="6"/>
  <c r="M94" i="6" s="1"/>
  <c r="B95" i="6"/>
  <c r="C95" i="6"/>
  <c r="D95" i="6"/>
  <c r="E95" i="6"/>
  <c r="F95" i="6"/>
  <c r="G95" i="6"/>
  <c r="H95" i="6"/>
  <c r="I95" i="6"/>
  <c r="J95" i="6"/>
  <c r="K95" i="6"/>
  <c r="L95" i="6"/>
  <c r="M95" i="6" s="1"/>
  <c r="B96" i="6"/>
  <c r="C96" i="6"/>
  <c r="D96" i="6"/>
  <c r="E96" i="6"/>
  <c r="F96" i="6"/>
  <c r="G96" i="6"/>
  <c r="H96" i="6"/>
  <c r="I96" i="6"/>
  <c r="J96" i="6"/>
  <c r="K96" i="6"/>
  <c r="L96" i="6"/>
  <c r="M96" i="6" s="1"/>
  <c r="B97" i="6"/>
  <c r="C97" i="6"/>
  <c r="D97" i="6"/>
  <c r="E97" i="6"/>
  <c r="F97" i="6"/>
  <c r="G97" i="6"/>
  <c r="H97" i="6"/>
  <c r="I97" i="6"/>
  <c r="J97" i="6"/>
  <c r="K97" i="6"/>
  <c r="L97" i="6"/>
  <c r="M97" i="6" s="1"/>
  <c r="B98" i="6"/>
  <c r="C98" i="6"/>
  <c r="D98" i="6"/>
  <c r="E98" i="6"/>
  <c r="F98" i="6"/>
  <c r="G98" i="6"/>
  <c r="H98" i="6"/>
  <c r="I98" i="6"/>
  <c r="J98" i="6"/>
  <c r="K98" i="6"/>
  <c r="L98" i="6"/>
  <c r="M98" i="6" s="1"/>
  <c r="B99" i="6"/>
  <c r="C99" i="6"/>
  <c r="D99" i="6"/>
  <c r="E99" i="6"/>
  <c r="F99" i="6"/>
  <c r="G99" i="6"/>
  <c r="H99" i="6"/>
  <c r="I99" i="6"/>
  <c r="J99" i="6"/>
  <c r="K99" i="6"/>
  <c r="L99" i="6"/>
  <c r="M99" i="6" s="1"/>
  <c r="B100" i="6"/>
  <c r="C100" i="6"/>
  <c r="D100" i="6"/>
  <c r="E100" i="6"/>
  <c r="F100" i="6"/>
  <c r="G100" i="6"/>
  <c r="H100" i="6"/>
  <c r="I100" i="6"/>
  <c r="J100" i="6"/>
  <c r="K100" i="6"/>
  <c r="L100" i="6"/>
  <c r="M100" i="6" s="1"/>
  <c r="B101" i="6"/>
  <c r="C101" i="6"/>
  <c r="D101" i="6"/>
  <c r="E101" i="6"/>
  <c r="F101" i="6"/>
  <c r="G101" i="6"/>
  <c r="H101" i="6"/>
  <c r="I101" i="6"/>
  <c r="J101" i="6"/>
  <c r="K101" i="6"/>
  <c r="L101" i="6"/>
  <c r="M101" i="6" s="1"/>
  <c r="B102" i="6"/>
  <c r="C102" i="6"/>
  <c r="D102" i="6"/>
  <c r="E102" i="6"/>
  <c r="F102" i="6"/>
  <c r="G102" i="6"/>
  <c r="H102" i="6"/>
  <c r="I102" i="6"/>
  <c r="J102" i="6"/>
  <c r="K102" i="6"/>
  <c r="L102" i="6"/>
  <c r="M102" i="6" s="1"/>
  <c r="B103" i="6"/>
  <c r="C103" i="6"/>
  <c r="D103" i="6"/>
  <c r="E103" i="6"/>
  <c r="F103" i="6"/>
  <c r="G103" i="6"/>
  <c r="H103" i="6"/>
  <c r="I103" i="6"/>
  <c r="J103" i="6"/>
  <c r="K103" i="6"/>
  <c r="L103" i="6"/>
  <c r="M103" i="6" s="1"/>
  <c r="B104" i="6"/>
  <c r="C104" i="6"/>
  <c r="D104" i="6"/>
  <c r="E104" i="6"/>
  <c r="F104" i="6"/>
  <c r="G104" i="6"/>
  <c r="H104" i="6"/>
  <c r="I104" i="6"/>
  <c r="J104" i="6"/>
  <c r="K104" i="6"/>
  <c r="L104" i="6"/>
  <c r="M104" i="6" s="1"/>
  <c r="B105" i="6"/>
  <c r="C105" i="6"/>
  <c r="D105" i="6"/>
  <c r="E105" i="6"/>
  <c r="F105" i="6"/>
  <c r="G105" i="6"/>
  <c r="H105" i="6"/>
  <c r="I105" i="6"/>
  <c r="J105" i="6"/>
  <c r="K105" i="6"/>
  <c r="L105" i="6"/>
  <c r="M105" i="6" s="1"/>
  <c r="B106" i="6"/>
  <c r="C106" i="6"/>
  <c r="D106" i="6"/>
  <c r="E106" i="6"/>
  <c r="F106" i="6"/>
  <c r="G106" i="6"/>
  <c r="H106" i="6"/>
  <c r="I106" i="6"/>
  <c r="J106" i="6"/>
  <c r="K106" i="6"/>
  <c r="L106" i="6"/>
  <c r="M106" i="6" s="1"/>
  <c r="B107" i="6"/>
  <c r="C107" i="6"/>
  <c r="D107" i="6"/>
  <c r="E107" i="6"/>
  <c r="F107" i="6"/>
  <c r="G107" i="6"/>
  <c r="H107" i="6"/>
  <c r="I107" i="6"/>
  <c r="J107" i="6"/>
  <c r="K107" i="6"/>
  <c r="L107" i="6"/>
  <c r="M107" i="6" s="1"/>
  <c r="B108" i="6"/>
  <c r="C108" i="6"/>
  <c r="D108" i="6"/>
  <c r="E108" i="6"/>
  <c r="F108" i="6"/>
  <c r="G108" i="6"/>
  <c r="H108" i="6"/>
  <c r="I108" i="6"/>
  <c r="J108" i="6"/>
  <c r="K108" i="6"/>
  <c r="L108" i="6"/>
  <c r="M108" i="6" s="1"/>
  <c r="B109" i="6"/>
  <c r="C109" i="6"/>
  <c r="D109" i="6"/>
  <c r="E109" i="6"/>
  <c r="F109" i="6"/>
  <c r="G109" i="6"/>
  <c r="H109" i="6"/>
  <c r="I109" i="6"/>
  <c r="J109" i="6"/>
  <c r="K109" i="6"/>
  <c r="L109" i="6"/>
  <c r="M109" i="6" s="1"/>
  <c r="B110" i="6"/>
  <c r="C110" i="6"/>
  <c r="D110" i="6"/>
  <c r="E110" i="6"/>
  <c r="F110" i="6"/>
  <c r="G110" i="6"/>
  <c r="H110" i="6"/>
  <c r="I110" i="6"/>
  <c r="J110" i="6"/>
  <c r="K110" i="6"/>
  <c r="L110" i="6"/>
  <c r="M110" i="6" s="1"/>
  <c r="B111" i="6"/>
  <c r="C111" i="6"/>
  <c r="D111" i="6"/>
  <c r="E111" i="6"/>
  <c r="F111" i="6"/>
  <c r="G111" i="6"/>
  <c r="H111" i="6"/>
  <c r="I111" i="6"/>
  <c r="J111" i="6"/>
  <c r="K111" i="6"/>
  <c r="L111" i="6"/>
  <c r="M111" i="6" s="1"/>
  <c r="B112" i="6"/>
  <c r="C112" i="6"/>
  <c r="D112" i="6"/>
  <c r="E112" i="6"/>
  <c r="F112" i="6"/>
  <c r="G112" i="6"/>
  <c r="H112" i="6"/>
  <c r="I112" i="6"/>
  <c r="J112" i="6"/>
  <c r="K112" i="6"/>
  <c r="L112" i="6"/>
  <c r="M112" i="6" s="1"/>
  <c r="B113" i="6"/>
  <c r="C113" i="6"/>
  <c r="D113" i="6"/>
  <c r="E113" i="6"/>
  <c r="F113" i="6"/>
  <c r="G113" i="6"/>
  <c r="H113" i="6"/>
  <c r="I113" i="6"/>
  <c r="J113" i="6"/>
  <c r="K113" i="6"/>
  <c r="L113" i="6"/>
  <c r="M113" i="6" s="1"/>
  <c r="B114" i="6"/>
  <c r="C114" i="6"/>
  <c r="D114" i="6"/>
  <c r="E114" i="6"/>
  <c r="F114" i="6"/>
  <c r="G114" i="6"/>
  <c r="H114" i="6"/>
  <c r="I114" i="6"/>
  <c r="J114" i="6"/>
  <c r="K114" i="6"/>
  <c r="L114" i="6"/>
  <c r="M114" i="6" s="1"/>
  <c r="B115" i="6"/>
  <c r="C115" i="6"/>
  <c r="D115" i="6"/>
  <c r="E115" i="6"/>
  <c r="F115" i="6"/>
  <c r="G115" i="6"/>
  <c r="H115" i="6"/>
  <c r="I115" i="6"/>
  <c r="J115" i="6"/>
  <c r="K115" i="6"/>
  <c r="L115" i="6"/>
  <c r="M115" i="6" s="1"/>
  <c r="B116" i="6"/>
  <c r="C116" i="6"/>
  <c r="D116" i="6"/>
  <c r="E116" i="6"/>
  <c r="F116" i="6"/>
  <c r="G116" i="6"/>
  <c r="H116" i="6"/>
  <c r="I116" i="6"/>
  <c r="J116" i="6"/>
  <c r="K116" i="6"/>
  <c r="L116" i="6"/>
  <c r="M116" i="6" s="1"/>
  <c r="B117" i="6"/>
  <c r="C117" i="6"/>
  <c r="D117" i="6"/>
  <c r="E117" i="6"/>
  <c r="F117" i="6"/>
  <c r="G117" i="6"/>
  <c r="H117" i="6"/>
  <c r="I117" i="6"/>
  <c r="J117" i="6"/>
  <c r="K117" i="6"/>
  <c r="L117" i="6"/>
  <c r="M117" i="6" s="1"/>
  <c r="B118" i="6"/>
  <c r="C118" i="6"/>
  <c r="D118" i="6"/>
  <c r="E118" i="6"/>
  <c r="F118" i="6"/>
  <c r="G118" i="6"/>
  <c r="H118" i="6"/>
  <c r="I118" i="6"/>
  <c r="J118" i="6"/>
  <c r="K118" i="6"/>
  <c r="L118" i="6"/>
  <c r="M118" i="6" s="1"/>
  <c r="B119" i="6"/>
  <c r="C119" i="6"/>
  <c r="D119" i="6"/>
  <c r="E119" i="6"/>
  <c r="F119" i="6"/>
  <c r="G119" i="6"/>
  <c r="H119" i="6"/>
  <c r="I119" i="6"/>
  <c r="J119" i="6"/>
  <c r="K119" i="6"/>
  <c r="L119" i="6"/>
  <c r="M119" i="6" s="1"/>
  <c r="B120" i="6"/>
  <c r="C120" i="6"/>
  <c r="D120" i="6"/>
  <c r="E120" i="6"/>
  <c r="F120" i="6"/>
  <c r="G120" i="6"/>
  <c r="H120" i="6"/>
  <c r="I120" i="6"/>
  <c r="J120" i="6"/>
  <c r="K120" i="6"/>
  <c r="L120" i="6"/>
  <c r="M120" i="6" s="1"/>
  <c r="B121" i="6"/>
  <c r="C121" i="6"/>
  <c r="D121" i="6"/>
  <c r="E121" i="6"/>
  <c r="F121" i="6"/>
  <c r="G121" i="6"/>
  <c r="H121" i="6"/>
  <c r="I121" i="6"/>
  <c r="J121" i="6"/>
  <c r="K121" i="6"/>
  <c r="L121" i="6"/>
  <c r="M121" i="6" s="1"/>
  <c r="B122" i="6"/>
  <c r="C122" i="6"/>
  <c r="D122" i="6"/>
  <c r="E122" i="6"/>
  <c r="F122" i="6"/>
  <c r="G122" i="6"/>
  <c r="H122" i="6"/>
  <c r="I122" i="6"/>
  <c r="J122" i="6"/>
  <c r="K122" i="6"/>
  <c r="L122" i="6"/>
  <c r="M122" i="6" s="1"/>
  <c r="B123" i="6"/>
  <c r="C123" i="6"/>
  <c r="D123" i="6"/>
  <c r="E123" i="6"/>
  <c r="F123" i="6"/>
  <c r="G123" i="6"/>
  <c r="H123" i="6"/>
  <c r="I123" i="6"/>
  <c r="J123" i="6"/>
  <c r="K123" i="6"/>
  <c r="L123" i="6"/>
  <c r="M123" i="6" s="1"/>
  <c r="B124" i="6"/>
  <c r="C124" i="6"/>
  <c r="D124" i="6"/>
  <c r="E124" i="6"/>
  <c r="F124" i="6"/>
  <c r="G124" i="6"/>
  <c r="H124" i="6"/>
  <c r="I124" i="6"/>
  <c r="J124" i="6"/>
  <c r="K124" i="6"/>
  <c r="L124" i="6"/>
  <c r="M124" i="6" s="1"/>
  <c r="B125" i="6"/>
  <c r="C125" i="6"/>
  <c r="D125" i="6"/>
  <c r="E125" i="6"/>
  <c r="F125" i="6"/>
  <c r="G125" i="6"/>
  <c r="H125" i="6"/>
  <c r="I125" i="6"/>
  <c r="J125" i="6"/>
  <c r="K125" i="6"/>
  <c r="L125" i="6"/>
  <c r="M125" i="6" s="1"/>
  <c r="B126" i="6"/>
  <c r="C126" i="6"/>
  <c r="D126" i="6"/>
  <c r="E126" i="6"/>
  <c r="F126" i="6"/>
  <c r="G126" i="6"/>
  <c r="H126" i="6"/>
  <c r="I126" i="6"/>
  <c r="J126" i="6"/>
  <c r="K126" i="6"/>
  <c r="L126" i="6"/>
  <c r="M126" i="6" s="1"/>
  <c r="B127" i="6"/>
  <c r="C127" i="6"/>
  <c r="D127" i="6"/>
  <c r="E127" i="6"/>
  <c r="F127" i="6"/>
  <c r="G127" i="6"/>
  <c r="H127" i="6"/>
  <c r="I127" i="6"/>
  <c r="J127" i="6"/>
  <c r="K127" i="6"/>
  <c r="L127" i="6"/>
  <c r="M127" i="6" s="1"/>
  <c r="B128" i="6"/>
  <c r="C128" i="6"/>
  <c r="D128" i="6"/>
  <c r="E128" i="6"/>
  <c r="F128" i="6"/>
  <c r="G128" i="6"/>
  <c r="H128" i="6"/>
  <c r="I128" i="6"/>
  <c r="J128" i="6"/>
  <c r="K128" i="6"/>
  <c r="L128" i="6"/>
  <c r="M128" i="6" s="1"/>
  <c r="B129" i="6"/>
  <c r="C129" i="6"/>
  <c r="D129" i="6"/>
  <c r="E129" i="6"/>
  <c r="F129" i="6"/>
  <c r="G129" i="6"/>
  <c r="H129" i="6"/>
  <c r="I129" i="6"/>
  <c r="J129" i="6"/>
  <c r="K129" i="6"/>
  <c r="L129" i="6"/>
  <c r="M129" i="6" s="1"/>
  <c r="B130" i="6"/>
  <c r="C130" i="6"/>
  <c r="D130" i="6"/>
  <c r="E130" i="6"/>
  <c r="F130" i="6"/>
  <c r="G130" i="6"/>
  <c r="H130" i="6"/>
  <c r="I130" i="6"/>
  <c r="J130" i="6"/>
  <c r="K130" i="6"/>
  <c r="L130" i="6"/>
  <c r="M130" i="6" s="1"/>
  <c r="B131" i="6"/>
  <c r="C131" i="6"/>
  <c r="D131" i="6"/>
  <c r="E131" i="6"/>
  <c r="F131" i="6"/>
  <c r="G131" i="6"/>
  <c r="H131" i="6"/>
  <c r="I131" i="6"/>
  <c r="J131" i="6"/>
  <c r="K131" i="6"/>
  <c r="L131" i="6"/>
  <c r="M131" i="6" s="1"/>
  <c r="B132" i="6"/>
  <c r="C132" i="6"/>
  <c r="D132" i="6"/>
  <c r="E132" i="6"/>
  <c r="F132" i="6"/>
  <c r="G132" i="6"/>
  <c r="H132" i="6"/>
  <c r="I132" i="6"/>
  <c r="J132" i="6"/>
  <c r="K132" i="6"/>
  <c r="L132" i="6"/>
  <c r="M132" i="6" s="1"/>
  <c r="B133" i="6"/>
  <c r="C133" i="6"/>
  <c r="D133" i="6"/>
  <c r="E133" i="6"/>
  <c r="F133" i="6"/>
  <c r="G133" i="6"/>
  <c r="H133" i="6"/>
  <c r="I133" i="6"/>
  <c r="J133" i="6"/>
  <c r="K133" i="6"/>
  <c r="L133" i="6"/>
  <c r="M133" i="6" s="1"/>
  <c r="B134" i="6"/>
  <c r="C134" i="6"/>
  <c r="D134" i="6"/>
  <c r="E134" i="6"/>
  <c r="F134" i="6"/>
  <c r="G134" i="6"/>
  <c r="H134" i="6"/>
  <c r="I134" i="6"/>
  <c r="J134" i="6"/>
  <c r="K134" i="6"/>
  <c r="L134" i="6"/>
  <c r="M134" i="6" s="1"/>
  <c r="B135" i="6"/>
  <c r="C135" i="6"/>
  <c r="D135" i="6"/>
  <c r="E135" i="6"/>
  <c r="F135" i="6"/>
  <c r="G135" i="6"/>
  <c r="H135" i="6"/>
  <c r="I135" i="6"/>
  <c r="J135" i="6"/>
  <c r="K135" i="6"/>
  <c r="L135" i="6"/>
  <c r="M135" i="6" s="1"/>
  <c r="B136" i="6"/>
  <c r="C136" i="6"/>
  <c r="D136" i="6"/>
  <c r="E136" i="6"/>
  <c r="F136" i="6"/>
  <c r="G136" i="6"/>
  <c r="H136" i="6"/>
  <c r="I136" i="6"/>
  <c r="J136" i="6"/>
  <c r="K136" i="6"/>
  <c r="L136" i="6"/>
  <c r="M136" i="6" s="1"/>
  <c r="B137" i="6"/>
  <c r="C137" i="6"/>
  <c r="D137" i="6"/>
  <c r="E137" i="6"/>
  <c r="F137" i="6"/>
  <c r="G137" i="6"/>
  <c r="H137" i="6"/>
  <c r="I137" i="6"/>
  <c r="J137" i="6"/>
  <c r="K137" i="6"/>
  <c r="L137" i="6"/>
  <c r="M137" i="6" s="1"/>
  <c r="B138" i="6"/>
  <c r="C138" i="6"/>
  <c r="D138" i="6"/>
  <c r="E138" i="6"/>
  <c r="F138" i="6"/>
  <c r="G138" i="6"/>
  <c r="H138" i="6"/>
  <c r="I138" i="6"/>
  <c r="J138" i="6"/>
  <c r="K138" i="6"/>
  <c r="L138" i="6"/>
  <c r="M138" i="6" s="1"/>
  <c r="B139" i="6"/>
  <c r="C139" i="6"/>
  <c r="D139" i="6"/>
  <c r="E139" i="6"/>
  <c r="F139" i="6"/>
  <c r="G139" i="6"/>
  <c r="H139" i="6"/>
  <c r="I139" i="6"/>
  <c r="J139" i="6"/>
  <c r="K139" i="6"/>
  <c r="L139" i="6"/>
  <c r="M139" i="6" s="1"/>
  <c r="B140" i="6"/>
  <c r="C140" i="6"/>
  <c r="D140" i="6"/>
  <c r="E140" i="6"/>
  <c r="F140" i="6"/>
  <c r="G140" i="6"/>
  <c r="H140" i="6"/>
  <c r="I140" i="6"/>
  <c r="J140" i="6"/>
  <c r="K140" i="6"/>
  <c r="L140" i="6"/>
  <c r="M140" i="6" s="1"/>
  <c r="B141" i="6"/>
  <c r="C141" i="6"/>
  <c r="D141" i="6"/>
  <c r="E141" i="6"/>
  <c r="F141" i="6"/>
  <c r="G141" i="6"/>
  <c r="H141" i="6"/>
  <c r="I141" i="6"/>
  <c r="J141" i="6"/>
  <c r="K141" i="6"/>
  <c r="L141" i="6"/>
  <c r="M141" i="6" s="1"/>
  <c r="B142" i="6"/>
  <c r="C142" i="6"/>
  <c r="D142" i="6"/>
  <c r="E142" i="6"/>
  <c r="F142" i="6"/>
  <c r="G142" i="6"/>
  <c r="H142" i="6"/>
  <c r="I142" i="6"/>
  <c r="J142" i="6"/>
  <c r="K142" i="6"/>
  <c r="L142" i="6"/>
  <c r="M142" i="6" s="1"/>
  <c r="B23" i="6"/>
  <c r="C23" i="6"/>
  <c r="D23" i="6"/>
  <c r="E23" i="6"/>
  <c r="F23" i="6"/>
  <c r="G23" i="6"/>
  <c r="H23" i="6"/>
  <c r="I23" i="6"/>
  <c r="J23" i="6"/>
  <c r="K23" i="6"/>
  <c r="L23" i="6"/>
  <c r="M23" i="6" s="1"/>
  <c r="B24" i="6"/>
  <c r="C24" i="6"/>
  <c r="D24" i="6"/>
  <c r="E24" i="6"/>
  <c r="F24" i="6"/>
  <c r="G24" i="6"/>
  <c r="H24" i="6"/>
  <c r="I24" i="6"/>
  <c r="J24" i="6"/>
  <c r="K24" i="6"/>
  <c r="L24" i="6"/>
  <c r="M24" i="6" s="1"/>
  <c r="B25" i="6"/>
  <c r="C25" i="6"/>
  <c r="D25" i="6"/>
  <c r="E25" i="6"/>
  <c r="F25" i="6"/>
  <c r="G25" i="6"/>
  <c r="H25" i="6"/>
  <c r="I25" i="6"/>
  <c r="J25" i="6"/>
  <c r="K25" i="6"/>
  <c r="L25" i="6"/>
  <c r="M25" i="6" s="1"/>
  <c r="B26" i="6"/>
  <c r="C26" i="6"/>
  <c r="D26" i="6"/>
  <c r="E26" i="6"/>
  <c r="F26" i="6"/>
  <c r="G26" i="6"/>
  <c r="H26" i="6"/>
  <c r="I26" i="6"/>
  <c r="J26" i="6"/>
  <c r="K26" i="6"/>
  <c r="L26" i="6"/>
  <c r="M26" i="6" s="1"/>
  <c r="B27" i="6"/>
  <c r="C27" i="6"/>
  <c r="D27" i="6"/>
  <c r="E27" i="6"/>
  <c r="F27" i="6"/>
  <c r="G27" i="6"/>
  <c r="H27" i="6"/>
  <c r="I27" i="6"/>
  <c r="J27" i="6"/>
  <c r="K27" i="6"/>
  <c r="L27" i="6"/>
  <c r="M27" i="6" s="1"/>
  <c r="B28" i="6"/>
  <c r="C28" i="6"/>
  <c r="D28" i="6"/>
  <c r="E28" i="6"/>
  <c r="F28" i="6"/>
  <c r="G28" i="6"/>
  <c r="H28" i="6"/>
  <c r="I28" i="6"/>
  <c r="J28" i="6"/>
  <c r="K28" i="6"/>
  <c r="L28" i="6"/>
  <c r="M28" i="6" s="1"/>
  <c r="K298" i="5"/>
  <c r="I298" i="5"/>
  <c r="J298" i="5"/>
  <c r="H298" i="5"/>
  <c r="Q6" i="5"/>
  <c r="R6" i="5"/>
  <c r="Q7" i="5"/>
  <c r="R7" i="5"/>
  <c r="Q8" i="5"/>
  <c r="R8" i="5"/>
  <c r="Q9" i="5"/>
  <c r="R9" i="5"/>
  <c r="Q10" i="5"/>
  <c r="R10" i="5"/>
  <c r="Q11" i="5"/>
  <c r="R11" i="5"/>
  <c r="Q12" i="5"/>
  <c r="R12" i="5"/>
  <c r="Q13" i="5"/>
  <c r="R13" i="5"/>
  <c r="Q14" i="5"/>
  <c r="R14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Q24" i="5"/>
  <c r="R24" i="5"/>
  <c r="Q25" i="5"/>
  <c r="R25" i="5"/>
  <c r="Q26" i="5"/>
  <c r="R26" i="5"/>
  <c r="Q27" i="5"/>
  <c r="R27" i="5"/>
  <c r="Q28" i="5"/>
  <c r="R28" i="5"/>
  <c r="Q29" i="5"/>
  <c r="R29" i="5"/>
  <c r="Q30" i="5"/>
  <c r="R30" i="5"/>
  <c r="Q31" i="5"/>
  <c r="R31" i="5"/>
  <c r="Q32" i="5"/>
  <c r="R32" i="5"/>
  <c r="Q33" i="5"/>
  <c r="R33" i="5"/>
  <c r="Q34" i="5"/>
  <c r="R34" i="5"/>
  <c r="Q35" i="5"/>
  <c r="R35" i="5"/>
  <c r="Q36" i="5"/>
  <c r="R36" i="5"/>
  <c r="Q37" i="5"/>
  <c r="R37" i="5"/>
  <c r="Q38" i="5"/>
  <c r="R38" i="5"/>
  <c r="Q39" i="5"/>
  <c r="R39" i="5"/>
  <c r="Q40" i="5"/>
  <c r="R40" i="5"/>
  <c r="Q41" i="5"/>
  <c r="R41" i="5"/>
  <c r="Q42" i="5"/>
  <c r="R42" i="5"/>
  <c r="Q43" i="5"/>
  <c r="R43" i="5"/>
  <c r="Q44" i="5"/>
  <c r="R44" i="5"/>
  <c r="Q45" i="5"/>
  <c r="R45" i="5"/>
  <c r="Q46" i="5"/>
  <c r="R46" i="5"/>
  <c r="Q47" i="5"/>
  <c r="R47" i="5"/>
  <c r="Q48" i="5"/>
  <c r="R48" i="5"/>
  <c r="Q49" i="5"/>
  <c r="R49" i="5"/>
  <c r="Q50" i="5"/>
  <c r="R50" i="5"/>
  <c r="Q51" i="5"/>
  <c r="R51" i="5"/>
  <c r="Q52" i="5"/>
  <c r="R52" i="5"/>
  <c r="Q53" i="5"/>
  <c r="R53" i="5"/>
  <c r="Q54" i="5"/>
  <c r="R54" i="5"/>
  <c r="Q55" i="5"/>
  <c r="R55" i="5"/>
  <c r="Q56" i="5"/>
  <c r="R56" i="5"/>
  <c r="Q57" i="5"/>
  <c r="R57" i="5"/>
  <c r="Q58" i="5"/>
  <c r="R58" i="5"/>
  <c r="Q59" i="5"/>
  <c r="R59" i="5"/>
  <c r="Q60" i="5"/>
  <c r="R60" i="5"/>
  <c r="Q61" i="5"/>
  <c r="R61" i="5"/>
  <c r="Q62" i="5"/>
  <c r="R62" i="5"/>
  <c r="Q63" i="5"/>
  <c r="R63" i="5"/>
  <c r="Q64" i="5"/>
  <c r="R64" i="5"/>
  <c r="Q65" i="5"/>
  <c r="R65" i="5"/>
  <c r="Q66" i="5"/>
  <c r="R66" i="5"/>
  <c r="Q67" i="5"/>
  <c r="R67" i="5"/>
  <c r="Q68" i="5"/>
  <c r="R68" i="5"/>
  <c r="Q69" i="5"/>
  <c r="R69" i="5"/>
  <c r="Q70" i="5"/>
  <c r="R70" i="5"/>
  <c r="Q71" i="5"/>
  <c r="R71" i="5"/>
  <c r="Q72" i="5"/>
  <c r="R72" i="5"/>
  <c r="Q73" i="5"/>
  <c r="R73" i="5"/>
  <c r="Q74" i="5"/>
  <c r="R74" i="5"/>
  <c r="Q75" i="5"/>
  <c r="R75" i="5"/>
  <c r="Q76" i="5"/>
  <c r="R76" i="5"/>
  <c r="Q77" i="5"/>
  <c r="R77" i="5"/>
  <c r="Q78" i="5"/>
  <c r="R78" i="5"/>
  <c r="Q79" i="5"/>
  <c r="R79" i="5"/>
  <c r="Q80" i="5"/>
  <c r="R80" i="5"/>
  <c r="Q81" i="5"/>
  <c r="R81" i="5"/>
  <c r="Q82" i="5"/>
  <c r="R82" i="5"/>
  <c r="Q83" i="5"/>
  <c r="R83" i="5"/>
  <c r="Q84" i="5"/>
  <c r="R84" i="5"/>
  <c r="Q85" i="5"/>
  <c r="R85" i="5"/>
  <c r="Q86" i="5"/>
  <c r="R86" i="5"/>
  <c r="Q87" i="5"/>
  <c r="R87" i="5"/>
  <c r="Q88" i="5"/>
  <c r="R88" i="5"/>
  <c r="Q89" i="5"/>
  <c r="R89" i="5"/>
  <c r="Q90" i="5"/>
  <c r="R90" i="5"/>
  <c r="Q91" i="5"/>
  <c r="R91" i="5"/>
  <c r="Q92" i="5"/>
  <c r="R92" i="5"/>
  <c r="Q93" i="5"/>
  <c r="R93" i="5"/>
  <c r="Q94" i="5"/>
  <c r="R94" i="5"/>
  <c r="Q95" i="5"/>
  <c r="R95" i="5"/>
  <c r="Q96" i="5"/>
  <c r="R96" i="5"/>
  <c r="Q97" i="5"/>
  <c r="R97" i="5"/>
  <c r="Q98" i="5"/>
  <c r="R98" i="5"/>
  <c r="Q99" i="5"/>
  <c r="R99" i="5"/>
  <c r="Q100" i="5"/>
  <c r="R100" i="5"/>
  <c r="Q101" i="5"/>
  <c r="R101" i="5"/>
  <c r="Q102" i="5"/>
  <c r="R102" i="5"/>
  <c r="Q103" i="5"/>
  <c r="R103" i="5"/>
  <c r="Q104" i="5"/>
  <c r="R104" i="5"/>
  <c r="Q105" i="5"/>
  <c r="R105" i="5"/>
  <c r="Q106" i="5"/>
  <c r="R106" i="5"/>
  <c r="Q107" i="5"/>
  <c r="R107" i="5"/>
  <c r="Q108" i="5"/>
  <c r="R108" i="5"/>
  <c r="Q109" i="5"/>
  <c r="R109" i="5"/>
  <c r="Q110" i="5"/>
  <c r="R110" i="5"/>
  <c r="Q111" i="5"/>
  <c r="R111" i="5"/>
  <c r="Q112" i="5"/>
  <c r="R112" i="5"/>
  <c r="Q113" i="5"/>
  <c r="R113" i="5"/>
  <c r="Q114" i="5"/>
  <c r="R114" i="5"/>
  <c r="Q115" i="5"/>
  <c r="R115" i="5"/>
  <c r="Q116" i="5"/>
  <c r="R116" i="5"/>
  <c r="Q117" i="5"/>
  <c r="R117" i="5"/>
  <c r="Q118" i="5"/>
  <c r="R118" i="5"/>
  <c r="Q119" i="5"/>
  <c r="R119" i="5"/>
  <c r="Q120" i="5"/>
  <c r="R120" i="5"/>
  <c r="Q121" i="5"/>
  <c r="R121" i="5"/>
  <c r="Q122" i="5"/>
  <c r="R122" i="5"/>
  <c r="Q123" i="5"/>
  <c r="R123" i="5"/>
  <c r="Q124" i="5"/>
  <c r="R124" i="5"/>
  <c r="Q125" i="5"/>
  <c r="R125" i="5"/>
  <c r="Q126" i="5"/>
  <c r="R126" i="5"/>
  <c r="Q127" i="5"/>
  <c r="R127" i="5"/>
  <c r="Q128" i="5"/>
  <c r="R128" i="5"/>
  <c r="Q129" i="5"/>
  <c r="R129" i="5"/>
  <c r="Q130" i="5"/>
  <c r="R130" i="5"/>
  <c r="Q131" i="5"/>
  <c r="R131" i="5"/>
  <c r="Q132" i="5"/>
  <c r="R132" i="5"/>
  <c r="Q133" i="5"/>
  <c r="R133" i="5"/>
  <c r="Q134" i="5"/>
  <c r="R134" i="5"/>
  <c r="Q135" i="5"/>
  <c r="R135" i="5"/>
  <c r="Q136" i="5"/>
  <c r="R136" i="5"/>
  <c r="Q137" i="5"/>
  <c r="R137" i="5"/>
  <c r="Q138" i="5"/>
  <c r="R138" i="5"/>
  <c r="Q139" i="5"/>
  <c r="R139" i="5"/>
  <c r="Q140" i="5"/>
  <c r="R140" i="5"/>
  <c r="Q141" i="5"/>
  <c r="R141" i="5"/>
  <c r="Q142" i="5"/>
  <c r="R142" i="5"/>
  <c r="Q143" i="5"/>
  <c r="R143" i="5"/>
  <c r="Q144" i="5"/>
  <c r="R144" i="5"/>
  <c r="Q145" i="5"/>
  <c r="R145" i="5"/>
  <c r="Q146" i="5"/>
  <c r="R146" i="5"/>
  <c r="Q147" i="5"/>
  <c r="R147" i="5"/>
  <c r="Q148" i="5"/>
  <c r="R148" i="5"/>
  <c r="Q149" i="5"/>
  <c r="R149" i="5"/>
  <c r="Q150" i="5"/>
  <c r="R150" i="5"/>
  <c r="Q151" i="5"/>
  <c r="R151" i="5"/>
  <c r="Q152" i="5"/>
  <c r="R152" i="5"/>
  <c r="Q153" i="5"/>
  <c r="R153" i="5"/>
  <c r="Q154" i="5"/>
  <c r="R154" i="5"/>
  <c r="Q155" i="5"/>
  <c r="R155" i="5"/>
  <c r="Q156" i="5"/>
  <c r="R156" i="5"/>
  <c r="Q157" i="5"/>
  <c r="R157" i="5"/>
  <c r="Q158" i="5"/>
  <c r="R158" i="5"/>
  <c r="Q159" i="5"/>
  <c r="R159" i="5"/>
  <c r="Q160" i="5"/>
  <c r="R160" i="5"/>
  <c r="Q161" i="5"/>
  <c r="R161" i="5"/>
  <c r="Q162" i="5"/>
  <c r="R162" i="5"/>
  <c r="Q163" i="5"/>
  <c r="R163" i="5"/>
  <c r="Q164" i="5"/>
  <c r="R164" i="5"/>
  <c r="Q165" i="5"/>
  <c r="R165" i="5"/>
  <c r="Q166" i="5"/>
  <c r="R166" i="5"/>
  <c r="Q167" i="5"/>
  <c r="R167" i="5"/>
  <c r="Q168" i="5"/>
  <c r="R168" i="5"/>
  <c r="Q169" i="5"/>
  <c r="R169" i="5"/>
  <c r="Q170" i="5"/>
  <c r="R170" i="5"/>
  <c r="Q171" i="5"/>
  <c r="R171" i="5"/>
  <c r="Q172" i="5"/>
  <c r="R172" i="5"/>
  <c r="Q173" i="5"/>
  <c r="R173" i="5"/>
  <c r="Q174" i="5"/>
  <c r="R174" i="5"/>
  <c r="Q175" i="5"/>
  <c r="R175" i="5"/>
  <c r="Q176" i="5"/>
  <c r="R176" i="5"/>
  <c r="Q177" i="5"/>
  <c r="R177" i="5"/>
  <c r="Q178" i="5"/>
  <c r="R178" i="5"/>
  <c r="Q179" i="5"/>
  <c r="R179" i="5"/>
  <c r="Q180" i="5"/>
  <c r="R180" i="5"/>
  <c r="Q181" i="5"/>
  <c r="R181" i="5"/>
  <c r="Q182" i="5"/>
  <c r="R182" i="5"/>
  <c r="Q183" i="5"/>
  <c r="R183" i="5"/>
  <c r="Q184" i="5"/>
  <c r="R184" i="5"/>
  <c r="Q185" i="5"/>
  <c r="R185" i="5"/>
  <c r="Q186" i="5"/>
  <c r="R186" i="5"/>
  <c r="Q187" i="5"/>
  <c r="R187" i="5"/>
  <c r="Q188" i="5"/>
  <c r="R188" i="5"/>
  <c r="Q189" i="5"/>
  <c r="R189" i="5"/>
  <c r="Q190" i="5"/>
  <c r="R190" i="5"/>
  <c r="Q191" i="5"/>
  <c r="R191" i="5"/>
  <c r="Q192" i="5"/>
  <c r="R192" i="5"/>
  <c r="Q193" i="5"/>
  <c r="R193" i="5"/>
  <c r="Q194" i="5"/>
  <c r="R194" i="5"/>
  <c r="Q195" i="5"/>
  <c r="R195" i="5"/>
  <c r="Q196" i="5"/>
  <c r="R196" i="5"/>
  <c r="Q197" i="5"/>
  <c r="R197" i="5"/>
  <c r="Q198" i="5"/>
  <c r="R198" i="5"/>
  <c r="Q199" i="5"/>
  <c r="R199" i="5"/>
  <c r="Q200" i="5"/>
  <c r="R200" i="5"/>
  <c r="Q201" i="5"/>
  <c r="R201" i="5"/>
  <c r="Q202" i="5"/>
  <c r="R202" i="5"/>
  <c r="Q203" i="5"/>
  <c r="R203" i="5"/>
  <c r="Q204" i="5"/>
  <c r="R204" i="5"/>
  <c r="Q205" i="5"/>
  <c r="R205" i="5"/>
  <c r="Q206" i="5"/>
  <c r="R206" i="5"/>
  <c r="Q207" i="5"/>
  <c r="R207" i="5"/>
  <c r="Q208" i="5"/>
  <c r="R208" i="5"/>
  <c r="Q209" i="5"/>
  <c r="R209" i="5"/>
  <c r="Q210" i="5"/>
  <c r="R210" i="5"/>
  <c r="Q211" i="5"/>
  <c r="R211" i="5"/>
  <c r="Q212" i="5"/>
  <c r="R212" i="5"/>
  <c r="Q213" i="5"/>
  <c r="R213" i="5"/>
  <c r="Q214" i="5"/>
  <c r="R214" i="5"/>
  <c r="Q215" i="5"/>
  <c r="R215" i="5"/>
  <c r="Q216" i="5"/>
  <c r="R216" i="5"/>
  <c r="Q217" i="5"/>
  <c r="R217" i="5"/>
  <c r="Q218" i="5"/>
  <c r="R218" i="5"/>
  <c r="Q219" i="5"/>
  <c r="R219" i="5"/>
  <c r="Q220" i="5"/>
  <c r="R220" i="5"/>
  <c r="Q221" i="5"/>
  <c r="R221" i="5"/>
  <c r="Q222" i="5"/>
  <c r="R222" i="5"/>
  <c r="Q223" i="5"/>
  <c r="R223" i="5"/>
  <c r="Q224" i="5"/>
  <c r="R224" i="5"/>
  <c r="Q225" i="5"/>
  <c r="R225" i="5"/>
  <c r="Q226" i="5"/>
  <c r="R226" i="5"/>
  <c r="Q227" i="5"/>
  <c r="R227" i="5"/>
  <c r="Q228" i="5"/>
  <c r="R228" i="5"/>
  <c r="Q229" i="5"/>
  <c r="R229" i="5"/>
  <c r="Q230" i="5"/>
  <c r="R230" i="5"/>
  <c r="Q231" i="5"/>
  <c r="R231" i="5"/>
  <c r="Q232" i="5"/>
  <c r="R232" i="5"/>
  <c r="Q233" i="5"/>
  <c r="R233" i="5"/>
  <c r="Q234" i="5"/>
  <c r="R234" i="5"/>
  <c r="Q235" i="5"/>
  <c r="R235" i="5"/>
  <c r="Q236" i="5"/>
  <c r="R236" i="5"/>
  <c r="Q237" i="5"/>
  <c r="R237" i="5"/>
  <c r="Q238" i="5"/>
  <c r="R238" i="5"/>
  <c r="Q239" i="5"/>
  <c r="R239" i="5"/>
  <c r="Q240" i="5"/>
  <c r="R240" i="5"/>
  <c r="Q241" i="5"/>
  <c r="R241" i="5"/>
  <c r="Q242" i="5"/>
  <c r="R242" i="5"/>
  <c r="Q243" i="5"/>
  <c r="R243" i="5"/>
  <c r="Q244" i="5"/>
  <c r="R244" i="5"/>
  <c r="Q245" i="5"/>
  <c r="R245" i="5"/>
  <c r="Q246" i="5"/>
  <c r="R246" i="5"/>
  <c r="Q247" i="5"/>
  <c r="R247" i="5"/>
  <c r="Q248" i="5"/>
  <c r="R248" i="5"/>
  <c r="Q249" i="5"/>
  <c r="R249" i="5"/>
  <c r="Q250" i="5"/>
  <c r="R250" i="5"/>
  <c r="Q251" i="5"/>
  <c r="R251" i="5"/>
  <c r="Q252" i="5"/>
  <c r="R252" i="5"/>
  <c r="Q253" i="5"/>
  <c r="R253" i="5"/>
  <c r="Q254" i="5"/>
  <c r="R254" i="5"/>
  <c r="Q255" i="5"/>
  <c r="R255" i="5"/>
  <c r="Q256" i="5"/>
  <c r="R256" i="5"/>
  <c r="Q257" i="5"/>
  <c r="R257" i="5"/>
  <c r="Q258" i="5"/>
  <c r="R258" i="5"/>
  <c r="Q259" i="5"/>
  <c r="R259" i="5"/>
  <c r="Q260" i="5"/>
  <c r="R260" i="5"/>
  <c r="Q261" i="5"/>
  <c r="R261" i="5"/>
  <c r="Q262" i="5"/>
  <c r="R262" i="5"/>
  <c r="Q263" i="5"/>
  <c r="R263" i="5"/>
  <c r="Q264" i="5"/>
  <c r="R264" i="5"/>
  <c r="Q265" i="5"/>
  <c r="R265" i="5"/>
  <c r="Q266" i="5"/>
  <c r="R266" i="5"/>
  <c r="Q267" i="5"/>
  <c r="R267" i="5"/>
  <c r="Q268" i="5"/>
  <c r="R268" i="5"/>
  <c r="Q269" i="5"/>
  <c r="R269" i="5"/>
  <c r="Q270" i="5"/>
  <c r="R270" i="5"/>
  <c r="Q271" i="5"/>
  <c r="R271" i="5"/>
  <c r="Q272" i="5"/>
  <c r="R272" i="5"/>
  <c r="Q273" i="5"/>
  <c r="R273" i="5"/>
  <c r="Q274" i="5"/>
  <c r="R274" i="5"/>
  <c r="Q275" i="5"/>
  <c r="R275" i="5"/>
  <c r="Q276" i="5"/>
  <c r="R276" i="5"/>
  <c r="Q277" i="5"/>
  <c r="R277" i="5"/>
  <c r="Q278" i="5"/>
  <c r="R278" i="5"/>
  <c r="Q279" i="5"/>
  <c r="R279" i="5"/>
  <c r="Q280" i="5"/>
  <c r="R280" i="5"/>
  <c r="Q281" i="5"/>
  <c r="R281" i="5"/>
  <c r="Q282" i="5"/>
  <c r="R282" i="5"/>
  <c r="Q283" i="5"/>
  <c r="R283" i="5"/>
  <c r="Q284" i="5"/>
  <c r="R284" i="5"/>
  <c r="Q285" i="5"/>
  <c r="R285" i="5"/>
  <c r="Q286" i="5"/>
  <c r="R286" i="5"/>
  <c r="Q287" i="5"/>
  <c r="R287" i="5"/>
  <c r="Q288" i="5"/>
  <c r="R288" i="5"/>
  <c r="Q289" i="5"/>
  <c r="R289" i="5"/>
  <c r="Q290" i="5"/>
  <c r="R290" i="5"/>
  <c r="Q291" i="5"/>
  <c r="R291" i="5"/>
  <c r="Q292" i="5"/>
  <c r="R292" i="5"/>
  <c r="Q293" i="5"/>
  <c r="R293" i="5"/>
  <c r="Q294" i="5"/>
  <c r="R294" i="5"/>
  <c r="Q295" i="5"/>
  <c r="R295" i="5"/>
  <c r="Q296" i="5"/>
  <c r="R296" i="5"/>
  <c r="Q297" i="5"/>
  <c r="R297" i="5"/>
  <c r="N6" i="5"/>
  <c r="O6" i="5"/>
  <c r="K6" i="5" s="1"/>
  <c r="L6" i="5" s="1"/>
  <c r="N7" i="5"/>
  <c r="O7" i="5"/>
  <c r="K7" i="5" s="1"/>
  <c r="L7" i="5" s="1"/>
  <c r="N8" i="5"/>
  <c r="O8" i="5"/>
  <c r="K8" i="5" s="1"/>
  <c r="L8" i="5" s="1"/>
  <c r="N9" i="5"/>
  <c r="O9" i="5"/>
  <c r="K9" i="5" s="1"/>
  <c r="L9" i="5" s="1"/>
  <c r="N10" i="5"/>
  <c r="O10" i="5"/>
  <c r="K10" i="5" s="1"/>
  <c r="L10" i="5" s="1"/>
  <c r="N11" i="5"/>
  <c r="O11" i="5"/>
  <c r="K11" i="5" s="1"/>
  <c r="L11" i="5" s="1"/>
  <c r="N12" i="5"/>
  <c r="O12" i="5"/>
  <c r="K12" i="5" s="1"/>
  <c r="L12" i="5" s="1"/>
  <c r="N13" i="5"/>
  <c r="O13" i="5"/>
  <c r="K13" i="5" s="1"/>
  <c r="L13" i="5" s="1"/>
  <c r="N14" i="5"/>
  <c r="O14" i="5"/>
  <c r="K14" i="5" s="1"/>
  <c r="L14" i="5" s="1"/>
  <c r="N15" i="5"/>
  <c r="O15" i="5"/>
  <c r="K15" i="5" s="1"/>
  <c r="L15" i="5" s="1"/>
  <c r="N16" i="5"/>
  <c r="O16" i="5"/>
  <c r="K16" i="5" s="1"/>
  <c r="L16" i="5" s="1"/>
  <c r="N17" i="5"/>
  <c r="O17" i="5"/>
  <c r="K17" i="5" s="1"/>
  <c r="L17" i="5" s="1"/>
  <c r="N18" i="5"/>
  <c r="O18" i="5"/>
  <c r="K18" i="5" s="1"/>
  <c r="L18" i="5" s="1"/>
  <c r="N19" i="5"/>
  <c r="O19" i="5"/>
  <c r="K19" i="5" s="1"/>
  <c r="L19" i="5" s="1"/>
  <c r="N20" i="5"/>
  <c r="O20" i="5"/>
  <c r="K20" i="5" s="1"/>
  <c r="L20" i="5" s="1"/>
  <c r="N21" i="5"/>
  <c r="O21" i="5"/>
  <c r="K21" i="5" s="1"/>
  <c r="L21" i="5" s="1"/>
  <c r="N22" i="5"/>
  <c r="O22" i="5"/>
  <c r="K22" i="5" s="1"/>
  <c r="L22" i="5" s="1"/>
  <c r="N23" i="5"/>
  <c r="O23" i="5"/>
  <c r="K23" i="5" s="1"/>
  <c r="L23" i="5" s="1"/>
  <c r="N24" i="5"/>
  <c r="O24" i="5"/>
  <c r="K24" i="5" s="1"/>
  <c r="L24" i="5" s="1"/>
  <c r="N25" i="5"/>
  <c r="O25" i="5"/>
  <c r="K25" i="5" s="1"/>
  <c r="L25" i="5" s="1"/>
  <c r="N26" i="5"/>
  <c r="O26" i="5"/>
  <c r="K26" i="5" s="1"/>
  <c r="L26" i="5" s="1"/>
  <c r="N27" i="5"/>
  <c r="O27" i="5"/>
  <c r="K27" i="5" s="1"/>
  <c r="L27" i="5" s="1"/>
  <c r="N28" i="5"/>
  <c r="O28" i="5"/>
  <c r="K28" i="5" s="1"/>
  <c r="L28" i="5" s="1"/>
  <c r="N29" i="5"/>
  <c r="O29" i="5"/>
  <c r="K29" i="5" s="1"/>
  <c r="L29" i="5" s="1"/>
  <c r="N30" i="5"/>
  <c r="O30" i="5"/>
  <c r="K30" i="5" s="1"/>
  <c r="L30" i="5" s="1"/>
  <c r="N31" i="5"/>
  <c r="O31" i="5"/>
  <c r="K31" i="5" s="1"/>
  <c r="L31" i="5" s="1"/>
  <c r="N32" i="5"/>
  <c r="O32" i="5"/>
  <c r="K32" i="5" s="1"/>
  <c r="L32" i="5" s="1"/>
  <c r="N33" i="5"/>
  <c r="O33" i="5"/>
  <c r="K33" i="5" s="1"/>
  <c r="L33" i="5" s="1"/>
  <c r="N34" i="5"/>
  <c r="O34" i="5"/>
  <c r="K34" i="5" s="1"/>
  <c r="L34" i="5" s="1"/>
  <c r="N35" i="5"/>
  <c r="O35" i="5"/>
  <c r="K35" i="5" s="1"/>
  <c r="L35" i="5" s="1"/>
  <c r="N36" i="5"/>
  <c r="O36" i="5"/>
  <c r="K36" i="5" s="1"/>
  <c r="L36" i="5" s="1"/>
  <c r="N37" i="5"/>
  <c r="O37" i="5"/>
  <c r="K37" i="5" s="1"/>
  <c r="L37" i="5" s="1"/>
  <c r="N38" i="5"/>
  <c r="O38" i="5"/>
  <c r="K38" i="5" s="1"/>
  <c r="L38" i="5" s="1"/>
  <c r="N39" i="5"/>
  <c r="O39" i="5"/>
  <c r="K39" i="5" s="1"/>
  <c r="L39" i="5" s="1"/>
  <c r="N40" i="5"/>
  <c r="O40" i="5"/>
  <c r="K40" i="5" s="1"/>
  <c r="L40" i="5" s="1"/>
  <c r="N41" i="5"/>
  <c r="O41" i="5"/>
  <c r="K41" i="5" s="1"/>
  <c r="L41" i="5" s="1"/>
  <c r="N42" i="5"/>
  <c r="O42" i="5"/>
  <c r="K42" i="5" s="1"/>
  <c r="L42" i="5" s="1"/>
  <c r="N43" i="5"/>
  <c r="O43" i="5"/>
  <c r="K43" i="5" s="1"/>
  <c r="L43" i="5" s="1"/>
  <c r="N44" i="5"/>
  <c r="O44" i="5"/>
  <c r="K44" i="5" s="1"/>
  <c r="L44" i="5" s="1"/>
  <c r="N45" i="5"/>
  <c r="O45" i="5"/>
  <c r="K45" i="5" s="1"/>
  <c r="L45" i="5" s="1"/>
  <c r="N46" i="5"/>
  <c r="O46" i="5"/>
  <c r="K46" i="5" s="1"/>
  <c r="L46" i="5" s="1"/>
  <c r="N47" i="5"/>
  <c r="O47" i="5"/>
  <c r="K47" i="5" s="1"/>
  <c r="L47" i="5" s="1"/>
  <c r="N48" i="5"/>
  <c r="O48" i="5"/>
  <c r="K48" i="5" s="1"/>
  <c r="L48" i="5" s="1"/>
  <c r="N49" i="5"/>
  <c r="O49" i="5"/>
  <c r="K49" i="5" s="1"/>
  <c r="L49" i="5" s="1"/>
  <c r="N50" i="5"/>
  <c r="O50" i="5"/>
  <c r="K50" i="5" s="1"/>
  <c r="L50" i="5" s="1"/>
  <c r="N51" i="5"/>
  <c r="O51" i="5"/>
  <c r="K51" i="5" s="1"/>
  <c r="L51" i="5" s="1"/>
  <c r="N52" i="5"/>
  <c r="O52" i="5"/>
  <c r="K52" i="5" s="1"/>
  <c r="L52" i="5" s="1"/>
  <c r="N53" i="5"/>
  <c r="O53" i="5"/>
  <c r="K53" i="5" s="1"/>
  <c r="L53" i="5" s="1"/>
  <c r="N54" i="5"/>
  <c r="O54" i="5"/>
  <c r="K54" i="5" s="1"/>
  <c r="L54" i="5" s="1"/>
  <c r="N55" i="5"/>
  <c r="O55" i="5"/>
  <c r="K55" i="5" s="1"/>
  <c r="L55" i="5" s="1"/>
  <c r="N56" i="5"/>
  <c r="O56" i="5"/>
  <c r="K56" i="5" s="1"/>
  <c r="L56" i="5" s="1"/>
  <c r="N57" i="5"/>
  <c r="O57" i="5"/>
  <c r="K57" i="5" s="1"/>
  <c r="L57" i="5" s="1"/>
  <c r="N58" i="5"/>
  <c r="O58" i="5"/>
  <c r="K58" i="5" s="1"/>
  <c r="L58" i="5" s="1"/>
  <c r="N59" i="5"/>
  <c r="O59" i="5"/>
  <c r="K59" i="5" s="1"/>
  <c r="L59" i="5" s="1"/>
  <c r="N60" i="5"/>
  <c r="O60" i="5"/>
  <c r="K60" i="5" s="1"/>
  <c r="L60" i="5" s="1"/>
  <c r="N61" i="5"/>
  <c r="O61" i="5"/>
  <c r="K61" i="5" s="1"/>
  <c r="L61" i="5" s="1"/>
  <c r="N62" i="5"/>
  <c r="O62" i="5"/>
  <c r="K62" i="5" s="1"/>
  <c r="L62" i="5" s="1"/>
  <c r="N63" i="5"/>
  <c r="O63" i="5"/>
  <c r="K63" i="5" s="1"/>
  <c r="L63" i="5" s="1"/>
  <c r="N64" i="5"/>
  <c r="O64" i="5"/>
  <c r="K64" i="5" s="1"/>
  <c r="L64" i="5" s="1"/>
  <c r="N65" i="5"/>
  <c r="O65" i="5"/>
  <c r="K65" i="5" s="1"/>
  <c r="L65" i="5" s="1"/>
  <c r="N66" i="5"/>
  <c r="O66" i="5"/>
  <c r="K66" i="5" s="1"/>
  <c r="L66" i="5" s="1"/>
  <c r="N67" i="5"/>
  <c r="O67" i="5"/>
  <c r="K67" i="5" s="1"/>
  <c r="L67" i="5" s="1"/>
  <c r="N68" i="5"/>
  <c r="O68" i="5"/>
  <c r="K68" i="5" s="1"/>
  <c r="L68" i="5" s="1"/>
  <c r="N69" i="5"/>
  <c r="O69" i="5"/>
  <c r="K69" i="5" s="1"/>
  <c r="L69" i="5" s="1"/>
  <c r="N70" i="5"/>
  <c r="O70" i="5"/>
  <c r="K70" i="5" s="1"/>
  <c r="L70" i="5" s="1"/>
  <c r="N71" i="5"/>
  <c r="O71" i="5"/>
  <c r="K71" i="5" s="1"/>
  <c r="L71" i="5" s="1"/>
  <c r="N72" i="5"/>
  <c r="O72" i="5"/>
  <c r="K72" i="5" s="1"/>
  <c r="L72" i="5" s="1"/>
  <c r="N73" i="5"/>
  <c r="O73" i="5"/>
  <c r="K73" i="5" s="1"/>
  <c r="L73" i="5" s="1"/>
  <c r="N74" i="5"/>
  <c r="O74" i="5"/>
  <c r="K74" i="5" s="1"/>
  <c r="L74" i="5" s="1"/>
  <c r="N75" i="5"/>
  <c r="O75" i="5"/>
  <c r="K75" i="5" s="1"/>
  <c r="L75" i="5" s="1"/>
  <c r="N76" i="5"/>
  <c r="O76" i="5"/>
  <c r="K76" i="5" s="1"/>
  <c r="L76" i="5" s="1"/>
  <c r="N77" i="5"/>
  <c r="O77" i="5"/>
  <c r="K77" i="5" s="1"/>
  <c r="L77" i="5" s="1"/>
  <c r="N78" i="5"/>
  <c r="O78" i="5"/>
  <c r="K78" i="5" s="1"/>
  <c r="L78" i="5" s="1"/>
  <c r="N79" i="5"/>
  <c r="O79" i="5"/>
  <c r="K79" i="5" s="1"/>
  <c r="L79" i="5" s="1"/>
  <c r="N80" i="5"/>
  <c r="O80" i="5"/>
  <c r="K80" i="5" s="1"/>
  <c r="L80" i="5" s="1"/>
  <c r="N81" i="5"/>
  <c r="O81" i="5"/>
  <c r="K81" i="5" s="1"/>
  <c r="L81" i="5" s="1"/>
  <c r="N82" i="5"/>
  <c r="O82" i="5"/>
  <c r="K82" i="5" s="1"/>
  <c r="L82" i="5" s="1"/>
  <c r="N83" i="5"/>
  <c r="O83" i="5" s="1"/>
  <c r="K83" i="5" s="1"/>
  <c r="L83" i="5" s="1"/>
  <c r="N84" i="5"/>
  <c r="O84" i="5"/>
  <c r="K84" i="5" s="1"/>
  <c r="L84" i="5" s="1"/>
  <c r="N85" i="5"/>
  <c r="O85" i="5"/>
  <c r="K85" i="5" s="1"/>
  <c r="K86" i="5"/>
  <c r="L86" i="5" s="1"/>
  <c r="N86" i="5"/>
  <c r="O86" i="5"/>
  <c r="N87" i="5"/>
  <c r="O87" i="5" s="1"/>
  <c r="K87" i="5" s="1"/>
  <c r="L87" i="5" s="1"/>
  <c r="N88" i="5"/>
  <c r="O88" i="5"/>
  <c r="K88" i="5" s="1"/>
  <c r="L88" i="5" s="1"/>
  <c r="N89" i="5"/>
  <c r="O89" i="5"/>
  <c r="K89" i="5" s="1"/>
  <c r="L89" i="5" s="1"/>
  <c r="K90" i="5"/>
  <c r="L90" i="5" s="1"/>
  <c r="N90" i="5"/>
  <c r="O90" i="5"/>
  <c r="K91" i="5"/>
  <c r="L91" i="5"/>
  <c r="N91" i="5"/>
  <c r="O91" i="5"/>
  <c r="K92" i="5"/>
  <c r="L92" i="5"/>
  <c r="N92" i="5"/>
  <c r="O92" i="5"/>
  <c r="K93" i="5"/>
  <c r="L93" i="5"/>
  <c r="N93" i="5"/>
  <c r="O93" i="5"/>
  <c r="K94" i="5"/>
  <c r="L94" i="5"/>
  <c r="N94" i="5"/>
  <c r="O94" i="5"/>
  <c r="K95" i="5"/>
  <c r="L95" i="5"/>
  <c r="N95" i="5"/>
  <c r="O95" i="5"/>
  <c r="K96" i="5"/>
  <c r="L96" i="5"/>
  <c r="N96" i="5"/>
  <c r="O96" i="5"/>
  <c r="K97" i="5"/>
  <c r="L97" i="5"/>
  <c r="N97" i="5"/>
  <c r="O97" i="5"/>
  <c r="K98" i="5"/>
  <c r="L98" i="5"/>
  <c r="N98" i="5"/>
  <c r="O98" i="5"/>
  <c r="K99" i="5"/>
  <c r="L99" i="5"/>
  <c r="N99" i="5"/>
  <c r="O99" i="5"/>
  <c r="K100" i="5"/>
  <c r="L100" i="5"/>
  <c r="N100" i="5"/>
  <c r="O100" i="5"/>
  <c r="K101" i="5"/>
  <c r="L101" i="5"/>
  <c r="N101" i="5"/>
  <c r="O101" i="5"/>
  <c r="K102" i="5"/>
  <c r="L102" i="5"/>
  <c r="N102" i="5"/>
  <c r="O102" i="5"/>
  <c r="K103" i="5"/>
  <c r="L103" i="5"/>
  <c r="N103" i="5"/>
  <c r="O103" i="5"/>
  <c r="K104" i="5"/>
  <c r="L104" i="5"/>
  <c r="N104" i="5"/>
  <c r="O104" i="5"/>
  <c r="K105" i="5"/>
  <c r="L105" i="5"/>
  <c r="N105" i="5"/>
  <c r="O105" i="5"/>
  <c r="K106" i="5"/>
  <c r="L106" i="5"/>
  <c r="N106" i="5"/>
  <c r="O106" i="5"/>
  <c r="K107" i="5"/>
  <c r="L107" i="5"/>
  <c r="N107" i="5"/>
  <c r="O107" i="5"/>
  <c r="K108" i="5"/>
  <c r="L108" i="5"/>
  <c r="N108" i="5"/>
  <c r="O108" i="5"/>
  <c r="K109" i="5"/>
  <c r="L109" i="5"/>
  <c r="N109" i="5"/>
  <c r="O109" i="5"/>
  <c r="K110" i="5"/>
  <c r="L110" i="5"/>
  <c r="N110" i="5"/>
  <c r="O110" i="5"/>
  <c r="K111" i="5"/>
  <c r="L111" i="5"/>
  <c r="N111" i="5"/>
  <c r="O111" i="5"/>
  <c r="K112" i="5"/>
  <c r="L112" i="5"/>
  <c r="N112" i="5"/>
  <c r="O112" i="5"/>
  <c r="K113" i="5"/>
  <c r="L113" i="5"/>
  <c r="N113" i="5"/>
  <c r="O113" i="5"/>
  <c r="K114" i="5"/>
  <c r="L114" i="5"/>
  <c r="N114" i="5"/>
  <c r="O114" i="5"/>
  <c r="K115" i="5"/>
  <c r="L115" i="5"/>
  <c r="N115" i="5"/>
  <c r="O115" i="5"/>
  <c r="K116" i="5"/>
  <c r="L116" i="5"/>
  <c r="N116" i="5"/>
  <c r="O116" i="5"/>
  <c r="K117" i="5"/>
  <c r="L117" i="5"/>
  <c r="N117" i="5"/>
  <c r="O117" i="5"/>
  <c r="K118" i="5"/>
  <c r="L118" i="5"/>
  <c r="N118" i="5"/>
  <c r="O118" i="5"/>
  <c r="K119" i="5"/>
  <c r="L119" i="5"/>
  <c r="N119" i="5"/>
  <c r="O119" i="5"/>
  <c r="K120" i="5"/>
  <c r="L120" i="5"/>
  <c r="N120" i="5"/>
  <c r="O120" i="5"/>
  <c r="K121" i="5"/>
  <c r="L121" i="5"/>
  <c r="N121" i="5"/>
  <c r="O121" i="5"/>
  <c r="K122" i="5"/>
  <c r="L122" i="5"/>
  <c r="N122" i="5"/>
  <c r="O122" i="5"/>
  <c r="K123" i="5"/>
  <c r="L123" i="5"/>
  <c r="N123" i="5"/>
  <c r="O123" i="5"/>
  <c r="K124" i="5"/>
  <c r="L124" i="5"/>
  <c r="N124" i="5"/>
  <c r="O124" i="5"/>
  <c r="K125" i="5"/>
  <c r="L125" i="5"/>
  <c r="N125" i="5"/>
  <c r="O125" i="5"/>
  <c r="K126" i="5"/>
  <c r="L126" i="5"/>
  <c r="N126" i="5"/>
  <c r="O126" i="5"/>
  <c r="K127" i="5"/>
  <c r="L127" i="5"/>
  <c r="N127" i="5"/>
  <c r="O127" i="5"/>
  <c r="K128" i="5"/>
  <c r="L128" i="5"/>
  <c r="N128" i="5"/>
  <c r="O128" i="5"/>
  <c r="K129" i="5"/>
  <c r="L129" i="5"/>
  <c r="N129" i="5"/>
  <c r="O129" i="5"/>
  <c r="K130" i="5"/>
  <c r="L130" i="5"/>
  <c r="N130" i="5"/>
  <c r="O130" i="5"/>
  <c r="K131" i="5"/>
  <c r="L131" i="5"/>
  <c r="N131" i="5"/>
  <c r="O131" i="5"/>
  <c r="K132" i="5"/>
  <c r="L132" i="5"/>
  <c r="N132" i="5"/>
  <c r="O132" i="5"/>
  <c r="K133" i="5"/>
  <c r="L133" i="5"/>
  <c r="N133" i="5"/>
  <c r="O133" i="5"/>
  <c r="K134" i="5"/>
  <c r="L134" i="5"/>
  <c r="N134" i="5"/>
  <c r="O134" i="5"/>
  <c r="K135" i="5"/>
  <c r="L135" i="5"/>
  <c r="N135" i="5"/>
  <c r="O135" i="5"/>
  <c r="K136" i="5"/>
  <c r="L136" i="5"/>
  <c r="N136" i="5"/>
  <c r="O136" i="5"/>
  <c r="K137" i="5"/>
  <c r="L137" i="5"/>
  <c r="N137" i="5"/>
  <c r="O137" i="5"/>
  <c r="K138" i="5"/>
  <c r="L138" i="5"/>
  <c r="N138" i="5"/>
  <c r="O138" i="5"/>
  <c r="K139" i="5"/>
  <c r="L139" i="5"/>
  <c r="N139" i="5"/>
  <c r="O139" i="5"/>
  <c r="K140" i="5"/>
  <c r="L140" i="5"/>
  <c r="N140" i="5"/>
  <c r="O140" i="5"/>
  <c r="K141" i="5"/>
  <c r="L141" i="5"/>
  <c r="N141" i="5"/>
  <c r="O141" i="5"/>
  <c r="K142" i="5"/>
  <c r="L142" i="5"/>
  <c r="N142" i="5"/>
  <c r="O142" i="5"/>
  <c r="K143" i="5"/>
  <c r="L143" i="5"/>
  <c r="N143" i="5"/>
  <c r="O143" i="5"/>
  <c r="K144" i="5"/>
  <c r="L144" i="5"/>
  <c r="N144" i="5"/>
  <c r="O144" i="5"/>
  <c r="K145" i="5"/>
  <c r="L145" i="5"/>
  <c r="N145" i="5"/>
  <c r="O145" i="5"/>
  <c r="K146" i="5"/>
  <c r="L146" i="5"/>
  <c r="N146" i="5"/>
  <c r="O146" i="5"/>
  <c r="K147" i="5"/>
  <c r="L147" i="5"/>
  <c r="N147" i="5"/>
  <c r="O147" i="5"/>
  <c r="K148" i="5"/>
  <c r="L148" i="5"/>
  <c r="N148" i="5"/>
  <c r="O148" i="5"/>
  <c r="K149" i="5"/>
  <c r="L149" i="5"/>
  <c r="N149" i="5"/>
  <c r="O149" i="5"/>
  <c r="K150" i="5"/>
  <c r="L150" i="5"/>
  <c r="N150" i="5"/>
  <c r="O150" i="5"/>
  <c r="K151" i="5"/>
  <c r="L151" i="5"/>
  <c r="N151" i="5"/>
  <c r="O151" i="5"/>
  <c r="K152" i="5"/>
  <c r="L152" i="5"/>
  <c r="N152" i="5"/>
  <c r="O152" i="5"/>
  <c r="K153" i="5"/>
  <c r="L153" i="5"/>
  <c r="N153" i="5"/>
  <c r="O153" i="5"/>
  <c r="K154" i="5"/>
  <c r="L154" i="5"/>
  <c r="N154" i="5"/>
  <c r="O154" i="5"/>
  <c r="K155" i="5"/>
  <c r="L155" i="5"/>
  <c r="N155" i="5"/>
  <c r="O155" i="5"/>
  <c r="K156" i="5"/>
  <c r="L156" i="5"/>
  <c r="N156" i="5"/>
  <c r="O156" i="5"/>
  <c r="K157" i="5"/>
  <c r="L157" i="5"/>
  <c r="N157" i="5"/>
  <c r="O157" i="5"/>
  <c r="K158" i="5"/>
  <c r="L158" i="5"/>
  <c r="N158" i="5"/>
  <c r="O158" i="5"/>
  <c r="K159" i="5"/>
  <c r="L159" i="5"/>
  <c r="N159" i="5"/>
  <c r="O159" i="5"/>
  <c r="K160" i="5"/>
  <c r="L160" i="5"/>
  <c r="N160" i="5"/>
  <c r="O160" i="5"/>
  <c r="K161" i="5"/>
  <c r="L161" i="5"/>
  <c r="N161" i="5"/>
  <c r="O161" i="5"/>
  <c r="K162" i="5"/>
  <c r="L162" i="5"/>
  <c r="N162" i="5"/>
  <c r="O162" i="5"/>
  <c r="K163" i="5"/>
  <c r="L163" i="5"/>
  <c r="N163" i="5"/>
  <c r="O163" i="5"/>
  <c r="K164" i="5"/>
  <c r="L164" i="5"/>
  <c r="N164" i="5"/>
  <c r="O164" i="5"/>
  <c r="K165" i="5"/>
  <c r="L165" i="5"/>
  <c r="N165" i="5"/>
  <c r="O165" i="5"/>
  <c r="K166" i="5"/>
  <c r="L166" i="5"/>
  <c r="N166" i="5"/>
  <c r="O166" i="5"/>
  <c r="K167" i="5"/>
  <c r="L167" i="5"/>
  <c r="N167" i="5"/>
  <c r="O167" i="5"/>
  <c r="K168" i="5"/>
  <c r="L168" i="5"/>
  <c r="N168" i="5"/>
  <c r="O168" i="5"/>
  <c r="K169" i="5"/>
  <c r="L169" i="5"/>
  <c r="N169" i="5"/>
  <c r="O169" i="5"/>
  <c r="K170" i="5"/>
  <c r="L170" i="5"/>
  <c r="N170" i="5"/>
  <c r="O170" i="5"/>
  <c r="K171" i="5"/>
  <c r="L171" i="5"/>
  <c r="N171" i="5"/>
  <c r="O171" i="5"/>
  <c r="K172" i="5"/>
  <c r="L172" i="5"/>
  <c r="N172" i="5"/>
  <c r="O172" i="5"/>
  <c r="K173" i="5"/>
  <c r="L173" i="5"/>
  <c r="N173" i="5"/>
  <c r="O173" i="5"/>
  <c r="K174" i="5"/>
  <c r="L174" i="5"/>
  <c r="N174" i="5"/>
  <c r="O174" i="5"/>
  <c r="K175" i="5"/>
  <c r="L175" i="5"/>
  <c r="N175" i="5"/>
  <c r="O175" i="5"/>
  <c r="K176" i="5"/>
  <c r="L176" i="5"/>
  <c r="N176" i="5"/>
  <c r="O176" i="5"/>
  <c r="K177" i="5"/>
  <c r="L177" i="5"/>
  <c r="N177" i="5"/>
  <c r="O177" i="5"/>
  <c r="K178" i="5"/>
  <c r="L178" i="5"/>
  <c r="N178" i="5"/>
  <c r="O178" i="5"/>
  <c r="K179" i="5"/>
  <c r="L179" i="5"/>
  <c r="N179" i="5"/>
  <c r="O179" i="5"/>
  <c r="K180" i="5"/>
  <c r="L180" i="5"/>
  <c r="N180" i="5"/>
  <c r="O180" i="5"/>
  <c r="K181" i="5"/>
  <c r="L181" i="5"/>
  <c r="N181" i="5"/>
  <c r="O181" i="5"/>
  <c r="K182" i="5"/>
  <c r="L182" i="5"/>
  <c r="N182" i="5"/>
  <c r="O182" i="5"/>
  <c r="K183" i="5"/>
  <c r="L183" i="5"/>
  <c r="N183" i="5"/>
  <c r="O183" i="5"/>
  <c r="K184" i="5"/>
  <c r="L184" i="5"/>
  <c r="N184" i="5"/>
  <c r="O184" i="5"/>
  <c r="K185" i="5"/>
  <c r="L185" i="5"/>
  <c r="N185" i="5"/>
  <c r="O185" i="5"/>
  <c r="K186" i="5"/>
  <c r="L186" i="5"/>
  <c r="N186" i="5"/>
  <c r="O186" i="5"/>
  <c r="K187" i="5"/>
  <c r="L187" i="5"/>
  <c r="N187" i="5"/>
  <c r="O187" i="5"/>
  <c r="K188" i="5"/>
  <c r="L188" i="5"/>
  <c r="N188" i="5"/>
  <c r="O188" i="5"/>
  <c r="K189" i="5"/>
  <c r="L189" i="5"/>
  <c r="N189" i="5"/>
  <c r="O189" i="5"/>
  <c r="K190" i="5"/>
  <c r="L190" i="5"/>
  <c r="N190" i="5"/>
  <c r="O190" i="5"/>
  <c r="K191" i="5"/>
  <c r="L191" i="5"/>
  <c r="N191" i="5"/>
  <c r="O191" i="5"/>
  <c r="K192" i="5"/>
  <c r="L192" i="5"/>
  <c r="N192" i="5"/>
  <c r="O192" i="5"/>
  <c r="K193" i="5"/>
  <c r="L193" i="5"/>
  <c r="N193" i="5"/>
  <c r="O193" i="5"/>
  <c r="K194" i="5"/>
  <c r="L194" i="5"/>
  <c r="N194" i="5"/>
  <c r="O194" i="5"/>
  <c r="K195" i="5"/>
  <c r="L195" i="5"/>
  <c r="N195" i="5"/>
  <c r="O195" i="5"/>
  <c r="K196" i="5"/>
  <c r="L196" i="5"/>
  <c r="N196" i="5"/>
  <c r="O196" i="5"/>
  <c r="K197" i="5"/>
  <c r="L197" i="5"/>
  <c r="N197" i="5"/>
  <c r="O197" i="5"/>
  <c r="K198" i="5"/>
  <c r="L198" i="5"/>
  <c r="N198" i="5"/>
  <c r="O198" i="5"/>
  <c r="K199" i="5"/>
  <c r="L199" i="5"/>
  <c r="N199" i="5"/>
  <c r="O199" i="5"/>
  <c r="K200" i="5"/>
  <c r="L200" i="5"/>
  <c r="N200" i="5"/>
  <c r="O200" i="5"/>
  <c r="K201" i="5"/>
  <c r="L201" i="5"/>
  <c r="N201" i="5"/>
  <c r="O201" i="5"/>
  <c r="K202" i="5"/>
  <c r="L202" i="5"/>
  <c r="N202" i="5"/>
  <c r="O202" i="5"/>
  <c r="K203" i="5"/>
  <c r="L203" i="5"/>
  <c r="N203" i="5"/>
  <c r="O203" i="5"/>
  <c r="K204" i="5"/>
  <c r="L204" i="5"/>
  <c r="N204" i="5"/>
  <c r="O204" i="5"/>
  <c r="K205" i="5"/>
  <c r="L205" i="5"/>
  <c r="N205" i="5"/>
  <c r="O205" i="5"/>
  <c r="K206" i="5"/>
  <c r="L206" i="5"/>
  <c r="N206" i="5"/>
  <c r="O206" i="5"/>
  <c r="K207" i="5"/>
  <c r="L207" i="5"/>
  <c r="N207" i="5"/>
  <c r="O207" i="5"/>
  <c r="K208" i="5"/>
  <c r="L208" i="5"/>
  <c r="N208" i="5"/>
  <c r="O208" i="5"/>
  <c r="K209" i="5"/>
  <c r="L209" i="5"/>
  <c r="N209" i="5"/>
  <c r="O209" i="5"/>
  <c r="K210" i="5"/>
  <c r="L210" i="5"/>
  <c r="N210" i="5"/>
  <c r="O210" i="5"/>
  <c r="K211" i="5"/>
  <c r="L211" i="5"/>
  <c r="N211" i="5"/>
  <c r="O211" i="5"/>
  <c r="K212" i="5"/>
  <c r="L212" i="5"/>
  <c r="N212" i="5"/>
  <c r="O212" i="5"/>
  <c r="K213" i="5"/>
  <c r="L213" i="5"/>
  <c r="N213" i="5"/>
  <c r="O213" i="5"/>
  <c r="K214" i="5"/>
  <c r="L214" i="5"/>
  <c r="N214" i="5"/>
  <c r="O214" i="5"/>
  <c r="K215" i="5"/>
  <c r="L215" i="5"/>
  <c r="N215" i="5"/>
  <c r="O215" i="5"/>
  <c r="K216" i="5"/>
  <c r="L216" i="5"/>
  <c r="N216" i="5"/>
  <c r="O216" i="5"/>
  <c r="K217" i="5"/>
  <c r="L217" i="5"/>
  <c r="N217" i="5"/>
  <c r="O217" i="5"/>
  <c r="K218" i="5"/>
  <c r="L218" i="5"/>
  <c r="N218" i="5"/>
  <c r="O218" i="5"/>
  <c r="K219" i="5"/>
  <c r="L219" i="5"/>
  <c r="N219" i="5"/>
  <c r="O219" i="5"/>
  <c r="K220" i="5"/>
  <c r="L220" i="5"/>
  <c r="N220" i="5"/>
  <c r="O220" i="5"/>
  <c r="K221" i="5"/>
  <c r="L221" i="5"/>
  <c r="N221" i="5"/>
  <c r="O221" i="5"/>
  <c r="K222" i="5"/>
  <c r="L222" i="5"/>
  <c r="N222" i="5"/>
  <c r="O222" i="5"/>
  <c r="K223" i="5"/>
  <c r="L223" i="5"/>
  <c r="N223" i="5"/>
  <c r="O223" i="5"/>
  <c r="K224" i="5"/>
  <c r="L224" i="5"/>
  <c r="N224" i="5"/>
  <c r="O224" i="5"/>
  <c r="K225" i="5"/>
  <c r="L225" i="5"/>
  <c r="N225" i="5"/>
  <c r="O225" i="5"/>
  <c r="K226" i="5"/>
  <c r="L226" i="5"/>
  <c r="N226" i="5"/>
  <c r="O226" i="5"/>
  <c r="K227" i="5"/>
  <c r="L227" i="5"/>
  <c r="N227" i="5"/>
  <c r="O227" i="5"/>
  <c r="K228" i="5"/>
  <c r="L228" i="5"/>
  <c r="N228" i="5"/>
  <c r="O228" i="5"/>
  <c r="K229" i="5"/>
  <c r="L229" i="5"/>
  <c r="N229" i="5"/>
  <c r="O229" i="5"/>
  <c r="K230" i="5"/>
  <c r="L230" i="5"/>
  <c r="N230" i="5"/>
  <c r="O230" i="5"/>
  <c r="K231" i="5"/>
  <c r="L231" i="5"/>
  <c r="N231" i="5"/>
  <c r="O231" i="5"/>
  <c r="K232" i="5"/>
  <c r="L232" i="5"/>
  <c r="N232" i="5"/>
  <c r="O232" i="5"/>
  <c r="K233" i="5"/>
  <c r="L233" i="5"/>
  <c r="N233" i="5"/>
  <c r="O233" i="5"/>
  <c r="K234" i="5"/>
  <c r="L234" i="5"/>
  <c r="N234" i="5"/>
  <c r="O234" i="5"/>
  <c r="K235" i="5"/>
  <c r="L235" i="5"/>
  <c r="N235" i="5"/>
  <c r="O235" i="5"/>
  <c r="K236" i="5"/>
  <c r="L236" i="5"/>
  <c r="N236" i="5"/>
  <c r="O236" i="5"/>
  <c r="K237" i="5"/>
  <c r="L237" i="5"/>
  <c r="N237" i="5"/>
  <c r="O237" i="5"/>
  <c r="K238" i="5"/>
  <c r="L238" i="5"/>
  <c r="N238" i="5"/>
  <c r="O238" i="5"/>
  <c r="K239" i="5"/>
  <c r="L239" i="5"/>
  <c r="N239" i="5"/>
  <c r="O239" i="5"/>
  <c r="K240" i="5"/>
  <c r="L240" i="5"/>
  <c r="N240" i="5"/>
  <c r="O240" i="5"/>
  <c r="K241" i="5"/>
  <c r="L241" i="5"/>
  <c r="N241" i="5"/>
  <c r="O241" i="5"/>
  <c r="K242" i="5"/>
  <c r="L242" i="5"/>
  <c r="N242" i="5"/>
  <c r="O242" i="5"/>
  <c r="K243" i="5"/>
  <c r="L243" i="5"/>
  <c r="N243" i="5"/>
  <c r="O243" i="5"/>
  <c r="K244" i="5"/>
  <c r="L244" i="5"/>
  <c r="N244" i="5"/>
  <c r="O244" i="5"/>
  <c r="K245" i="5"/>
  <c r="L245" i="5"/>
  <c r="N245" i="5"/>
  <c r="O245" i="5"/>
  <c r="K246" i="5"/>
  <c r="L246" i="5"/>
  <c r="N246" i="5"/>
  <c r="O246" i="5"/>
  <c r="K247" i="5"/>
  <c r="L247" i="5"/>
  <c r="N247" i="5"/>
  <c r="O247" i="5"/>
  <c r="K248" i="5"/>
  <c r="L248" i="5"/>
  <c r="N248" i="5"/>
  <c r="O248" i="5"/>
  <c r="K249" i="5"/>
  <c r="L249" i="5"/>
  <c r="N249" i="5"/>
  <c r="O249" i="5"/>
  <c r="K250" i="5"/>
  <c r="L250" i="5"/>
  <c r="N250" i="5"/>
  <c r="O250" i="5"/>
  <c r="K251" i="5"/>
  <c r="L251" i="5"/>
  <c r="N251" i="5"/>
  <c r="O251" i="5"/>
  <c r="K252" i="5"/>
  <c r="L252" i="5"/>
  <c r="N252" i="5"/>
  <c r="O252" i="5"/>
  <c r="K253" i="5"/>
  <c r="L253" i="5"/>
  <c r="N253" i="5"/>
  <c r="O253" i="5"/>
  <c r="K254" i="5"/>
  <c r="L254" i="5"/>
  <c r="N254" i="5"/>
  <c r="O254" i="5"/>
  <c r="K255" i="5"/>
  <c r="L255" i="5"/>
  <c r="N255" i="5"/>
  <c r="O255" i="5"/>
  <c r="K256" i="5"/>
  <c r="L256" i="5"/>
  <c r="N256" i="5"/>
  <c r="O256" i="5"/>
  <c r="K257" i="5"/>
  <c r="L257" i="5"/>
  <c r="N257" i="5"/>
  <c r="O257" i="5"/>
  <c r="K258" i="5"/>
  <c r="L258" i="5"/>
  <c r="N258" i="5"/>
  <c r="O258" i="5"/>
  <c r="K259" i="5"/>
  <c r="L259" i="5"/>
  <c r="N259" i="5"/>
  <c r="O259" i="5"/>
  <c r="K260" i="5"/>
  <c r="L260" i="5"/>
  <c r="N260" i="5"/>
  <c r="O260" i="5"/>
  <c r="K261" i="5"/>
  <c r="L261" i="5"/>
  <c r="N261" i="5"/>
  <c r="O261" i="5"/>
  <c r="K262" i="5"/>
  <c r="L262" i="5"/>
  <c r="N262" i="5"/>
  <c r="O262" i="5"/>
  <c r="K263" i="5"/>
  <c r="L263" i="5"/>
  <c r="N263" i="5"/>
  <c r="O263" i="5"/>
  <c r="K264" i="5"/>
  <c r="L264" i="5"/>
  <c r="N264" i="5"/>
  <c r="O264" i="5"/>
  <c r="K265" i="5"/>
  <c r="L265" i="5"/>
  <c r="N265" i="5"/>
  <c r="O265" i="5"/>
  <c r="K266" i="5"/>
  <c r="L266" i="5"/>
  <c r="N266" i="5"/>
  <c r="O266" i="5"/>
  <c r="K267" i="5"/>
  <c r="L267" i="5"/>
  <c r="N267" i="5"/>
  <c r="O267" i="5"/>
  <c r="K268" i="5"/>
  <c r="L268" i="5"/>
  <c r="N268" i="5"/>
  <c r="O268" i="5"/>
  <c r="K269" i="5"/>
  <c r="L269" i="5"/>
  <c r="N269" i="5"/>
  <c r="O269" i="5"/>
  <c r="K270" i="5"/>
  <c r="L270" i="5"/>
  <c r="N270" i="5"/>
  <c r="O270" i="5"/>
  <c r="K271" i="5"/>
  <c r="L271" i="5"/>
  <c r="N271" i="5"/>
  <c r="O271" i="5"/>
  <c r="K272" i="5"/>
  <c r="L272" i="5"/>
  <c r="N272" i="5"/>
  <c r="O272" i="5"/>
  <c r="K273" i="5"/>
  <c r="L273" i="5"/>
  <c r="N273" i="5"/>
  <c r="O273" i="5"/>
  <c r="K274" i="5"/>
  <c r="L274" i="5" s="1"/>
  <c r="N274" i="5"/>
  <c r="O274" i="5"/>
  <c r="K275" i="5"/>
  <c r="L275" i="5"/>
  <c r="N275" i="5"/>
  <c r="O275" i="5"/>
  <c r="K276" i="5"/>
  <c r="L276" i="5"/>
  <c r="N276" i="5"/>
  <c r="O276" i="5"/>
  <c r="K277" i="5"/>
  <c r="L277" i="5"/>
  <c r="N277" i="5"/>
  <c r="O277" i="5"/>
  <c r="K278" i="5"/>
  <c r="L278" i="5"/>
  <c r="N278" i="5"/>
  <c r="O278" i="5"/>
  <c r="K279" i="5"/>
  <c r="L279" i="5"/>
  <c r="N279" i="5"/>
  <c r="O279" i="5"/>
  <c r="K280" i="5"/>
  <c r="L280" i="5"/>
  <c r="N280" i="5"/>
  <c r="O280" i="5"/>
  <c r="K281" i="5"/>
  <c r="L281" i="5"/>
  <c r="N281" i="5"/>
  <c r="O281" i="5"/>
  <c r="K282" i="5"/>
  <c r="L282" i="5"/>
  <c r="N282" i="5"/>
  <c r="O282" i="5"/>
  <c r="K283" i="5"/>
  <c r="L283" i="5"/>
  <c r="N283" i="5"/>
  <c r="O283" i="5"/>
  <c r="K284" i="5"/>
  <c r="L284" i="5"/>
  <c r="N284" i="5"/>
  <c r="O284" i="5"/>
  <c r="K285" i="5"/>
  <c r="L285" i="5"/>
  <c r="N285" i="5"/>
  <c r="O285" i="5"/>
  <c r="K286" i="5"/>
  <c r="L286" i="5"/>
  <c r="N286" i="5"/>
  <c r="O286" i="5"/>
  <c r="K287" i="5"/>
  <c r="L287" i="5"/>
  <c r="N287" i="5"/>
  <c r="O287" i="5"/>
  <c r="K288" i="5"/>
  <c r="L288" i="5"/>
  <c r="N288" i="5"/>
  <c r="O288" i="5"/>
  <c r="K289" i="5"/>
  <c r="L289" i="5"/>
  <c r="N289" i="5"/>
  <c r="O289" i="5"/>
  <c r="K290" i="5"/>
  <c r="L290" i="5"/>
  <c r="N290" i="5"/>
  <c r="O290" i="5"/>
  <c r="K291" i="5"/>
  <c r="L291" i="5"/>
  <c r="N291" i="5"/>
  <c r="O291" i="5"/>
  <c r="K292" i="5"/>
  <c r="L292" i="5"/>
  <c r="N292" i="5"/>
  <c r="O292" i="5"/>
  <c r="K293" i="5"/>
  <c r="L293" i="5"/>
  <c r="N293" i="5"/>
  <c r="O293" i="5"/>
  <c r="K294" i="5"/>
  <c r="L294" i="5"/>
  <c r="N294" i="5"/>
  <c r="O294" i="5"/>
  <c r="K295" i="5"/>
  <c r="L295" i="5"/>
  <c r="N295" i="5"/>
  <c r="O295" i="5"/>
  <c r="K296" i="5"/>
  <c r="L296" i="5"/>
  <c r="N296" i="5"/>
  <c r="O296" i="5"/>
  <c r="K297" i="5"/>
  <c r="L297" i="5"/>
  <c r="N297" i="5"/>
  <c r="O297" i="5"/>
  <c r="L85" i="5" l="1"/>
  <c r="B15" i="6" l="1"/>
  <c r="C15" i="6"/>
  <c r="D15" i="6"/>
  <c r="E15" i="6"/>
  <c r="F15" i="6"/>
  <c r="G15" i="6"/>
  <c r="J15" i="6"/>
  <c r="B16" i="6"/>
  <c r="C16" i="6"/>
  <c r="D16" i="6"/>
  <c r="E16" i="6"/>
  <c r="F16" i="6"/>
  <c r="G16" i="6"/>
  <c r="J16" i="6"/>
  <c r="B17" i="6"/>
  <c r="C17" i="6"/>
  <c r="D17" i="6"/>
  <c r="E17" i="6"/>
  <c r="F17" i="6"/>
  <c r="G17" i="6"/>
  <c r="J17" i="6"/>
  <c r="B18" i="6"/>
  <c r="C18" i="6"/>
  <c r="D18" i="6"/>
  <c r="E18" i="6"/>
  <c r="F18" i="6"/>
  <c r="G18" i="6"/>
  <c r="J18" i="6"/>
  <c r="B19" i="6"/>
  <c r="C19" i="6"/>
  <c r="D19" i="6"/>
  <c r="E19" i="6"/>
  <c r="F19" i="6"/>
  <c r="G19" i="6"/>
  <c r="J19" i="6"/>
  <c r="B20" i="6"/>
  <c r="C20" i="6"/>
  <c r="D20" i="6"/>
  <c r="E20" i="6"/>
  <c r="F20" i="6"/>
  <c r="G20" i="6"/>
  <c r="J20" i="6"/>
  <c r="B21" i="6"/>
  <c r="C21" i="6"/>
  <c r="D21" i="6"/>
  <c r="E21" i="6"/>
  <c r="F21" i="6"/>
  <c r="G21" i="6"/>
  <c r="J21" i="6"/>
  <c r="B22" i="6"/>
  <c r="C22" i="6"/>
  <c r="D22" i="6"/>
  <c r="E22" i="6"/>
  <c r="F22" i="6"/>
  <c r="G22" i="6"/>
  <c r="J22" i="6"/>
  <c r="B7" i="6"/>
  <c r="C7" i="6"/>
  <c r="D7" i="6"/>
  <c r="E7" i="6"/>
  <c r="F7" i="6"/>
  <c r="G7" i="6"/>
  <c r="J7" i="6"/>
  <c r="B8" i="6"/>
  <c r="C8" i="6"/>
  <c r="D8" i="6"/>
  <c r="E8" i="6"/>
  <c r="F8" i="6"/>
  <c r="G8" i="6"/>
  <c r="J8" i="6"/>
  <c r="B9" i="6"/>
  <c r="C9" i="6"/>
  <c r="D9" i="6"/>
  <c r="E9" i="6"/>
  <c r="F9" i="6"/>
  <c r="G9" i="6"/>
  <c r="J9" i="6"/>
  <c r="B10" i="6"/>
  <c r="C10" i="6"/>
  <c r="D10" i="6"/>
  <c r="E10" i="6"/>
  <c r="F10" i="6"/>
  <c r="G10" i="6"/>
  <c r="J10" i="6"/>
  <c r="B11" i="6"/>
  <c r="C11" i="6"/>
  <c r="D11" i="6"/>
  <c r="E11" i="6"/>
  <c r="F11" i="6"/>
  <c r="G11" i="6"/>
  <c r="J11" i="6"/>
  <c r="B12" i="6"/>
  <c r="C12" i="6"/>
  <c r="D12" i="6"/>
  <c r="E12" i="6"/>
  <c r="F12" i="6"/>
  <c r="G12" i="6"/>
  <c r="J12" i="6"/>
  <c r="B13" i="6"/>
  <c r="C13" i="6"/>
  <c r="D13" i="6"/>
  <c r="E13" i="6"/>
  <c r="F13" i="6"/>
  <c r="G13" i="6"/>
  <c r="J13" i="6"/>
  <c r="B14" i="6"/>
  <c r="C14" i="6"/>
  <c r="D14" i="6"/>
  <c r="E14" i="6"/>
  <c r="F14" i="6"/>
  <c r="G14" i="6"/>
  <c r="J14" i="6"/>
  <c r="J6" i="6"/>
  <c r="C6" i="6"/>
  <c r="D6" i="6"/>
  <c r="E6" i="6"/>
  <c r="F6" i="6"/>
  <c r="G6" i="6"/>
  <c r="B6" i="6"/>
  <c r="K8" i="6"/>
  <c r="K10" i="6"/>
  <c r="K12" i="6"/>
  <c r="K14" i="6"/>
  <c r="K16" i="6"/>
  <c r="K18" i="6"/>
  <c r="K20" i="6"/>
  <c r="K22" i="6"/>
  <c r="Q5" i="5"/>
  <c r="N5" i="5"/>
  <c r="K6" i="6" s="1"/>
  <c r="I14" i="6" l="1"/>
  <c r="I20" i="6"/>
  <c r="I8" i="6"/>
  <c r="I12" i="6"/>
  <c r="I22" i="6"/>
  <c r="H16" i="6"/>
  <c r="H14" i="6"/>
  <c r="O5" i="5"/>
  <c r="L6" i="6" s="1"/>
  <c r="M6" i="6" s="1"/>
  <c r="L14" i="6"/>
  <c r="M14" i="6" s="1"/>
  <c r="L11" i="6"/>
  <c r="M11" i="6" s="1"/>
  <c r="L13" i="6"/>
  <c r="M13" i="6" s="1"/>
  <c r="L15" i="6"/>
  <c r="M15" i="6" s="1"/>
  <c r="L7" i="6"/>
  <c r="M7" i="6" s="1"/>
  <c r="L19" i="6"/>
  <c r="M19" i="6" s="1"/>
  <c r="L21" i="6"/>
  <c r="M21" i="6" s="1"/>
  <c r="L17" i="6"/>
  <c r="M17" i="6" s="1"/>
  <c r="L9" i="6"/>
  <c r="M9" i="6" s="1"/>
  <c r="K9" i="6"/>
  <c r="L20" i="6"/>
  <c r="M20" i="6" s="1"/>
  <c r="K11" i="6"/>
  <c r="H8" i="6"/>
  <c r="K7" i="6"/>
  <c r="K21" i="6"/>
  <c r="K19" i="6"/>
  <c r="K17" i="6"/>
  <c r="K15" i="6"/>
  <c r="K13" i="6"/>
  <c r="L16" i="6" l="1"/>
  <c r="M16" i="6" s="1"/>
  <c r="H22" i="6"/>
  <c r="L12" i="6"/>
  <c r="M12" i="6" s="1"/>
  <c r="H20" i="6"/>
  <c r="H12" i="6"/>
  <c r="L8" i="6"/>
  <c r="M8" i="6" s="1"/>
  <c r="L22" i="6"/>
  <c r="M22" i="6" s="1"/>
  <c r="K5" i="5"/>
  <c r="H6" i="6" s="1"/>
  <c r="I16" i="6"/>
  <c r="L18" i="6"/>
  <c r="M18" i="6" s="1"/>
  <c r="L10" i="6"/>
  <c r="M10" i="6" s="1"/>
  <c r="I18" i="6"/>
  <c r="H18" i="6"/>
  <c r="I21" i="6"/>
  <c r="H21" i="6"/>
  <c r="I19" i="6"/>
  <c r="H19" i="6"/>
  <c r="I13" i="6"/>
  <c r="H13" i="6"/>
  <c r="I9" i="6"/>
  <c r="H9" i="6"/>
  <c r="I7" i="6"/>
  <c r="H7" i="6"/>
  <c r="I17" i="6"/>
  <c r="H17" i="6"/>
  <c r="H15" i="6"/>
  <c r="I11" i="6"/>
  <c r="H11" i="6"/>
  <c r="E4" i="9"/>
  <c r="F4" i="9" s="1"/>
  <c r="R5" i="5" l="1"/>
  <c r="L5" i="5"/>
  <c r="I6" i="6" s="1"/>
  <c r="I10" i="6"/>
  <c r="H10" i="6"/>
  <c r="H299" i="6" s="1"/>
  <c r="I15" i="6"/>
  <c r="I299" i="6" l="1"/>
</calcChain>
</file>

<file path=xl/sharedStrings.xml><?xml version="1.0" encoding="utf-8"?>
<sst xmlns="http://schemas.openxmlformats.org/spreadsheetml/2006/main" count="1102" uniqueCount="435">
  <si>
    <t>ITEM</t>
  </si>
  <si>
    <t>PRODUCTO O SERVICIO</t>
  </si>
  <si>
    <t>ESPECIFICACION TECNICA</t>
  </si>
  <si>
    <t>DESCRIPCION TECNICA</t>
  </si>
  <si>
    <t>UNIDAD DE MEDIDA A COTIZAR</t>
  </si>
  <si>
    <t>CANTIDAD A COTIZAR</t>
  </si>
  <si>
    <t>VALOR UNITARIO PROMEDIO O MEDIANA (INCLUIDO IVA SI APLICA)</t>
  </si>
  <si>
    <t>VALOR PROMEDIO O MEDIANA TOTAL (INCLUIDO IVA SI APLICA)</t>
  </si>
  <si>
    <t>FUENTE DE CONSULTA</t>
  </si>
  <si>
    <t>DESVIACIÓN ESTÁNDAR</t>
  </si>
  <si>
    <t>SI DESVEST ES &gt;15% SE PROMEDIA CON MEDIANA</t>
  </si>
  <si>
    <t>Tecnica Utilizada</t>
  </si>
  <si>
    <t>Elaborado por:</t>
  </si>
  <si>
    <t>Lilian Adriana Mora Vanegas</t>
  </si>
  <si>
    <t>Profesional Planeación</t>
  </si>
  <si>
    <t>Lilian.mora@GobiernoBogota.Gov.Co</t>
  </si>
  <si>
    <t>Cotización 1
VALOR UNITARIO (INCLUIDO IVA SI APLICA)</t>
  </si>
  <si>
    <t>Cotizaciones Elemento</t>
  </si>
  <si>
    <t>Probabilidad Ahorro</t>
  </si>
  <si>
    <t>No.</t>
  </si>
  <si>
    <t>Año</t>
  </si>
  <si>
    <t>Proceso</t>
  </si>
  <si>
    <t>Valor proceso</t>
  </si>
  <si>
    <t>Canon de arrendamiento</t>
  </si>
  <si>
    <t>Valor Canon 2025</t>
  </si>
  <si>
    <t>643-2024 CTO-ARRE (122973)</t>
  </si>
  <si>
    <t>IPC 2023</t>
  </si>
  <si>
    <t>IPC 2024</t>
  </si>
  <si>
    <t>IPC 2025</t>
  </si>
  <si>
    <t xml:space="preserve">Proveedores </t>
  </si>
  <si>
    <t>Cotizaciones</t>
  </si>
  <si>
    <t>Proveedores</t>
  </si>
  <si>
    <t>Esterilización quirúrgica</t>
  </si>
  <si>
    <t xml:space="preserve">La esterilización para hembras (ovario histerectomia latero lateral derecha) y machos (orquiectomía) procedimientos tanto en caninos como en felinos. </t>
  </si>
  <si>
    <t>Suministro e implantación de microchip de identificación</t>
  </si>
  <si>
    <t xml:space="preserve">Microchip Hitag- S256- Estándar ISO 11784/85 FDX-B, Frecuencia 132.2 kHz, Período de validez: toda la vida, tipo de recubrimiento del microchip: Parylene, Temperatura de funcionamiento -10°C hasta 45°C, certificado del comité Internacional de Registro de Animales (ICAR), tipo de esterilización Gas EO, material del aplicador: Polipropileno, dimensiones del microchip: Longitud: 8.0 a 12.0 mm +- 0.6mm, temperatura de almacenamiento -20°C hasta 50°C
Se implantará el microchip bajo la piel de los animales mediante una inyección, procedimiento para caninos y felinos  </t>
  </si>
  <si>
    <t>INCLUYE  MEDICAMENTO, MATERIALES Y/O INSUMOS, DILIGENCIAMIENTO DE DOCUMENTACIÓN FÍSICA Y/O DIGITAL RELACIONADA.</t>
  </si>
  <si>
    <t>Suministro de Lector de Microchips</t>
  </si>
  <si>
    <t>Lector de Microchips (un escáner lector de microchips de identificación de mascotas compatible con protocolo de 10 dígitos FDX-B de 15 dígitos y FDX-A (FECAVA)</t>
  </si>
  <si>
    <t>VALORACIÓN MEDICO VETERINARIA</t>
  </si>
  <si>
    <t xml:space="preserve">La valoración médico veterinaria incluye: Evaluación del estado general (observación de nivel de alerta, postura, movilidad, y apariencia general). Toma de constantes vitales (temperatura rectal, frecuencia cardiaca y frecuencia respiratoria) y ascultación del tórax. Revisión cabeza y cuello (ojos, oidos, nariz, boca, dientes, encias y ganglios linfáticos). Palpación de musculos, huesos, articulaciones piel, abdomen y evaluacion de extremidades (movilidad, fuerza muscular y reflejos)  </t>
  </si>
  <si>
    <t xml:space="preserve">INCLUYE EXPLORACIÓN CLÍNICA VETERINARIA COMPLETA, DILIGENCIAMIENTO DE FORMATO FÍSICO O DIGITAL </t>
  </si>
  <si>
    <t xml:space="preserve">Vacunación caninos </t>
  </si>
  <si>
    <t>Vacuna Triple Canina (inmunización activa contra moquillo, hepatitis infecciosa y complejo respiratorio causado por adenovirus tipo 2 y leptospirosis canina)</t>
  </si>
  <si>
    <t>INCLUYE MEDICAMENTO, MATERIALES Y/O INSUMOS, DILIGENCIAMIENTO DE DOCUMENTACIÓN FÍSICA Y/O DIGITAL RELACIONADA.</t>
  </si>
  <si>
    <t>Vacuna Parvovirus (vacuna contra parvovirosis canina)</t>
  </si>
  <si>
    <t>Vacuna Pentavalente (contra cinco enfermedades infecciosas comunes: moquillo, hepatitis, parvovirus, parainfluenza y leptospirosis</t>
  </si>
  <si>
    <t>Vacuna tos de las perreras (Complejo Respiratorio causado por Adenovirus tipo 2 y Parainfluenza)</t>
  </si>
  <si>
    <r>
      <t>Vacunación felinos</t>
    </r>
    <r>
      <rPr>
        <sz val="11"/>
        <color rgb="FF000000"/>
        <rFont val="Garamond"/>
        <family val="1"/>
      </rPr>
      <t> </t>
    </r>
  </si>
  <si>
    <t>Vacuna Leucemia felina (La vacunación con este producto previene la viremia persistente en gatos que se han expuesto al virus virulento de la Leucemia Felina)</t>
  </si>
  <si>
    <t>Vacuna triple felina (Vacuna que protege a los felinos contra el moquillo (panleucopenia), la gripe felina (rinotraqueítis) y la calicivirus</t>
  </si>
  <si>
    <t>Desparasitación interna de caninos y felinos</t>
  </si>
  <si>
    <t>Desparasitación interna paciente talla pequeña (0 kg –10 kg) con la siguiente composición: (pirantel 5% + febantel 15% + praziquantel 5% - mezcla de tetrahidropirimidina + probenzimidazol + isoquinolina)</t>
  </si>
  <si>
    <t>INCLUYE MEDICAMENTO DE AMPLIO ESPECTRO, MATERIALES Y/O INSUMOS, DILIGENCIAMIENTO DE DOCUMENTACIÓN FÍSICA Y/O DIGITAL RELACIONADA.</t>
  </si>
  <si>
    <t>Desparasitación interna paciente talla mediana (10 kg –25 kg) con la siguiente composición: (pirantel 5% + febantel 15% + praziquantel 5% - mezcla de tetrahidropirimidina + probenzimidazol + isoquinolina)</t>
  </si>
  <si>
    <t>Desparasitación interna paciente talla grande(&gt;25 kg) con la siguiente composición: (pirantel 5% + febantel 15% + praziquantel 5% - mezcla de tetrahidropirimidina + probenzimidazol + isoquinolina)</t>
  </si>
  <si>
    <t>Desparasitación externa de caninos y felinos</t>
  </si>
  <si>
    <t>Desparasitación externa paciente talla pequeña (0 kg –10 kg) esafoxolaner, eprinomectina, fluralaner, sarolaner (via oral)</t>
  </si>
  <si>
    <t>INCLUYE PERSONAL MÉDICO, MEDICAMENTO, MATERIALES Y/O INSUMOS, DILIGENCIAMIENTO DE DOCUMENTACIÓN FÍSICA Y/O DIGITAL RELACIONADA.</t>
  </si>
  <si>
    <t>Desparasitación externa paciente talla mediana (&gt;10 kg -25 kg)  esafoxolaner, eprinomectina, fluralaner, sarolaner (via oral)</t>
  </si>
  <si>
    <t>Desparasitación externa paciente talla grande (&gt;25 kg) con: esafoxolaner, eprinomectina, fluralaner, sarolaner (via oral)</t>
  </si>
  <si>
    <t xml:space="preserve">Suplementos Nutricionales  </t>
  </si>
  <si>
    <t>Ácido pantoténico, Biotina, Tiamina clorhidrato (B1), Riboflavina (B2), Piridoxina clorhidrato (B6), Cianocobalamina (B12), Niacinamida, Glicerofosfato de calcio, Glicerofosfato de manganeso, Glicerofosfato de potasio 75%, Glicerofosfato de sodio, Ácido cítrico anhidro, Ácido láctico</t>
  </si>
  <si>
    <t>Frasco 100 ml</t>
  </si>
  <si>
    <t>Alquiler de Transporte</t>
  </si>
  <si>
    <t xml:space="preserve">Servicio de transporte tipo  Van de pasajeros hasta 19 pasajeros, Tipo Microbús – VAN, Modelo 2020 en adelante, Normativa EURO VI, Tracción 4X2, Potencia 150 HP o superior, Cilindraje De 1900 c.c. en adelante (denominación comercial del cilindraje), Capacidad de diecinueve (19) pasajeros, Carga Útil 2.000 kg o superior, Seguridad Airbag conductor + pasajero - ASR, EDS – ABS (mínimo), Color Blanco </t>
  </si>
  <si>
    <t>Alimento balanceado para caninos</t>
  </si>
  <si>
    <t xml:space="preserve">Paquete de alimento para caninos cachorros </t>
  </si>
  <si>
    <t>Diferentes marcas sujetas a aprobacion del CTSC (Bulto de 8 kg)</t>
  </si>
  <si>
    <t>Paquete de alimento para caninos cachorros</t>
  </si>
  <si>
    <t>Diferentes marcas sujetas a aprobacion del CTSC (Bulto de 15 kg)</t>
  </si>
  <si>
    <t>Diferentes marcas sujetas a aprobacion del CTSC (Bulto 25 kg)</t>
  </si>
  <si>
    <t xml:space="preserve">Paquete de alimento para caninos adultos </t>
  </si>
  <si>
    <t>Diferentes marcas sujetas a aprobacion del CTSC (Bulto 8 kg)</t>
  </si>
  <si>
    <t>Diferentes marcas sujetas a aprobacion del CTSC (Bulto 15 kg)</t>
  </si>
  <si>
    <t xml:space="preserve">Paquete de alimento para caninos adultos  </t>
  </si>
  <si>
    <t>Alimento balanceado para felinos</t>
  </si>
  <si>
    <t xml:space="preserve">Paquete de alimento para felinos cachorros </t>
  </si>
  <si>
    <t>Diferentes marcas sujetas a aprobacion del CTSC (Bulto 3 kg)</t>
  </si>
  <si>
    <t>Paquete de alimento para felinos cachorros</t>
  </si>
  <si>
    <t xml:space="preserve">Paquete de alimento para felinos adultos </t>
  </si>
  <si>
    <t xml:space="preserve">Arena para gatos - Higiene </t>
  </si>
  <si>
    <t>Paquete de arena para gatos x 10 kg</t>
  </si>
  <si>
    <t xml:space="preserve">Kits de educación para colegios </t>
  </si>
  <si>
    <t xml:space="preserve">Kit con enfoque a caninos que contiene: 
- Agenda ecológica con notas adhesivas y esfero, cosida de min 75 hojas blancas con broche de cierre, estampada según diseño de la alcaldía.
- Dispensador de bolsas (en forma de hueso)
- Pañoleta (brandeada en tela 70*70 cm, colores surtidos, marcada a full color / 1 tinta)
- Premios para perros (10 galletas) </t>
  </si>
  <si>
    <t>Kit con enfoque a felinos que contiene: 
- Agenda ecológica con notas adhesivas y esfero, cosida de min 75 hojas blancas con broche de cierre, estampada según diseño de la alcaldía.
- Pala plásticas para recoger heces para marcar a 1 tinta, colores surtido 
- Pañoleta (brandeada en tela 30*30 cm, colores surtidos, marcada a full color / 1 tinta)
- Juguete de pluma.</t>
  </si>
  <si>
    <t xml:space="preserve">Kits de educación para comunidad </t>
  </si>
  <si>
    <t xml:space="preserve">Kit con enfoque a caninos que contiene: 
- Paquete cartilla genérica x 50 unidades-tamaño final: 250mm ancho x 25mm alto Impresión: Cubierta 4 páginas a cuatricromía en ambas caras interior 20 pagina a cuatricromía en ambas caras Papel: cubierta PAPELES ESMALTADOS C25 GLOSS de 200gr/m2
- Camisetas T-shirt en algodón 100% de 180 gr cuello redondo. Con estampado en policromía al frente de 25cmx20cm y estampado en policromía en espalda de 20cmx15cm empacada en bolsa plástica en forma individual-color y tallas según solicitud de la entidad-diseños que envié entidad.
- Paquete por 50 gorras con  parte frontal en poliéster blanco o color requerido – cascos en malla en la parte trasera, cierre plástico. Tipo de impresión: bordado en el frente o impreso según indique el diseño que entregue la Alcaldía Local (cantidad paquete 
- Agenda ecológica con notas adhesivas y esfero, cosida de min 75 hojas blancas con broche de cierre, estampada según diseño de la alcaldía.
- Dispensador de bolsas (en forma de hueso)
 Pañoleta (brandeada en tela 70*70 cm, colores surtidos, marcada a full color / 1 tinta)
- Premios para perros (10 galletas) </t>
  </si>
  <si>
    <t>Kit con enfoque a felinos que contiene: 
- Paquete cartilla genérica x 50 unidades-tamaño final: 250mm ancho x 25mm alto Impresión: Cubierta 4 páginas a cuatricromía en ambas caras interior 20 pagina a cuatricromía en ambas caras Papel: cubierta PAPELES ESMALTADOS C25 GLOSS de 200gr/m2
- Camisetas T-shirt en algodón 100% de 180 gr cuello redondo. Con estampado en policromía al frente de 25cmx20cm y estampado en policromía en espalda de 20cmx15cm empacada en bolsa plástica en forma individual-color y tallas según solicitud de la entidad-diseños que envié entidad.
- Paquete por 50 gorras con  parte frontal en poliéster blanco o color requerido – cascos en malla en la parte trasera, cierre plástico. Tipo de impresión: bordado en el frente o impreso según indique el diseño que entregue la Alcaldía Local (cantidad paquete 
- Agenda ecológica con notas adhesivas y esfero, cosida de min 75 hojas blancas con broche de cierre, estampada según diseño de la alcaldía.
- Pala plásticas para recoger heces para marcar a 1 tinta, colores surtido 
- Pañoleta (brandeada en tela 30*30 cm, colores surtidos, marcada a full color / 1 tinta)
- Juguete de pluma.</t>
  </si>
  <si>
    <t>Kits de urgencias (comunidad)</t>
  </si>
  <si>
    <t xml:space="preserve">Kit que contiene: clorexhidina spray 120 ml (1), sobre de carbón activo (1), gasas (1) y guantes (1). </t>
  </si>
  <si>
    <t>Afiche</t>
  </si>
  <si>
    <t>Afiche - Tamaño final: 28cm ancho x 45cm alto | Impresión: a cuatricromía (4x0) digital | Policromía Papel: PAPELES ESMALTADOS C2S GLOSS de 200gr/m2Finalización: Cortar a tamaño final | Según las referencias o diseños que requiera la ENTIDAD. | Incluye entrega en Bosa</t>
  </si>
  <si>
    <t>Por Unidad - Incluye gastos de entrega e impuestos (si aplica)
ELEMENTOS REQUERIDOS PARA COMPONENTE DE ESTERILIZACIÓN, BRIGADAS Y ADOPCIÓN</t>
  </si>
  <si>
    <t>Volantes</t>
  </si>
  <si>
    <t>Volantes Institucionales paquete por mil unidades - Tamaño final: 200 mm ancho x 140 mm alto Impresión: 4x4 a cuatricromía en ambas caras Papel: PAPELES ESMALTADOS C2S GLOSS de 115 gr/m2</t>
  </si>
  <si>
    <t>Costo por paquete de 1000 Unidades - Incluye gastos de entrega e impuestos (si aplica)
ELEMENTOS REQUERIDOS PARA COMPONENTE DE ESTERILIZACIÓN, BRIGADAS Y ADOPCIÓN</t>
  </si>
  <si>
    <t xml:space="preserve">Alquiler de carpa tipo kiosco 6 x 6
</t>
  </si>
  <si>
    <t>Alquiler de Carpa tipo kiosco de seis (6) metros de acho x seis (6)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horas.</t>
  </si>
  <si>
    <t>ELEMENTOS REQUERIDOS PARA COMPONENTE DE ESTERILIZACIÓN, BRIGADAS Y ADOPCIÓN</t>
  </si>
  <si>
    <t>Alquiler de carpa tipo 4x4</t>
  </si>
  <si>
    <t>Alquiler de Carpa 4x4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horas.</t>
  </si>
  <si>
    <t>Alquiler de carpa tipo kiosco 3 x 3</t>
  </si>
  <si>
    <t xml:space="preserve">Alquiler de Carpa tipo kiosco de tres (3) metros de acho x tres (3)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 </t>
  </si>
  <si>
    <t xml:space="preserve">Alquiler de estibas plásticas </t>
  </si>
  <si>
    <t xml:space="preserve">Tipo Pallet 120 cm x 100 cm, Polietileno de alta densidad, Peso máximo soportado: 1500 kgel servicio de alquiler por diez (10) horas </t>
  </si>
  <si>
    <t>Alquiler de mesa plástica cuadrada </t>
  </si>
  <si>
    <t>Servicio de alquiler por un (1) día de mesa plástica cuadrada para cuatro (4) puestos con transporte e instalación conforme a la programación establecida por la Alcaldía Local de Bosa el servicio de alquiler por diez (10) horas </t>
  </si>
  <si>
    <t>Alquiler de silla plástica sin brazos </t>
  </si>
  <si>
    <t>Alquiler de silla plástica sin brazos durante un (1) día que incluya instalación, transporte y desinstalación conforme a la programación establecida por la Alcaldía Local de Bosa.</t>
  </si>
  <si>
    <t>Alquiler de baño portátil convencional</t>
  </si>
  <si>
    <t>Alquiler de baño portátil convencional construido en plástico reforzado con fibra de vidrio, con capacidad de tanque de 250 litros equivalente a 317 usos aproximadamente, rejilla de ventilación antilluvia,  inodoro químico y lavamanos debidamente marcados por genero masculino y femenino, con operador que garantice la sanidad de los baños durante el desarrollo del evento, incluye transporte a instalación conforme a la programación establecida por la Alcaldía Local de Bosa.el servicio de alquiler por diez (10) horas</t>
  </si>
  <si>
    <t>Servicio Pos operatorio</t>
  </si>
  <si>
    <t>Prestación de servicio Pos operatorio el cual debe incluir como mínimo:
- Estiba plásticaTipo Pallet 120 cm x 100 cm, Polietileno de alta densidad, Peso máximo soportado: 1500 kg,
- Mantas térmicas de facil limpieza
- Solución antiséptica y Desinfección
- Guacal, bozal, tradillas y demás elementos de manejo animal.
Este servicio debe ser costeado por unidad y contar con cada uno de los elementos mencionados en sitio
.</t>
  </si>
  <si>
    <t xml:space="preserve">TRANSPORTE DE ANIMALES EN CASO DE URGENCIA </t>
  </si>
  <si>
    <t xml:space="preserve">Una ambulancia veterinaria que debe contar con equipo de diagnóstico básico, como un termómetro y estetoscopio, material de primeros auxilios como gasas estériles, vendas y antisépticos, instrumental médico como tijeras, pinzas y jeringas, medicamentos prescritos por el veterinario, y elementos de seguridad como guantes, bozal y mantas de emergencia, además de una transportadora y el historial del animal. </t>
  </si>
  <si>
    <t xml:space="preserve">INCLUYE TRANSPORTE DESDE EL PUNTO DE LA OCURRENCIA DE LA URGENCIA HASTA EL LUGAR DESIGNADO PARA LA ATENCIÓN 
SERVICIO REQUERIDO PARA URGENCIAS Y BRIGADAS </t>
  </si>
  <si>
    <t xml:space="preserve">Refrigerios </t>
  </si>
  <si>
    <t xml:space="preserve">Refrigerio Tipo 2	Refrigerio compuesto por un (1) pastel de pollo o un pastel gloria, jugo o avena en la caja, que cumpla con las normas de bioseguridad - empacado, todos los alimentos relacionados en esta descripción técnica deberán estar en empaques desechables biodegradables aptos para el almacenamiento y transporte de alimentos, para ser entregados conforme a la programación establecida por la Alcaldía Local de Bosa. 
Refrigerio Tipo 3	Refrigerio compuesto por una (1) galleta con chips de chocolate o un (1) ponqué o una (1) mantecada, jugo o avena de 200 ml y fruta de temporada, todos lo </t>
  </si>
  <si>
    <t>El servicio de refrigerio debe incluir transporte y personal en el lugar y horario establecido por la Alcaldía Local de Bosa 
SERVICIO REQUERIDO PARA ADOPCIÓN Y EDUCACIÓN</t>
  </si>
  <si>
    <t xml:space="preserve">Psicólogo </t>
  </si>
  <si>
    <t xml:space="preserve">Título profesional en psicología  
Experiencia profesional mínima de tres (3) años a partir de la expedición de la tarjeta profesional 
</t>
  </si>
  <si>
    <t>Experiencia específica mínima de dos (2) años  en el síndrome del arca de noé</t>
  </si>
  <si>
    <t xml:space="preserve">Adiestrador </t>
  </si>
  <si>
    <t xml:space="preserve">Técnico y/o tecnólogo  
Experiencia profesional mínima de tres (3) años como adiestrador de especies pequeñas. </t>
  </si>
  <si>
    <t>Nutricionista animal</t>
  </si>
  <si>
    <t>Título profesional médico veterinario, médico veterinario zootecnista y/o zootecnista. Experiencia profesional mínima de tres (3) años a partir de la expedición de la tarjeta profesional. </t>
  </si>
  <si>
    <t>Experiencia específica mínima de dos (2) años en nutrición animal en especies pequeñas.</t>
  </si>
  <si>
    <t xml:space="preserve">Unidad </t>
  </si>
  <si>
    <t>Día</t>
  </si>
  <si>
    <t>unidad</t>
  </si>
  <si>
    <t>Mililitro</t>
  </si>
  <si>
    <t>Paquete</t>
  </si>
  <si>
    <t>Cotización 2
VALOR UNITARIO (INCLUIDO IVA SI APLICA)</t>
  </si>
  <si>
    <t>Cotización 3
VALOR UNITARIO (INCLUIDO IVA SI APLICA)</t>
  </si>
  <si>
    <t>IMPULSAR FUNDACION SOCIAL
NIT: 900164390-6</t>
  </si>
  <si>
    <r>
      <t xml:space="preserve">Incluye todo lo necesario y requerido para realizar el procedimiento (infraestructura, insumos, personal medico y logistico), </t>
    </r>
    <r>
      <rPr>
        <sz val="11"/>
        <color rgb="FFFF0000"/>
        <rFont val="Garamond"/>
        <family val="1"/>
      </rPr>
      <t>(el procedimeinto se realizara en UMQ)</t>
    </r>
  </si>
  <si>
    <t>DIRECCION Y GESTION DE PROYECTOS SAS
NIT 901352122</t>
  </si>
  <si>
    <t>AMCI Ingenieros SAS</t>
  </si>
  <si>
    <t>Proceso FDLB-ES-C-120-2025 - PYBA</t>
  </si>
  <si>
    <t xml:space="preserve">Hospitalización </t>
  </si>
  <si>
    <t>HOSPITALIZACIÓN DIARIA PACIENTE TALLA PEQUEÑO (0 KG – 10 KG)</t>
  </si>
  <si>
    <t>INCLUYE PERSONAL MÉDICO, CANIL Ó GATIL, TODOS LOS INSUMOS, ALIMENTOS Y/O MEDICAMENTOS QUE REQUIERE EL PACIENTE PARA SU ADECUARA RECUPERACIÓN DILIGENCIAMIENTO DE DOCUMENTACIÓN FÍSICA Y/O DIGITAL RELACIONADA.</t>
  </si>
  <si>
    <t>HOSPITALIZACIÓN DIARIA PACIENTE TALLA MEDIANA (&gt;10 KG – 25 KG)</t>
  </si>
  <si>
    <t>HOSPITALIZACIÓN DIARIA PACIENTE TALLA GRANDE (&gt;25 KG)</t>
  </si>
  <si>
    <t>Alojamiento</t>
  </si>
  <si>
    <t>ALOJAMIENTO DIARIA PACIENTE TALLA PEQUEÑA (&lt;10 KG)</t>
  </si>
  <si>
    <t>INCLUYE CANIL Ó GATIL, ALIMENTACIÓN Y OBSERVACIÓN DEL PACIENTE, DILIGENCIAMIENTO DE DOCUMENTACIÓN FÍSICA Y/O DIGITAL RELACIONADA.</t>
  </si>
  <si>
    <t>ALOJAMIENTO DIARIA PACIENTE TALLA MEDIANA (&gt;10KG - 25 KG)</t>
  </si>
  <si>
    <t>ALOJAMIENTO DIARIA PACIENTE TALLA GRANDE (&gt;25 KG)</t>
  </si>
  <si>
    <t>Cuidado crítico</t>
  </si>
  <si>
    <t>UNIDAD DE CUIDADOS INTENSIVOS PACIENTE TALLA PEQUEÑA (0 KG – 10 KG)</t>
  </si>
  <si>
    <t>INCLUYE, PERSONAL MÉDICO, BOMBA DE INFUSIÓN, OXIGENO PERMANENTE, MONITOR DE SIGNOS VITALES, INCLUYE TODOS LOS INSUMOS, ALIMENTOS Y/O MEDICAMENTOS QUE REQUIERE EL PACIENTE PARA SU ADECUADA RECUPERACIÓN, DILIGENCIAMIENTO DE DOCUMENTACIÓN</t>
  </si>
  <si>
    <t>UNIDAD DE CUIDADOS INTENSIVOS PACIENTE TALLA MEDIANA (&gt;10 KG - 25 KG)</t>
  </si>
  <si>
    <t>UNIDAD DE CUIDADOS INTENSIVOS PACIENTE TALLA GRANDE (&gt;25 KG)</t>
  </si>
  <si>
    <t xml:space="preserve">Sedación </t>
  </si>
  <si>
    <t>Sedación paciente talla pequeña (0 KG – 10 KG)</t>
  </si>
  <si>
    <t>INCLUYE PERSONAL MÉDICO, MEDICAMENTOS, INSUMOS, DILIGENCIAMIENTO DE DOCUMENTACIÓN FÍSICA Y/O DIGITAL RELACIONADA.</t>
  </si>
  <si>
    <t>Sedación paciente talla mediana (&gt;10 KG - 25 KG)</t>
  </si>
  <si>
    <t>Sedación paciente talla grande (&gt;25 KG)</t>
  </si>
  <si>
    <t xml:space="preserve">Anestesia </t>
  </si>
  <si>
    <t>ANESTESIA GENERAL INHALADA PACIENTE TALLA PEQUEÑA (0 KG – 10 KG)</t>
  </si>
  <si>
    <t>INCLUYE PERSONAL MÉDICO, USO DE QUIRÓFANO, EQUIPOS, MONITOR DE SIGNOS VITALES, MEDICAMENTOS, INSUMOS, DILIGENCIAMIENTO DE DOCUMENTACIÓN FÍSICA Y/O DIGITAL RELACIONADA.</t>
  </si>
  <si>
    <t>ANESTESIA GENERAL INHALADA PACIENTE TALLA MEDIANA (&gt;10 KG - 25 KG)</t>
  </si>
  <si>
    <t>ANESTESIA GENERAL INHALADA PACIENTE TALLA GRANDE (&gt;25 KG)</t>
  </si>
  <si>
    <t>Ecografía abdominal</t>
  </si>
  <si>
    <t xml:space="preserve">Procedimiento no invasivo que permite visualizar los órganos internos del abdomen, como el hígado, los riñones, el estómago y los intestinos, para detectar anomalías o enfermedades. </t>
  </si>
  <si>
    <t>INCLUYE PERSONAL MÉDICO, INSUMOS Y/O MATERIALES, INFORME E INTERPRETACIÓN, DILIGENCIAMIENTO DE DOCUMENTACIÓN FÍSICA Y/O DIGITAL RELACIONADA.</t>
  </si>
  <si>
    <t xml:space="preserve">Ecocardiograma doppler </t>
  </si>
  <si>
    <t>Tipo de ecografía que utiliza ondas sonoras para crear imágenes del corazón y evaluar el flujo sanguíneo. La técnica Doppler, en particular, mide la velocidad y la dirección del flujo sanguíneo</t>
  </si>
  <si>
    <t xml:space="preserve">Radiografia </t>
  </si>
  <si>
    <t>RADIOGRAFIA PEQUEÑA (PACIENTE TALLA PEQUEÑA (0 KG – 10 KG)</t>
  </si>
  <si>
    <t>INCLUYE PERSONAL MÉDICO, INSUMOS Y/O MATERIALES, INFORME E INTERPRETACIÓN, ENTREGA DE IMÁGENES RADIOGRÁFICAS EN FORMATO DE ALTA CALIDAD EN MEDIO MAGNÉTICO, DILIGENCIAMIENTO DE DOCUMENTACIÓN FÍSICA Y/O DIGITAL RELACIONADA.</t>
  </si>
  <si>
    <t>RADIOGRAFIA MEDIANA (PACIENTE TALLA MEDIANA (&gt;10 KG – 25 KG)</t>
  </si>
  <si>
    <t>RADIOGRAFIA GRANDE (PACIENTE TALLA GRANDE (&gt;25 KG)</t>
  </si>
  <si>
    <t>RADIOGRAFIA DE CONTROL PEQUEÑA (PACIENTE TALLA PEQUEÑA (0 KG – 10 KG)</t>
  </si>
  <si>
    <t>RADIOGRAFIA DE CONTROL MEDIANA (PACIENTE TALLA MEDIANA (&gt;10 KG – 25 KG)</t>
  </si>
  <si>
    <t>RADIOGRAFIA DE CONTROL GRANDE (PACIENTE TALLA GRANDE (&gt;25 KG)</t>
  </si>
  <si>
    <t>VENDAJE DE ROBERT JONES</t>
  </si>
  <si>
    <t>Procedimiento para inmovilización temporaria y compresión en casos de traumatismos, fracturas, luxaciones,</t>
  </si>
  <si>
    <t>INCLUYE PERSONAL MÉDICO, MATERIALES, ANESTESIA, INSUMOS, MEDICAMENTOS, DILIGENCIAMIENTO DE DOCUMENTACIÓN FÍSICA Y/O DIGITAL RELACIONADA.</t>
  </si>
  <si>
    <t>VENDAJE DE EHMER</t>
  </si>
  <si>
    <t xml:space="preserve">Procedimiento para la luxación de la articulación coxofemoral. </t>
  </si>
  <si>
    <t>VENDAJE DE INMOVILIZACIÓN</t>
  </si>
  <si>
    <t>Inmovilización: en varias partes del cuerpo como la cabeza, el cuello, el pecho, la cola o las extremidades</t>
  </si>
  <si>
    <t>Hemograma</t>
  </si>
  <si>
    <t xml:space="preserve">Evalúa recuento de glóbulos rojos, hematocrito, hemoglobina, V.C.H, H.C.M, plaquetas, recuento diferencial leucocitario, proteínas plasmáticas, plasmáticas totales y diferenciadas, relación albúmina globulinas. los recuentos deben ser automatizados. </t>
  </si>
  <si>
    <t>INCLUYE PERSONAL MÉDICO, INSUMOS Y/O MATERIALES PARA LA TOMA, PROCESAMIENTO, INTERPRETACIÓN Y CORRELACIÓN CON LA CLÍNICA DEL PACIENTE, DILIGENCIAMIENTO DE DOCUMENTACIÓN FÍSICA Y/O DIGITAL RELACIONADA.</t>
  </si>
  <si>
    <t>Frotis para hemoparásitos</t>
  </si>
  <si>
    <t xml:space="preserve">
Coloración de giemsa. evalúa presencia o ausencia de hemoparásitos, recuento manual de plaquetas, línea roja y línea blanca. 
</t>
  </si>
  <si>
    <t>INCLUYE PERSONAL MÉDICO, INSUMOS Y/O MATERIALES PARA LA TOMA, PROCESAMIENTO, INTERPRETACIÓN Y CORRELACIÓN CON LA CLÍNICA DEL PACIENTE. DILIGENCIAMIENTO DE DOCUMENTACIÓN FÍSICA Y/O DIGITAL RELACIONADA.</t>
  </si>
  <si>
    <t>Hematocrito y hemoglobina</t>
  </si>
  <si>
    <t>Indican la cantidad de glóbulos rojos en la sangre y la cantidad de proteína que transporta oxígeno dentro de ellos, respectivamente</t>
  </si>
  <si>
    <t>Recuento de plaquetas</t>
  </si>
  <si>
    <t>Análisis de sangre que mide la cantidad de plaquetas en la sangre</t>
  </si>
  <si>
    <t>Recuento de reticulocitos</t>
  </si>
  <si>
    <t>Análisis de sangre que mide la cantidad de reticulocitos (glóbulos rojos jóvenes) en la sangre</t>
  </si>
  <si>
    <t xml:space="preserve">Bioquímica sanguínea - Laboratorio clínico </t>
  </si>
  <si>
    <t>AMILOIDE SÉRICO A FELINO</t>
  </si>
  <si>
    <t>BUN</t>
  </si>
  <si>
    <t>CREATININA</t>
  </si>
  <si>
    <t>RELACIÓN BUN-CREATININA</t>
  </si>
  <si>
    <t>SDMA (DIMETIL ARGININA SIMÉTRICA)</t>
  </si>
  <si>
    <t>UREA SANGUÍNEA</t>
  </si>
  <si>
    <t>ÁCIDOS BILIARES</t>
  </si>
  <si>
    <t>ÁCIDOS BILIARES PRE Y POST PRANDIAL</t>
  </si>
  <si>
    <t>ALT – SGPT</t>
  </si>
  <si>
    <t>AMONIO PLASMÁTICO</t>
  </si>
  <si>
    <t>AST – SGOT</t>
  </si>
  <si>
    <t>BILIRRUBINA TOTAL</t>
  </si>
  <si>
    <t>BILIRRUBINA DIRECTA</t>
  </si>
  <si>
    <t>BILIRRUBINA TOTAL Y DIFERENCIADAS</t>
  </si>
  <si>
    <t>FOSFATASA ALCALINA</t>
  </si>
  <si>
    <t>GAMA GLUTAMIL TRANSFERASA (GGT)</t>
  </si>
  <si>
    <t>AMILASA CUANTITATIVA</t>
  </si>
  <si>
    <t>LIPASA CUANTITATIVA</t>
  </si>
  <si>
    <t>LIPASA INMUNORREACTIVA CANINA</t>
  </si>
  <si>
    <t>LIPASA INMUNORREACTIVA FELINA</t>
  </si>
  <si>
    <t>TRIPSINA INMUNORREACTIVA CANINA</t>
  </si>
  <si>
    <t>TRIPSINA INMUNORREACTIVA FELINA</t>
  </si>
  <si>
    <t>FRUCTOSAMINA</t>
  </si>
  <si>
    <t>GLICEMIA</t>
  </si>
  <si>
    <t>GLICEMIA (CURVA 3 MUESTRAS)</t>
  </si>
  <si>
    <t>GLICEMIA Y GLUCOSURIA</t>
  </si>
  <si>
    <t>GLICEMIA PRE Y POST PANDRIAL</t>
  </si>
  <si>
    <t>HEMOGLOBINA GLICOSILADA A1C</t>
  </si>
  <si>
    <t>CREATININ KINASA – FRACCIÓN MB (CK)</t>
  </si>
  <si>
    <t>DÍMERO D</t>
  </si>
  <si>
    <t>LACTATO DESHIDROGENASA (LDH)</t>
  </si>
  <si>
    <t>FIBRINÓGENO PLASMÁTICO</t>
  </si>
  <si>
    <t>PROTEÍNA C REACTIVA ULTRASENSIBLE (MARCADOR CORONARIO)</t>
  </si>
  <si>
    <t>PRUEBA CRUZADA PARA TRANSFUSIÓN</t>
  </si>
  <si>
    <t>TIEMPO DE PROTROMBINA (PT)</t>
  </si>
  <si>
    <t>TIEMPO DE TROMBOPLASTINA TISULAR (PTT)</t>
  </si>
  <si>
    <t>ACIDO ÚRICO</t>
  </si>
  <si>
    <t>ALBÚMINA SÉRICA</t>
  </si>
  <si>
    <t>CK TOTAL</t>
  </si>
  <si>
    <t>COLESTEROL TOTAL</t>
  </si>
  <si>
    <t>PROTEÍNA C REACTIVA CUANTITATIVA CANINA (ALTA SENSIBILIDAD)</t>
  </si>
  <si>
    <t>PROTEÍNAS TOTALES Y DIFERENCIADAS</t>
  </si>
  <si>
    <t>TRIGLICÉRIDOS</t>
  </si>
  <si>
    <t xml:space="preserve">Hormonas - Laboratorio clínico </t>
  </si>
  <si>
    <t>CORTISOL PLASMÁTICO SERIADO (AM-PM 2 MUESTRAS)</t>
  </si>
  <si>
    <t>HORMONA ADRENOCORTICOTROPA (ACTH)</t>
  </si>
  <si>
    <t>HORMONA ESTIMULANTE DE TIROIDES (TSH CANINA O FELINA)</t>
  </si>
  <si>
    <t>INSULINA</t>
  </si>
  <si>
    <t>TIROXINA LIBRE (T4 LIBRE)</t>
  </si>
  <si>
    <t>TIROXINA TOTAL (T4 TOTAL)</t>
  </si>
  <si>
    <t>TRIYODOTIRONINA TOTAL (T3 TOTAL)</t>
  </si>
  <si>
    <t xml:space="preserve">Parasitologia - Laboratorio clínico </t>
  </si>
  <si>
    <t>COPROLÓGICO</t>
  </si>
  <si>
    <t>COPROLÓGICO (TÉCNICA DE CONCENTRACIÓN)</t>
  </si>
  <si>
    <t>COPROLÓGICO Y COLORACIÓN DE GRAM</t>
  </si>
  <si>
    <t>COPROLÓGICO SERIADO (3 MUESTRAS)</t>
  </si>
  <si>
    <t>COPROSCÓPICO</t>
  </si>
  <si>
    <t>COPROSCÓPICO SERIADO (3 MUESTRAS)</t>
  </si>
  <si>
    <t>FROTIS DE OÍDO E IDENTIFICACIÓN DE MALASSEZIA SP</t>
  </si>
  <si>
    <t>RASPADO DE PIEL</t>
  </si>
  <si>
    <t>RECUENTO DE BAERMANN</t>
  </si>
  <si>
    <t>RECUENTO LEUCOCITARIO EN HECES</t>
  </si>
  <si>
    <t>RECUENTO DE MAC MÁSTER</t>
  </si>
  <si>
    <t xml:space="preserve">Uroanálisis - Laboratorio clínico </t>
  </si>
  <si>
    <t>GLUCOSURIA</t>
  </si>
  <si>
    <t>PROTEINURIA</t>
  </si>
  <si>
    <t>RELACIÓN PROTEÍNAS – CREATININA – ALBÚMINA EN ORINA</t>
  </si>
  <si>
    <t>RELACIÓN CALCIO – CREATININA EN ORINA</t>
  </si>
  <si>
    <t>RELACIÓN GGT – CREATININA EN ORINA</t>
  </si>
  <si>
    <t>UROANÁLISIS</t>
  </si>
  <si>
    <t>UROANÁLISIS Y COLORACIÓN DE GRAM</t>
  </si>
  <si>
    <t xml:space="preserve">Citopatologia - Laboratorio clínico </t>
  </si>
  <si>
    <t>ANÁLISIS CITOQUÍMICO DE LÍQUIDOS Y FLUIDOS</t>
  </si>
  <si>
    <t>ANÁLISIS CITOQUÍMICO DE LÍQUIDOS Y FLUIDOS, QUÍMICAS SANGUÍNEAS DE CORRELACIÓN (BILIRRUBINAS, GLUCOSA, LDH, AMILASA, COLESTEROL, FOSFATASA ALCALINA)</t>
  </si>
  <si>
    <t>CITOLOGÍA EXFOLIATIVA</t>
  </si>
  <si>
    <t>CITOLOGÍA POR ASPIRACIÓN CON AGUJA FINA</t>
  </si>
  <si>
    <t>DIRECTO Y GRAM DE SECRECIONES</t>
  </si>
  <si>
    <t>IMPRONTA DE CÓRNEA, SECRECIÓN OCULAR</t>
  </si>
  <si>
    <t>IMPRONTA NASAL, SECRECIÓN NASAL</t>
  </si>
  <si>
    <t xml:space="preserve">Microbiologia - Laboratorio clínico </t>
  </si>
  <si>
    <t>ANTIBIOGRAMA PARA MICROORGANISMOS DE EXTREMA RESISTENCIA</t>
  </si>
  <si>
    <t>COPROCULTIVO – CON RECUENTO DE COLONIAS, ANTIBIOGRAMA, Y RECUENTO LEUCOCITARIO</t>
  </si>
  <si>
    <t>CULTIVO PARA HONGOS</t>
  </si>
  <si>
    <t>CULTIVO PARA SECRECIONES - CON RECUENTO DE COLONIAS, COLORACIÓN DE GRAM Y ANTIBIOGRAMA</t>
  </si>
  <si>
    <t>HEMOCULTIVO – CON RECUENTO DE COLONIAS, COLORACIÓN DE GRAM Y ANTIBIOGRAMA</t>
  </si>
  <si>
    <t>UROCULTIVO – CON UROANÁLISIS, RECUENTO DE COLONIAS, ANTIBIOGRAMA Y COLORACIÓN DE GRAM</t>
  </si>
  <si>
    <t xml:space="preserve">Pruebas serológicas e inmunológicas especializadas – Laboratorio clínico </t>
  </si>
  <si>
    <t>ANAPLASMA SP (ANTICUERPOS IGG INMUNOFLUORESCENCIA INDIRECTA</t>
  </si>
  <si>
    <t xml:space="preserve">INCLUYE PERSONAL MÉDICO, INSUMOS Y/O MATERIALES PARA LA TOMA, PROCESAMIENTO, INTERPRETACIÓN Y CORRELACIÓN CON LA CLÍNICA DEL PACIENTE. DILIGENCIAMIENTO DE DOCUMENTACIÓN FÍSICA Y/O DIGITAL RELACIONADA.
</t>
  </si>
  <si>
    <t>BRUCELLA CANIS (CROMATOGRAFÍA DETECCIÓN DE ANTICUERPO).</t>
  </si>
  <si>
    <t>BRUCELLA CANIS (ANTICUERPOS IGG INMUNOFLUORESCENCIA INDIRECTA)</t>
  </si>
  <si>
    <t>DISTEMPER CANINO (CROMATOGRAFÍA DETECCIÓN DE ANTÍGENO)</t>
  </si>
  <si>
    <t>DISTEMPER CANINO (ANTICUERPOS IGG INMUNOFLUORESCENCIA INDIRECTA)</t>
  </si>
  <si>
    <t>EHRLICHIA SP. (ANTICUERPOS IGG INMUNOFLUORESCENCIA INDIRECTA</t>
  </si>
  <si>
    <t>EHRLICHIA SP. – ANAPLASMA SP. (ANTICUERPOS IGG INMUNOFLUORESCENCIA INDIRECTA)</t>
  </si>
  <si>
    <t>INMUNODEFICIENCIA VIRAL FELINA (CROMATOGRAFÍA DETECCIÓN DE ANTICUERPO)</t>
  </si>
  <si>
    <t>LEISHMANIA SP. (ANTICUERPOS IGG INMUNOFLUORESCENCIA INDIRECTA)</t>
  </si>
  <si>
    <t>LEPTOSPIRA SP. (MAT – 13 SEROVARES)</t>
  </si>
  <si>
    <t>LEUCEMIA VIRAL FELINA (CROMATOGRAFÍA DETECCIÓN DE ANTÍGENO)</t>
  </si>
  <si>
    <t>NEOSPORA CANINUM (ANTICUERPOS IGG INMUNOFLUORESCENCIA INDIRECTA)</t>
  </si>
  <si>
    <t>PANLEUCOPENIA VIRAL FELINA (ANTICUERPOS IGG INMUNOFLUORESCENCIA INDIRECTA)</t>
  </si>
  <si>
    <t>PARVOVIRUS CANINO (CROMATOGRAFÍA DETECCIÓN DE ANTÍGENO)</t>
  </si>
  <si>
    <t>PERITONITIS INFECCIOSA FELINA (ANTICUERPOS IGG INMUNOFLUORESCENCIA INDIRECTA, INCLUYE RELACIÓN ALBÚMINAGLOBULINAS)</t>
  </si>
  <si>
    <t>SNAP 4DX IDEXX</t>
  </si>
  <si>
    <t>TOXOPLASMA GONDII (ANTICUERPOS IGG INMUNOFLUORESCENCIA INDIRECTA)</t>
  </si>
  <si>
    <t>TOXOPLASMA GONDII (ANTICUERPOS IGM ELISA INDIRECTA)</t>
  </si>
  <si>
    <t>Relación en cadena de la polimerasa (PCR) - – Laboratorio clínico</t>
  </si>
  <si>
    <t>CALICIVIRUS FELINO (PCR ISOTÉRMICA)</t>
  </si>
  <si>
    <t>DISTEMPER CANINO (PCR ISOTÉRMICA)</t>
  </si>
  <si>
    <t>DISTEMPER CANINO (PCR ISOTÉRMICA AG + INMUNOFLUORESCENCIA AC)</t>
  </si>
  <si>
    <t>EHRLICHIA SP (PCR ISOTÉRMICA).</t>
  </si>
  <si>
    <t>INMUNODEFICIENCIA VIRAL FELINA (PCR ISOTÉRMICA)</t>
  </si>
  <si>
    <t>LEISHMANIASIS CANINA (PCR ISOTÉRMICA)</t>
  </si>
  <si>
    <t>LEUCEMIA VIRAL FELINA (PCR ISOTÉRMICA)</t>
  </si>
  <si>
    <t>MYCOPLASMA HAEMOFELIS (PCR ISOTÉRMICA)</t>
  </si>
  <si>
    <t>PERITONITIS INFECCIOSA FELINA (PCR ISOTÉRMICA)</t>
  </si>
  <si>
    <t>Coloraciones diagnosticas -  Laboratorio clínico</t>
  </si>
  <si>
    <t>COLORACIÓN DE GRAM</t>
  </si>
  <si>
    <t>COLORACIÓN DE GIEMSA</t>
  </si>
  <si>
    <t>Intoxicaciones – Laboratorio clínico</t>
  </si>
  <si>
    <t>ORGANOFOSFORADOS EN SANGRE</t>
  </si>
  <si>
    <t xml:space="preserve">Perfiles hemáticos y bioquímicos – Laboratorio clínico </t>
  </si>
  <si>
    <t>PREQUIRÚRGICO (CUADRO HEMÁTICO, CREATININA, ALAT)</t>
  </si>
  <si>
    <t>PERFIL CARDIACO (CREATININA, LACTATO Y CK FRACCIÓN MB)</t>
  </si>
  <si>
    <t>PERFIL CONVULSIVO (PERROS) CUADRO HEMÁTICO, GLICEMIA, ALT, BUN, GGT</t>
  </si>
  <si>
    <t>PERFIL DERMATOLÓGICO (RASPADO DÉRMICO, T4 LIBRE, COLESTEROL, FOSFATASA ALCALINA, CÉLULAS L.E)</t>
  </si>
  <si>
    <t>PERFIL DIABÉTICO (GLICEMIA, BUN, CREATININA)</t>
  </si>
  <si>
    <t>PERFIL GERIÁTRICO CUADRO HEMÁTICO, COLESTEROL TOTAL, UROANÁLISIS, GLICEMIA, FOSFATASA ALCALINA Y GGT</t>
  </si>
  <si>
    <t>PERFIL HEPÁTICO ALT, AST, GGT, PROTEÍNAS TOTALES Y DIFERENCIADAS.</t>
  </si>
  <si>
    <t>PERFIL HORMONAL CUADRO HEMÁTICO, COLESTEROL TOTAL Y DIFERENCIADOS, T4 LIBRE.</t>
  </si>
  <si>
    <t>PERFIL NEOPLASICO CUADRO HEMÁTICO, ALT, FOSFATASA ALCALINA, CREATININA Y CALCIO IONIZADO Y TOTAL.</t>
  </si>
  <si>
    <t>PERFIL PANCREÁTICO AMILASA Y LIPASA CUANTITATIVAS</t>
  </si>
  <si>
    <t>PERFIL PARVOVIROSIS CUADRO HEMÁTICO, COPROLÓGICO, DETECCIÓN DE ANTÍGENO EN HECES.</t>
  </si>
  <si>
    <t>PERFIL RENAL BUN, CRETININA Y UREA</t>
  </si>
  <si>
    <t>PERFIL TIROIDEO T4 LIBRE O T4 TOTAL, TSH.</t>
  </si>
  <si>
    <t xml:space="preserve">Histopatologia - Laboratorio clínico </t>
  </si>
  <si>
    <t>HISTOPATOLOGÍA DE ÓRGANOS Y TEJIDOS</t>
  </si>
  <si>
    <t>Suturas</t>
  </si>
  <si>
    <t>SUTURA SIMPLE (SUTURA DE PIEL QUE NO INVOLUCRA TEJIDO MUSCULAR)</t>
  </si>
  <si>
    <t>INCLUYE PERSONAL MÉDICO, INSUMOS Y/O MATERIALES IDÓNEOS, ANESTESIA, DILIGENCIAMIENTO DE DOCUMENTACIÓN FÍSICA Y/O DIGITAL RELACIONADA.</t>
  </si>
  <si>
    <t>SUTURA COMPLEJA (SUTURA QUE INVOLUCRA TEJIDO MUSCULAR O REALIZACIÓN DE COLGAJO CUTÁNEO)</t>
  </si>
  <si>
    <t xml:space="preserve">Procedimientos especificos </t>
  </si>
  <si>
    <t>ANÁLISIS DE LÍQUIDO EXTRAÍDO (RECUENTO CELULAR, PROTEÍNAS Y BIOQUÍMICA)</t>
  </si>
  <si>
    <t>TORACOCENTESIS (INCLUYE ANÁLISIS DE LÍQUIDO EXTRAÍDO (RECUENTO CELULAR, PROTEÍNAS Y BIOQUÍMICA))</t>
  </si>
  <si>
    <t>COLOCACIÓN DE TUBO DE TÓRAX</t>
  </si>
  <si>
    <t>CATETERISMO NASOLAGRIMAL</t>
  </si>
  <si>
    <t>ENEMA</t>
  </si>
  <si>
    <t>COLOCACIÓN DE TUBO ESOFÁGICO</t>
  </si>
  <si>
    <t>LAVADO GÁSTRICO</t>
  </si>
  <si>
    <t>CURETAJE CUTANEO</t>
  </si>
  <si>
    <t>NEBULIZACIONES</t>
  </si>
  <si>
    <t>COLONOSCOPIA</t>
  </si>
  <si>
    <t>TRANSFUSIÓN SANGUINEA (POR BOLSA)</t>
  </si>
  <si>
    <t>BAÑO TERAPUETICO</t>
  </si>
  <si>
    <t xml:space="preserve">Procedimientos cavidad oral </t>
  </si>
  <si>
    <t>EXODONCIA RADICAL</t>
  </si>
  <si>
    <t>PROFILAXIS ORAL</t>
  </si>
  <si>
    <t xml:space="preserve">Procedimientos ortopedicos </t>
  </si>
  <si>
    <t>REDUCCIÓN CERRADA DE LUXACIONES ARTICULARES.</t>
  </si>
  <si>
    <t>INCLUYE PERSONAL MÉDICO ESPECIALIZADO, QUIRÓFANO, ANESTESIA GENERAL, MATERIALES DE ALTA CALIDAD Y ACORDE AL TIPO DE LESIÓN Y PACIENTE, MEDICAMENTOS Y DEMÁS INSUMOS INTRAOPERATORIOS QUE REQUIERA EL PACIENTE DILIGENCIAMIENTO DE DO-CUMENTACIÓN FÍSICA Y/O DIGITAL RELACIONADA.</t>
  </si>
  <si>
    <t>REDUCCIÓN ABIERTA DE LUXACIONES ARTICULARES.</t>
  </si>
  <si>
    <t>CORRECCION RUPTURA LIGAMENTO CRUZADO</t>
  </si>
  <si>
    <t>ABLACIÓN CABEZA DE CABEZA FEMORAL</t>
  </si>
  <si>
    <t>ARTRODESIS</t>
  </si>
  <si>
    <t>NEUROCIRUGÍA (HEMILAMINECTOMÍA)</t>
  </si>
  <si>
    <t>OSTEOSÍNTESIS CON CLAVOS Y/O TORNILLO PACIENTE GRANDE (&gt;25 KG)</t>
  </si>
  <si>
    <t>OSTEOSÍNTESIS CON CLAVOS Y/O TORNILLO PACIENTE MEDIANO (&gt;10 KG - 25 KG)</t>
  </si>
  <si>
    <t>OSTEOSÍNTESIS CON CLAVOS Y/O TORNILLO PACIENTE PEQUEÑO (0 KG – 10 KG)</t>
  </si>
  <si>
    <t>OSTEOSÍNTESIS CON PLACA Y TORNILLOS PACIENTE GRANDE (&gt;25 KG)</t>
  </si>
  <si>
    <t>OSTEOSÍNTESIS CON PLACA Y TORNILLOS PACIENTE MEDIANO (&gt;10 KG - 25 KG)</t>
  </si>
  <si>
    <t>OSTEOSÍNTESIS CON PLACA Y TORNILLOS PACIENTE PEQUEÑO (0 KG – 10 KG)</t>
  </si>
  <si>
    <t>CERCLAJE</t>
  </si>
  <si>
    <t>AMPUTACIÓN DE MIEMBRO ANTERIOR O POSTERIOR PACIENTE PEQUEÑO (0 KG – 10 KG)</t>
  </si>
  <si>
    <t>AMPUTACIÓN DE MIEMBRO ANTERIOR O POSTERIOR PACIENTE MEDIANO (&gt;10 KG – 25 KG)</t>
  </si>
  <si>
    <t>AMPUTACIÓN DE MIEMBRO ANTERIOR O POSTERIOR PACIENTE GRANDE (&gt;25 KG)</t>
  </si>
  <si>
    <t>RETIRO DE MATERIAL ORTOPEDICO (INCLUYE ANESTESIA)</t>
  </si>
  <si>
    <t xml:space="preserve">Procedimientos quirúrgicos de tejidos blando </t>
  </si>
  <si>
    <t>AMPUTACIÓN DE PENE</t>
  </si>
  <si>
    <t>INCLUYE PERSONAL MÉDICO ESPECIALIZADO, QUIRÓFANO, TODOS LOS INSUMOS, MATERIALES, ANESTESIA, Y DEMÁS MEDICAMENTOS QUE REQUIERE EL PACIENTE DURANTE EL PROCEDIMIENTO QUIRÚRGICO, DILIGENCIAMIENTO DE DOCUMENTACIÓN FÍSICA Y/O DIGITAL RELACIONADA.</t>
  </si>
  <si>
    <t>AMPUTACION DE UNA O MAS FALANGES</t>
  </si>
  <si>
    <t>PECTINECTOMÍA UNILATERAL</t>
  </si>
  <si>
    <t>PECTINECTOMÍA BILATERAL</t>
  </si>
  <si>
    <t>FLAP GINGIVAL</t>
  </si>
  <si>
    <t>GASTROPEXIA</t>
  </si>
  <si>
    <t>CORRECCION QUIRURGICA PROLAPSO RECTAL</t>
  </si>
  <si>
    <t>CORRECCION CLINICA PROLAPSO RECTAL</t>
  </si>
  <si>
    <t>OVARIOHISTERECTOMIA</t>
  </si>
  <si>
    <t>ORQUIECTOMIA</t>
  </si>
  <si>
    <t>CORECCION ECTROPION BILATERAL</t>
  </si>
  <si>
    <t>CORECCION ECTROPIÓN UNILATERAL</t>
  </si>
  <si>
    <t>TENORRAFIA</t>
  </si>
  <si>
    <t>TRAQUEOTOMÍA</t>
  </si>
  <si>
    <t>URETROSTOMÍA</t>
  </si>
  <si>
    <t>NEFRECTOMÍA</t>
  </si>
  <si>
    <t>CISTOTOMIA</t>
  </si>
  <si>
    <t>CORRECCION PROTRUSION DE GLÁNDULA DE HARDER PRESERVANDOLA POR OJO</t>
  </si>
  <si>
    <t>MASTECTOMÍA PARCIAL</t>
  </si>
  <si>
    <t>MASTECTOMÍA RADICAL</t>
  </si>
  <si>
    <t>LAPAROTOMIA EXPLORATORIA</t>
  </si>
  <si>
    <t>ENUCLEACIÓN</t>
  </si>
  <si>
    <t>FLAP CONJUNTIVAL POR OJO</t>
  </si>
  <si>
    <t>GASTROSTOMÍA</t>
  </si>
  <si>
    <t>CORRECCION HERNIA DIAFRAGMÁTICA</t>
  </si>
  <si>
    <t>CORRECCION HERNIA ESCROTAL</t>
  </si>
  <si>
    <t>CORRECCION HERNIA INGUINAL</t>
  </si>
  <si>
    <t>CORRECCION HERNIA PERINEAL</t>
  </si>
  <si>
    <t>CORRECCION HERNIA UMBILICAL</t>
  </si>
  <si>
    <t>EXTIRPACIÓN DE MASA CUTANEA PEQUEÑA (HASTA 5 CENTIMETROS DE LONGITUD)</t>
  </si>
  <si>
    <t>EXTIRPACIÓN MASA CUTANEA MEDIANA (HASTA 20 CENTIMETROS DE LONGITUD)</t>
  </si>
  <si>
    <t>EXTIRPACIÓN MASA CUTÁNEA GRANDE (MAS DE 25 CENTIMETROS DE LONGITUD)</t>
  </si>
  <si>
    <t>ESPLENECTOMÍA</t>
  </si>
  <si>
    <t>CAUDECTOMÍA</t>
  </si>
  <si>
    <t>ENTEROTOMÍA</t>
  </si>
  <si>
    <t>ENTEROANASTOMOSIS</t>
  </si>
  <si>
    <t>CORRECCION ENTROPION BILATERAL</t>
  </si>
  <si>
    <t>CORRECCION ENTROPIÓN UNILATERAL</t>
  </si>
  <si>
    <t>CIRUGÍA CORRECION PROLAPSO DE LA GLANDULA DELTERCER PARPADO</t>
  </si>
  <si>
    <t>CESAREA</t>
  </si>
  <si>
    <t xml:space="preserve">Necropsia </t>
  </si>
  <si>
    <t>INCLUYE PERSONAL MÉDICO, INSUMOS Y/O MATERIALES, TOMA DE MUESTRAS, INFORME E INTERPRETACIÓN DE ALTERACIONES MACROSCÓPICAS EVIDENCIADAS POR ÓRGANO, CORRELACIÓN CON LA CLÍNICA DEL PACIENTE. DILIGENCIAMIENTO DE DOCUMENTACIÓN FÍSICA Y/O DIGITAL RELACIONADA.</t>
  </si>
  <si>
    <t xml:space="preserve">Pruebas rápidas </t>
  </si>
  <si>
    <t xml:space="preserve">Distemper canino </t>
  </si>
  <si>
    <t>INCLUYE MATERIALES Y/O INSUMOS, DILIGENCIAMIENTO DE DOCUMENTACIÓN FÍSICA Y/O DIGITAL RELACIONADA</t>
  </si>
  <si>
    <t xml:space="preserve">Parvovirus Canino </t>
  </si>
  <si>
    <t xml:space="preserve">Leucemia felina </t>
  </si>
  <si>
    <t xml:space="preserve">Inmunodeficiencia felina </t>
  </si>
  <si>
    <t xml:space="preserve">Eutanasia </t>
  </si>
  <si>
    <t>EUTANASIA PACIENTE TALLA PEQUEÑA (0 KG -  10KG) inyección de un tranquilizante, seguido de dosis letal de medicamento.</t>
  </si>
  <si>
    <t>EUTANASIA PACIENTE TALLA MEDIANA (&gt;10 KG - 25 KG) inyección de un tranquilizante, seguido de dosis letal de medicamento.</t>
  </si>
  <si>
    <t>EUTANASIA PACIENTE TALLA GRANDE (&gt;25 KG) inyección de un tranquilizante, seguido de dosis letal de medicamento.</t>
  </si>
  <si>
    <t xml:space="preserve">Disposición de cádaver </t>
  </si>
  <si>
    <t>Disposición de cádaver paciente talla pequeña (0 kg- 10 kg)</t>
  </si>
  <si>
    <t>INCLUYE ENTREGA MENSUAL DE REGISTRO DE DISPOSICIÓN DE CAVADORES, DILIGENCIAMIENTO DE DOCUMENTACIÓN FÍSICA Y/O DIGITAL RELACIONADA.</t>
  </si>
  <si>
    <t>Disposición de cádaver paciente talla mediana (10 kg- 25 kg)</t>
  </si>
  <si>
    <t>Disposición de cádaver paciente talla grande (&gt;25 kg)</t>
  </si>
  <si>
    <t>COSTOS FINALES - Matriz de Calculo - FDLB-ES-C-120-2025 - IDPyBA</t>
  </si>
  <si>
    <t>RESUMEN COTIZACIONES DE PRECIOS - Matriz de Calculo - FDLB-ES-C-120-2025 - IDPyBA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</si>
</sst>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&quot;$&quot;\ #,##0"/>
    <numFmt numFmtId="168" formatCode="_ * #,##0.00_ ;_ * \-#,##0.00_ ;_ * &quot;-&quot;??_ ;_ @_ "/>
    <numFmt numFmtId="169" formatCode="_-* #,##0\ _€_-;\-* #,##0\ _€_-;_-* &quot;-&quot;\ _€_-;_-@_-"/>
    <numFmt numFmtId="170" formatCode="_-* #,##0.00\ _€_-;\-* #,##0.00\ _€_-;_-* &quot;-&quot;??\ _€_-;_-@_-"/>
    <numFmt numFmtId="171" formatCode="#,##0.00\ \€"/>
    <numFmt numFmtId="172" formatCode="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name val="Calibri"/>
      <family val="2"/>
      <scheme val="minor"/>
    </font>
    <font>
      <sz val="8"/>
      <color rgb="FF000000"/>
      <name val="Garamond"/>
      <family val="1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color rgb="FF000000"/>
      <name val="Garamond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color rgb="FF000000"/>
      <name val="Garamond"/>
      <family val="1"/>
    </font>
    <font>
      <b/>
      <sz val="11"/>
      <color rgb="FF000000"/>
      <name val="Garamond"/>
      <family val="1"/>
    </font>
    <font>
      <b/>
      <sz val="11"/>
      <name val="Garamond"/>
      <family val="1"/>
    </font>
    <font>
      <sz val="11"/>
      <color rgb="FFFF0000"/>
      <name val="Garamond"/>
      <family val="1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rgb="FFFF99C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/>
        <bgColor rgb="FFFF99CC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rgb="FFFF99CC"/>
      </patternFill>
    </fill>
    <fill>
      <patternFill patternType="solid">
        <fgColor rgb="FFF2F2F2"/>
        <bgColor rgb="FFF2F2F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  <xf numFmtId="42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8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9" fillId="0" borderId="0"/>
    <xf numFmtId="42" fontId="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13" fillId="5" borderId="1" applyNumberFormat="0" applyProtection="0">
      <alignment horizontal="left" vertical="center"/>
    </xf>
    <xf numFmtId="0" fontId="12" fillId="6" borderId="0" applyNumberFormat="0" applyBorder="0" applyProtection="0">
      <alignment horizontal="center" vertical="center"/>
    </xf>
    <xf numFmtId="0" fontId="12" fillId="7" borderId="0" applyNumberFormat="0" applyBorder="0" applyProtection="0">
      <alignment horizontal="center" vertical="center"/>
    </xf>
    <xf numFmtId="0" fontId="12" fillId="5" borderId="0" applyNumberFormat="0" applyBorder="0" applyProtection="0">
      <alignment horizontal="center" vertical="center" wrapText="1"/>
    </xf>
    <xf numFmtId="0" fontId="12" fillId="5" borderId="0" applyNumberFormat="0" applyBorder="0" applyProtection="0">
      <alignment horizontal="right" vertical="center" wrapText="1"/>
    </xf>
    <xf numFmtId="0" fontId="12" fillId="8" borderId="0" applyNumberFormat="0" applyBorder="0" applyProtection="0">
      <alignment horizontal="center" vertical="center" wrapText="1"/>
    </xf>
    <xf numFmtId="0" fontId="11" fillId="8" borderId="0" applyNumberFormat="0" applyBorder="0" applyProtection="0">
      <alignment horizontal="right" vertical="center" wrapText="1"/>
    </xf>
    <xf numFmtId="49" fontId="11" fillId="0" borderId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left" vertical="center"/>
    </xf>
    <xf numFmtId="0" fontId="12" fillId="0" borderId="0" applyNumberFormat="0" applyFill="0" applyBorder="0" applyProtection="0">
      <alignment horizontal="right" vertical="center"/>
    </xf>
    <xf numFmtId="171" fontId="11" fillId="0" borderId="0" applyFill="0" applyBorder="0" applyProtection="0">
      <alignment horizontal="right" vertical="center"/>
    </xf>
    <xf numFmtId="14" fontId="11" fillId="0" borderId="0" applyFill="0" applyBorder="0" applyProtection="0">
      <alignment horizontal="right" vertical="center"/>
    </xf>
    <xf numFmtId="22" fontId="11" fillId="0" borderId="0" applyFill="0" applyBorder="0" applyProtection="0">
      <alignment horizontal="right" vertical="center"/>
    </xf>
    <xf numFmtId="3" fontId="11" fillId="0" borderId="0" applyFill="0" applyBorder="0" applyProtection="0">
      <alignment horizontal="right" vertical="center"/>
    </xf>
    <xf numFmtId="4" fontId="11" fillId="0" borderId="0" applyFill="0" applyBorder="0" applyProtection="0">
      <alignment horizontal="right" vertical="center"/>
    </xf>
    <xf numFmtId="0" fontId="11" fillId="0" borderId="1" applyNumberFormat="0" applyFill="0" applyProtection="0">
      <alignment horizontal="left" vertical="center"/>
    </xf>
    <xf numFmtId="171" fontId="11" fillId="0" borderId="1" applyFill="0" applyProtection="0">
      <alignment horizontal="right" vertical="center"/>
    </xf>
    <xf numFmtId="3" fontId="11" fillId="0" borderId="1" applyFill="0" applyProtection="0">
      <alignment horizontal="right" vertical="center"/>
    </xf>
    <xf numFmtId="4" fontId="11" fillId="0" borderId="1" applyFill="0" applyProtection="0">
      <alignment horizontal="right" vertical="center"/>
    </xf>
    <xf numFmtId="0" fontId="10" fillId="0" borderId="1" applyNumberFormat="0" applyFont="0" applyFill="0" applyAlignment="0" applyProtection="0"/>
    <xf numFmtId="4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6" borderId="0" applyNumberFormat="0" applyBorder="0" applyProtection="0">
      <alignment horizontal="center" vertical="center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>
      <alignment vertical="center"/>
    </xf>
    <xf numFmtId="42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0" fillId="0" borderId="0" xfId="13" applyProtection="1">
      <protection locked="0"/>
    </xf>
    <xf numFmtId="0" fontId="7" fillId="0" borderId="0" xfId="13" applyFont="1" applyAlignment="1">
      <alignment horizontal="left" vertical="center"/>
    </xf>
    <xf numFmtId="42" fontId="0" fillId="0" borderId="0" xfId="1" applyFont="1" applyBorder="1"/>
    <xf numFmtId="10" fontId="0" fillId="0" borderId="0" xfId="2" applyNumberFormat="1" applyFont="1" applyBorder="1"/>
    <xf numFmtId="10" fontId="0" fillId="0" borderId="1" xfId="2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167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167" fontId="2" fillId="2" borderId="13" xfId="0" applyNumberFormat="1" applyFont="1" applyFill="1" applyBorder="1" applyAlignment="1">
      <alignment horizontal="center" vertical="center" wrapText="1"/>
    </xf>
    <xf numFmtId="167" fontId="17" fillId="9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0" borderId="0" xfId="0" applyFont="1"/>
    <xf numFmtId="10" fontId="0" fillId="11" borderId="1" xfId="2" applyNumberFormat="1" applyFont="1" applyFill="1" applyBorder="1" applyAlignment="1">
      <alignment vertical="center"/>
    </xf>
    <xf numFmtId="167" fontId="16" fillId="0" borderId="1" xfId="1" applyNumberFormat="1" applyFont="1" applyBorder="1" applyAlignment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164" fontId="0" fillId="0" borderId="0" xfId="55" applyFont="1" applyBorder="1"/>
    <xf numFmtId="167" fontId="0" fillId="0" borderId="0" xfId="1" applyNumberFormat="1" applyFont="1" applyFill="1" applyBorder="1" applyAlignment="1">
      <alignment vertical="center"/>
    </xf>
    <xf numFmtId="164" fontId="0" fillId="0" borderId="0" xfId="0" applyNumberFormat="1"/>
    <xf numFmtId="10" fontId="0" fillId="0" borderId="0" xfId="2" applyNumberFormat="1" applyFont="1"/>
    <xf numFmtId="0" fontId="0" fillId="0" borderId="1" xfId="0" applyBorder="1"/>
    <xf numFmtId="164" fontId="0" fillId="0" borderId="1" xfId="55" applyFont="1" applyBorder="1"/>
    <xf numFmtId="164" fontId="0" fillId="0" borderId="1" xfId="0" applyNumberFormat="1" applyBorder="1"/>
    <xf numFmtId="172" fontId="0" fillId="0" borderId="0" xfId="0" applyNumberFormat="1"/>
    <xf numFmtId="0" fontId="20" fillId="2" borderId="14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left" vertical="center" wrapText="1"/>
    </xf>
    <xf numFmtId="0" fontId="21" fillId="10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3" fillId="0" borderId="1" xfId="0" applyFont="1" applyBorder="1"/>
    <xf numFmtId="0" fontId="21" fillId="0" borderId="16" xfId="0" applyFont="1" applyBorder="1" applyAlignment="1">
      <alignment horizontal="left" vertical="center" wrapText="1"/>
    </xf>
    <xf numFmtId="0" fontId="22" fillId="0" borderId="1" xfId="0" applyFont="1" applyBorder="1" applyAlignment="1">
      <alignment wrapText="1"/>
    </xf>
    <xf numFmtId="0" fontId="21" fillId="0" borderId="13" xfId="0" applyFont="1" applyBorder="1" applyAlignment="1">
      <alignment horizontal="left" vertical="center" wrapText="1"/>
    </xf>
    <xf numFmtId="0" fontId="22" fillId="0" borderId="17" xfId="0" applyFont="1" applyBorder="1" applyAlignment="1">
      <alignment wrapText="1"/>
    </xf>
    <xf numFmtId="0" fontId="21" fillId="0" borderId="17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14" xfId="0" applyFont="1" applyBorder="1" applyAlignment="1">
      <alignment vertical="center" wrapText="1"/>
    </xf>
    <xf numFmtId="0" fontId="22" fillId="0" borderId="0" xfId="0" applyFont="1" applyAlignment="1">
      <alignment wrapText="1"/>
    </xf>
    <xf numFmtId="0" fontId="21" fillId="0" borderId="16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vertical="center"/>
    </xf>
    <xf numFmtId="0" fontId="22" fillId="0" borderId="17" xfId="0" applyFont="1" applyBorder="1"/>
    <xf numFmtId="0" fontId="21" fillId="0" borderId="19" xfId="0" applyFont="1" applyBorder="1" applyAlignment="1">
      <alignment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10" borderId="13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5" fillId="10" borderId="1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7" fontId="28" fillId="0" borderId="17" xfId="0" applyNumberFormat="1" applyFont="1" applyBorder="1" applyAlignment="1">
      <alignment horizontal="center" vertical="center" wrapText="1"/>
    </xf>
    <xf numFmtId="167" fontId="29" fillId="0" borderId="17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7" fontId="28" fillId="2" borderId="1" xfId="0" applyNumberFormat="1" applyFont="1" applyFill="1" applyBorder="1" applyAlignment="1">
      <alignment horizontal="center" vertical="center" wrapText="1"/>
    </xf>
    <xf numFmtId="167" fontId="28" fillId="13" borderId="17" xfId="0" applyNumberFormat="1" applyFont="1" applyFill="1" applyBorder="1" applyAlignment="1">
      <alignment horizontal="center" vertical="center" wrapText="1"/>
    </xf>
    <xf numFmtId="167" fontId="28" fillId="2" borderId="13" xfId="0" applyNumberFormat="1" applyFont="1" applyFill="1" applyBorder="1" applyAlignment="1">
      <alignment horizontal="center" vertical="center" wrapText="1"/>
    </xf>
    <xf numFmtId="167" fontId="28" fillId="2" borderId="17" xfId="0" applyNumberFormat="1" applyFont="1" applyFill="1" applyBorder="1" applyAlignment="1">
      <alignment horizontal="center" vertical="center" wrapText="1"/>
    </xf>
    <xf numFmtId="167" fontId="28" fillId="13" borderId="2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3" fontId="0" fillId="0" borderId="1" xfId="56" applyFont="1" applyBorder="1" applyAlignment="1">
      <alignment horizontal="center" vertical="center"/>
    </xf>
    <xf numFmtId="0" fontId="21" fillId="0" borderId="0" xfId="0" applyFont="1"/>
    <xf numFmtId="0" fontId="22" fillId="0" borderId="1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16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2" fillId="0" borderId="18" xfId="0" applyFont="1" applyBorder="1" applyAlignment="1">
      <alignment vertical="center" wrapText="1"/>
    </xf>
    <xf numFmtId="0" fontId="22" fillId="0" borderId="20" xfId="0" applyFont="1" applyBorder="1" applyAlignment="1">
      <alignment vertical="center" wrapText="1"/>
    </xf>
    <xf numFmtId="0" fontId="22" fillId="0" borderId="21" xfId="0" applyFont="1" applyBorder="1" applyAlignment="1">
      <alignment wrapText="1"/>
    </xf>
    <xf numFmtId="0" fontId="21" fillId="0" borderId="1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5" fillId="0" borderId="7" xfId="54" applyBorder="1" applyAlignment="1">
      <alignment horizontal="left"/>
    </xf>
    <xf numFmtId="0" fontId="5" fillId="0" borderId="8" xfId="3" applyBorder="1" applyAlignment="1">
      <alignment horizontal="left"/>
    </xf>
    <xf numFmtId="0" fontId="5" fillId="0" borderId="9" xfId="3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</cellXfs>
  <cellStyles count="57">
    <cellStyle name="BodyStyle" xfId="26" xr:uid="{00000000-0005-0000-0000-000000000000}"/>
    <cellStyle name="BodyStyleBold" xfId="27" xr:uid="{00000000-0005-0000-0000-000001000000}"/>
    <cellStyle name="BodyStyleBoldRight" xfId="28" xr:uid="{00000000-0005-0000-0000-000002000000}"/>
    <cellStyle name="BodyStyleWithBorder" xfId="34" xr:uid="{00000000-0005-0000-0000-000003000000}"/>
    <cellStyle name="BorderThinBlack" xfId="38" xr:uid="{00000000-0005-0000-0000-000004000000}"/>
    <cellStyle name="Comma" xfId="17" xr:uid="{00000000-0005-0000-0000-000005000000}"/>
    <cellStyle name="Comma [0]" xfId="18" xr:uid="{00000000-0005-0000-0000-000006000000}"/>
    <cellStyle name="Comma [0] 2" xfId="42" xr:uid="{00000000-0005-0000-0000-000007000000}"/>
    <cellStyle name="Comma 2" xfId="41" xr:uid="{00000000-0005-0000-0000-000008000000}"/>
    <cellStyle name="Comma 3" xfId="43" xr:uid="{00000000-0005-0000-0000-000009000000}"/>
    <cellStyle name="Comma 4" xfId="45" xr:uid="{00000000-0005-0000-0000-00000A000000}"/>
    <cellStyle name="Comma 5" xfId="46" xr:uid="{00000000-0005-0000-0000-00000B000000}"/>
    <cellStyle name="Currency" xfId="15" xr:uid="{00000000-0005-0000-0000-00000C000000}"/>
    <cellStyle name="Currency [0]" xfId="16" xr:uid="{00000000-0005-0000-0000-00000D000000}"/>
    <cellStyle name="Currency [0] 2" xfId="40" xr:uid="{00000000-0005-0000-0000-00000E000000}"/>
    <cellStyle name="Currency 2" xfId="39" xr:uid="{00000000-0005-0000-0000-00000F000000}"/>
    <cellStyle name="Currency 3" xfId="48" xr:uid="{00000000-0005-0000-0000-000010000000}"/>
    <cellStyle name="Currency 4" xfId="47" xr:uid="{00000000-0005-0000-0000-000011000000}"/>
    <cellStyle name="Currency 5" xfId="49" xr:uid="{00000000-0005-0000-0000-000012000000}"/>
    <cellStyle name="DateStyle" xfId="30" xr:uid="{00000000-0005-0000-0000-000013000000}"/>
    <cellStyle name="DateTimeStyle" xfId="31" xr:uid="{00000000-0005-0000-0000-000014000000}"/>
    <cellStyle name="Decimal" xfId="33" xr:uid="{00000000-0005-0000-0000-000015000000}"/>
    <cellStyle name="DecimalWithBorder" xfId="37" xr:uid="{00000000-0005-0000-0000-000016000000}"/>
    <cellStyle name="EuroCurrency" xfId="29" xr:uid="{00000000-0005-0000-0000-000017000000}"/>
    <cellStyle name="EuroCurrencyWithBorder" xfId="35" xr:uid="{00000000-0005-0000-0000-000018000000}"/>
    <cellStyle name="HeaderStyle" xfId="20" xr:uid="{00000000-0005-0000-0000-000019000000}"/>
    <cellStyle name="HeaderStyle 2" xfId="44" xr:uid="{00000000-0005-0000-0000-00001A000000}"/>
    <cellStyle name="HeaderSubTop" xfId="24" xr:uid="{00000000-0005-0000-0000-00001B000000}"/>
    <cellStyle name="HeaderSubTopNoBold" xfId="25" xr:uid="{00000000-0005-0000-0000-00001C000000}"/>
    <cellStyle name="HeaderTopBuyer" xfId="21" xr:uid="{00000000-0005-0000-0000-00001D000000}"/>
    <cellStyle name="HeaderTopStyle" xfId="22" xr:uid="{00000000-0005-0000-0000-00001E000000}"/>
    <cellStyle name="HeaderTopStyleAlignRight" xfId="23" xr:uid="{00000000-0005-0000-0000-00001F000000}"/>
    <cellStyle name="Hipervínculo" xfId="54" builtinId="8"/>
    <cellStyle name="Hipervínculo 2" xfId="6" xr:uid="{00000000-0005-0000-0000-000021000000}"/>
    <cellStyle name="Hyperlink" xfId="3" xr:uid="{00000000-0005-0000-0000-000022000000}"/>
    <cellStyle name="MainTitle" xfId="19" xr:uid="{00000000-0005-0000-0000-000023000000}"/>
    <cellStyle name="Millares" xfId="56" builtinId="3"/>
    <cellStyle name="Millares 2" xfId="7" xr:uid="{00000000-0005-0000-0000-000024000000}"/>
    <cellStyle name="Millares 3" xfId="52" xr:uid="{00000000-0005-0000-0000-000025000000}"/>
    <cellStyle name="Millares 5 3" xfId="53" xr:uid="{00000000-0005-0000-0000-000026000000}"/>
    <cellStyle name="Moneda" xfId="55" builtinId="4"/>
    <cellStyle name="Moneda [0]" xfId="1" builtinId="7"/>
    <cellStyle name="Moneda [0] 2" xfId="5" xr:uid="{00000000-0005-0000-0000-000028000000}"/>
    <cellStyle name="Moneda [0] 3" xfId="12" xr:uid="{00000000-0005-0000-0000-000029000000}"/>
    <cellStyle name="Moneda [0] 4" xfId="51" xr:uid="{00000000-0005-0000-0000-00002A000000}"/>
    <cellStyle name="Normal" xfId="0" builtinId="0"/>
    <cellStyle name="Normal 2" xfId="4" xr:uid="{00000000-0005-0000-0000-00002C000000}"/>
    <cellStyle name="Normal 2 2" xfId="50" xr:uid="{00000000-0005-0000-0000-00002D000000}"/>
    <cellStyle name="Normal 3" xfId="9" xr:uid="{00000000-0005-0000-0000-00002E000000}"/>
    <cellStyle name="Normal 4" xfId="11" xr:uid="{00000000-0005-0000-0000-00002F000000}"/>
    <cellStyle name="Normal 5" xfId="13" xr:uid="{00000000-0005-0000-0000-000030000000}"/>
    <cellStyle name="Numeric" xfId="32" xr:uid="{00000000-0005-0000-0000-000031000000}"/>
    <cellStyle name="NumericWithBorder" xfId="36" xr:uid="{00000000-0005-0000-0000-000032000000}"/>
    <cellStyle name="Percent" xfId="14" xr:uid="{00000000-0005-0000-0000-000033000000}"/>
    <cellStyle name="Porcentaje" xfId="2" builtinId="5"/>
    <cellStyle name="Porcentaje 2" xfId="8" xr:uid="{00000000-0005-0000-0000-000035000000}"/>
    <cellStyle name="Porcentaje 3" xfId="10" xr:uid="{00000000-0005-0000-0000-000036000000}"/>
  </cellStyles>
  <dxfs count="3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Correo Electrónico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Hoja2!$A$2:$A$3</c:f>
              <c:strCache>
                <c:ptCount val="2"/>
                <c:pt idx="0">
                  <c:v>Proveedores </c:v>
                </c:pt>
                <c:pt idx="1">
                  <c:v>Cotizaciones</c:v>
                </c:pt>
              </c:strCache>
            </c:strRef>
          </c:cat>
          <c:val>
            <c:numRef>
              <c:f>Hoja2!$B$2:$B$3</c:f>
              <c:numCache>
                <c:formatCode>General</c:formatCode>
                <c:ptCount val="2"/>
                <c:pt idx="0">
                  <c:v>500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3B-4222-8652-9C6DDD93F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05897392"/>
        <c:axId val="1221367264"/>
        <c:axId val="0"/>
      </c:bar3DChart>
      <c:catAx>
        <c:axId val="130589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221367264"/>
        <c:crosses val="autoZero"/>
        <c:auto val="1"/>
        <c:lblAlgn val="ctr"/>
        <c:lblOffset val="100"/>
        <c:noMultiLvlLbl val="0"/>
      </c:catAx>
      <c:valAx>
        <c:axId val="122136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3058973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Cotizaciones por correo electrónico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Hoja1!$A$2</c:f>
              <c:strCache>
                <c:ptCount val="1"/>
                <c:pt idx="0">
                  <c:v>Proveedores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val>
            <c:numRef>
              <c:f>Hoja1!$B$2</c:f>
              <c:numCache>
                <c:formatCode>General</c:formatCode>
                <c:ptCount val="1"/>
                <c:pt idx="0">
                  <c:v>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B5-4283-B4A0-40A9D64DA3CF}"/>
            </c:ext>
          </c:extLst>
        </c:ser>
        <c:ser>
          <c:idx val="1"/>
          <c:order val="1"/>
          <c:tx>
            <c:strRef>
              <c:f>Hoja1!$A$3</c:f>
              <c:strCache>
                <c:ptCount val="1"/>
                <c:pt idx="0">
                  <c:v>Cotizaciones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val>
            <c:numRef>
              <c:f>Hoja1!$B$3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B5-4283-B4A0-40A9D64DA3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0417088"/>
        <c:axId val="1530425248"/>
        <c:axId val="0"/>
      </c:bar3DChart>
      <c:catAx>
        <c:axId val="1530417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530425248"/>
        <c:crosses val="autoZero"/>
        <c:auto val="1"/>
        <c:lblAlgn val="ctr"/>
        <c:lblOffset val="100"/>
        <c:noMultiLvlLbl val="0"/>
      </c:catAx>
      <c:valAx>
        <c:axId val="153042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5304170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35000"/>
                <a:lumOff val="6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133350</xdr:colOff>
      <xdr:row>0</xdr:row>
      <xdr:rowOff>66675</xdr:rowOff>
    </xdr:from>
    <xdr:to>
      <xdr:col>13</xdr:col>
      <xdr:colOff>657226</xdr:colOff>
      <xdr:row>4</xdr:row>
      <xdr:rowOff>239464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69EA45-4289-4155-B650-5A9D02C6C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73550" y="66675"/>
          <a:ext cx="523876" cy="9824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142875</xdr:colOff>
      <xdr:row>0</xdr:row>
      <xdr:rowOff>19050</xdr:rowOff>
    </xdr:from>
    <xdr:to>
      <xdr:col>15</xdr:col>
      <xdr:colOff>666751</xdr:colOff>
      <xdr:row>3</xdr:row>
      <xdr:rowOff>153973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BBD0B7-59FD-4EB0-A558-475659290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19075" y="19050"/>
          <a:ext cx="523876" cy="9652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10</xdr:row>
      <xdr:rowOff>52387</xdr:rowOff>
    </xdr:from>
    <xdr:to>
      <xdr:col>14</xdr:col>
      <xdr:colOff>533400</xdr:colOff>
      <xdr:row>24</xdr:row>
      <xdr:rowOff>128587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915E8A4-54CE-B4D9-2548-0B90BB1D4F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2</xdr:row>
      <xdr:rowOff>185737</xdr:rowOff>
    </xdr:from>
    <xdr:to>
      <xdr:col>11</xdr:col>
      <xdr:colOff>180975</xdr:colOff>
      <xdr:row>17</xdr:row>
      <xdr:rowOff>71437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DB555DE-5AA4-6AC1-6DF4-C5D9DE22F1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ini.castellanos@GobiernoBogota.Gov.Co" TargetMode="External"/><Relationship Id="rId1" Type="http://schemas.openxmlformats.org/officeDocument/2006/relationships/hyperlink" Target="mailto:Lilian.mora@GobiernoBogota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3:N315"/>
  <sheetViews>
    <sheetView showGridLines="0" topLeftCell="B111" zoomScale="70" zoomScaleNormal="70" workbookViewId="0">
      <selection activeCell="C121" sqref="C121"/>
    </sheetView>
  </sheetViews>
  <sheetFormatPr baseColWidth="10" defaultColWidth="0" defaultRowHeight="15" customHeight="1" x14ac:dyDescent="0.35"/>
  <cols>
    <col min="1" max="1" width="6.54296875" customWidth="1"/>
    <col min="2" max="2" width="5" customWidth="1"/>
    <col min="3" max="3" width="54.81640625" bestFit="1" customWidth="1"/>
    <col min="4" max="4" width="97.1796875" customWidth="1"/>
    <col min="5" max="5" width="15" style="17" customWidth="1"/>
    <col min="6" max="6" width="19.26953125" customWidth="1"/>
    <col min="7" max="7" width="13.1796875" customWidth="1"/>
    <col min="8" max="8" width="20.453125" customWidth="1"/>
    <col min="9" max="9" width="20.7265625" customWidth="1"/>
    <col min="10" max="10" width="39.26953125" customWidth="1"/>
    <col min="11" max="11" width="14.81640625" bestFit="1" customWidth="1"/>
    <col min="12" max="13" width="12.1796875" customWidth="1"/>
    <col min="14" max="14" width="11.453125" customWidth="1"/>
    <col min="15" max="16384" width="11.453125" hidden="1"/>
  </cols>
  <sheetData>
    <row r="3" spans="2:13" ht="18.5" x14ac:dyDescent="0.45">
      <c r="B3" s="101" t="s">
        <v>433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1"/>
    </row>
    <row r="5" spans="2:13" ht="42" x14ac:dyDescent="0.35">
      <c r="B5" s="1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3" t="s">
        <v>6</v>
      </c>
      <c r="I5" s="3" t="s">
        <v>7</v>
      </c>
      <c r="J5" s="4" t="s">
        <v>8</v>
      </c>
      <c r="K5" s="4" t="s">
        <v>9</v>
      </c>
      <c r="L5" s="4" t="s">
        <v>10</v>
      </c>
      <c r="M5" s="4" t="s">
        <v>11</v>
      </c>
    </row>
    <row r="6" spans="2:13" ht="29" x14ac:dyDescent="0.35">
      <c r="B6" s="13">
        <f>CosteoIndividual!B5</f>
        <v>1</v>
      </c>
      <c r="C6" s="13" t="str">
        <f>CosteoIndividual!C5</f>
        <v>Esterilización quirúrgica</v>
      </c>
      <c r="D6" s="16" t="str">
        <f>CosteoIndividual!D5</f>
        <v xml:space="preserve">La esterilización para hembras (ovario histerectomia latero lateral derecha) y machos (orquiectomía) procedimientos tanto en caninos como en felinos. </v>
      </c>
      <c r="E6" s="13" t="str">
        <f>CosteoIndividual!E5</f>
        <v>Incluye todo lo necesario y requerido para realizar el procedimiento (infraestructura, insumos, personal medico y logistico), (el procedimeinto se realizara en UMQ)</v>
      </c>
      <c r="F6" s="13" t="str">
        <f>CosteoIndividual!F5</f>
        <v xml:space="preserve">Unidad </v>
      </c>
      <c r="G6" s="13">
        <f>CosteoIndividual!G5</f>
        <v>1</v>
      </c>
      <c r="H6" s="84">
        <f>CosteoIndividual!K5</f>
        <v>197314</v>
      </c>
      <c r="I6" s="84">
        <f>CosteoIndividual!L5</f>
        <v>197314</v>
      </c>
      <c r="J6" s="13" t="str">
        <f>CosteoIndividual!M5</f>
        <v>Proceso FDLB-ES-C-120-2025 - PYBA</v>
      </c>
      <c r="K6" s="13">
        <f>CosteoIndividual!N5</f>
        <v>2970.8290841018252</v>
      </c>
      <c r="L6" s="13">
        <f>CosteoIndividual!O5</f>
        <v>1.5056362557799029E-2</v>
      </c>
      <c r="M6" s="10" t="str">
        <f>IF(L6="","",IF(L6&lt;0.15,"Promedio","Mediana"))</f>
        <v>Promedio</v>
      </c>
    </row>
    <row r="7" spans="2:13" ht="87" x14ac:dyDescent="0.35">
      <c r="B7" s="13">
        <f>CosteoIndividual!B6</f>
        <v>2</v>
      </c>
      <c r="C7" s="13" t="str">
        <f>CosteoIndividual!C6</f>
        <v>Suministro e implantación de microchip de identificación</v>
      </c>
      <c r="D7" s="16" t="str">
        <f>CosteoIndividual!D6</f>
        <v xml:space="preserve">Microchip Hitag- S256- Estándar ISO 11784/85 FDX-B, Frecuencia 132.2 kHz, Período de validez: toda la vida, tipo de recubrimiento del microchip: Parylene, Temperatura de funcionamiento -10°C hasta 45°C, certificado del comité Internacional de Registro de Animales (ICAR), tipo de esterilización Gas EO, material del aplicador: Polipropileno, dimensiones del microchip: Longitud: 8.0 a 12.0 mm +- 0.6mm, temperatura de almacenamiento -20°C hasta 50°C
Se implantará el microchip bajo la piel de los animales mediante una inyección, procedimiento para caninos y felinos  </v>
      </c>
      <c r="E7" s="13" t="str">
        <f>CosteoIndividual!E6</f>
        <v>INCLUYE  MEDICAMENTO, MATERIALES Y/O INSUMOS, DILIGENCIAMIENTO DE DOCUMENTACIÓN FÍSICA Y/O DIGITAL RELACIONADA.</v>
      </c>
      <c r="F7" s="13" t="str">
        <f>CosteoIndividual!F6</f>
        <v xml:space="preserve">Unidad </v>
      </c>
      <c r="G7" s="13">
        <f>CosteoIndividual!G6</f>
        <v>1</v>
      </c>
      <c r="H7" s="84">
        <f>CosteoIndividual!K6</f>
        <v>33089</v>
      </c>
      <c r="I7" s="84">
        <f>CosteoIndividual!L6</f>
        <v>33089</v>
      </c>
      <c r="J7" s="13" t="str">
        <f>CosteoIndividual!M6</f>
        <v>Proceso FDLB-ES-C-120-2025 - PYBA</v>
      </c>
      <c r="K7" s="13">
        <f>CosteoIndividual!N6</f>
        <v>341.86888324814436</v>
      </c>
      <c r="L7" s="13">
        <f>CosteoIndividual!O6</f>
        <v>1.0331694501193063E-2</v>
      </c>
      <c r="M7" s="10" t="str">
        <f t="shared" ref="M7:M22" si="0">IF(L7="","",IF(L7&lt;0.15,"Promedio","Mediana"))</f>
        <v>Promedio</v>
      </c>
    </row>
    <row r="8" spans="2:13" ht="29" x14ac:dyDescent="0.35">
      <c r="B8" s="13">
        <f>CosteoIndividual!B7</f>
        <v>3</v>
      </c>
      <c r="C8" s="13" t="str">
        <f>CosteoIndividual!C7</f>
        <v>Suministro de Lector de Microchips</v>
      </c>
      <c r="D8" s="16" t="str">
        <f>CosteoIndividual!D7</f>
        <v>Lector de Microchips (un escáner lector de microchips de identificación de mascotas compatible con protocolo de 10 dígitos FDX-B de 15 dígitos y FDX-A (FECAVA)</v>
      </c>
      <c r="E8" s="13">
        <f>CosteoIndividual!E7</f>
        <v>0</v>
      </c>
      <c r="F8" s="13" t="str">
        <f>CosteoIndividual!F7</f>
        <v xml:space="preserve">Unidad </v>
      </c>
      <c r="G8" s="13">
        <f>CosteoIndividual!G7</f>
        <v>1</v>
      </c>
      <c r="H8" s="84">
        <f>CosteoIndividual!K7</f>
        <v>301667</v>
      </c>
      <c r="I8" s="84">
        <f>CosteoIndividual!L7</f>
        <v>301667</v>
      </c>
      <c r="J8" s="13" t="str">
        <f>CosteoIndividual!M7</f>
        <v>Proceso FDLB-ES-C-120-2025 - PYBA</v>
      </c>
      <c r="K8" s="13">
        <f>CosteoIndividual!N7</f>
        <v>17559.422921421232</v>
      </c>
      <c r="L8" s="13">
        <f>CosteoIndividual!O7</f>
        <v>5.8208031783716786E-2</v>
      </c>
      <c r="M8" s="10" t="str">
        <f t="shared" si="0"/>
        <v>Promedio</v>
      </c>
    </row>
    <row r="9" spans="2:13" ht="72.5" x14ac:dyDescent="0.35">
      <c r="B9" s="13">
        <f>CosteoIndividual!B8</f>
        <v>4</v>
      </c>
      <c r="C9" s="13" t="str">
        <f>CosteoIndividual!C8</f>
        <v>VALORACIÓN MEDICO VETERINARIA</v>
      </c>
      <c r="D9" s="16" t="str">
        <f>CosteoIndividual!D8</f>
        <v xml:space="preserve">La valoración médico veterinaria incluye: Evaluación del estado general (observación de nivel de alerta, postura, movilidad, y apariencia general). Toma de constantes vitales (temperatura rectal, frecuencia cardiaca y frecuencia respiratoria) y ascultación del tórax. Revisión cabeza y cuello (ojos, oidos, nariz, boca, dientes, encias y ganglios linfáticos). Palpación de musculos, huesos, articulaciones piel, abdomen y evaluacion de extremidades (movilidad, fuerza muscular y reflejos)  </v>
      </c>
      <c r="E9" s="13" t="str">
        <f>CosteoIndividual!E8</f>
        <v xml:space="preserve">INCLUYE EXPLORACIÓN CLÍNICA VETERINARIA COMPLETA, DILIGENCIAMIENTO DE FORMATO FÍSICO O DIGITAL </v>
      </c>
      <c r="F9" s="13" t="str">
        <f>CosteoIndividual!F8</f>
        <v>unidad</v>
      </c>
      <c r="G9" s="13">
        <f>CosteoIndividual!G8</f>
        <v>1</v>
      </c>
      <c r="H9" s="84">
        <f>CosteoIndividual!K8</f>
        <v>146009</v>
      </c>
      <c r="I9" s="84">
        <f>CosteoIndividual!L8</f>
        <v>146009</v>
      </c>
      <c r="J9" s="13" t="str">
        <f>CosteoIndividual!M8</f>
        <v>Proceso FDLB-ES-C-120-2025 - PYBA</v>
      </c>
      <c r="K9" s="13">
        <f>CosteoIndividual!N8</f>
        <v>3040.3436306942094</v>
      </c>
      <c r="L9" s="13">
        <f>CosteoIndividual!O8</f>
        <v>2.0823037766740111E-2</v>
      </c>
      <c r="M9" s="10" t="str">
        <f t="shared" si="0"/>
        <v>Promedio</v>
      </c>
    </row>
    <row r="10" spans="2:13" ht="29" x14ac:dyDescent="0.35">
      <c r="B10" s="13">
        <f>CosteoIndividual!B9</f>
        <v>5</v>
      </c>
      <c r="C10" s="13" t="str">
        <f>CosteoIndividual!C9</f>
        <v xml:space="preserve">Vacunación caninos </v>
      </c>
      <c r="D10" s="16" t="str">
        <f>CosteoIndividual!D9</f>
        <v>Vacuna Triple Canina (inmunización activa contra moquillo, hepatitis infecciosa y complejo respiratorio causado por adenovirus tipo 2 y leptospirosis canina)</v>
      </c>
      <c r="E10" s="13" t="str">
        <f>CosteoIndividual!E9</f>
        <v>INCLUYE MEDICAMENTO, MATERIALES Y/O INSUMOS, DILIGENCIAMIENTO DE DOCUMENTACIÓN FÍSICA Y/O DIGITAL RELACIONADA.</v>
      </c>
      <c r="F10" s="13" t="str">
        <f>CosteoIndividual!F9</f>
        <v>unidad</v>
      </c>
      <c r="G10" s="13">
        <f>CosteoIndividual!G9</f>
        <v>1</v>
      </c>
      <c r="H10" s="84">
        <f>CosteoIndividual!K9</f>
        <v>48025</v>
      </c>
      <c r="I10" s="84">
        <f>CosteoIndividual!L9</f>
        <v>48025</v>
      </c>
      <c r="J10" s="13" t="str">
        <f>CosteoIndividual!M9</f>
        <v>Proceso FDLB-ES-C-120-2025 - PYBA</v>
      </c>
      <c r="K10" s="13">
        <f>CosteoIndividual!N9</f>
        <v>8969.4040121589733</v>
      </c>
      <c r="L10" s="13">
        <f>CosteoIndividual!O9</f>
        <v>0.20694644904039164</v>
      </c>
      <c r="M10" s="10" t="str">
        <f t="shared" si="0"/>
        <v>Mediana</v>
      </c>
    </row>
    <row r="11" spans="2:13" ht="14.5" x14ac:dyDescent="0.35">
      <c r="B11" s="13">
        <f>CosteoIndividual!B10</f>
        <v>6</v>
      </c>
      <c r="C11" s="13" t="str">
        <f>CosteoIndividual!C10</f>
        <v xml:space="preserve">Vacunación caninos </v>
      </c>
      <c r="D11" s="16" t="str">
        <f>CosteoIndividual!D10</f>
        <v>Vacuna Parvovirus (vacuna contra parvovirosis canina)</v>
      </c>
      <c r="E11" s="13">
        <f>CosteoIndividual!E10</f>
        <v>0</v>
      </c>
      <c r="F11" s="13" t="str">
        <f>CosteoIndividual!F10</f>
        <v>unidad</v>
      </c>
      <c r="G11" s="13">
        <f>CosteoIndividual!G10</f>
        <v>1</v>
      </c>
      <c r="H11" s="84">
        <f>CosteoIndividual!K10</f>
        <v>103148</v>
      </c>
      <c r="I11" s="84">
        <f>CosteoIndividual!L10</f>
        <v>103148</v>
      </c>
      <c r="J11" s="13" t="str">
        <f>CosteoIndividual!M10</f>
        <v>Proceso FDLB-ES-C-120-2025 - PYBA</v>
      </c>
      <c r="K11" s="13">
        <f>CosteoIndividual!N10</f>
        <v>105583.77746604825</v>
      </c>
      <c r="L11" s="13">
        <f>CosteoIndividual!O10</f>
        <v>0.64740371741666003</v>
      </c>
      <c r="M11" s="10" t="str">
        <f t="shared" si="0"/>
        <v>Mediana</v>
      </c>
    </row>
    <row r="12" spans="2:13" ht="29" x14ac:dyDescent="0.35">
      <c r="B12" s="13">
        <f>CosteoIndividual!B11</f>
        <v>7</v>
      </c>
      <c r="C12" s="13" t="str">
        <f>CosteoIndividual!C11</f>
        <v xml:space="preserve">Vacunación caninos </v>
      </c>
      <c r="D12" s="16" t="str">
        <f>CosteoIndividual!D11</f>
        <v>Vacuna Pentavalente (contra cinco enfermedades infecciosas comunes: moquillo, hepatitis, parvovirus, parainfluenza y leptospirosis</v>
      </c>
      <c r="E12" s="13">
        <f>CosteoIndividual!E11</f>
        <v>0</v>
      </c>
      <c r="F12" s="13" t="str">
        <f>CosteoIndividual!F11</f>
        <v>unidad</v>
      </c>
      <c r="G12" s="13">
        <f>CosteoIndividual!G11</f>
        <v>1</v>
      </c>
      <c r="H12" s="84">
        <f>CosteoIndividual!K11</f>
        <v>99297</v>
      </c>
      <c r="I12" s="84">
        <f>CosteoIndividual!L11</f>
        <v>99297</v>
      </c>
      <c r="J12" s="13" t="str">
        <f>CosteoIndividual!M11</f>
        <v>Proceso FDLB-ES-C-120-2025 - PYBA</v>
      </c>
      <c r="K12" s="13">
        <f>CosteoIndividual!N11</f>
        <v>2035.3298416481205</v>
      </c>
      <c r="L12" s="13">
        <f>CosteoIndividual!O11</f>
        <v>2.0497449330708982E-2</v>
      </c>
      <c r="M12" s="10" t="str">
        <f t="shared" si="0"/>
        <v>Promedio</v>
      </c>
    </row>
    <row r="13" spans="2:13" ht="14.5" x14ac:dyDescent="0.35">
      <c r="B13" s="13">
        <f>CosteoIndividual!B12</f>
        <v>8</v>
      </c>
      <c r="C13" s="13" t="str">
        <f>CosteoIndividual!C12</f>
        <v xml:space="preserve">Vacunación caninos </v>
      </c>
      <c r="D13" s="16" t="str">
        <f>CosteoIndividual!D12</f>
        <v>Vacuna tos de las perreras (Complejo Respiratorio causado por Adenovirus tipo 2 y Parainfluenza)</v>
      </c>
      <c r="E13" s="13">
        <f>CosteoIndividual!E12</f>
        <v>0</v>
      </c>
      <c r="F13" s="13" t="str">
        <f>CosteoIndividual!F12</f>
        <v>unidad</v>
      </c>
      <c r="G13" s="13">
        <f>CosteoIndividual!G12</f>
        <v>1</v>
      </c>
      <c r="H13" s="84">
        <f>CosteoIndividual!K12</f>
        <v>92239</v>
      </c>
      <c r="I13" s="84">
        <f>CosteoIndividual!L12</f>
        <v>92239</v>
      </c>
      <c r="J13" s="13" t="str">
        <f>CosteoIndividual!M12</f>
        <v>Proceso FDLB-ES-C-120-2025 - PYBA</v>
      </c>
      <c r="K13" s="13">
        <f>CosteoIndividual!N12</f>
        <v>1950.4275310622229</v>
      </c>
      <c r="L13" s="13">
        <f>CosteoIndividual!O12</f>
        <v>2.1145254344407532E-2</v>
      </c>
      <c r="M13" s="10" t="str">
        <f t="shared" si="0"/>
        <v>Promedio</v>
      </c>
    </row>
    <row r="14" spans="2:13" ht="29" x14ac:dyDescent="0.35">
      <c r="B14" s="13">
        <f>CosteoIndividual!B13</f>
        <v>9</v>
      </c>
      <c r="C14" s="13" t="str">
        <f>CosteoIndividual!C13</f>
        <v>Vacunación felinos </v>
      </c>
      <c r="D14" s="16" t="str">
        <f>CosteoIndividual!D13</f>
        <v>Vacuna Leucemia felina (La vacunación con este producto previene la viremia persistente en gatos que se han expuesto al virus virulento de la Leucemia Felina)</v>
      </c>
      <c r="E14" s="13" t="str">
        <f>CosteoIndividual!E13</f>
        <v>INCLUYE MEDICAMENTO, MATERIALES Y/O INSUMOS, DILIGENCIAMIENTO DE DOCUMENTACIÓN FÍSICA Y/O DIGITAL RELACIONADA.</v>
      </c>
      <c r="F14" s="13" t="str">
        <f>CosteoIndividual!F13</f>
        <v>unidad</v>
      </c>
      <c r="G14" s="13">
        <f>CosteoIndividual!G13</f>
        <v>1</v>
      </c>
      <c r="H14" s="84">
        <f>CosteoIndividual!K13</f>
        <v>105520</v>
      </c>
      <c r="I14" s="84">
        <f>CosteoIndividual!L13</f>
        <v>105520</v>
      </c>
      <c r="J14" s="13" t="str">
        <f>CosteoIndividual!M13</f>
        <v>Proceso FDLB-ES-C-120-2025 - PYBA</v>
      </c>
      <c r="K14" s="13">
        <f>CosteoIndividual!N13</f>
        <v>2679.0959400368829</v>
      </c>
      <c r="L14" s="13">
        <f>CosteoIndividual!O13</f>
        <v>2.5389562710866079E-2</v>
      </c>
      <c r="M14" s="10" t="str">
        <f t="shared" si="0"/>
        <v>Promedio</v>
      </c>
    </row>
    <row r="15" spans="2:13" ht="29" x14ac:dyDescent="0.35">
      <c r="B15" s="13">
        <f>CosteoIndividual!B14</f>
        <v>10</v>
      </c>
      <c r="C15" s="13" t="str">
        <f>CosteoIndividual!C14</f>
        <v>Vacunación felinos </v>
      </c>
      <c r="D15" s="16" t="str">
        <f>CosteoIndividual!D14</f>
        <v>Vacuna triple felina (Vacuna que protege a los felinos contra el moquillo (panleucopenia), la gripe felina (rinotraqueítis) y la calicivirus</v>
      </c>
      <c r="E15" s="13">
        <f>CosteoIndividual!E14</f>
        <v>0</v>
      </c>
      <c r="F15" s="13" t="str">
        <f>CosteoIndividual!F14</f>
        <v>unidad</v>
      </c>
      <c r="G15" s="13">
        <f>CosteoIndividual!G14</f>
        <v>1</v>
      </c>
      <c r="H15" s="84">
        <f>CosteoIndividual!K14</f>
        <v>111807</v>
      </c>
      <c r="I15" s="84">
        <f>CosteoIndividual!L14</f>
        <v>111807</v>
      </c>
      <c r="J15" s="13" t="str">
        <f>CosteoIndividual!M14</f>
        <v>Proceso FDLB-ES-C-120-2025 - PYBA</v>
      </c>
      <c r="K15" s="13">
        <f>CosteoIndividual!N14</f>
        <v>2281.7365373384323</v>
      </c>
      <c r="L15" s="13">
        <f>CosteoIndividual!O14</f>
        <v>2.0407894251416418E-2</v>
      </c>
      <c r="M15" s="10" t="str">
        <f t="shared" si="0"/>
        <v>Promedio</v>
      </c>
    </row>
    <row r="16" spans="2:13" ht="29" x14ac:dyDescent="0.35">
      <c r="B16" s="13">
        <f>CosteoIndividual!B15</f>
        <v>11</v>
      </c>
      <c r="C16" s="13" t="str">
        <f>CosteoIndividual!C15</f>
        <v>Desparasitación interna de caninos y felinos</v>
      </c>
      <c r="D16" s="16" t="str">
        <f>CosteoIndividual!D15</f>
        <v>Desparasitación interna paciente talla pequeña (0 kg –10 kg) con la siguiente composición: (pirantel 5% + febantel 15% + praziquantel 5% - mezcla de tetrahidropirimidina + probenzimidazol + isoquinolina)</v>
      </c>
      <c r="E16" s="13" t="str">
        <f>CosteoIndividual!E15</f>
        <v>INCLUYE MEDICAMENTO DE AMPLIO ESPECTRO, MATERIALES Y/O INSUMOS, DILIGENCIAMIENTO DE DOCUMENTACIÓN FÍSICA Y/O DIGITAL RELACIONADA.</v>
      </c>
      <c r="F16" s="13" t="str">
        <f>CosteoIndividual!F15</f>
        <v>unidad</v>
      </c>
      <c r="G16" s="13">
        <f>CosteoIndividual!G15</f>
        <v>1</v>
      </c>
      <c r="H16" s="84">
        <f>CosteoIndividual!K15</f>
        <v>43082</v>
      </c>
      <c r="I16" s="84">
        <f>CosteoIndividual!L15</f>
        <v>43082</v>
      </c>
      <c r="J16" s="13" t="str">
        <f>CosteoIndividual!M15</f>
        <v>Proceso FDLB-ES-C-120-2025 - PYBA</v>
      </c>
      <c r="K16" s="13">
        <f>CosteoIndividual!N15</f>
        <v>1491.1395814787006</v>
      </c>
      <c r="L16" s="13">
        <f>CosteoIndividual!O15</f>
        <v>3.4611897258705233E-2</v>
      </c>
      <c r="M16" s="10" t="str">
        <f t="shared" si="0"/>
        <v>Promedio</v>
      </c>
    </row>
    <row r="17" spans="2:13" ht="29" x14ac:dyDescent="0.35">
      <c r="B17" s="13">
        <f>CosteoIndividual!B16</f>
        <v>12</v>
      </c>
      <c r="C17" s="13" t="str">
        <f>CosteoIndividual!C16</f>
        <v>Desparasitación interna de caninos y felinos</v>
      </c>
      <c r="D17" s="16" t="str">
        <f>CosteoIndividual!D16</f>
        <v>Desparasitación interna paciente talla mediana (10 kg –25 kg) con la siguiente composición: (pirantel 5% + febantel 15% + praziquantel 5% - mezcla de tetrahidropirimidina + probenzimidazol + isoquinolina)</v>
      </c>
      <c r="E17" s="13">
        <f>CosteoIndividual!E16</f>
        <v>0</v>
      </c>
      <c r="F17" s="13" t="str">
        <f>CosteoIndividual!F16</f>
        <v>unidad</v>
      </c>
      <c r="G17" s="13">
        <f>CosteoIndividual!G16</f>
        <v>1</v>
      </c>
      <c r="H17" s="84">
        <f>CosteoIndividual!K16</f>
        <v>55226</v>
      </c>
      <c r="I17" s="84">
        <f>CosteoIndividual!L16</f>
        <v>55226</v>
      </c>
      <c r="J17" s="13" t="str">
        <f>CosteoIndividual!M16</f>
        <v>Proceso FDLB-ES-C-120-2025 - PYBA</v>
      </c>
      <c r="K17" s="13">
        <f>CosteoIndividual!N16</f>
        <v>278785.82566969458</v>
      </c>
      <c r="L17" s="13">
        <f>CosteoIndividual!O16</f>
        <v>1.2961457339373492</v>
      </c>
      <c r="M17" s="10" t="str">
        <f t="shared" si="0"/>
        <v>Mediana</v>
      </c>
    </row>
    <row r="18" spans="2:13" ht="29" x14ac:dyDescent="0.35">
      <c r="B18" s="13">
        <f>CosteoIndividual!B17</f>
        <v>13</v>
      </c>
      <c r="C18" s="13" t="str">
        <f>CosteoIndividual!C17</f>
        <v>Desparasitación interna de caninos y felinos</v>
      </c>
      <c r="D18" s="16" t="str">
        <f>CosteoIndividual!D17</f>
        <v>Desparasitación interna paciente talla grande(&gt;25 kg) con la siguiente composición: (pirantel 5% + febantel 15% + praziquantel 5% - mezcla de tetrahidropirimidina + probenzimidazol + isoquinolina)</v>
      </c>
      <c r="E18" s="13">
        <f>CosteoIndividual!E17</f>
        <v>0</v>
      </c>
      <c r="F18" s="13" t="str">
        <f>CosteoIndividual!F17</f>
        <v>unidad</v>
      </c>
      <c r="G18" s="13">
        <f>CosteoIndividual!G17</f>
        <v>1</v>
      </c>
      <c r="H18" s="84">
        <f>CosteoIndividual!K17</f>
        <v>61793</v>
      </c>
      <c r="I18" s="84">
        <f>CosteoIndividual!L17</f>
        <v>61793</v>
      </c>
      <c r="J18" s="13" t="str">
        <f>CosteoIndividual!M17</f>
        <v>Proceso FDLB-ES-C-120-2025 - PYBA</v>
      </c>
      <c r="K18" s="13">
        <f>CosteoIndividual!N17</f>
        <v>420208.67766662478</v>
      </c>
      <c r="L18" s="13">
        <f>CosteoIndividual!O17</f>
        <v>1.3832421501585268</v>
      </c>
      <c r="M18" s="10" t="str">
        <f t="shared" si="0"/>
        <v>Mediana</v>
      </c>
    </row>
    <row r="19" spans="2:13" ht="29" x14ac:dyDescent="0.35">
      <c r="B19" s="13">
        <f>CosteoIndividual!B18</f>
        <v>14</v>
      </c>
      <c r="C19" s="13" t="str">
        <f>CosteoIndividual!C18</f>
        <v>Desparasitación externa de caninos y felinos</v>
      </c>
      <c r="D19" s="16" t="str">
        <f>CosteoIndividual!D18</f>
        <v>Desparasitación externa paciente talla pequeña (0 kg –10 kg) esafoxolaner, eprinomectina, fluralaner, sarolaner (via oral)</v>
      </c>
      <c r="E19" s="13" t="str">
        <f>CosteoIndividual!E18</f>
        <v>INCLUYE PERSONAL MÉDICO, MEDICAMENTO, MATERIALES Y/O INSUMOS, DILIGENCIAMIENTO DE DOCUMENTACIÓN FÍSICA Y/O DIGITAL RELACIONADA.</v>
      </c>
      <c r="F19" s="13" t="str">
        <f>CosteoIndividual!F18</f>
        <v>unidad</v>
      </c>
      <c r="G19" s="13">
        <f>CosteoIndividual!G18</f>
        <v>1</v>
      </c>
      <c r="H19" s="84">
        <f>CosteoIndividual!K18</f>
        <v>67913</v>
      </c>
      <c r="I19" s="84">
        <f>CosteoIndividual!L18</f>
        <v>67913</v>
      </c>
      <c r="J19" s="13" t="str">
        <f>CosteoIndividual!M18</f>
        <v>Proceso FDLB-ES-C-120-2025 - PYBA</v>
      </c>
      <c r="K19" s="13">
        <f>CosteoIndividual!N18</f>
        <v>676.02662123833011</v>
      </c>
      <c r="L19" s="13">
        <f>CosteoIndividual!O18</f>
        <v>9.9543715863674425E-3</v>
      </c>
      <c r="M19" s="10" t="str">
        <f t="shared" si="0"/>
        <v>Promedio</v>
      </c>
    </row>
    <row r="20" spans="2:13" ht="29" x14ac:dyDescent="0.35">
      <c r="B20" s="13">
        <f>CosteoIndividual!B19</f>
        <v>15</v>
      </c>
      <c r="C20" s="13" t="str">
        <f>CosteoIndividual!C19</f>
        <v>Desparasitación externa de caninos y felinos</v>
      </c>
      <c r="D20" s="16" t="str">
        <f>CosteoIndividual!D19</f>
        <v>Desparasitación externa paciente talla mediana (&gt;10 kg -25 kg)  esafoxolaner, eprinomectina, fluralaner, sarolaner (via oral)</v>
      </c>
      <c r="E20" s="13">
        <f>CosteoIndividual!E19</f>
        <v>0</v>
      </c>
      <c r="F20" s="13" t="str">
        <f>CosteoIndividual!F19</f>
        <v>unidad</v>
      </c>
      <c r="G20" s="13">
        <f>CosteoIndividual!G19</f>
        <v>1</v>
      </c>
      <c r="H20" s="84">
        <f>CosteoIndividual!K19</f>
        <v>83035</v>
      </c>
      <c r="I20" s="84">
        <f>CosteoIndividual!L19</f>
        <v>83035</v>
      </c>
      <c r="J20" s="13" t="str">
        <f>CosteoIndividual!M19</f>
        <v>Proceso FDLB-ES-C-120-2025 - PYBA</v>
      </c>
      <c r="K20" s="13">
        <f>CosteoIndividual!N19</f>
        <v>2162.7534116265888</v>
      </c>
      <c r="L20" s="13">
        <f>CosteoIndividual!O19</f>
        <v>2.6046282427782393E-2</v>
      </c>
      <c r="M20" s="10" t="str">
        <f t="shared" si="0"/>
        <v>Promedio</v>
      </c>
    </row>
    <row r="21" spans="2:13" ht="29" x14ac:dyDescent="0.35">
      <c r="B21" s="13">
        <f>CosteoIndividual!B20</f>
        <v>16</v>
      </c>
      <c r="C21" s="13" t="str">
        <f>CosteoIndividual!C20</f>
        <v>Desparasitación externa de caninos y felinos</v>
      </c>
      <c r="D21" s="16" t="str">
        <f>CosteoIndividual!D20</f>
        <v>Desparasitación externa paciente talla grande (&gt;25 kg) con: esafoxolaner, eprinomectina, fluralaner, sarolaner (via oral)</v>
      </c>
      <c r="E21" s="13">
        <f>CosteoIndividual!E20</f>
        <v>0</v>
      </c>
      <c r="F21" s="13" t="str">
        <f>CosteoIndividual!F20</f>
        <v>unidad</v>
      </c>
      <c r="G21" s="13">
        <f>CosteoIndividual!G20</f>
        <v>1</v>
      </c>
      <c r="H21" s="84">
        <f>CosteoIndividual!K20</f>
        <v>92918</v>
      </c>
      <c r="I21" s="84">
        <f>CosteoIndividual!L20</f>
        <v>92918</v>
      </c>
      <c r="J21" s="13" t="str">
        <f>CosteoIndividual!M20</f>
        <v>Proceso FDLB-ES-C-120-2025 - PYBA</v>
      </c>
      <c r="K21" s="13">
        <f>CosteoIndividual!N20</f>
        <v>3310.6859951659753</v>
      </c>
      <c r="L21" s="13">
        <f>CosteoIndividual!O20</f>
        <v>3.5630330080317858E-2</v>
      </c>
      <c r="M21" s="10" t="str">
        <f t="shared" si="0"/>
        <v>Promedio</v>
      </c>
    </row>
    <row r="22" spans="2:13" ht="43.5" x14ac:dyDescent="0.35">
      <c r="B22" s="13">
        <f>CosteoIndividual!B21</f>
        <v>17</v>
      </c>
      <c r="C22" s="13" t="str">
        <f>CosteoIndividual!C21</f>
        <v xml:space="preserve">Suplementos Nutricionales  </v>
      </c>
      <c r="D22" s="16" t="str">
        <f>CosteoIndividual!D21</f>
        <v>Ácido pantoténico, Biotina, Tiamina clorhidrato (B1), Riboflavina (B2), Piridoxina clorhidrato (B6), Cianocobalamina (B12), Niacinamida, Glicerofosfato de calcio, Glicerofosfato de manganeso, Glicerofosfato de potasio 75%, Glicerofosfato de sodio, Ácido cítrico anhidro, Ácido láctico</v>
      </c>
      <c r="E22" s="13" t="str">
        <f>CosteoIndividual!E21</f>
        <v>Frasco 100 ml</v>
      </c>
      <c r="F22" s="13" t="str">
        <f>CosteoIndividual!F21</f>
        <v>Mililitro</v>
      </c>
      <c r="G22" s="13">
        <f>CosteoIndividual!G21</f>
        <v>1</v>
      </c>
      <c r="H22" s="84">
        <f>CosteoIndividual!K21</f>
        <v>14605</v>
      </c>
      <c r="I22" s="84">
        <f>CosteoIndividual!L21</f>
        <v>14605</v>
      </c>
      <c r="J22" s="13" t="str">
        <f>CosteoIndividual!M21</f>
        <v>Proceso FDLB-ES-C-120-2025 - PYBA</v>
      </c>
      <c r="K22" s="13">
        <f>CosteoIndividual!N21</f>
        <v>451.14585727160789</v>
      </c>
      <c r="L22" s="13">
        <f>CosteoIndividual!O21</f>
        <v>3.0889512277289092E-2</v>
      </c>
      <c r="M22" s="10" t="str">
        <f t="shared" si="0"/>
        <v>Promedio</v>
      </c>
    </row>
    <row r="23" spans="2:13" ht="72.5" x14ac:dyDescent="0.35">
      <c r="B23" s="13">
        <f>CosteoIndividual!B22</f>
        <v>18</v>
      </c>
      <c r="C23" s="13" t="str">
        <f>CosteoIndividual!C22</f>
        <v>VALORACIÓN MEDICO VETERINARIA</v>
      </c>
      <c r="D23" s="16" t="str">
        <f>CosteoIndividual!D22</f>
        <v xml:space="preserve">La valoración médico veterinaria incluye: Evaluación del estado general (observación de nivel de alerta, postura, movilidad, y apariencia general). Toma de constantes vitales (temperatura rectal, frecuencia cardiaca y frecuencia respiratoria) y ascultación del tórax. Revisión cabeza y cuello (ojos, oidos, nariz, boca, dientes, encias y ganglios linfáticos). Palpación de musculos, huesos, articulaciones piel, abdomen y evaluacion de extremidades (movilidad, fuerza muscular y reflejos)  </v>
      </c>
      <c r="E23" s="13" t="str">
        <f>CosteoIndividual!E22</f>
        <v xml:space="preserve">INCLUYE EXPLORACIÓN CLÍNICA VETERINARIA COMPLETA, DILIGENCIAMIENTO DE FORMATO FÍSICO O DIGITAL </v>
      </c>
      <c r="F23" s="13" t="str">
        <f>CosteoIndividual!F22</f>
        <v xml:space="preserve">Unidad </v>
      </c>
      <c r="G23" s="13">
        <f>CosteoIndividual!G22</f>
        <v>1</v>
      </c>
      <c r="H23" s="84">
        <f>CosteoIndividual!K22</f>
        <v>145553</v>
      </c>
      <c r="I23" s="84">
        <f>CosteoIndividual!L22</f>
        <v>145553</v>
      </c>
      <c r="J23" s="13" t="str">
        <f>CosteoIndividual!M22</f>
        <v>Proceso FDLB-ES-C-120-2025 - PYBA</v>
      </c>
      <c r="K23" s="13">
        <f>CosteoIndividual!N22</f>
        <v>2940.4094005849743</v>
      </c>
      <c r="L23" s="13">
        <f>CosteoIndividual!O22</f>
        <v>2.0201676674065382E-2</v>
      </c>
      <c r="M23" s="10" t="str">
        <f t="shared" ref="M23:M29" si="1">IF(L23="","",IF(L23&lt;0.15,"Promedio","Mediana"))</f>
        <v>Promedio</v>
      </c>
    </row>
    <row r="24" spans="2:13" ht="14.5" x14ac:dyDescent="0.35">
      <c r="B24" s="13">
        <f>CosteoIndividual!B23</f>
        <v>19</v>
      </c>
      <c r="C24" s="13" t="str">
        <f>CosteoIndividual!C23</f>
        <v xml:space="preserve">Hospitalización </v>
      </c>
      <c r="D24" s="16" t="str">
        <f>CosteoIndividual!D23</f>
        <v>HOSPITALIZACIÓN DIARIA PACIENTE TALLA PEQUEÑO (0 KG – 10 KG)</v>
      </c>
      <c r="E24" s="13" t="str">
        <f>CosteoIndividual!E23</f>
        <v>INCLUYE PERSONAL MÉDICO, CANIL Ó GATIL, TODOS LOS INSUMOS, ALIMENTOS Y/O MEDICAMENTOS QUE REQUIERE EL PACIENTE PARA SU ADECUARA RECUPERACIÓN DILIGENCIAMIENTO DE DOCUMENTACIÓN FÍSICA Y/O DIGITAL RELACIONADA.</v>
      </c>
      <c r="F24" s="13" t="str">
        <f>CosteoIndividual!F23</f>
        <v xml:space="preserve">Unidad </v>
      </c>
      <c r="G24" s="13">
        <f>CosteoIndividual!G23</f>
        <v>1</v>
      </c>
      <c r="H24" s="84">
        <f>CosteoIndividual!K23</f>
        <v>245399</v>
      </c>
      <c r="I24" s="84">
        <f>CosteoIndividual!L23</f>
        <v>245399</v>
      </c>
      <c r="J24" s="13" t="str">
        <f>CosteoIndividual!M23</f>
        <v>Proceso FDLB-ES-C-120-2025 - PYBA</v>
      </c>
      <c r="K24" s="13">
        <f>CosteoIndividual!N23</f>
        <v>2441.7681229891773</v>
      </c>
      <c r="L24" s="13">
        <f>CosteoIndividual!O23</f>
        <v>9.9502077086079527E-3</v>
      </c>
      <c r="M24" s="10" t="str">
        <f t="shared" si="1"/>
        <v>Promedio</v>
      </c>
    </row>
    <row r="25" spans="2:13" ht="14.5" x14ac:dyDescent="0.35">
      <c r="B25" s="13">
        <f>CosteoIndividual!B24</f>
        <v>20</v>
      </c>
      <c r="C25" s="13" t="str">
        <f>CosteoIndividual!C24</f>
        <v xml:space="preserve">Hospitalización </v>
      </c>
      <c r="D25" s="16" t="str">
        <f>CosteoIndividual!D24</f>
        <v>HOSPITALIZACIÓN DIARIA PACIENTE TALLA MEDIANA (&gt;10 KG – 25 KG)</v>
      </c>
      <c r="E25" s="13">
        <f>CosteoIndividual!E24</f>
        <v>0</v>
      </c>
      <c r="F25" s="13" t="str">
        <f>CosteoIndividual!F24</f>
        <v xml:space="preserve">Unidad </v>
      </c>
      <c r="G25" s="13">
        <f>CosteoIndividual!G24</f>
        <v>1</v>
      </c>
      <c r="H25" s="84">
        <f>CosteoIndividual!K24</f>
        <v>307897</v>
      </c>
      <c r="I25" s="84">
        <f>CosteoIndividual!L24</f>
        <v>307897</v>
      </c>
      <c r="J25" s="13" t="str">
        <f>CosteoIndividual!M24</f>
        <v>Proceso FDLB-ES-C-120-2025 - PYBA</v>
      </c>
      <c r="K25" s="13">
        <f>CosteoIndividual!N24</f>
        <v>7794.6443985920559</v>
      </c>
      <c r="L25" s="13">
        <f>CosteoIndividual!O24</f>
        <v>2.5315779644244533E-2</v>
      </c>
      <c r="M25" s="10" t="str">
        <f t="shared" si="1"/>
        <v>Promedio</v>
      </c>
    </row>
    <row r="26" spans="2:13" ht="14.5" x14ac:dyDescent="0.35">
      <c r="B26" s="13">
        <f>CosteoIndividual!B25</f>
        <v>21</v>
      </c>
      <c r="C26" s="13" t="str">
        <f>CosteoIndividual!C25</f>
        <v xml:space="preserve">Hospitalización </v>
      </c>
      <c r="D26" s="16" t="str">
        <f>CosteoIndividual!D25</f>
        <v>HOSPITALIZACIÓN DIARIA PACIENTE TALLA GRANDE (&gt;25 KG)</v>
      </c>
      <c r="E26" s="13">
        <f>CosteoIndividual!E25</f>
        <v>0</v>
      </c>
      <c r="F26" s="13" t="str">
        <f>CosteoIndividual!F25</f>
        <v xml:space="preserve">Unidad </v>
      </c>
      <c r="G26" s="13">
        <f>CosteoIndividual!G25</f>
        <v>1</v>
      </c>
      <c r="H26" s="84">
        <f>CosteoIndividual!K25</f>
        <v>349751</v>
      </c>
      <c r="I26" s="84">
        <f>CosteoIndividual!L25</f>
        <v>349751</v>
      </c>
      <c r="J26" s="13" t="str">
        <f>CosteoIndividual!M25</f>
        <v>Proceso FDLB-ES-C-120-2025 - PYBA</v>
      </c>
      <c r="K26" s="13">
        <f>CosteoIndividual!N25</f>
        <v>17059.331135680568</v>
      </c>
      <c r="L26" s="13">
        <f>CosteoIndividual!O25</f>
        <v>4.8775652068776501E-2</v>
      </c>
      <c r="M26" s="10" t="str">
        <f t="shared" si="1"/>
        <v>Promedio</v>
      </c>
    </row>
    <row r="27" spans="2:13" ht="14.5" x14ac:dyDescent="0.35">
      <c r="B27" s="13">
        <f>CosteoIndividual!B26</f>
        <v>22</v>
      </c>
      <c r="C27" s="13" t="str">
        <f>CosteoIndividual!C26</f>
        <v>Alojamiento</v>
      </c>
      <c r="D27" s="16" t="str">
        <f>CosteoIndividual!D26</f>
        <v>ALOJAMIENTO DIARIA PACIENTE TALLA PEQUEÑA (&lt;10 KG)</v>
      </c>
      <c r="E27" s="13" t="str">
        <f>CosteoIndividual!E26</f>
        <v>INCLUYE CANIL Ó GATIL, ALIMENTACIÓN Y OBSERVACIÓN DEL PACIENTE, DILIGENCIAMIENTO DE DOCUMENTACIÓN FÍSICA Y/O DIGITAL RELACIONADA.</v>
      </c>
      <c r="F27" s="13" t="str">
        <f>CosteoIndividual!F26</f>
        <v xml:space="preserve">Unidad </v>
      </c>
      <c r="G27" s="13">
        <f>CosteoIndividual!G26</f>
        <v>1</v>
      </c>
      <c r="H27" s="84">
        <f>CosteoIndividual!K26</f>
        <v>76787</v>
      </c>
      <c r="I27" s="84">
        <f>CosteoIndividual!L26</f>
        <v>76787</v>
      </c>
      <c r="J27" s="13" t="str">
        <f>CosteoIndividual!M26</f>
        <v>Proceso FDLB-ES-C-120-2025 - PYBA</v>
      </c>
      <c r="K27" s="13">
        <f>CosteoIndividual!N26</f>
        <v>771.7252478993646</v>
      </c>
      <c r="L27" s="13">
        <f>CosteoIndividual!O26</f>
        <v>1.0050208958579308E-2</v>
      </c>
      <c r="M27" s="10" t="str">
        <f t="shared" si="1"/>
        <v>Promedio</v>
      </c>
    </row>
    <row r="28" spans="2:13" ht="14.5" x14ac:dyDescent="0.35">
      <c r="B28" s="13">
        <f>CosteoIndividual!B27</f>
        <v>23</v>
      </c>
      <c r="C28" s="13" t="str">
        <f>CosteoIndividual!C27</f>
        <v>Alojamiento</v>
      </c>
      <c r="D28" s="16" t="str">
        <f>CosteoIndividual!D27</f>
        <v>ALOJAMIENTO DIARIA PACIENTE TALLA MEDIANA (&gt;10KG - 25 KG)</v>
      </c>
      <c r="E28" s="13">
        <f>CosteoIndividual!E27</f>
        <v>0</v>
      </c>
      <c r="F28" s="13" t="str">
        <f>CosteoIndividual!F27</f>
        <v xml:space="preserve">Unidad </v>
      </c>
      <c r="G28" s="13">
        <f>CosteoIndividual!G27</f>
        <v>1</v>
      </c>
      <c r="H28" s="84">
        <f>CosteoIndividual!K27</f>
        <v>103467</v>
      </c>
      <c r="I28" s="84">
        <f>CosteoIndividual!L27</f>
        <v>103467</v>
      </c>
      <c r="J28" s="13" t="str">
        <f>CosteoIndividual!M27</f>
        <v>Proceso FDLB-ES-C-120-2025 - PYBA</v>
      </c>
      <c r="K28" s="13">
        <f>CosteoIndividual!N27</f>
        <v>1029.5161970476247</v>
      </c>
      <c r="L28" s="13">
        <f>CosteoIndividual!O27</f>
        <v>9.9502077086079371E-3</v>
      </c>
      <c r="M28" s="10" t="str">
        <f t="shared" si="1"/>
        <v>Promedio</v>
      </c>
    </row>
    <row r="29" spans="2:13" ht="14.5" x14ac:dyDescent="0.35">
      <c r="B29" s="13">
        <f>CosteoIndividual!B28</f>
        <v>24</v>
      </c>
      <c r="C29" s="13" t="str">
        <f>CosteoIndividual!C28</f>
        <v>Alojamiento</v>
      </c>
      <c r="D29" s="16" t="str">
        <f>CosteoIndividual!D28</f>
        <v>ALOJAMIENTO DIARIA PACIENTE TALLA GRANDE (&gt;25 KG)</v>
      </c>
      <c r="E29" s="13">
        <f>CosteoIndividual!E28</f>
        <v>0</v>
      </c>
      <c r="F29" s="13" t="str">
        <f>CosteoIndividual!F28</f>
        <v xml:space="preserve">Unidad </v>
      </c>
      <c r="G29" s="13">
        <f>CosteoIndividual!G28</f>
        <v>1</v>
      </c>
      <c r="H29" s="84">
        <f>CosteoIndividual!K28</f>
        <v>107738</v>
      </c>
      <c r="I29" s="84">
        <f>CosteoIndividual!L28</f>
        <v>107738</v>
      </c>
      <c r="J29" s="13" t="str">
        <f>CosteoIndividual!M28</f>
        <v>Proceso FDLB-ES-C-120-2025 - PYBA</v>
      </c>
      <c r="K29" s="13">
        <f>CosteoIndividual!N28</f>
        <v>1628.2613713053531</v>
      </c>
      <c r="L29" s="13">
        <f>CosteoIndividual!O28</f>
        <v>1.5113206290874506E-2</v>
      </c>
      <c r="M29" s="10" t="str">
        <f t="shared" si="1"/>
        <v>Promedio</v>
      </c>
    </row>
    <row r="30" spans="2:13" ht="14.5" x14ac:dyDescent="0.35">
      <c r="B30" s="13">
        <f>CosteoIndividual!B29</f>
        <v>25</v>
      </c>
      <c r="C30" s="13" t="str">
        <f>CosteoIndividual!C29</f>
        <v>Cuidado crítico</v>
      </c>
      <c r="D30" s="16" t="str">
        <f>CosteoIndividual!D29</f>
        <v>UNIDAD DE CUIDADOS INTENSIVOS PACIENTE TALLA PEQUEÑA (0 KG – 10 KG)</v>
      </c>
      <c r="E30" s="13" t="str">
        <f>CosteoIndividual!E29</f>
        <v>INCLUYE, PERSONAL MÉDICO, BOMBA DE INFUSIÓN, OXIGENO PERMANENTE, MONITOR DE SIGNOS VITALES, INCLUYE TODOS LOS INSUMOS, ALIMENTOS Y/O MEDICAMENTOS QUE REQUIERE EL PACIENTE PARA SU ADECUADA RECUPERACIÓN, DILIGENCIAMIENTO DE DOCUMENTACIÓN</v>
      </c>
      <c r="F30" s="13" t="str">
        <f>CosteoIndividual!F29</f>
        <v xml:space="preserve">Unidad </v>
      </c>
      <c r="G30" s="13">
        <f>CosteoIndividual!G29</f>
        <v>1</v>
      </c>
      <c r="H30" s="84">
        <f>CosteoIndividual!K29</f>
        <v>351039</v>
      </c>
      <c r="I30" s="84">
        <f>CosteoIndividual!L29</f>
        <v>351039</v>
      </c>
      <c r="J30" s="13" t="str">
        <f>CosteoIndividual!M29</f>
        <v>Proceso FDLB-ES-C-120-2025 - PYBA</v>
      </c>
      <c r="K30" s="13">
        <f>CosteoIndividual!N29</f>
        <v>8886.8238767099974</v>
      </c>
      <c r="L30" s="13">
        <f>CosteoIndividual!O29</f>
        <v>2.5315779644244481E-2</v>
      </c>
      <c r="M30" s="10" t="str">
        <f t="shared" ref="M30:M93" si="2">IF(L30="","",IF(L30&lt;0.15,"Promedio","Mediana"))</f>
        <v>Promedio</v>
      </c>
    </row>
    <row r="31" spans="2:13" ht="14.5" x14ac:dyDescent="0.35">
      <c r="B31" s="13">
        <f>CosteoIndividual!B30</f>
        <v>26</v>
      </c>
      <c r="C31" s="13" t="str">
        <f>CosteoIndividual!C30</f>
        <v>Cuidado crítico</v>
      </c>
      <c r="D31" s="16" t="str">
        <f>CosteoIndividual!D30</f>
        <v>UNIDAD DE CUIDADOS INTENSIVOS PACIENTE TALLA MEDIANA (&gt;10 KG - 25 KG)</v>
      </c>
      <c r="E31" s="13">
        <f>CosteoIndividual!E30</f>
        <v>0</v>
      </c>
      <c r="F31" s="13" t="str">
        <f>CosteoIndividual!F30</f>
        <v xml:space="preserve">Unidad </v>
      </c>
      <c r="G31" s="13">
        <f>CosteoIndividual!G30</f>
        <v>1</v>
      </c>
      <c r="H31" s="84">
        <f>CosteoIndividual!K30</f>
        <v>401934</v>
      </c>
      <c r="I31" s="84">
        <f>CosteoIndividual!L30</f>
        <v>401934</v>
      </c>
      <c r="J31" s="13" t="str">
        <f>CosteoIndividual!M30</f>
        <v>Proceso FDLB-ES-C-120-2025 - PYBA</v>
      </c>
      <c r="K31" s="13">
        <f>CosteoIndividual!N30</f>
        <v>9872.9825506362649</v>
      </c>
      <c r="L31" s="13">
        <f>CosteoIndividual!O30</f>
        <v>2.4563678952651904E-2</v>
      </c>
      <c r="M31" s="10" t="str">
        <f t="shared" si="2"/>
        <v>Promedio</v>
      </c>
    </row>
    <row r="32" spans="2:13" ht="14.5" x14ac:dyDescent="0.35">
      <c r="B32" s="13">
        <f>CosteoIndividual!B31</f>
        <v>27</v>
      </c>
      <c r="C32" s="13" t="str">
        <f>CosteoIndividual!C31</f>
        <v>Cuidado crítico</v>
      </c>
      <c r="D32" s="16" t="str">
        <f>CosteoIndividual!D31</f>
        <v>UNIDAD DE CUIDADOS INTENSIVOS PACIENTE TALLA GRANDE (&gt;25 KG)</v>
      </c>
      <c r="E32" s="13">
        <f>CosteoIndividual!E31</f>
        <v>0</v>
      </c>
      <c r="F32" s="13" t="str">
        <f>CosteoIndividual!F31</f>
        <v xml:space="preserve">Unidad </v>
      </c>
      <c r="G32" s="13">
        <f>CosteoIndividual!G31</f>
        <v>1</v>
      </c>
      <c r="H32" s="84">
        <f>CosteoIndividual!K31</f>
        <v>453244</v>
      </c>
      <c r="I32" s="84">
        <f>CosteoIndividual!L31</f>
        <v>453244</v>
      </c>
      <c r="J32" s="13" t="str">
        <f>CosteoIndividual!M31</f>
        <v>Proceso FDLB-ES-C-120-2025 - PYBA</v>
      </c>
      <c r="K32" s="13">
        <f>CosteoIndividual!N31</f>
        <v>2621.335466363113</v>
      </c>
      <c r="L32" s="13">
        <f>CosteoIndividual!O31</f>
        <v>5.7835000802966621E-3</v>
      </c>
      <c r="M32" s="10" t="str">
        <f t="shared" si="2"/>
        <v>Promedio</v>
      </c>
    </row>
    <row r="33" spans="2:13" ht="14.5" x14ac:dyDescent="0.35">
      <c r="B33" s="13">
        <f>CosteoIndividual!B32</f>
        <v>28</v>
      </c>
      <c r="C33" s="13" t="str">
        <f>CosteoIndividual!C32</f>
        <v xml:space="preserve">Sedación </v>
      </c>
      <c r="D33" s="16" t="str">
        <f>CosteoIndividual!D32</f>
        <v>Sedación paciente talla pequeña (0 KG – 10 KG)</v>
      </c>
      <c r="E33" s="13" t="str">
        <f>CosteoIndividual!E32</f>
        <v>INCLUYE PERSONAL MÉDICO, MEDICAMENTOS, INSUMOS, DILIGENCIAMIENTO DE DOCUMENTACIÓN FÍSICA Y/O DIGITAL RELACIONADA.</v>
      </c>
      <c r="F33" s="13" t="str">
        <f>CosteoIndividual!F32</f>
        <v xml:space="preserve">Unidad </v>
      </c>
      <c r="G33" s="13">
        <f>CosteoIndividual!G32</f>
        <v>1</v>
      </c>
      <c r="H33" s="84">
        <f>CosteoIndividual!K32</f>
        <v>288438</v>
      </c>
      <c r="I33" s="84">
        <f>CosteoIndividual!L32</f>
        <v>288438</v>
      </c>
      <c r="J33" s="13" t="str">
        <f>CosteoIndividual!M32</f>
        <v>Proceso FDLB-ES-C-120-2025 - PYBA</v>
      </c>
      <c r="K33" s="13">
        <f>CosteoIndividual!N32</f>
        <v>3683.8742821483302</v>
      </c>
      <c r="L33" s="13">
        <f>CosteoIndividual!O32</f>
        <v>1.2771784664427573E-2</v>
      </c>
      <c r="M33" s="10" t="str">
        <f t="shared" si="2"/>
        <v>Promedio</v>
      </c>
    </row>
    <row r="34" spans="2:13" ht="14.5" x14ac:dyDescent="0.35">
      <c r="B34" s="13">
        <f>CosteoIndividual!B33</f>
        <v>29</v>
      </c>
      <c r="C34" s="13" t="str">
        <f>CosteoIndividual!C33</f>
        <v xml:space="preserve">Sedación </v>
      </c>
      <c r="D34" s="16" t="str">
        <f>CosteoIndividual!D33</f>
        <v>Sedación paciente talla mediana (&gt;10 KG - 25 KG)</v>
      </c>
      <c r="E34" s="13">
        <f>CosteoIndividual!E33</f>
        <v>0</v>
      </c>
      <c r="F34" s="13" t="str">
        <f>CosteoIndividual!F33</f>
        <v xml:space="preserve">Unidad </v>
      </c>
      <c r="G34" s="13">
        <f>CosteoIndividual!G33</f>
        <v>1</v>
      </c>
      <c r="H34" s="84">
        <f>CosteoIndividual!K33</f>
        <v>362787</v>
      </c>
      <c r="I34" s="84">
        <f>CosteoIndividual!L33</f>
        <v>362787</v>
      </c>
      <c r="J34" s="13" t="str">
        <f>CosteoIndividual!M33</f>
        <v>Proceso FDLB-ES-C-120-2025 - PYBA</v>
      </c>
      <c r="K34" s="13">
        <f>CosteoIndividual!N33</f>
        <v>9020.96652060218</v>
      </c>
      <c r="L34" s="13">
        <f>CosteoIndividual!O33</f>
        <v>2.4865740655369672E-2</v>
      </c>
      <c r="M34" s="10" t="str">
        <f t="shared" si="2"/>
        <v>Promedio</v>
      </c>
    </row>
    <row r="35" spans="2:13" ht="14.5" x14ac:dyDescent="0.35">
      <c r="B35" s="13">
        <f>CosteoIndividual!B34</f>
        <v>30</v>
      </c>
      <c r="C35" s="13" t="str">
        <f>CosteoIndividual!C34</f>
        <v xml:space="preserve">Sedación </v>
      </c>
      <c r="D35" s="16" t="str">
        <f>CosteoIndividual!D34</f>
        <v>Sedación paciente talla grande (&gt;25 KG)</v>
      </c>
      <c r="E35" s="13">
        <f>CosteoIndividual!E34</f>
        <v>0</v>
      </c>
      <c r="F35" s="13" t="str">
        <f>CosteoIndividual!F34</f>
        <v xml:space="preserve">Unidad </v>
      </c>
      <c r="G35" s="13">
        <f>CosteoIndividual!G34</f>
        <v>1</v>
      </c>
      <c r="H35" s="84">
        <f>CosteoIndividual!K34</f>
        <v>418036</v>
      </c>
      <c r="I35" s="84">
        <f>CosteoIndividual!L34</f>
        <v>418036</v>
      </c>
      <c r="J35" s="13" t="str">
        <f>CosteoIndividual!M34</f>
        <v>Proceso FDLB-ES-C-120-2025 - PYBA</v>
      </c>
      <c r="K35" s="13">
        <f>CosteoIndividual!N34</f>
        <v>2409.6670040998679</v>
      </c>
      <c r="L35" s="13">
        <f>CosteoIndividual!O34</f>
        <v>5.7642591076341688E-3</v>
      </c>
      <c r="M35" s="10" t="str">
        <f t="shared" si="2"/>
        <v>Promedio</v>
      </c>
    </row>
    <row r="36" spans="2:13" ht="14.5" x14ac:dyDescent="0.35">
      <c r="B36" s="13">
        <f>CosteoIndividual!B35</f>
        <v>31</v>
      </c>
      <c r="C36" s="13" t="str">
        <f>CosteoIndividual!C35</f>
        <v xml:space="preserve">Anestesia </v>
      </c>
      <c r="D36" s="16" t="str">
        <f>CosteoIndividual!D35</f>
        <v>ANESTESIA GENERAL INHALADA PACIENTE TALLA PEQUEÑA (0 KG – 10 KG)</v>
      </c>
      <c r="E36" s="13" t="str">
        <f>CosteoIndividual!E35</f>
        <v>INCLUYE PERSONAL MÉDICO, USO DE QUIRÓFANO, EQUIPOS, MONITOR DE SIGNOS VITALES, MEDICAMENTOS, INSUMOS, DILIGENCIAMIENTO DE DOCUMENTACIÓN FÍSICA Y/O DIGITAL RELACIONADA.</v>
      </c>
      <c r="F36" s="13" t="str">
        <f>CosteoIndividual!F35</f>
        <v xml:space="preserve">Unidad </v>
      </c>
      <c r="G36" s="13">
        <f>CosteoIndividual!G35</f>
        <v>1</v>
      </c>
      <c r="H36" s="84">
        <f>CosteoIndividual!K35</f>
        <v>353500</v>
      </c>
      <c r="I36" s="84">
        <f>CosteoIndividual!L35</f>
        <v>353500</v>
      </c>
      <c r="J36" s="13" t="str">
        <f>CosteoIndividual!M35</f>
        <v>Proceso FDLB-ES-C-120-2025 - PYBA</v>
      </c>
      <c r="K36" s="13">
        <f>CosteoIndividual!N35</f>
        <v>60190.171557184847</v>
      </c>
      <c r="L36" s="13">
        <f>CosteoIndividual!O35</f>
        <v>0.15610867549342378</v>
      </c>
      <c r="M36" s="10" t="str">
        <f t="shared" si="2"/>
        <v>Mediana</v>
      </c>
    </row>
    <row r="37" spans="2:13" ht="14.5" x14ac:dyDescent="0.35">
      <c r="B37" s="13">
        <f>CosteoIndividual!B36</f>
        <v>32</v>
      </c>
      <c r="C37" s="13" t="str">
        <f>CosteoIndividual!C36</f>
        <v xml:space="preserve">Anestesia </v>
      </c>
      <c r="D37" s="16" t="str">
        <f>CosteoIndividual!D36</f>
        <v>ANESTESIA GENERAL INHALADA PACIENTE TALLA MEDIANA (&gt;10 KG - 25 KG)</v>
      </c>
      <c r="E37" s="13">
        <f>CosteoIndividual!E36</f>
        <v>0</v>
      </c>
      <c r="F37" s="13" t="str">
        <f>CosteoIndividual!F36</f>
        <v xml:space="preserve">Unidad </v>
      </c>
      <c r="G37" s="13">
        <f>CosteoIndividual!G36</f>
        <v>1</v>
      </c>
      <c r="H37" s="84">
        <f>CosteoIndividual!K36</f>
        <v>397940</v>
      </c>
      <c r="I37" s="84">
        <f>CosteoIndividual!L36</f>
        <v>397940</v>
      </c>
      <c r="J37" s="13" t="str">
        <f>CosteoIndividual!M36</f>
        <v>Proceso FDLB-ES-C-120-2025 - PYBA</v>
      </c>
      <c r="K37" s="13">
        <f>CosteoIndividual!N36</f>
        <v>71635.846706333512</v>
      </c>
      <c r="L37" s="13">
        <f>CosteoIndividual!O36</f>
        <v>0.16380897001311076</v>
      </c>
      <c r="M37" s="10" t="str">
        <f t="shared" si="2"/>
        <v>Mediana</v>
      </c>
    </row>
    <row r="38" spans="2:13" ht="14.5" x14ac:dyDescent="0.35">
      <c r="B38" s="13">
        <f>CosteoIndividual!B37</f>
        <v>33</v>
      </c>
      <c r="C38" s="13" t="str">
        <f>CosteoIndividual!C37</f>
        <v xml:space="preserve">Anestesia </v>
      </c>
      <c r="D38" s="16" t="str">
        <f>CosteoIndividual!D37</f>
        <v>ANESTESIA GENERAL INHALADA PACIENTE TALLA GRANDE (&gt;25 KG)</v>
      </c>
      <c r="E38" s="13">
        <f>CosteoIndividual!E37</f>
        <v>0</v>
      </c>
      <c r="F38" s="13" t="str">
        <f>CosteoIndividual!F37</f>
        <v xml:space="preserve">Unidad </v>
      </c>
      <c r="G38" s="13">
        <f>CosteoIndividual!G37</f>
        <v>1</v>
      </c>
      <c r="H38" s="84">
        <f>CosteoIndividual!K37</f>
        <v>468000</v>
      </c>
      <c r="I38" s="84">
        <f>CosteoIndividual!L37</f>
        <v>468000</v>
      </c>
      <c r="J38" s="13" t="str">
        <f>CosteoIndividual!M37</f>
        <v>Proceso FDLB-ES-C-120-2025 - PYBA</v>
      </c>
      <c r="K38" s="13">
        <f>CosteoIndividual!N37</f>
        <v>93627.07941616037</v>
      </c>
      <c r="L38" s="13">
        <f>CosteoIndividual!O37</f>
        <v>0.181412670831545</v>
      </c>
      <c r="M38" s="10" t="str">
        <f t="shared" si="2"/>
        <v>Mediana</v>
      </c>
    </row>
    <row r="39" spans="2:13" ht="29" x14ac:dyDescent="0.35">
      <c r="B39" s="13">
        <f>CosteoIndividual!B38</f>
        <v>34</v>
      </c>
      <c r="C39" s="13" t="str">
        <f>CosteoIndividual!C38</f>
        <v>Ecografía abdominal</v>
      </c>
      <c r="D39" s="16" t="str">
        <f>CosteoIndividual!D38</f>
        <v xml:space="preserve">Procedimiento no invasivo que permite visualizar los órganos internos del abdomen, como el hígado, los riñones, el estómago y los intestinos, para detectar anomalías o enfermedades. </v>
      </c>
      <c r="E39" s="13" t="str">
        <f>CosteoIndividual!E38</f>
        <v>INCLUYE PERSONAL MÉDICO, INSUMOS Y/O MATERIALES, INFORME E INTERPRETACIÓN, DILIGENCIAMIENTO DE DOCUMENTACIÓN FÍSICA Y/O DIGITAL RELACIONADA.</v>
      </c>
      <c r="F39" s="13" t="str">
        <f>CosteoIndividual!F38</f>
        <v xml:space="preserve">Unidad </v>
      </c>
      <c r="G39" s="13">
        <f>CosteoIndividual!G38</f>
        <v>1</v>
      </c>
      <c r="H39" s="84">
        <f>CosteoIndividual!K38</f>
        <v>256645</v>
      </c>
      <c r="I39" s="84">
        <f>CosteoIndividual!L38</f>
        <v>256645</v>
      </c>
      <c r="J39" s="13" t="str">
        <f>CosteoIndividual!M38</f>
        <v>Proceso FDLB-ES-C-120-2025 - PYBA</v>
      </c>
      <c r="K39" s="13">
        <f>CosteoIndividual!N38</f>
        <v>6304.1363208058228</v>
      </c>
      <c r="L39" s="13">
        <f>CosteoIndividual!O38</f>
        <v>2.4563678952651935E-2</v>
      </c>
      <c r="M39" s="10" t="str">
        <f t="shared" si="2"/>
        <v>Promedio</v>
      </c>
    </row>
    <row r="40" spans="2:13" ht="29" x14ac:dyDescent="0.35">
      <c r="B40" s="13">
        <f>CosteoIndividual!B39</f>
        <v>35</v>
      </c>
      <c r="C40" s="13" t="str">
        <f>CosteoIndividual!C39</f>
        <v xml:space="preserve">Ecocardiograma doppler </v>
      </c>
      <c r="D40" s="16" t="str">
        <f>CosteoIndividual!D39</f>
        <v>Tipo de ecografía que utiliza ondas sonoras para crear imágenes del corazón y evaluar el flujo sanguíneo. La técnica Doppler, en particular, mide la velocidad y la dirección del flujo sanguíneo</v>
      </c>
      <c r="E40" s="13">
        <f>CosteoIndividual!E39</f>
        <v>0</v>
      </c>
      <c r="F40" s="13" t="str">
        <f>CosteoIndividual!F39</f>
        <v xml:space="preserve">Unidad </v>
      </c>
      <c r="G40" s="13">
        <f>CosteoIndividual!G39</f>
        <v>1</v>
      </c>
      <c r="H40" s="84">
        <f>CosteoIndividual!K39</f>
        <v>640644</v>
      </c>
      <c r="I40" s="84">
        <f>CosteoIndividual!L39</f>
        <v>640644</v>
      </c>
      <c r="J40" s="13" t="str">
        <f>CosteoIndividual!M39</f>
        <v>Proceso FDLB-ES-C-120-2025 - PYBA</v>
      </c>
      <c r="K40" s="13">
        <f>CosteoIndividual!N39</f>
        <v>3705.1656207819055</v>
      </c>
      <c r="L40" s="13">
        <f>CosteoIndividual!O39</f>
        <v>5.783500080296611E-3</v>
      </c>
      <c r="M40" s="10" t="str">
        <f t="shared" si="2"/>
        <v>Promedio</v>
      </c>
    </row>
    <row r="41" spans="2:13" ht="14.5" x14ac:dyDescent="0.35">
      <c r="B41" s="13">
        <f>CosteoIndividual!B40</f>
        <v>36</v>
      </c>
      <c r="C41" s="13" t="str">
        <f>CosteoIndividual!C40</f>
        <v xml:space="preserve">Radiografia </v>
      </c>
      <c r="D41" s="16" t="str">
        <f>CosteoIndividual!D40</f>
        <v>RADIOGRAFIA PEQUEÑA (PACIENTE TALLA PEQUEÑA (0 KG – 10 KG)</v>
      </c>
      <c r="E41" s="13" t="str">
        <f>CosteoIndividual!E40</f>
        <v>INCLUYE PERSONAL MÉDICO, INSUMOS Y/O MATERIALES, INFORME E INTERPRETACIÓN, ENTREGA DE IMÁGENES RADIOGRÁFICAS EN FORMATO DE ALTA CALIDAD EN MEDIO MAGNÉTICO, DILIGENCIAMIENTO DE DOCUMENTACIÓN FÍSICA Y/O DIGITAL RELACIONADA.</v>
      </c>
      <c r="F41" s="13" t="str">
        <f>CosteoIndividual!F40</f>
        <v xml:space="preserve">Unidad </v>
      </c>
      <c r="G41" s="13">
        <f>CosteoIndividual!G40</f>
        <v>1</v>
      </c>
      <c r="H41" s="84">
        <f>CosteoIndividual!K40</f>
        <v>151020</v>
      </c>
      <c r="I41" s="84">
        <f>CosteoIndividual!L40</f>
        <v>151020</v>
      </c>
      <c r="J41" s="13" t="str">
        <f>CosteoIndividual!M40</f>
        <v>Proceso FDLB-ES-C-120-2025 - PYBA</v>
      </c>
      <c r="K41" s="13">
        <f>CosteoIndividual!N40</f>
        <v>1928.7982044991361</v>
      </c>
      <c r="L41" s="13">
        <f>CosteoIndividual!O40</f>
        <v>1.2771784664427535E-2</v>
      </c>
      <c r="M41" s="10" t="str">
        <f t="shared" si="2"/>
        <v>Promedio</v>
      </c>
    </row>
    <row r="42" spans="2:13" ht="14.5" x14ac:dyDescent="0.35">
      <c r="B42" s="13">
        <f>CosteoIndividual!B41</f>
        <v>37</v>
      </c>
      <c r="C42" s="13" t="str">
        <f>CosteoIndividual!C41</f>
        <v xml:space="preserve">Radiografia </v>
      </c>
      <c r="D42" s="16" t="str">
        <f>CosteoIndividual!D41</f>
        <v>RADIOGRAFIA MEDIANA (PACIENTE TALLA MEDIANA (&gt;10 KG – 25 KG)</v>
      </c>
      <c r="E42" s="13">
        <f>CosteoIndividual!E41</f>
        <v>0</v>
      </c>
      <c r="F42" s="13" t="str">
        <f>CosteoIndividual!F41</f>
        <v xml:space="preserve">Unidad </v>
      </c>
      <c r="G42" s="13">
        <f>CosteoIndividual!G41</f>
        <v>1</v>
      </c>
      <c r="H42" s="84">
        <f>CosteoIndividual!K41</f>
        <v>157296</v>
      </c>
      <c r="I42" s="84">
        <f>CosteoIndividual!L41</f>
        <v>157296</v>
      </c>
      <c r="J42" s="13" t="str">
        <f>CosteoIndividual!M41</f>
        <v>Proceso FDLB-ES-C-120-2025 - PYBA</v>
      </c>
      <c r="K42" s="13">
        <f>CosteoIndividual!N41</f>
        <v>3911.274627378978</v>
      </c>
      <c r="L42" s="13">
        <f>CosteoIndividual!O41</f>
        <v>2.4865740655369652E-2</v>
      </c>
      <c r="M42" s="10" t="str">
        <f t="shared" si="2"/>
        <v>Promedio</v>
      </c>
    </row>
    <row r="43" spans="2:13" ht="14.5" x14ac:dyDescent="0.35">
      <c r="B43" s="13">
        <f>CosteoIndividual!B42</f>
        <v>38</v>
      </c>
      <c r="C43" s="13" t="str">
        <f>CosteoIndividual!C42</f>
        <v xml:space="preserve">Radiografia </v>
      </c>
      <c r="D43" s="16" t="str">
        <f>CosteoIndividual!D42</f>
        <v>RADIOGRAFIA GRANDE (PACIENTE TALLA GRANDE (&gt;25 KG)</v>
      </c>
      <c r="E43" s="13">
        <f>CosteoIndividual!E42</f>
        <v>0</v>
      </c>
      <c r="F43" s="13" t="str">
        <f>CosteoIndividual!F42</f>
        <v xml:space="preserve">Unidad </v>
      </c>
      <c r="G43" s="13">
        <f>CosteoIndividual!G42</f>
        <v>1</v>
      </c>
      <c r="H43" s="84">
        <f>CosteoIndividual!K42</f>
        <v>151563</v>
      </c>
      <c r="I43" s="84">
        <f>CosteoIndividual!L42</f>
        <v>151563</v>
      </c>
      <c r="J43" s="13" t="str">
        <f>CosteoIndividual!M42</f>
        <v>Proceso FDLB-ES-C-120-2025 - PYBA</v>
      </c>
      <c r="K43" s="13">
        <f>CosteoIndividual!N42</f>
        <v>2752.3851665540474</v>
      </c>
      <c r="L43" s="13">
        <f>CosteoIndividual!O42</f>
        <v>1.8160012980177727E-2</v>
      </c>
      <c r="M43" s="10" t="str">
        <f t="shared" si="2"/>
        <v>Promedio</v>
      </c>
    </row>
    <row r="44" spans="2:13" ht="14.5" x14ac:dyDescent="0.35">
      <c r="B44" s="13">
        <f>CosteoIndividual!B43</f>
        <v>39</v>
      </c>
      <c r="C44" s="13" t="str">
        <f>CosteoIndividual!C43</f>
        <v xml:space="preserve">Radiografia </v>
      </c>
      <c r="D44" s="16" t="str">
        <f>CosteoIndividual!D43</f>
        <v>RADIOGRAFIA DE CONTROL PEQUEÑA (PACIENTE TALLA PEQUEÑA (0 KG – 10 KG)</v>
      </c>
      <c r="E44" s="13">
        <f>CosteoIndividual!E43</f>
        <v>0</v>
      </c>
      <c r="F44" s="13" t="str">
        <f>CosteoIndividual!F43</f>
        <v xml:space="preserve">Unidad </v>
      </c>
      <c r="G44" s="13">
        <f>CosteoIndividual!G43</f>
        <v>1</v>
      </c>
      <c r="H44" s="84">
        <f>CosteoIndividual!K43</f>
        <v>112350</v>
      </c>
      <c r="I44" s="84">
        <f>CosteoIndividual!L43</f>
        <v>112350</v>
      </c>
      <c r="J44" s="13" t="str">
        <f>CosteoIndividual!M43</f>
        <v>Proceso FDLB-ES-C-120-2025 - PYBA</v>
      </c>
      <c r="K44" s="13">
        <f>CosteoIndividual!N43</f>
        <v>15492.498184605349</v>
      </c>
      <c r="L44" s="13">
        <f>CosteoIndividual!O43</f>
        <v>0.13789495491415532</v>
      </c>
      <c r="M44" s="10" t="str">
        <f t="shared" si="2"/>
        <v>Promedio</v>
      </c>
    </row>
    <row r="45" spans="2:13" ht="14.5" x14ac:dyDescent="0.35">
      <c r="B45" s="13">
        <f>CosteoIndividual!B44</f>
        <v>40</v>
      </c>
      <c r="C45" s="13" t="str">
        <f>CosteoIndividual!C44</f>
        <v xml:space="preserve">Radiografia </v>
      </c>
      <c r="D45" s="16" t="str">
        <f>CosteoIndividual!D44</f>
        <v>RADIOGRAFIA DE CONTROL MEDIANA (PACIENTE TALLA MEDIANA (&gt;10 KG – 25 KG)</v>
      </c>
      <c r="E45" s="13">
        <f>CosteoIndividual!E44</f>
        <v>0</v>
      </c>
      <c r="F45" s="13" t="str">
        <f>CosteoIndividual!F44</f>
        <v xml:space="preserve">Unidad </v>
      </c>
      <c r="G45" s="13">
        <f>CosteoIndividual!G44</f>
        <v>1</v>
      </c>
      <c r="H45" s="84">
        <f>CosteoIndividual!K44</f>
        <v>108350</v>
      </c>
      <c r="I45" s="84">
        <f>CosteoIndividual!L44</f>
        <v>108350</v>
      </c>
      <c r="J45" s="13" t="str">
        <f>CosteoIndividual!M44</f>
        <v>Proceso FDLB-ES-C-120-2025 - PYBA</v>
      </c>
      <c r="K45" s="13">
        <f>CosteoIndividual!N44</f>
        <v>20325.187553460168</v>
      </c>
      <c r="L45" s="13">
        <f>CosteoIndividual!O44</f>
        <v>0.17002999767266846</v>
      </c>
      <c r="M45" s="10" t="str">
        <f t="shared" si="2"/>
        <v>Mediana</v>
      </c>
    </row>
    <row r="46" spans="2:13" ht="14.5" x14ac:dyDescent="0.35">
      <c r="B46" s="13">
        <f>CosteoIndividual!B45</f>
        <v>41</v>
      </c>
      <c r="C46" s="13" t="str">
        <f>CosteoIndividual!C45</f>
        <v xml:space="preserve">Radiografia </v>
      </c>
      <c r="D46" s="16" t="str">
        <f>CosteoIndividual!D45</f>
        <v>RADIOGRAFIA DE CONTROL GRANDE (PACIENTE TALLA GRANDE (&gt;25 KG)</v>
      </c>
      <c r="E46" s="13">
        <f>CosteoIndividual!E45</f>
        <v>0</v>
      </c>
      <c r="F46" s="13" t="str">
        <f>CosteoIndividual!F45</f>
        <v xml:space="preserve">Unidad </v>
      </c>
      <c r="G46" s="13">
        <f>CosteoIndividual!G45</f>
        <v>1</v>
      </c>
      <c r="H46" s="84">
        <f>CosteoIndividual!K45</f>
        <v>118170</v>
      </c>
      <c r="I46" s="84">
        <f>CosteoIndividual!L45</f>
        <v>118170</v>
      </c>
      <c r="J46" s="13" t="str">
        <f>CosteoIndividual!M45</f>
        <v>Proceso FDLB-ES-C-120-2025 - PYBA</v>
      </c>
      <c r="K46" s="13">
        <f>CosteoIndividual!N45</f>
        <v>22186.624348917976</v>
      </c>
      <c r="L46" s="13">
        <f>CosteoIndividual!O45</f>
        <v>0.17015587352494804</v>
      </c>
      <c r="M46" s="10" t="str">
        <f t="shared" si="2"/>
        <v>Mediana</v>
      </c>
    </row>
    <row r="47" spans="2:13" ht="14.5" x14ac:dyDescent="0.35">
      <c r="B47" s="13">
        <f>CosteoIndividual!B46</f>
        <v>42</v>
      </c>
      <c r="C47" s="13" t="str">
        <f>CosteoIndividual!C46</f>
        <v>VENDAJE DE ROBERT JONES</v>
      </c>
      <c r="D47" s="16" t="str">
        <f>CosteoIndividual!D46</f>
        <v>Procedimiento para inmovilización temporaria y compresión en casos de traumatismos, fracturas, luxaciones,</v>
      </c>
      <c r="E47" s="13" t="str">
        <f>CosteoIndividual!E46</f>
        <v>INCLUYE PERSONAL MÉDICO, MATERIALES, ANESTESIA, INSUMOS, MEDICAMENTOS, DILIGENCIAMIENTO DE DOCUMENTACIÓN FÍSICA Y/O DIGITAL RELACIONADA.</v>
      </c>
      <c r="F47" s="13" t="str">
        <f>CosteoIndividual!F46</f>
        <v xml:space="preserve">Unidad </v>
      </c>
      <c r="G47" s="13">
        <f>CosteoIndividual!G46</f>
        <v>1</v>
      </c>
      <c r="H47" s="84">
        <f>CosteoIndividual!K46</f>
        <v>319647</v>
      </c>
      <c r="I47" s="84">
        <f>CosteoIndividual!L46</f>
        <v>319647</v>
      </c>
      <c r="J47" s="13" t="str">
        <f>CosteoIndividual!M46</f>
        <v>Proceso FDLB-ES-C-120-2025 - PYBA</v>
      </c>
      <c r="K47" s="13">
        <f>CosteoIndividual!N46</f>
        <v>5670.7860767586935</v>
      </c>
      <c r="L47" s="13">
        <f>CosteoIndividual!O46</f>
        <v>1.774080250168221E-2</v>
      </c>
      <c r="M47" s="10" t="str">
        <f t="shared" si="2"/>
        <v>Promedio</v>
      </c>
    </row>
    <row r="48" spans="2:13" ht="14.5" x14ac:dyDescent="0.35">
      <c r="B48" s="13">
        <f>CosteoIndividual!B47</f>
        <v>43</v>
      </c>
      <c r="C48" s="13" t="str">
        <f>CosteoIndividual!C47</f>
        <v>VENDAJE DE EHMER</v>
      </c>
      <c r="D48" s="16" t="str">
        <f>CosteoIndividual!D47</f>
        <v xml:space="preserve">Procedimiento para la luxación de la articulación coxofemoral. </v>
      </c>
      <c r="E48" s="13">
        <f>CosteoIndividual!E47</f>
        <v>0</v>
      </c>
      <c r="F48" s="13" t="str">
        <f>CosteoIndividual!F47</f>
        <v xml:space="preserve">Unidad </v>
      </c>
      <c r="G48" s="13">
        <f>CosteoIndividual!G47</f>
        <v>1</v>
      </c>
      <c r="H48" s="84">
        <f>CosteoIndividual!K47</f>
        <v>284241</v>
      </c>
      <c r="I48" s="84">
        <f>CosteoIndividual!L47</f>
        <v>284241</v>
      </c>
      <c r="J48" s="13" t="str">
        <f>CosteoIndividual!M47</f>
        <v>Proceso FDLB-ES-C-120-2025 - PYBA</v>
      </c>
      <c r="K48" s="13">
        <f>CosteoIndividual!N47</f>
        <v>2828.2525173474123</v>
      </c>
      <c r="L48" s="13">
        <f>CosteoIndividual!O47</f>
        <v>9.9502077086079405E-3</v>
      </c>
      <c r="M48" s="10" t="str">
        <f t="shared" si="2"/>
        <v>Promedio</v>
      </c>
    </row>
    <row r="49" spans="2:13" ht="14.5" x14ac:dyDescent="0.35">
      <c r="B49" s="13">
        <f>CosteoIndividual!B48</f>
        <v>44</v>
      </c>
      <c r="C49" s="13" t="str">
        <f>CosteoIndividual!C48</f>
        <v>VENDAJE DE INMOVILIZACIÓN</v>
      </c>
      <c r="D49" s="16" t="str">
        <f>CosteoIndividual!D48</f>
        <v>Inmovilización: en varias partes del cuerpo como la cabeza, el cuello, el pecho, la cola o las extremidades</v>
      </c>
      <c r="E49" s="13">
        <f>CosteoIndividual!E48</f>
        <v>0</v>
      </c>
      <c r="F49" s="13" t="str">
        <f>CosteoIndividual!F48</f>
        <v xml:space="preserve">Unidad </v>
      </c>
      <c r="G49" s="13">
        <f>CosteoIndividual!G48</f>
        <v>1</v>
      </c>
      <c r="H49" s="84">
        <f>CosteoIndividual!K48</f>
        <v>275404</v>
      </c>
      <c r="I49" s="84">
        <f>CosteoIndividual!L48</f>
        <v>275404</v>
      </c>
      <c r="J49" s="13" t="str">
        <f>CosteoIndividual!M48</f>
        <v>Proceso FDLB-ES-C-120-2025 - PYBA</v>
      </c>
      <c r="K49" s="13">
        <f>CosteoIndividual!N48</f>
        <v>5639.9217163915973</v>
      </c>
      <c r="L49" s="13">
        <f>CosteoIndividual!O48</f>
        <v>2.0478741088245541E-2</v>
      </c>
      <c r="M49" s="10" t="str">
        <f t="shared" si="2"/>
        <v>Promedio</v>
      </c>
    </row>
    <row r="50" spans="2:13" ht="43.5" x14ac:dyDescent="0.35">
      <c r="B50" s="13">
        <f>CosteoIndividual!B49</f>
        <v>45</v>
      </c>
      <c r="C50" s="13" t="str">
        <f>CosteoIndividual!C49</f>
        <v>Hemograma</v>
      </c>
      <c r="D50" s="16" t="str">
        <f>CosteoIndividual!D49</f>
        <v xml:space="preserve">Evalúa recuento de glóbulos rojos, hematocrito, hemoglobina, V.C.H, H.C.M, plaquetas, recuento diferencial leucocitario, proteínas plasmáticas, plasmáticas totales y diferenciadas, relación albúmina globulinas. los recuentos deben ser automatizados. </v>
      </c>
      <c r="E50" s="13" t="str">
        <f>CosteoIndividual!E49</f>
        <v>INCLUYE PERSONAL MÉDICO, INSUMOS Y/O MATERIALES PARA LA TOMA, PROCESAMIENTO, INTERPRETACIÓN Y CORRELACIÓN CON LA CLÍNICA DEL PACIENTE, DILIGENCIAMIENTO DE DOCUMENTACIÓN FÍSICA Y/O DIGITAL RELACIONADA.</v>
      </c>
      <c r="F50" s="13" t="str">
        <f>CosteoIndividual!F49</f>
        <v xml:space="preserve">Unidad </v>
      </c>
      <c r="G50" s="13">
        <f>CosteoIndividual!G49</f>
        <v>1</v>
      </c>
      <c r="H50" s="84">
        <f>CosteoIndividual!K49</f>
        <v>66058</v>
      </c>
      <c r="I50" s="84">
        <f>CosteoIndividual!L49</f>
        <v>66058</v>
      </c>
      <c r="J50" s="13" t="str">
        <f>CosteoIndividual!M49</f>
        <v>Proceso FDLB-ES-C-120-2025 - PYBA</v>
      </c>
      <c r="K50" s="13">
        <f>CosteoIndividual!N49</f>
        <v>2059.6331947877916</v>
      </c>
      <c r="L50" s="13">
        <f>CosteoIndividual!O49</f>
        <v>3.1179310713964681E-2</v>
      </c>
      <c r="M50" s="10" t="str">
        <f t="shared" si="2"/>
        <v>Promedio</v>
      </c>
    </row>
    <row r="51" spans="2:13" ht="58" x14ac:dyDescent="0.35">
      <c r="B51" s="13">
        <f>CosteoIndividual!B50</f>
        <v>46</v>
      </c>
      <c r="C51" s="13" t="str">
        <f>CosteoIndividual!C50</f>
        <v>Frotis para hemoparásitos</v>
      </c>
      <c r="D51" s="16" t="str">
        <f>CosteoIndividual!D50</f>
        <v xml:space="preserve">
Coloración de giemsa. evalúa presencia o ausencia de hemoparásitos, recuento manual de plaquetas, línea roja y línea blanca. 
</v>
      </c>
      <c r="E51" s="13" t="str">
        <f>CosteoIndividual!E50</f>
        <v>INCLUYE PERSONAL MÉDICO, INSUMOS Y/O MATERIALES PARA LA TOMA, PROCESAMIENTO, INTERPRETACIÓN Y CORRELACIÓN CON LA CLÍNICA DEL PACIENTE. DILIGENCIAMIENTO DE DOCUMENTACIÓN FÍSICA Y/O DIGITAL RELACIONADA.</v>
      </c>
      <c r="F51" s="13" t="str">
        <f>CosteoIndividual!F50</f>
        <v xml:space="preserve">Unidad </v>
      </c>
      <c r="G51" s="13">
        <f>CosteoIndividual!G50</f>
        <v>1</v>
      </c>
      <c r="H51" s="84">
        <f>CosteoIndividual!K50</f>
        <v>64441</v>
      </c>
      <c r="I51" s="84">
        <f>CosteoIndividual!L50</f>
        <v>64441</v>
      </c>
      <c r="J51" s="13" t="str">
        <f>CosteoIndividual!M50</f>
        <v>Proceso FDLB-ES-C-120-2025 - PYBA</v>
      </c>
      <c r="K51" s="13">
        <f>CosteoIndividual!N50</f>
        <v>1170.2529633848478</v>
      </c>
      <c r="L51" s="13">
        <f>CosteoIndividual!O50</f>
        <v>1.8160012980177706E-2</v>
      </c>
      <c r="M51" s="10" t="str">
        <f t="shared" si="2"/>
        <v>Promedio</v>
      </c>
    </row>
    <row r="52" spans="2:13" ht="29" x14ac:dyDescent="0.35">
      <c r="B52" s="13">
        <f>CosteoIndividual!B51</f>
        <v>47</v>
      </c>
      <c r="C52" s="13" t="str">
        <f>CosteoIndividual!C51</f>
        <v>Hematocrito y hemoglobina</v>
      </c>
      <c r="D52" s="16" t="str">
        <f>CosteoIndividual!D51</f>
        <v>Indican la cantidad de glóbulos rojos en la sangre y la cantidad de proteína que transporta oxígeno dentro de ellos, respectivamente</v>
      </c>
      <c r="E52" s="13" t="str">
        <f>CosteoIndividual!E51</f>
        <v>INCLUYE PERSONAL MÉDICO, INSUMOS Y/O MATERIALES PARA LA TOMA, PROCESAMIENTO, INTERPRETACIÓN Y CORRELACIÓN CON LA CLÍNICA DEL PACIENTE. DILIGENCIAMIENTO DE DOCUMENTACIÓN FÍSICA Y/O DIGITAL RELACIONADA.</v>
      </c>
      <c r="F52" s="13" t="str">
        <f>CosteoIndividual!F51</f>
        <v xml:space="preserve">Unidad </v>
      </c>
      <c r="G52" s="13">
        <f>CosteoIndividual!G51</f>
        <v>1</v>
      </c>
      <c r="H52" s="84">
        <f>CosteoIndividual!K51</f>
        <v>61793</v>
      </c>
      <c r="I52" s="84">
        <f>CosteoIndividual!L51</f>
        <v>61793</v>
      </c>
      <c r="J52" s="13" t="str">
        <f>CosteoIndividual!M51</f>
        <v>Proceso FDLB-ES-C-120-2025 - PYBA</v>
      </c>
      <c r="K52" s="13">
        <f>CosteoIndividual!N51</f>
        <v>8520.8740015329422</v>
      </c>
      <c r="L52" s="13">
        <f>CosteoIndividual!O51</f>
        <v>0.13789495491415532</v>
      </c>
      <c r="M52" s="10" t="str">
        <f t="shared" si="2"/>
        <v>Promedio</v>
      </c>
    </row>
    <row r="53" spans="2:13" ht="14.5" x14ac:dyDescent="0.35">
      <c r="B53" s="13">
        <f>CosteoIndividual!B52</f>
        <v>48</v>
      </c>
      <c r="C53" s="13" t="str">
        <f>CosteoIndividual!C52</f>
        <v>Recuento de plaquetas</v>
      </c>
      <c r="D53" s="16" t="str">
        <f>CosteoIndividual!D52</f>
        <v>Análisis de sangre que mide la cantidad de plaquetas en la sangre</v>
      </c>
      <c r="E53" s="13">
        <f>CosteoIndividual!E52</f>
        <v>0</v>
      </c>
      <c r="F53" s="13" t="str">
        <f>CosteoIndividual!F52</f>
        <v xml:space="preserve">Unidad </v>
      </c>
      <c r="G53" s="13">
        <f>CosteoIndividual!G52</f>
        <v>1</v>
      </c>
      <c r="H53" s="84">
        <f>CosteoIndividual!K52</f>
        <v>54175</v>
      </c>
      <c r="I53" s="84">
        <f>CosteoIndividual!L52</f>
        <v>54175</v>
      </c>
      <c r="J53" s="13" t="str">
        <f>CosteoIndividual!M52</f>
        <v>Proceso FDLB-ES-C-120-2025 - PYBA</v>
      </c>
      <c r="K53" s="13">
        <f>CosteoIndividual!N52</f>
        <v>10162.593776730084</v>
      </c>
      <c r="L53" s="13">
        <f>CosteoIndividual!O52</f>
        <v>0.17002999767266846</v>
      </c>
      <c r="M53" s="10" t="str">
        <f t="shared" si="2"/>
        <v>Mediana</v>
      </c>
    </row>
    <row r="54" spans="2:13" ht="14.5" x14ac:dyDescent="0.35">
      <c r="B54" s="13">
        <f>CosteoIndividual!B53</f>
        <v>49</v>
      </c>
      <c r="C54" s="13" t="str">
        <f>CosteoIndividual!C53</f>
        <v>Recuento de reticulocitos</v>
      </c>
      <c r="D54" s="16" t="str">
        <f>CosteoIndividual!D53</f>
        <v>Análisis de sangre que mide la cantidad de reticulocitos (glóbulos rojos jóvenes) en la sangre</v>
      </c>
      <c r="E54" s="13">
        <f>CosteoIndividual!E53</f>
        <v>0</v>
      </c>
      <c r="F54" s="13" t="str">
        <f>CosteoIndividual!F53</f>
        <v xml:space="preserve">Unidad </v>
      </c>
      <c r="G54" s="13">
        <f>CosteoIndividual!G53</f>
        <v>1</v>
      </c>
      <c r="H54" s="84">
        <f>CosteoIndividual!K53</f>
        <v>54161</v>
      </c>
      <c r="I54" s="84">
        <f>CosteoIndividual!L53</f>
        <v>54161</v>
      </c>
      <c r="J54" s="13" t="str">
        <f>CosteoIndividual!M53</f>
        <v>Proceso FDLB-ES-C-120-2025 - PYBA</v>
      </c>
      <c r="K54" s="13">
        <f>CosteoIndividual!N53</f>
        <v>10168.869493254057</v>
      </c>
      <c r="L54" s="13">
        <f>CosteoIndividual!O53</f>
        <v>0.17015587352494776</v>
      </c>
      <c r="M54" s="10" t="str">
        <f t="shared" si="2"/>
        <v>Mediana</v>
      </c>
    </row>
    <row r="55" spans="2:13" ht="14.5" x14ac:dyDescent="0.35">
      <c r="B55" s="13">
        <f>CosteoIndividual!B54</f>
        <v>50</v>
      </c>
      <c r="C55" s="13" t="str">
        <f>CosteoIndividual!C54</f>
        <v xml:space="preserve">Bioquímica sanguínea - Laboratorio clínico </v>
      </c>
      <c r="D55" s="16" t="str">
        <f>CosteoIndividual!D54</f>
        <v>AMILOIDE SÉRICO A FELINO</v>
      </c>
      <c r="E55" s="13" t="str">
        <f>CosteoIndividual!E54</f>
        <v>INCLUYE PERSONAL MÉDICO, INSUMOS Y/O MATERIALES PARA LA TOMA, PROCESAMIENTO, INTERPRETACIÓN Y CORRELACIÓN CON LA CLÍNICA DEL PACIENTE. DILIGENCIAMIENTO DE DOCUMENTACIÓN FÍSICA Y/O DIGITAL RELACIONADA.</v>
      </c>
      <c r="F55" s="13" t="str">
        <f>CosteoIndividual!F54</f>
        <v xml:space="preserve">Unidad </v>
      </c>
      <c r="G55" s="13">
        <f>CosteoIndividual!G54</f>
        <v>1</v>
      </c>
      <c r="H55" s="84">
        <f>CosteoIndividual!K54</f>
        <v>137200</v>
      </c>
      <c r="I55" s="84">
        <f>CosteoIndividual!L54</f>
        <v>137200</v>
      </c>
      <c r="J55" s="13" t="str">
        <f>CosteoIndividual!M54</f>
        <v>Proceso FDLB-ES-C-120-2025 - PYBA</v>
      </c>
      <c r="K55" s="13">
        <f>CosteoIndividual!N54</f>
        <v>26479.386725023218</v>
      </c>
      <c r="L55" s="13">
        <f>CosteoIndividual!O54</f>
        <v>0.17484221175913661</v>
      </c>
      <c r="M55" s="10" t="str">
        <f t="shared" si="2"/>
        <v>Mediana</v>
      </c>
    </row>
    <row r="56" spans="2:13" ht="14.5" x14ac:dyDescent="0.35">
      <c r="B56" s="13">
        <f>CosteoIndividual!B55</f>
        <v>51</v>
      </c>
      <c r="C56" s="13">
        <f>CosteoIndividual!C55</f>
        <v>0</v>
      </c>
      <c r="D56" s="16" t="str">
        <f>CosteoIndividual!D55</f>
        <v>BUN</v>
      </c>
      <c r="E56" s="13">
        <f>CosteoIndividual!E55</f>
        <v>0</v>
      </c>
      <c r="F56" s="13" t="str">
        <f>CosteoIndividual!F55</f>
        <v xml:space="preserve">Unidad </v>
      </c>
      <c r="G56" s="13">
        <f>CosteoIndividual!G55</f>
        <v>1</v>
      </c>
      <c r="H56" s="84">
        <f>CosteoIndividual!K55</f>
        <v>56555</v>
      </c>
      <c r="I56" s="84">
        <f>CosteoIndividual!L55</f>
        <v>56555</v>
      </c>
      <c r="J56" s="13" t="str">
        <f>CosteoIndividual!M55</f>
        <v>Proceso FDLB-ES-C-120-2025 - PYBA</v>
      </c>
      <c r="K56" s="13">
        <f>CosteoIndividual!N55</f>
        <v>720.39186720197688</v>
      </c>
      <c r="L56" s="13">
        <f>CosteoIndividual!O55</f>
        <v>1.2737931355902355E-2</v>
      </c>
      <c r="M56" s="10" t="str">
        <f t="shared" si="2"/>
        <v>Promedio</v>
      </c>
    </row>
    <row r="57" spans="2:13" ht="14.5" x14ac:dyDescent="0.35">
      <c r="B57" s="13">
        <f>CosteoIndividual!B56</f>
        <v>52</v>
      </c>
      <c r="C57" s="13">
        <f>CosteoIndividual!C56</f>
        <v>0</v>
      </c>
      <c r="D57" s="16" t="str">
        <f>CosteoIndividual!D56</f>
        <v>CREATININA</v>
      </c>
      <c r="E57" s="13">
        <f>CosteoIndividual!E56</f>
        <v>0</v>
      </c>
      <c r="F57" s="13" t="str">
        <f>CosteoIndividual!F56</f>
        <v xml:space="preserve">Unidad </v>
      </c>
      <c r="G57" s="13">
        <f>CosteoIndividual!G56</f>
        <v>1</v>
      </c>
      <c r="H57" s="84">
        <f>CosteoIndividual!K56</f>
        <v>59123</v>
      </c>
      <c r="I57" s="84">
        <f>CosteoIndividual!L56</f>
        <v>59123</v>
      </c>
      <c r="J57" s="13" t="str">
        <f>CosteoIndividual!M56</f>
        <v>Proceso FDLB-ES-C-120-2025 - PYBA</v>
      </c>
      <c r="K57" s="13">
        <f>CosteoIndividual!N56</f>
        <v>1441.8904721146491</v>
      </c>
      <c r="L57" s="13">
        <f>CosteoIndividual!O56</f>
        <v>2.4387832390679605E-2</v>
      </c>
      <c r="M57" s="10" t="str">
        <f t="shared" si="2"/>
        <v>Promedio</v>
      </c>
    </row>
    <row r="58" spans="2:13" ht="14.5" x14ac:dyDescent="0.35">
      <c r="B58" s="13">
        <f>CosteoIndividual!B57</f>
        <v>53</v>
      </c>
      <c r="C58" s="13">
        <f>CosteoIndividual!C57</f>
        <v>0</v>
      </c>
      <c r="D58" s="16" t="str">
        <f>CosteoIndividual!D57</f>
        <v>RELACIÓN BUN-CREATININA</v>
      </c>
      <c r="E58" s="13">
        <f>CosteoIndividual!E57</f>
        <v>0</v>
      </c>
      <c r="F58" s="13" t="str">
        <f>CosteoIndividual!F57</f>
        <v xml:space="preserve">Unidad </v>
      </c>
      <c r="G58" s="13">
        <f>CosteoIndividual!G57</f>
        <v>1</v>
      </c>
      <c r="H58" s="84">
        <f>CosteoIndividual!K57</f>
        <v>73439</v>
      </c>
      <c r="I58" s="84">
        <f>CosteoIndividual!L57</f>
        <v>73439</v>
      </c>
      <c r="J58" s="13" t="str">
        <f>CosteoIndividual!M57</f>
        <v>Proceso FDLB-ES-C-120-2025 - PYBA</v>
      </c>
      <c r="K58" s="13">
        <f>CosteoIndividual!N57</f>
        <v>9585.0392322271182</v>
      </c>
      <c r="L58" s="13">
        <f>CosteoIndividual!O57</f>
        <v>0.13051672108062842</v>
      </c>
      <c r="M58" s="10" t="str">
        <f t="shared" si="2"/>
        <v>Promedio</v>
      </c>
    </row>
    <row r="59" spans="2:13" ht="14.5" x14ac:dyDescent="0.35">
      <c r="B59" s="13">
        <f>CosteoIndividual!B58</f>
        <v>54</v>
      </c>
      <c r="C59" s="13">
        <f>CosteoIndividual!C58</f>
        <v>0</v>
      </c>
      <c r="D59" s="16" t="str">
        <f>CosteoIndividual!D58</f>
        <v>SDMA (DIMETIL ARGININA SIMÉTRICA)</v>
      </c>
      <c r="E59" s="13">
        <f>CosteoIndividual!E58</f>
        <v>0</v>
      </c>
      <c r="F59" s="13" t="str">
        <f>CosteoIndividual!F58</f>
        <v xml:space="preserve">Unidad </v>
      </c>
      <c r="G59" s="13">
        <f>CosteoIndividual!G58</f>
        <v>1</v>
      </c>
      <c r="H59" s="84">
        <f>CosteoIndividual!K58</f>
        <v>350599</v>
      </c>
      <c r="I59" s="84">
        <f>CosteoIndividual!L58</f>
        <v>350599</v>
      </c>
      <c r="J59" s="13" t="str">
        <f>CosteoIndividual!M58</f>
        <v>Proceso FDLB-ES-C-120-2025 - PYBA</v>
      </c>
      <c r="K59" s="13">
        <f>CosteoIndividual!N58</f>
        <v>2020.9415415099554</v>
      </c>
      <c r="L59" s="13">
        <f>CosteoIndividual!O58</f>
        <v>5.7642591076341966E-3</v>
      </c>
      <c r="M59" s="10" t="str">
        <f t="shared" si="2"/>
        <v>Promedio</v>
      </c>
    </row>
    <row r="60" spans="2:13" ht="14.5" x14ac:dyDescent="0.35">
      <c r="B60" s="13">
        <f>CosteoIndividual!B59</f>
        <v>55</v>
      </c>
      <c r="C60" s="13">
        <f>CosteoIndividual!C59</f>
        <v>0</v>
      </c>
      <c r="D60" s="16" t="str">
        <f>CosteoIndividual!D59</f>
        <v>UREA SANGUÍNEA</v>
      </c>
      <c r="E60" s="13">
        <f>CosteoIndividual!E59</f>
        <v>0</v>
      </c>
      <c r="F60" s="13" t="str">
        <f>CosteoIndividual!F59</f>
        <v xml:space="preserve">Unidad </v>
      </c>
      <c r="G60" s="13">
        <f>CosteoIndividual!G59</f>
        <v>1</v>
      </c>
      <c r="H60" s="84">
        <f>CosteoIndividual!K59</f>
        <v>55550</v>
      </c>
      <c r="I60" s="84">
        <f>CosteoIndividual!L59</f>
        <v>55550</v>
      </c>
      <c r="J60" s="13" t="str">
        <f>CosteoIndividual!M59</f>
        <v>Proceso FDLB-ES-C-120-2025 - PYBA</v>
      </c>
      <c r="K60" s="13">
        <f>CosteoIndividual!N59</f>
        <v>9458.4555304147307</v>
      </c>
      <c r="L60" s="13">
        <f>CosteoIndividual!O59</f>
        <v>0.15610867549342328</v>
      </c>
      <c r="M60" s="10" t="str">
        <f t="shared" si="2"/>
        <v>Mediana</v>
      </c>
    </row>
    <row r="61" spans="2:13" ht="14.5" x14ac:dyDescent="0.35">
      <c r="B61" s="13">
        <f>CosteoIndividual!B60</f>
        <v>56</v>
      </c>
      <c r="C61" s="13">
        <f>CosteoIndividual!C60</f>
        <v>0</v>
      </c>
      <c r="D61" s="16" t="str">
        <f>CosteoIndividual!D60</f>
        <v>ÁCIDOS BILIARES</v>
      </c>
      <c r="E61" s="13">
        <f>CosteoIndividual!E60</f>
        <v>0</v>
      </c>
      <c r="F61" s="13" t="str">
        <f>CosteoIndividual!F60</f>
        <v xml:space="preserve">Unidad </v>
      </c>
      <c r="G61" s="13">
        <f>CosteoIndividual!G60</f>
        <v>1</v>
      </c>
      <c r="H61" s="84">
        <f>CosteoIndividual!K60</f>
        <v>89537</v>
      </c>
      <c r="I61" s="84">
        <f>CosteoIndividual!L60</f>
        <v>89537</v>
      </c>
      <c r="J61" s="13" t="str">
        <f>CosteoIndividual!M60</f>
        <v>Proceso FDLB-ES-C-120-2025 - PYBA</v>
      </c>
      <c r="K61" s="13">
        <f>CosteoIndividual!N60</f>
        <v>16118.06550892507</v>
      </c>
      <c r="L61" s="13">
        <f>CosteoIndividual!O60</f>
        <v>0.16380897001311107</v>
      </c>
      <c r="M61" s="10" t="str">
        <f t="shared" si="2"/>
        <v>Mediana</v>
      </c>
    </row>
    <row r="62" spans="2:13" ht="14.5" x14ac:dyDescent="0.35">
      <c r="B62" s="13">
        <f>CosteoIndividual!B61</f>
        <v>57</v>
      </c>
      <c r="C62" s="13">
        <f>CosteoIndividual!C61</f>
        <v>0</v>
      </c>
      <c r="D62" s="16" t="str">
        <f>CosteoIndividual!D61</f>
        <v>ÁCIDOS BILIARES PRE Y POST PRANDIAL</v>
      </c>
      <c r="E62" s="13">
        <f>CosteoIndividual!E61</f>
        <v>0</v>
      </c>
      <c r="F62" s="13" t="str">
        <f>CosteoIndividual!F61</f>
        <v xml:space="preserve">Unidad </v>
      </c>
      <c r="G62" s="13">
        <f>CosteoIndividual!G61</f>
        <v>1</v>
      </c>
      <c r="H62" s="84">
        <f>CosteoIndividual!K61</f>
        <v>156000</v>
      </c>
      <c r="I62" s="84">
        <f>CosteoIndividual!L61</f>
        <v>156000</v>
      </c>
      <c r="J62" s="13" t="str">
        <f>CosteoIndividual!M61</f>
        <v>Proceso FDLB-ES-C-120-2025 - PYBA</v>
      </c>
      <c r="K62" s="13">
        <f>CosteoIndividual!N61</f>
        <v>30720.002170138854</v>
      </c>
      <c r="L62" s="13">
        <f>CosteoIndividual!O61</f>
        <v>0.17803192541516932</v>
      </c>
      <c r="M62" s="10" t="str">
        <f t="shared" si="2"/>
        <v>Mediana</v>
      </c>
    </row>
    <row r="63" spans="2:13" ht="14.5" x14ac:dyDescent="0.35">
      <c r="B63" s="13">
        <f>CosteoIndividual!B62</f>
        <v>58</v>
      </c>
      <c r="C63" s="13">
        <f>CosteoIndividual!C62</f>
        <v>0</v>
      </c>
      <c r="D63" s="16" t="str">
        <f>CosteoIndividual!D62</f>
        <v>ALT – SGPT</v>
      </c>
      <c r="E63" s="13">
        <f>CosteoIndividual!E62</f>
        <v>0</v>
      </c>
      <c r="F63" s="13" t="str">
        <f>CosteoIndividual!F62</f>
        <v xml:space="preserve">Unidad </v>
      </c>
      <c r="G63" s="13">
        <f>CosteoIndividual!G62</f>
        <v>1</v>
      </c>
      <c r="H63" s="84">
        <f>CosteoIndividual!K62</f>
        <v>56110</v>
      </c>
      <c r="I63" s="84">
        <f>CosteoIndividual!L62</f>
        <v>56110</v>
      </c>
      <c r="J63" s="13" t="str">
        <f>CosteoIndividual!M62</f>
        <v>Proceso FDLB-ES-C-120-2025 - PYBA</v>
      </c>
      <c r="K63" s="13">
        <f>CosteoIndividual!N62</f>
        <v>566.84778607384078</v>
      </c>
      <c r="L63" s="13">
        <f>CosteoIndividual!O62</f>
        <v>1.0102363773095107E-2</v>
      </c>
      <c r="M63" s="10" t="str">
        <f t="shared" si="2"/>
        <v>Promedio</v>
      </c>
    </row>
    <row r="64" spans="2:13" ht="14.5" x14ac:dyDescent="0.35">
      <c r="B64" s="13">
        <f>CosteoIndividual!B63</f>
        <v>59</v>
      </c>
      <c r="C64" s="13">
        <f>CosteoIndividual!C63</f>
        <v>0</v>
      </c>
      <c r="D64" s="16" t="str">
        <f>CosteoIndividual!D63</f>
        <v>AMONIO PLASMÁTICO</v>
      </c>
      <c r="E64" s="13">
        <f>CosteoIndividual!E63</f>
        <v>0</v>
      </c>
      <c r="F64" s="13" t="str">
        <f>CosteoIndividual!F63</f>
        <v xml:space="preserve">Unidad </v>
      </c>
      <c r="G64" s="13">
        <f>CosteoIndividual!G63</f>
        <v>1</v>
      </c>
      <c r="H64" s="84">
        <f>CosteoIndividual!K63</f>
        <v>106174</v>
      </c>
      <c r="I64" s="84">
        <f>CosteoIndividual!L63</f>
        <v>106174</v>
      </c>
      <c r="J64" s="13" t="str">
        <f>CosteoIndividual!M63</f>
        <v>Proceso FDLB-ES-C-120-2025 - PYBA</v>
      </c>
      <c r="K64" s="13">
        <f>CosteoIndividual!N63</f>
        <v>1352.4354678504974</v>
      </c>
      <c r="L64" s="13">
        <f>CosteoIndividual!O63</f>
        <v>1.2737931355902328E-2</v>
      </c>
      <c r="M64" s="10" t="str">
        <f t="shared" si="2"/>
        <v>Promedio</v>
      </c>
    </row>
    <row r="65" spans="2:13" ht="14.5" x14ac:dyDescent="0.35">
      <c r="B65" s="13">
        <f>CosteoIndividual!B64</f>
        <v>60</v>
      </c>
      <c r="C65" s="13">
        <f>CosteoIndividual!C64</f>
        <v>0</v>
      </c>
      <c r="D65" s="16" t="str">
        <f>CosteoIndividual!D64</f>
        <v>AST – SGOT</v>
      </c>
      <c r="E65" s="13">
        <f>CosteoIndividual!E64</f>
        <v>0</v>
      </c>
      <c r="F65" s="13" t="str">
        <f>CosteoIndividual!F64</f>
        <v xml:space="preserve">Unidad </v>
      </c>
      <c r="G65" s="13">
        <f>CosteoIndividual!G64</f>
        <v>1</v>
      </c>
      <c r="H65" s="84">
        <f>CosteoIndividual!K64</f>
        <v>57737</v>
      </c>
      <c r="I65" s="84">
        <f>CosteoIndividual!L64</f>
        <v>57737</v>
      </c>
      <c r="J65" s="13" t="str">
        <f>CosteoIndividual!M64</f>
        <v>Proceso FDLB-ES-C-120-2025 - PYBA</v>
      </c>
      <c r="K65" s="13">
        <f>CosteoIndividual!N64</f>
        <v>1408.0786427235794</v>
      </c>
      <c r="L65" s="13">
        <f>CosteoIndividual!O64</f>
        <v>2.4387832390679612E-2</v>
      </c>
      <c r="M65" s="10" t="str">
        <f t="shared" si="2"/>
        <v>Promedio</v>
      </c>
    </row>
    <row r="66" spans="2:13" ht="14.5" x14ac:dyDescent="0.35">
      <c r="B66" s="13">
        <f>CosteoIndividual!B65</f>
        <v>61</v>
      </c>
      <c r="C66" s="13">
        <f>CosteoIndividual!C65</f>
        <v>0</v>
      </c>
      <c r="D66" s="16" t="str">
        <f>CosteoIndividual!D65</f>
        <v>BILIRRUBINA TOTAL</v>
      </c>
      <c r="E66" s="13">
        <f>CosteoIndividual!E65</f>
        <v>0</v>
      </c>
      <c r="F66" s="13" t="str">
        <f>CosteoIndividual!F65</f>
        <v xml:space="preserve">Unidad </v>
      </c>
      <c r="G66" s="13">
        <f>CosteoIndividual!G65</f>
        <v>1</v>
      </c>
      <c r="H66" s="84">
        <f>CosteoIndividual!K65</f>
        <v>67790</v>
      </c>
      <c r="I66" s="84">
        <f>CosteoIndividual!L65</f>
        <v>67790</v>
      </c>
      <c r="J66" s="13" t="str">
        <f>CosteoIndividual!M65</f>
        <v>Proceso FDLB-ES-C-120-2025 - PYBA</v>
      </c>
      <c r="K66" s="13">
        <f>CosteoIndividual!N65</f>
        <v>8847.7285220558169</v>
      </c>
      <c r="L66" s="13">
        <f>CosteoIndividual!O65</f>
        <v>0.13051672108062867</v>
      </c>
      <c r="M66" s="10" t="str">
        <f t="shared" si="2"/>
        <v>Promedio</v>
      </c>
    </row>
    <row r="67" spans="2:13" ht="14.5" x14ac:dyDescent="0.35">
      <c r="B67" s="13">
        <f>CosteoIndividual!B66</f>
        <v>62</v>
      </c>
      <c r="C67" s="13">
        <f>CosteoIndividual!C66</f>
        <v>0</v>
      </c>
      <c r="D67" s="16" t="str">
        <f>CosteoIndividual!D66</f>
        <v>BILIRRUBINA DIRECTA</v>
      </c>
      <c r="E67" s="13">
        <f>CosteoIndividual!E66</f>
        <v>0</v>
      </c>
      <c r="F67" s="13" t="str">
        <f>CosteoIndividual!F66</f>
        <v xml:space="preserve">Unidad </v>
      </c>
      <c r="G67" s="13">
        <f>CosteoIndividual!G66</f>
        <v>1</v>
      </c>
      <c r="H67" s="84">
        <f>CosteoIndividual!K66</f>
        <v>59994</v>
      </c>
      <c r="I67" s="84">
        <f>CosteoIndividual!L66</f>
        <v>59994</v>
      </c>
      <c r="J67" s="13" t="str">
        <f>CosteoIndividual!M66</f>
        <v>Proceso FDLB-ES-C-120-2025 - PYBA</v>
      </c>
      <c r="K67" s="13">
        <f>CosteoIndividual!N66</f>
        <v>10571.414853272952</v>
      </c>
      <c r="L67" s="13">
        <f>CosteoIndividual!O66</f>
        <v>0.16066468362675085</v>
      </c>
      <c r="M67" s="10" t="str">
        <f t="shared" si="2"/>
        <v>Mediana</v>
      </c>
    </row>
    <row r="68" spans="2:13" ht="14.5" x14ac:dyDescent="0.35">
      <c r="B68" s="13">
        <f>CosteoIndividual!B67</f>
        <v>63</v>
      </c>
      <c r="C68" s="13">
        <f>CosteoIndividual!C67</f>
        <v>0</v>
      </c>
      <c r="D68" s="16" t="str">
        <f>CosteoIndividual!D67</f>
        <v>BILIRRUBINA TOTAL Y DIFERENCIADAS</v>
      </c>
      <c r="E68" s="13">
        <f>CosteoIndividual!E67</f>
        <v>0</v>
      </c>
      <c r="F68" s="13" t="str">
        <f>CosteoIndividual!F67</f>
        <v xml:space="preserve">Unidad </v>
      </c>
      <c r="G68" s="13">
        <f>CosteoIndividual!G67</f>
        <v>1</v>
      </c>
      <c r="H68" s="84">
        <f>CosteoIndividual!K67</f>
        <v>78744</v>
      </c>
      <c r="I68" s="84">
        <f>CosteoIndividual!L67</f>
        <v>78744</v>
      </c>
      <c r="J68" s="13" t="str">
        <f>CosteoIndividual!M67</f>
        <v>Proceso FDLB-ES-C-120-2025 - PYBA</v>
      </c>
      <c r="K68" s="13">
        <f>CosteoIndividual!N67</f>
        <v>605.61034856787433</v>
      </c>
      <c r="L68" s="13">
        <f>CosteoIndividual!O67</f>
        <v>7.6908665909347102E-3</v>
      </c>
      <c r="M68" s="10" t="str">
        <f t="shared" si="2"/>
        <v>Promedio</v>
      </c>
    </row>
    <row r="69" spans="2:13" ht="14.5" x14ac:dyDescent="0.35">
      <c r="B69" s="13">
        <f>CosteoIndividual!B68</f>
        <v>64</v>
      </c>
      <c r="C69" s="13">
        <f>CosteoIndividual!C68</f>
        <v>0</v>
      </c>
      <c r="D69" s="16" t="str">
        <f>CosteoIndividual!D68</f>
        <v>FOSFATASA ALCALINA</v>
      </c>
      <c r="E69" s="13">
        <f>CosteoIndividual!E68</f>
        <v>0</v>
      </c>
      <c r="F69" s="13" t="str">
        <f>CosteoIndividual!F68</f>
        <v xml:space="preserve">Unidad </v>
      </c>
      <c r="G69" s="13">
        <f>CosteoIndividual!G68</f>
        <v>1</v>
      </c>
      <c r="H69" s="84">
        <f>CosteoIndividual!K68</f>
        <v>51882</v>
      </c>
      <c r="I69" s="84">
        <f>CosteoIndividual!L68</f>
        <v>51882</v>
      </c>
      <c r="J69" s="13" t="str">
        <f>CosteoIndividual!M68</f>
        <v>Proceso FDLB-ES-C-120-2025 - PYBA</v>
      </c>
      <c r="K69" s="13">
        <f>CosteoIndividual!N68</f>
        <v>1057.2171019682212</v>
      </c>
      <c r="L69" s="13">
        <f>CosteoIndividual!O68</f>
        <v>2.0377418010590911E-2</v>
      </c>
      <c r="M69" s="10" t="str">
        <f t="shared" si="2"/>
        <v>Promedio</v>
      </c>
    </row>
    <row r="70" spans="2:13" ht="14.5" x14ac:dyDescent="0.35">
      <c r="B70" s="13">
        <f>CosteoIndividual!B69</f>
        <v>65</v>
      </c>
      <c r="C70" s="13">
        <f>CosteoIndividual!C69</f>
        <v>0</v>
      </c>
      <c r="D70" s="16" t="str">
        <f>CosteoIndividual!D69</f>
        <v>GAMA GLUTAMIL TRANSFERASA (GGT)</v>
      </c>
      <c r="E70" s="13">
        <f>CosteoIndividual!E69</f>
        <v>0</v>
      </c>
      <c r="F70" s="13" t="str">
        <f>CosteoIndividual!F69</f>
        <v xml:space="preserve">Unidad </v>
      </c>
      <c r="G70" s="13">
        <f>CosteoIndividual!G69</f>
        <v>1</v>
      </c>
      <c r="H70" s="84">
        <f>CosteoIndividual!K69</f>
        <v>58048</v>
      </c>
      <c r="I70" s="84">
        <f>CosteoIndividual!L69</f>
        <v>58048</v>
      </c>
      <c r="J70" s="13" t="str">
        <f>CosteoIndividual!M69</f>
        <v>Proceso FDLB-ES-C-120-2025 - PYBA</v>
      </c>
      <c r="K70" s="13">
        <f>CosteoIndividual!N69</f>
        <v>1415.6600983404653</v>
      </c>
      <c r="L70" s="13">
        <f>CosteoIndividual!O69</f>
        <v>2.4387832390679588E-2</v>
      </c>
      <c r="M70" s="10" t="str">
        <f t="shared" si="2"/>
        <v>Promedio</v>
      </c>
    </row>
    <row r="71" spans="2:13" ht="14.5" x14ac:dyDescent="0.35">
      <c r="B71" s="13">
        <f>CosteoIndividual!B70</f>
        <v>66</v>
      </c>
      <c r="C71" s="13">
        <f>CosteoIndividual!C70</f>
        <v>0</v>
      </c>
      <c r="D71" s="16" t="str">
        <f>CosteoIndividual!D70</f>
        <v>AMILASA CUANTITATIVA</v>
      </c>
      <c r="E71" s="13">
        <f>CosteoIndividual!E70</f>
        <v>0</v>
      </c>
      <c r="F71" s="13" t="str">
        <f>CosteoIndividual!F70</f>
        <v xml:space="preserve">Unidad </v>
      </c>
      <c r="G71" s="13">
        <f>CosteoIndividual!G70</f>
        <v>1</v>
      </c>
      <c r="H71" s="84">
        <f>CosteoIndividual!K70</f>
        <v>58800</v>
      </c>
      <c r="I71" s="84">
        <f>CosteoIndividual!L70</f>
        <v>58800</v>
      </c>
      <c r="J71" s="13" t="str">
        <f>CosteoIndividual!M70</f>
        <v>Proceso FDLB-ES-C-120-2025 - PYBA</v>
      </c>
      <c r="K71" s="13">
        <f>CosteoIndividual!N70</f>
        <v>11258.705431798098</v>
      </c>
      <c r="L71" s="13">
        <f>CosteoIndividual!O70</f>
        <v>0.17320019432339701</v>
      </c>
      <c r="M71" s="10" t="str">
        <f t="shared" si="2"/>
        <v>Mediana</v>
      </c>
    </row>
    <row r="72" spans="2:13" ht="14.5" x14ac:dyDescent="0.35">
      <c r="B72" s="13">
        <f>CosteoIndividual!B71</f>
        <v>67</v>
      </c>
      <c r="C72" s="13">
        <f>CosteoIndividual!C71</f>
        <v>0</v>
      </c>
      <c r="D72" s="16" t="str">
        <f>CosteoIndividual!D71</f>
        <v>LIPASA CUANTITATIVA</v>
      </c>
      <c r="E72" s="13">
        <f>CosteoIndividual!E71</f>
        <v>0</v>
      </c>
      <c r="F72" s="13" t="str">
        <f>CosteoIndividual!F71</f>
        <v xml:space="preserve">Unidad </v>
      </c>
      <c r="G72" s="13">
        <f>CosteoIndividual!G71</f>
        <v>1</v>
      </c>
      <c r="H72" s="84">
        <f>CosteoIndividual!K71</f>
        <v>66602</v>
      </c>
      <c r="I72" s="84">
        <f>CosteoIndividual!L71</f>
        <v>66602</v>
      </c>
      <c r="J72" s="13" t="str">
        <f>CosteoIndividual!M71</f>
        <v>Proceso FDLB-ES-C-120-2025 - PYBA</v>
      </c>
      <c r="K72" s="13">
        <f>CosteoIndividual!N71</f>
        <v>9875.6069180582508</v>
      </c>
      <c r="L72" s="13">
        <f>CosteoIndividual!O71</f>
        <v>0.14827793336623901</v>
      </c>
      <c r="M72" s="10" t="str">
        <f t="shared" si="2"/>
        <v>Promedio</v>
      </c>
    </row>
    <row r="73" spans="2:13" ht="14.5" x14ac:dyDescent="0.35">
      <c r="B73" s="13">
        <f>CosteoIndividual!B72</f>
        <v>68</v>
      </c>
      <c r="C73" s="13">
        <f>CosteoIndividual!C72</f>
        <v>0</v>
      </c>
      <c r="D73" s="16" t="str">
        <f>CosteoIndividual!D72</f>
        <v>LIPASA INMUNORREACTIVA CANINA</v>
      </c>
      <c r="E73" s="13">
        <f>CosteoIndividual!E72</f>
        <v>0</v>
      </c>
      <c r="F73" s="13" t="str">
        <f>CosteoIndividual!F72</f>
        <v xml:space="preserve">Unidad </v>
      </c>
      <c r="G73" s="13">
        <f>CosteoIndividual!G72</f>
        <v>1</v>
      </c>
      <c r="H73" s="84">
        <f>CosteoIndividual!K72</f>
        <v>173129</v>
      </c>
      <c r="I73" s="84">
        <f>CosteoIndividual!L72</f>
        <v>173129</v>
      </c>
      <c r="J73" s="13" t="str">
        <f>CosteoIndividual!M72</f>
        <v>Proceso FDLB-ES-C-120-2025 - PYBA</v>
      </c>
      <c r="K73" s="13">
        <f>CosteoIndividual!N72</f>
        <v>3545.4720745950581</v>
      </c>
      <c r="L73" s="13">
        <f>CosteoIndividual!O72</f>
        <v>2.0478741088245576E-2</v>
      </c>
      <c r="M73" s="10" t="str">
        <f t="shared" si="2"/>
        <v>Promedio</v>
      </c>
    </row>
    <row r="74" spans="2:13" ht="14.5" x14ac:dyDescent="0.35">
      <c r="B74" s="13">
        <f>CosteoIndividual!B73</f>
        <v>69</v>
      </c>
      <c r="C74" s="13">
        <f>CosteoIndividual!C73</f>
        <v>0</v>
      </c>
      <c r="D74" s="16" t="str">
        <f>CosteoIndividual!D73</f>
        <v>LIPASA INMUNORREACTIVA FELINA</v>
      </c>
      <c r="E74" s="13">
        <f>CosteoIndividual!E73</f>
        <v>0</v>
      </c>
      <c r="F74" s="13" t="str">
        <f>CosteoIndividual!F73</f>
        <v xml:space="preserve">Unidad </v>
      </c>
      <c r="G74" s="13">
        <f>CosteoIndividual!G73</f>
        <v>1</v>
      </c>
      <c r="H74" s="84">
        <f>CosteoIndividual!K73</f>
        <v>183458</v>
      </c>
      <c r="I74" s="84">
        <f>CosteoIndividual!L73</f>
        <v>183458</v>
      </c>
      <c r="J74" s="13" t="str">
        <f>CosteoIndividual!M73</f>
        <v>Proceso FDLB-ES-C-120-2025 - PYBA</v>
      </c>
      <c r="K74" s="13">
        <f>CosteoIndividual!N73</f>
        <v>5720.1041754005837</v>
      </c>
      <c r="L74" s="13">
        <f>CosteoIndividual!O73</f>
        <v>3.1179310713964674E-2</v>
      </c>
      <c r="M74" s="10" t="str">
        <f t="shared" si="2"/>
        <v>Promedio</v>
      </c>
    </row>
    <row r="75" spans="2:13" ht="14.5" x14ac:dyDescent="0.35">
      <c r="B75" s="13">
        <f>CosteoIndividual!B74</f>
        <v>70</v>
      </c>
      <c r="C75" s="13">
        <f>CosteoIndividual!C74</f>
        <v>0</v>
      </c>
      <c r="D75" s="16" t="str">
        <f>CosteoIndividual!D74</f>
        <v>TRIPSINA INMUNORREACTIVA CANINA</v>
      </c>
      <c r="E75" s="13">
        <f>CosteoIndividual!E74</f>
        <v>0</v>
      </c>
      <c r="F75" s="13" t="str">
        <f>CosteoIndividual!F74</f>
        <v xml:space="preserve">Unidad </v>
      </c>
      <c r="G75" s="13">
        <f>CosteoIndividual!G74</f>
        <v>1</v>
      </c>
      <c r="H75" s="84">
        <f>CosteoIndividual!K74</f>
        <v>162807</v>
      </c>
      <c r="I75" s="84">
        <f>CosteoIndividual!L74</f>
        <v>162807</v>
      </c>
      <c r="J75" s="13" t="str">
        <f>CosteoIndividual!M74</f>
        <v>Proceso FDLB-ES-C-120-2025 - PYBA</v>
      </c>
      <c r="K75" s="13">
        <f>CosteoIndividual!N74</f>
        <v>2059.6108993452663</v>
      </c>
      <c r="L75" s="13">
        <f>CosteoIndividual!O74</f>
        <v>1.2650590498398732E-2</v>
      </c>
      <c r="M75" s="10" t="str">
        <f t="shared" si="2"/>
        <v>Promedio</v>
      </c>
    </row>
    <row r="76" spans="2:13" ht="14.5" x14ac:dyDescent="0.35">
      <c r="B76" s="13">
        <f>CosteoIndividual!B75</f>
        <v>71</v>
      </c>
      <c r="C76" s="13">
        <f>CosteoIndividual!C75</f>
        <v>0</v>
      </c>
      <c r="D76" s="16" t="str">
        <f>CosteoIndividual!D75</f>
        <v>TRIPSINA INMUNORREACTIVA FELINA</v>
      </c>
      <c r="E76" s="13">
        <f>CosteoIndividual!E75</f>
        <v>0</v>
      </c>
      <c r="F76" s="13" t="str">
        <f>CosteoIndividual!F75</f>
        <v xml:space="preserve">Unidad </v>
      </c>
      <c r="G76" s="13">
        <f>CosteoIndividual!G75</f>
        <v>1</v>
      </c>
      <c r="H76" s="84">
        <f>CosteoIndividual!K75</f>
        <v>166374</v>
      </c>
      <c r="I76" s="84">
        <f>CosteoIndividual!L75</f>
        <v>166374</v>
      </c>
      <c r="J76" s="13" t="str">
        <f>CosteoIndividual!M75</f>
        <v>Proceso FDLB-ES-C-120-2025 - PYBA</v>
      </c>
      <c r="K76" s="13">
        <f>CosteoIndividual!N75</f>
        <v>1655.452879214768</v>
      </c>
      <c r="L76" s="13">
        <f>CosteoIndividual!O75</f>
        <v>9.9502077086079267E-3</v>
      </c>
      <c r="M76" s="10" t="str">
        <f t="shared" si="2"/>
        <v>Promedio</v>
      </c>
    </row>
    <row r="77" spans="2:13" ht="14.5" x14ac:dyDescent="0.35">
      <c r="B77" s="13">
        <f>CosteoIndividual!B76</f>
        <v>72</v>
      </c>
      <c r="C77" s="13">
        <f>CosteoIndividual!C76</f>
        <v>0</v>
      </c>
      <c r="D77" s="16" t="str">
        <f>CosteoIndividual!D76</f>
        <v>FRUCTOSAMINA</v>
      </c>
      <c r="E77" s="13">
        <f>CosteoIndividual!E76</f>
        <v>0</v>
      </c>
      <c r="F77" s="13" t="str">
        <f>CosteoIndividual!F76</f>
        <v xml:space="preserve">Unidad </v>
      </c>
      <c r="G77" s="13">
        <f>CosteoIndividual!G76</f>
        <v>1</v>
      </c>
      <c r="H77" s="84">
        <f>CosteoIndividual!K76</f>
        <v>76876</v>
      </c>
      <c r="I77" s="84">
        <f>CosteoIndividual!L76</f>
        <v>76876</v>
      </c>
      <c r="J77" s="13" t="str">
        <f>CosteoIndividual!M76</f>
        <v>Proceso FDLB-ES-C-120-2025 - PYBA</v>
      </c>
      <c r="K77" s="13">
        <f>CosteoIndividual!N76</f>
        <v>1566.5395034122289</v>
      </c>
      <c r="L77" s="13">
        <f>CosteoIndividual!O76</f>
        <v>2.0377418010590953E-2</v>
      </c>
      <c r="M77" s="10" t="str">
        <f t="shared" si="2"/>
        <v>Promedio</v>
      </c>
    </row>
    <row r="78" spans="2:13" ht="14.5" x14ac:dyDescent="0.35">
      <c r="B78" s="13">
        <f>CosteoIndividual!B77</f>
        <v>73</v>
      </c>
      <c r="C78" s="13">
        <f>CosteoIndividual!C77</f>
        <v>0</v>
      </c>
      <c r="D78" s="16" t="str">
        <f>CosteoIndividual!D77</f>
        <v>GLICEMIA</v>
      </c>
      <c r="E78" s="13">
        <f>CosteoIndividual!E77</f>
        <v>0</v>
      </c>
      <c r="F78" s="13" t="str">
        <f>CosteoIndividual!F77</f>
        <v xml:space="preserve">Unidad </v>
      </c>
      <c r="G78" s="13">
        <f>CosteoIndividual!G77</f>
        <v>1</v>
      </c>
      <c r="H78" s="84">
        <f>CosteoIndividual!K77</f>
        <v>33379</v>
      </c>
      <c r="I78" s="84">
        <f>CosteoIndividual!L77</f>
        <v>33379</v>
      </c>
      <c r="J78" s="13" t="str">
        <f>CosteoIndividual!M77</f>
        <v>Proceso FDLB-ES-C-120-2025 - PYBA</v>
      </c>
      <c r="K78" s="13">
        <f>CosteoIndividual!N77</f>
        <v>814.04356081903654</v>
      </c>
      <c r="L78" s="13">
        <f>CosteoIndividual!O77</f>
        <v>2.4387832390679553E-2</v>
      </c>
      <c r="M78" s="10" t="str">
        <f t="shared" si="2"/>
        <v>Promedio</v>
      </c>
    </row>
    <row r="79" spans="2:13" ht="14.5" x14ac:dyDescent="0.35">
      <c r="B79" s="13">
        <f>CosteoIndividual!B78</f>
        <v>74</v>
      </c>
      <c r="C79" s="13">
        <f>CosteoIndividual!C78</f>
        <v>0</v>
      </c>
      <c r="D79" s="16" t="str">
        <f>CosteoIndividual!D78</f>
        <v>GLICEMIA (CURVA 3 MUESTRAS)</v>
      </c>
      <c r="E79" s="13">
        <f>CosteoIndividual!E78</f>
        <v>0</v>
      </c>
      <c r="F79" s="13" t="str">
        <f>CosteoIndividual!F78</f>
        <v xml:space="preserve">Unidad </v>
      </c>
      <c r="G79" s="13">
        <f>CosteoIndividual!G78</f>
        <v>1</v>
      </c>
      <c r="H79" s="84">
        <f>CosteoIndividual!K78</f>
        <v>121239</v>
      </c>
      <c r="I79" s="84">
        <f>CosteoIndividual!L78</f>
        <v>121239</v>
      </c>
      <c r="J79" s="13" t="str">
        <f>CosteoIndividual!M78</f>
        <v>Proceso FDLB-ES-C-120-2025 - PYBA</v>
      </c>
      <c r="K79" s="13">
        <f>CosteoIndividual!N78</f>
        <v>1872.4866650476529</v>
      </c>
      <c r="L79" s="13">
        <f>CosteoIndividual!O78</f>
        <v>1.544453251792857E-2</v>
      </c>
      <c r="M79" s="10" t="str">
        <f t="shared" si="2"/>
        <v>Promedio</v>
      </c>
    </row>
    <row r="80" spans="2:13" ht="14.5" x14ac:dyDescent="0.35">
      <c r="B80" s="13">
        <f>CosteoIndividual!B79</f>
        <v>75</v>
      </c>
      <c r="C80" s="13">
        <f>CosteoIndividual!C79</f>
        <v>0</v>
      </c>
      <c r="D80" s="16" t="str">
        <f>CosteoIndividual!D79</f>
        <v>GLICEMIA Y GLUCOSURIA</v>
      </c>
      <c r="E80" s="13">
        <f>CosteoIndividual!E79</f>
        <v>0</v>
      </c>
      <c r="F80" s="13" t="str">
        <f>CosteoIndividual!F79</f>
        <v xml:space="preserve">Unidad </v>
      </c>
      <c r="G80" s="13">
        <f>CosteoIndividual!G79</f>
        <v>1</v>
      </c>
      <c r="H80" s="84">
        <f>CosteoIndividual!K79</f>
        <v>88803</v>
      </c>
      <c r="I80" s="84">
        <f>CosteoIndividual!L79</f>
        <v>88803</v>
      </c>
      <c r="J80" s="13" t="str">
        <f>CosteoIndividual!M79</f>
        <v>Proceso FDLB-ES-C-120-2025 - PYBA</v>
      </c>
      <c r="K80" s="13">
        <f>CosteoIndividual!N79</f>
        <v>13167.475890744359</v>
      </c>
      <c r="L80" s="13">
        <f>CosteoIndividual!O79</f>
        <v>0.14827793336623929</v>
      </c>
      <c r="M80" s="10" t="str">
        <f t="shared" si="2"/>
        <v>Promedio</v>
      </c>
    </row>
    <row r="81" spans="2:13" ht="14.5" x14ac:dyDescent="0.35">
      <c r="B81" s="13">
        <f>CosteoIndividual!B80</f>
        <v>76</v>
      </c>
      <c r="C81" s="13">
        <f>CosteoIndividual!C80</f>
        <v>0</v>
      </c>
      <c r="D81" s="16" t="str">
        <f>CosteoIndividual!D80</f>
        <v>GLICEMIA PRE Y POST PANDRIAL</v>
      </c>
      <c r="E81" s="13">
        <f>CosteoIndividual!E80</f>
        <v>0</v>
      </c>
      <c r="F81" s="13" t="str">
        <f>CosteoIndividual!F80</f>
        <v xml:space="preserve">Unidad </v>
      </c>
      <c r="G81" s="13">
        <f>CosteoIndividual!G80</f>
        <v>1</v>
      </c>
      <c r="H81" s="84">
        <f>CosteoIndividual!K80</f>
        <v>78000</v>
      </c>
      <c r="I81" s="84">
        <f>CosteoIndividual!L80</f>
        <v>78000</v>
      </c>
      <c r="J81" s="13" t="str">
        <f>CosteoIndividual!M80</f>
        <v>Proceso FDLB-ES-C-120-2025 - PYBA</v>
      </c>
      <c r="K81" s="13">
        <f>CosteoIndividual!N80</f>
        <v>15360.001085069427</v>
      </c>
      <c r="L81" s="13">
        <f>CosteoIndividual!O80</f>
        <v>0.17803192541516932</v>
      </c>
      <c r="M81" s="10" t="str">
        <f t="shared" si="2"/>
        <v>Mediana</v>
      </c>
    </row>
    <row r="82" spans="2:13" ht="14.5" x14ac:dyDescent="0.35">
      <c r="B82" s="13">
        <f>CosteoIndividual!B81</f>
        <v>77</v>
      </c>
      <c r="C82" s="13">
        <f>CosteoIndividual!C81</f>
        <v>0</v>
      </c>
      <c r="D82" s="16" t="str">
        <f>CosteoIndividual!D81</f>
        <v>HEMOGLOBINA GLICOSILADA A1C</v>
      </c>
      <c r="E82" s="13">
        <f>CosteoIndividual!E81</f>
        <v>0</v>
      </c>
      <c r="F82" s="13" t="str">
        <f>CosteoIndividual!F81</f>
        <v xml:space="preserve">Unidad </v>
      </c>
      <c r="G82" s="13">
        <f>CosteoIndividual!G81</f>
        <v>1</v>
      </c>
      <c r="H82" s="84">
        <f>CosteoIndividual!K81</f>
        <v>112458</v>
      </c>
      <c r="I82" s="84">
        <f>CosteoIndividual!L81</f>
        <v>112458</v>
      </c>
      <c r="J82" s="13" t="str">
        <f>CosteoIndividual!M81</f>
        <v>Proceso FDLB-ES-C-120-2025 - PYBA</v>
      </c>
      <c r="K82" s="13">
        <f>CosteoIndividual!N81</f>
        <v>15248.12146899847</v>
      </c>
      <c r="L82" s="13">
        <f>CosteoIndividual!O81</f>
        <v>0.1355890756783858</v>
      </c>
      <c r="M82" s="10" t="str">
        <f t="shared" si="2"/>
        <v>Promedio</v>
      </c>
    </row>
    <row r="83" spans="2:13" ht="14.5" x14ac:dyDescent="0.35">
      <c r="B83" s="13">
        <f>CosteoIndividual!B82</f>
        <v>78</v>
      </c>
      <c r="C83" s="13">
        <f>CosteoIndividual!C82</f>
        <v>0</v>
      </c>
      <c r="D83" s="16" t="str">
        <f>CosteoIndividual!D82</f>
        <v>CREATININ KINASA – FRACCIÓN MB (CK)</v>
      </c>
      <c r="E83" s="13">
        <f>CosteoIndividual!E82</f>
        <v>0</v>
      </c>
      <c r="F83" s="13" t="str">
        <f>CosteoIndividual!F82</f>
        <v xml:space="preserve">Unidad </v>
      </c>
      <c r="G83" s="13">
        <f>CosteoIndividual!G82</f>
        <v>1</v>
      </c>
      <c r="H83" s="84">
        <f>CosteoIndividual!K82</f>
        <v>62370</v>
      </c>
      <c r="I83" s="84">
        <f>CosteoIndividual!L82</f>
        <v>62370</v>
      </c>
      <c r="J83" s="13" t="str">
        <f>CosteoIndividual!M82</f>
        <v>Proceso FDLB-ES-C-120-2025 - PYBA</v>
      </c>
      <c r="K83" s="13">
        <f>CosteoIndividual!N82</f>
        <v>9992.3120447672172</v>
      </c>
      <c r="L83" s="13">
        <f>CosteoIndividual!O82</f>
        <v>0.150057246504989</v>
      </c>
      <c r="M83" s="10" t="str">
        <f t="shared" si="2"/>
        <v>Mediana</v>
      </c>
    </row>
    <row r="84" spans="2:13" ht="14.5" x14ac:dyDescent="0.35">
      <c r="B84" s="13">
        <f>CosteoIndividual!B83</f>
        <v>79</v>
      </c>
      <c r="C84" s="13">
        <f>CosteoIndividual!C83</f>
        <v>0</v>
      </c>
      <c r="D84" s="16" t="str">
        <f>CosteoIndividual!D83</f>
        <v>DÍMERO D</v>
      </c>
      <c r="E84" s="13">
        <f>CosteoIndividual!E83</f>
        <v>0</v>
      </c>
      <c r="F84" s="13" t="str">
        <f>CosteoIndividual!F83</f>
        <v xml:space="preserve">Unidad </v>
      </c>
      <c r="G84" s="13">
        <f>CosteoIndividual!G83</f>
        <v>1</v>
      </c>
      <c r="H84" s="84">
        <f>CosteoIndividual!K83</f>
        <v>126164</v>
      </c>
      <c r="I84" s="84">
        <f>CosteoIndividual!L83</f>
        <v>126164</v>
      </c>
      <c r="J84" s="13" t="str">
        <f>CosteoIndividual!M83</f>
        <v>Proceso FDLB-ES-C-120-2025 - PYBA</v>
      </c>
      <c r="K84" s="13">
        <f>CosteoIndividual!N83</f>
        <v>3229.8803361556784</v>
      </c>
      <c r="L84" s="13">
        <f>CosteoIndividual!O83</f>
        <v>2.5600679507014879E-2</v>
      </c>
      <c r="M84" s="10" t="str">
        <f t="shared" si="2"/>
        <v>Promedio</v>
      </c>
    </row>
    <row r="85" spans="2:13" ht="14.5" x14ac:dyDescent="0.35">
      <c r="B85" s="13">
        <f>CosteoIndividual!B84</f>
        <v>80</v>
      </c>
      <c r="C85" s="13">
        <f>CosteoIndividual!C84</f>
        <v>0</v>
      </c>
      <c r="D85" s="16" t="str">
        <f>CosteoIndividual!D84</f>
        <v>LACTATO DESHIDROGENASA (LDH)</v>
      </c>
      <c r="E85" s="13">
        <f>CosteoIndividual!E84</f>
        <v>0</v>
      </c>
      <c r="F85" s="13" t="str">
        <f>CosteoIndividual!F84</f>
        <v xml:space="preserve">Unidad </v>
      </c>
      <c r="G85" s="13">
        <f>CosteoIndividual!G84</f>
        <v>1</v>
      </c>
      <c r="H85" s="84">
        <f>CosteoIndividual!K84</f>
        <v>49224</v>
      </c>
      <c r="I85" s="84">
        <f>CosteoIndividual!L84</f>
        <v>49224</v>
      </c>
      <c r="J85" s="13" t="str">
        <f>CosteoIndividual!M84</f>
        <v>Proceso FDLB-ES-C-120-2025 - PYBA</v>
      </c>
      <c r="K85" s="13">
        <f>CosteoIndividual!N84</f>
        <v>283.7382782430563</v>
      </c>
      <c r="L85" s="13">
        <f>CosteoIndividual!O84</f>
        <v>5.7642591076342183E-3</v>
      </c>
      <c r="M85" s="10" t="str">
        <f t="shared" si="2"/>
        <v>Promedio</v>
      </c>
    </row>
    <row r="86" spans="2:13" ht="14.5" x14ac:dyDescent="0.35">
      <c r="B86" s="13">
        <f>CosteoIndividual!B85</f>
        <v>81</v>
      </c>
      <c r="C86" s="13">
        <f>CosteoIndividual!C85</f>
        <v>0</v>
      </c>
      <c r="D86" s="16" t="str">
        <f>CosteoIndividual!D85</f>
        <v>FIBRINÓGENO PLASMÁTICO</v>
      </c>
      <c r="E86" s="13">
        <f>CosteoIndividual!E85</f>
        <v>0</v>
      </c>
      <c r="F86" s="13" t="str">
        <f>CosteoIndividual!F85</f>
        <v xml:space="preserve">Unidad </v>
      </c>
      <c r="G86" s="13">
        <f>CosteoIndividual!G85</f>
        <v>1</v>
      </c>
      <c r="H86" s="84">
        <f>CosteoIndividual!K85</f>
        <v>80800</v>
      </c>
      <c r="I86" s="84">
        <f>CosteoIndividual!L85</f>
        <v>80800</v>
      </c>
      <c r="J86" s="13" t="str">
        <f>CosteoIndividual!M85</f>
        <v>Proceso FDLB-ES-C-120-2025 - PYBA</v>
      </c>
      <c r="K86" s="13">
        <f>CosteoIndividual!N85</f>
        <v>13757.75349878511</v>
      </c>
      <c r="L86" s="13">
        <f>CosteoIndividual!O85</f>
        <v>0.1561086754934238</v>
      </c>
      <c r="M86" s="10" t="str">
        <f t="shared" si="2"/>
        <v>Mediana</v>
      </c>
    </row>
    <row r="87" spans="2:13" ht="14.5" x14ac:dyDescent="0.35">
      <c r="B87" s="13">
        <f>CosteoIndividual!B86</f>
        <v>82</v>
      </c>
      <c r="C87" s="13">
        <f>CosteoIndividual!C86</f>
        <v>0</v>
      </c>
      <c r="D87" s="16" t="str">
        <f>CosteoIndividual!D86</f>
        <v>PROTEÍNA C REACTIVA ULTRASENSIBLE (MARCADOR CORONARIO)</v>
      </c>
      <c r="E87" s="13">
        <f>CosteoIndividual!E86</f>
        <v>0</v>
      </c>
      <c r="F87" s="13" t="str">
        <f>CosteoIndividual!F86</f>
        <v xml:space="preserve">Unidad </v>
      </c>
      <c r="G87" s="13">
        <f>CosteoIndividual!G86</f>
        <v>1</v>
      </c>
      <c r="H87" s="84">
        <f>CosteoIndividual!K86</f>
        <v>149228</v>
      </c>
      <c r="I87" s="84">
        <f>CosteoIndividual!L86</f>
        <v>149228</v>
      </c>
      <c r="J87" s="13" t="str">
        <f>CosteoIndividual!M86</f>
        <v>Proceso FDLB-ES-C-120-2025 - PYBA</v>
      </c>
      <c r="K87" s="13">
        <f>CosteoIndividual!N86</f>
        <v>26863.442514875118</v>
      </c>
      <c r="L87" s="13">
        <f>CosteoIndividual!O86</f>
        <v>0.16380897001311107</v>
      </c>
      <c r="M87" s="10" t="str">
        <f t="shared" si="2"/>
        <v>Mediana</v>
      </c>
    </row>
    <row r="88" spans="2:13" ht="14.5" x14ac:dyDescent="0.35">
      <c r="B88" s="13">
        <f>CosteoIndividual!B87</f>
        <v>83</v>
      </c>
      <c r="C88" s="13">
        <f>CosteoIndividual!C87</f>
        <v>0</v>
      </c>
      <c r="D88" s="16" t="str">
        <f>CosteoIndividual!D87</f>
        <v>PRUEBA CRUZADA PARA TRANSFUSIÓN</v>
      </c>
      <c r="E88" s="13">
        <f>CosteoIndividual!E87</f>
        <v>0</v>
      </c>
      <c r="F88" s="13" t="str">
        <f>CosteoIndividual!F87</f>
        <v xml:space="preserve">Unidad </v>
      </c>
      <c r="G88" s="13">
        <f>CosteoIndividual!G87</f>
        <v>1</v>
      </c>
      <c r="H88" s="84">
        <f>CosteoIndividual!K87</f>
        <v>117000</v>
      </c>
      <c r="I88" s="84">
        <f>CosteoIndividual!L87</f>
        <v>117000</v>
      </c>
      <c r="J88" s="13" t="str">
        <f>CosteoIndividual!M87</f>
        <v>Proceso FDLB-ES-C-120-2025 - PYBA</v>
      </c>
      <c r="K88" s="13">
        <f>CosteoIndividual!N87</f>
        <v>23040.00162760411</v>
      </c>
      <c r="L88" s="13">
        <f>CosteoIndividual!O87</f>
        <v>0.1780319254151691</v>
      </c>
      <c r="M88" s="10" t="str">
        <f t="shared" si="2"/>
        <v>Mediana</v>
      </c>
    </row>
    <row r="89" spans="2:13" ht="14.5" x14ac:dyDescent="0.35">
      <c r="B89" s="13">
        <f>CosteoIndividual!B88</f>
        <v>84</v>
      </c>
      <c r="C89" s="13">
        <f>CosteoIndividual!C88</f>
        <v>0</v>
      </c>
      <c r="D89" s="16" t="str">
        <f>CosteoIndividual!D88</f>
        <v>TIEMPO DE PROTROMBINA (PT)</v>
      </c>
      <c r="E89" s="13">
        <f>CosteoIndividual!E88</f>
        <v>0</v>
      </c>
      <c r="F89" s="13" t="str">
        <f>CosteoIndividual!F88</f>
        <v xml:space="preserve">Unidad </v>
      </c>
      <c r="G89" s="13">
        <f>CosteoIndividual!G88</f>
        <v>1</v>
      </c>
      <c r="H89" s="84">
        <f>CosteoIndividual!K88</f>
        <v>59388</v>
      </c>
      <c r="I89" s="84">
        <f>CosteoIndividual!L88</f>
        <v>59388</v>
      </c>
      <c r="J89" s="13" t="str">
        <f>CosteoIndividual!M88</f>
        <v>Proceso FDLB-ES-C-120-2025 - PYBA</v>
      </c>
      <c r="K89" s="13">
        <f>CosteoIndividual!N88</f>
        <v>10919.342837368922</v>
      </c>
      <c r="L89" s="13">
        <f>CosteoIndividual!O88</f>
        <v>0.16697264109989787</v>
      </c>
      <c r="M89" s="10" t="str">
        <f t="shared" si="2"/>
        <v>Mediana</v>
      </c>
    </row>
    <row r="90" spans="2:13" ht="14.5" x14ac:dyDescent="0.35">
      <c r="B90" s="13">
        <f>CosteoIndividual!B89</f>
        <v>85</v>
      </c>
      <c r="C90" s="13">
        <f>CosteoIndividual!C89</f>
        <v>0</v>
      </c>
      <c r="D90" s="16" t="str">
        <f>CosteoIndividual!D89</f>
        <v>TIEMPO DE TROMBOPLASTINA TISULAR (PTT)</v>
      </c>
      <c r="E90" s="13">
        <f>CosteoIndividual!E89</f>
        <v>0</v>
      </c>
      <c r="F90" s="13" t="str">
        <f>CosteoIndividual!F89</f>
        <v xml:space="preserve">Unidad </v>
      </c>
      <c r="G90" s="13">
        <f>CosteoIndividual!G89</f>
        <v>1</v>
      </c>
      <c r="H90" s="84">
        <f>CosteoIndividual!K89</f>
        <v>60600</v>
      </c>
      <c r="I90" s="84">
        <f>CosteoIndividual!L89</f>
        <v>60600</v>
      </c>
      <c r="J90" s="13" t="str">
        <f>CosteoIndividual!M89</f>
        <v>Proceso FDLB-ES-C-120-2025 - PYBA</v>
      </c>
      <c r="K90" s="13">
        <f>CosteoIndividual!N89</f>
        <v>10510.569680088705</v>
      </c>
      <c r="L90" s="13">
        <f>CosteoIndividual!O89</f>
        <v>0.15950481341662806</v>
      </c>
      <c r="M90" s="10" t="str">
        <f t="shared" si="2"/>
        <v>Mediana</v>
      </c>
    </row>
    <row r="91" spans="2:13" ht="14.5" x14ac:dyDescent="0.35">
      <c r="B91" s="13">
        <f>CosteoIndividual!B90</f>
        <v>86</v>
      </c>
      <c r="C91" s="13">
        <f>CosteoIndividual!C90</f>
        <v>0</v>
      </c>
      <c r="D91" s="16" t="str">
        <f>CosteoIndividual!D90</f>
        <v>ACIDO ÚRICO</v>
      </c>
      <c r="E91" s="13">
        <f>CosteoIndividual!E90</f>
        <v>0</v>
      </c>
      <c r="F91" s="13" t="str">
        <f>CosteoIndividual!F90</f>
        <v xml:space="preserve">Unidad </v>
      </c>
      <c r="G91" s="13">
        <f>CosteoIndividual!G90</f>
        <v>1</v>
      </c>
      <c r="H91" s="84">
        <f>CosteoIndividual!K90</f>
        <v>51188</v>
      </c>
      <c r="I91" s="84">
        <f>CosteoIndividual!L90</f>
        <v>51188</v>
      </c>
      <c r="J91" s="13" t="str">
        <f>CosteoIndividual!M90</f>
        <v>Proceso FDLB-ES-C-120-2025 - PYBA</v>
      </c>
      <c r="K91" s="13">
        <f>CosteoIndividual!N90</f>
        <v>8763.4569139885098</v>
      </c>
      <c r="L91" s="13">
        <f>CosteoIndividual!O90</f>
        <v>0.15939595751096949</v>
      </c>
      <c r="M91" s="10" t="str">
        <f t="shared" si="2"/>
        <v>Mediana</v>
      </c>
    </row>
    <row r="92" spans="2:13" ht="14.5" x14ac:dyDescent="0.35">
      <c r="B92" s="13">
        <f>CosteoIndividual!B91</f>
        <v>87</v>
      </c>
      <c r="C92" s="13">
        <f>CosteoIndividual!C91</f>
        <v>0</v>
      </c>
      <c r="D92" s="16" t="str">
        <f>CosteoIndividual!D91</f>
        <v>ALBÚMINA SÉRICA</v>
      </c>
      <c r="E92" s="13">
        <f>CosteoIndividual!E91</f>
        <v>0</v>
      </c>
      <c r="F92" s="13" t="str">
        <f>CosteoIndividual!F91</f>
        <v xml:space="preserve">Unidad </v>
      </c>
      <c r="G92" s="13">
        <f>CosteoIndividual!G91</f>
        <v>1</v>
      </c>
      <c r="H92" s="84">
        <f>CosteoIndividual!K91</f>
        <v>67790</v>
      </c>
      <c r="I92" s="84">
        <f>CosteoIndividual!L91</f>
        <v>67790</v>
      </c>
      <c r="J92" s="13" t="str">
        <f>CosteoIndividual!M91</f>
        <v>Proceso FDLB-ES-C-120-2025 - PYBA</v>
      </c>
      <c r="K92" s="13">
        <f>CosteoIndividual!N91</f>
        <v>8847.7285220558169</v>
      </c>
      <c r="L92" s="13">
        <f>CosteoIndividual!O91</f>
        <v>0.13051672108062867</v>
      </c>
      <c r="M92" s="10" t="str">
        <f t="shared" si="2"/>
        <v>Promedio</v>
      </c>
    </row>
    <row r="93" spans="2:13" ht="14.5" x14ac:dyDescent="0.35">
      <c r="B93" s="13">
        <f>CosteoIndividual!B92</f>
        <v>88</v>
      </c>
      <c r="C93" s="13">
        <f>CosteoIndividual!C92</f>
        <v>0</v>
      </c>
      <c r="D93" s="16" t="str">
        <f>CosteoIndividual!D92</f>
        <v>CK TOTAL</v>
      </c>
      <c r="E93" s="13">
        <f>CosteoIndividual!E92</f>
        <v>0</v>
      </c>
      <c r="F93" s="13" t="str">
        <f>CosteoIndividual!F92</f>
        <v xml:space="preserve">Unidad </v>
      </c>
      <c r="G93" s="13">
        <f>CosteoIndividual!G92</f>
        <v>1</v>
      </c>
      <c r="H93" s="84">
        <f>CosteoIndividual!K92</f>
        <v>59994</v>
      </c>
      <c r="I93" s="84">
        <f>CosteoIndividual!L92</f>
        <v>59994</v>
      </c>
      <c r="J93" s="13" t="str">
        <f>CosteoIndividual!M92</f>
        <v>Proceso FDLB-ES-C-120-2025 - PYBA</v>
      </c>
      <c r="K93" s="13">
        <f>CosteoIndividual!N92</f>
        <v>10571.414853272952</v>
      </c>
      <c r="L93" s="13">
        <f>CosteoIndividual!O92</f>
        <v>0.16066468362675085</v>
      </c>
      <c r="M93" s="10" t="str">
        <f t="shared" si="2"/>
        <v>Mediana</v>
      </c>
    </row>
    <row r="94" spans="2:13" ht="14.5" x14ac:dyDescent="0.35">
      <c r="B94" s="13">
        <f>CosteoIndividual!B93</f>
        <v>89</v>
      </c>
      <c r="C94" s="13">
        <f>CosteoIndividual!C93</f>
        <v>0</v>
      </c>
      <c r="D94" s="16" t="str">
        <f>CosteoIndividual!D93</f>
        <v>COLESTEROL TOTAL</v>
      </c>
      <c r="E94" s="13">
        <f>CosteoIndividual!E93</f>
        <v>0</v>
      </c>
      <c r="F94" s="13" t="str">
        <f>CosteoIndividual!F93</f>
        <v xml:space="preserve">Unidad </v>
      </c>
      <c r="G94" s="13">
        <f>CosteoIndividual!G93</f>
        <v>1</v>
      </c>
      <c r="H94" s="84">
        <f>CosteoIndividual!K93</f>
        <v>54397</v>
      </c>
      <c r="I94" s="84">
        <f>CosteoIndividual!L93</f>
        <v>54397</v>
      </c>
      <c r="J94" s="13" t="str">
        <f>CosteoIndividual!M93</f>
        <v>Proceso FDLB-ES-C-120-2025 - PYBA</v>
      </c>
      <c r="K94" s="13">
        <f>CosteoIndividual!N93</f>
        <v>1352.6196367901032</v>
      </c>
      <c r="L94" s="13">
        <f>CosteoIndividual!O93</f>
        <v>2.4865740655369641E-2</v>
      </c>
      <c r="M94" s="10" t="str">
        <f t="shared" ref="M94:M142" si="3">IF(L94="","",IF(L94&lt;0.15,"Promedio","Mediana"))</f>
        <v>Promedio</v>
      </c>
    </row>
    <row r="95" spans="2:13" ht="14.5" x14ac:dyDescent="0.35">
      <c r="B95" s="13">
        <f>CosteoIndividual!B94</f>
        <v>90</v>
      </c>
      <c r="C95" s="13">
        <f>CosteoIndividual!C94</f>
        <v>0</v>
      </c>
      <c r="D95" s="16" t="str">
        <f>CosteoIndividual!D94</f>
        <v>PROTEÍNA C REACTIVA CUANTITATIVA CANINA (ALTA SENSIBILIDAD)</v>
      </c>
      <c r="E95" s="13">
        <f>CosteoIndividual!E94</f>
        <v>0</v>
      </c>
      <c r="F95" s="13" t="str">
        <f>CosteoIndividual!F94</f>
        <v xml:space="preserve">Unidad </v>
      </c>
      <c r="G95" s="13">
        <f>CosteoIndividual!G94</f>
        <v>1</v>
      </c>
      <c r="H95" s="84">
        <f>CosteoIndividual!K94</f>
        <v>68000</v>
      </c>
      <c r="I95" s="84">
        <f>CosteoIndividual!L94</f>
        <v>68000</v>
      </c>
      <c r="J95" s="13" t="str">
        <f>CosteoIndividual!M94</f>
        <v>Proceso FDLB-ES-C-120-2025 - PYBA</v>
      </c>
      <c r="K95" s="13">
        <f>CosteoIndividual!N94</f>
        <v>19399.312702601965</v>
      </c>
      <c r="L95" s="13">
        <f>CosteoIndividual!O94</f>
        <v>0.24977655840260038</v>
      </c>
      <c r="M95" s="10" t="str">
        <f t="shared" si="3"/>
        <v>Mediana</v>
      </c>
    </row>
    <row r="96" spans="2:13" ht="14.5" x14ac:dyDescent="0.35">
      <c r="B96" s="13">
        <f>CosteoIndividual!B95</f>
        <v>91</v>
      </c>
      <c r="C96" s="13">
        <f>CosteoIndividual!C95</f>
        <v>0</v>
      </c>
      <c r="D96" s="16" t="str">
        <f>CosteoIndividual!D95</f>
        <v>PROTEÍNAS TOTALES Y DIFERENCIADAS</v>
      </c>
      <c r="E96" s="13">
        <f>CosteoIndividual!E95</f>
        <v>0</v>
      </c>
      <c r="F96" s="13" t="str">
        <f>CosteoIndividual!F95</f>
        <v xml:space="preserve">Unidad </v>
      </c>
      <c r="G96" s="13">
        <f>CosteoIndividual!G95</f>
        <v>1</v>
      </c>
      <c r="H96" s="84">
        <f>CosteoIndividual!K95</f>
        <v>68622</v>
      </c>
      <c r="I96" s="84">
        <f>CosteoIndividual!L95</f>
        <v>68622</v>
      </c>
      <c r="J96" s="13" t="str">
        <f>CosteoIndividual!M95</f>
        <v>Proceso FDLB-ES-C-120-2025 - PYBA</v>
      </c>
      <c r="K96" s="13">
        <f>CosteoIndividual!N95</f>
        <v>2174.3483995218016</v>
      </c>
      <c r="L96" s="13">
        <f>CosteoIndividual!O95</f>
        <v>3.1686072629568261E-2</v>
      </c>
      <c r="M96" s="10" t="str">
        <f t="shared" si="3"/>
        <v>Promedio</v>
      </c>
    </row>
    <row r="97" spans="2:13" ht="14.5" x14ac:dyDescent="0.35">
      <c r="B97" s="13">
        <f>CosteoIndividual!B96</f>
        <v>92</v>
      </c>
      <c r="C97" s="13">
        <f>CosteoIndividual!C96</f>
        <v>0</v>
      </c>
      <c r="D97" s="16" t="str">
        <f>CosteoIndividual!D96</f>
        <v>TRIGLICÉRIDOS</v>
      </c>
      <c r="E97" s="13">
        <f>CosteoIndividual!E96</f>
        <v>0</v>
      </c>
      <c r="F97" s="13" t="str">
        <f>CosteoIndividual!F96</f>
        <v xml:space="preserve">Unidad </v>
      </c>
      <c r="G97" s="13">
        <f>CosteoIndividual!G96</f>
        <v>1</v>
      </c>
      <c r="H97" s="84">
        <f>CosteoIndividual!K96</f>
        <v>52215</v>
      </c>
      <c r="I97" s="84">
        <f>CosteoIndividual!L96</f>
        <v>52215</v>
      </c>
      <c r="J97" s="13" t="str">
        <f>CosteoIndividual!M96</f>
        <v>Proceso FDLB-ES-C-120-2025 - PYBA</v>
      </c>
      <c r="K97" s="13">
        <f>CosteoIndividual!N96</f>
        <v>662.196055731809</v>
      </c>
      <c r="L97" s="13">
        <f>CosteoIndividual!O96</f>
        <v>1.2682086286221984E-2</v>
      </c>
      <c r="M97" s="10" t="str">
        <f t="shared" si="3"/>
        <v>Promedio</v>
      </c>
    </row>
    <row r="98" spans="2:13" ht="14.5" x14ac:dyDescent="0.35">
      <c r="B98" s="13">
        <f>CosteoIndividual!B97</f>
        <v>93</v>
      </c>
      <c r="C98" s="13" t="str">
        <f>CosteoIndividual!C97</f>
        <v xml:space="preserve">Hormonas - Laboratorio clínico </v>
      </c>
      <c r="D98" s="16" t="str">
        <f>CosteoIndividual!D97</f>
        <v>CORTISOL PLASMÁTICO SERIADO (AM-PM 2 MUESTRAS)</v>
      </c>
      <c r="E98" s="13" t="str">
        <f>CosteoIndividual!E97</f>
        <v>INCLUYE PERSONAL MÉDICO, INSUMOS Y/O MATERIALES PARA LA TOMA, PROCESAMIENTO, INTERPRETACIÓN Y CORRELACIÓN CON LA CLÍNICA DEL PACIENTE. DILIGENCIAMIENTO DE DOCUMENTACIÓN FÍSICA Y/O DIGITAL RELACIONADA.</v>
      </c>
      <c r="F98" s="13" t="str">
        <f>CosteoIndividual!F97</f>
        <v xml:space="preserve">Unidad </v>
      </c>
      <c r="G98" s="13">
        <f>CosteoIndividual!G97</f>
        <v>1</v>
      </c>
      <c r="H98" s="84">
        <f>CosteoIndividual!K97</f>
        <v>196950</v>
      </c>
      <c r="I98" s="84">
        <f>CosteoIndividual!L97</f>
        <v>196950</v>
      </c>
      <c r="J98" s="13" t="str">
        <f>CosteoIndividual!M97</f>
        <v>Proceso FDLB-ES-C-120-2025 - PYBA</v>
      </c>
      <c r="K98" s="13">
        <f>CosteoIndividual!N97</f>
        <v>36977.707248196559</v>
      </c>
      <c r="L98" s="13">
        <f>CosteoIndividual!O97</f>
        <v>0.17015587352494774</v>
      </c>
      <c r="M98" s="10" t="str">
        <f t="shared" si="3"/>
        <v>Mediana</v>
      </c>
    </row>
    <row r="99" spans="2:13" ht="14.5" x14ac:dyDescent="0.35">
      <c r="B99" s="13">
        <f>CosteoIndividual!B98</f>
        <v>94</v>
      </c>
      <c r="C99" s="13">
        <f>CosteoIndividual!C98</f>
        <v>0</v>
      </c>
      <c r="D99" s="16" t="str">
        <f>CosteoIndividual!D98</f>
        <v>HORMONA ADRENOCORTICOTROPA (ACTH)</v>
      </c>
      <c r="E99" s="13">
        <f>CosteoIndividual!E98</f>
        <v>0</v>
      </c>
      <c r="F99" s="13" t="str">
        <f>CosteoIndividual!F98</f>
        <v xml:space="preserve">Unidad </v>
      </c>
      <c r="G99" s="13">
        <f>CosteoIndividual!G98</f>
        <v>1</v>
      </c>
      <c r="H99" s="84">
        <f>CosteoIndividual!K98</f>
        <v>137200</v>
      </c>
      <c r="I99" s="84">
        <f>CosteoIndividual!L98</f>
        <v>137200</v>
      </c>
      <c r="J99" s="13" t="str">
        <f>CosteoIndividual!M98</f>
        <v>Proceso FDLB-ES-C-120-2025 - PYBA</v>
      </c>
      <c r="K99" s="13">
        <f>CosteoIndividual!N98</f>
        <v>26479.386725023218</v>
      </c>
      <c r="L99" s="13">
        <f>CosteoIndividual!O98</f>
        <v>0.17484221175913661</v>
      </c>
      <c r="M99" s="10" t="str">
        <f t="shared" si="3"/>
        <v>Mediana</v>
      </c>
    </row>
    <row r="100" spans="2:13" ht="14.5" x14ac:dyDescent="0.35">
      <c r="B100" s="13">
        <f>CosteoIndividual!B99</f>
        <v>95</v>
      </c>
      <c r="C100" s="13">
        <f>CosteoIndividual!C99</f>
        <v>0</v>
      </c>
      <c r="D100" s="16" t="str">
        <f>CosteoIndividual!D99</f>
        <v>HORMONA ESTIMULANTE DE TIROIDES (TSH CANINA O FELINA)</v>
      </c>
      <c r="E100" s="13">
        <f>CosteoIndividual!E99</f>
        <v>0</v>
      </c>
      <c r="F100" s="13" t="str">
        <f>CosteoIndividual!F99</f>
        <v xml:space="preserve">Unidad </v>
      </c>
      <c r="G100" s="13">
        <f>CosteoIndividual!G99</f>
        <v>1</v>
      </c>
      <c r="H100" s="84">
        <f>CosteoIndividual!K99</f>
        <v>133204</v>
      </c>
      <c r="I100" s="84">
        <f>CosteoIndividual!L99</f>
        <v>133204</v>
      </c>
      <c r="J100" s="13" t="str">
        <f>CosteoIndividual!M99</f>
        <v>Proceso FDLB-ES-C-120-2025 - PYBA</v>
      </c>
      <c r="K100" s="13">
        <f>CosteoIndividual!N99</f>
        <v>19751.213836116502</v>
      </c>
      <c r="L100" s="13">
        <f>CosteoIndividual!O99</f>
        <v>0.14827793336623901</v>
      </c>
      <c r="M100" s="10" t="str">
        <f t="shared" si="3"/>
        <v>Promedio</v>
      </c>
    </row>
    <row r="101" spans="2:13" ht="14.5" x14ac:dyDescent="0.35">
      <c r="B101" s="13">
        <f>CosteoIndividual!B100</f>
        <v>96</v>
      </c>
      <c r="C101" s="13">
        <f>CosteoIndividual!C100</f>
        <v>0</v>
      </c>
      <c r="D101" s="16" t="str">
        <f>CosteoIndividual!D100</f>
        <v>INSULINA</v>
      </c>
      <c r="E101" s="13">
        <f>CosteoIndividual!E100</f>
        <v>0</v>
      </c>
      <c r="F101" s="13" t="str">
        <f>CosteoIndividual!F100</f>
        <v xml:space="preserve">Unidad </v>
      </c>
      <c r="G101" s="13">
        <f>CosteoIndividual!G100</f>
        <v>1</v>
      </c>
      <c r="H101" s="84">
        <f>CosteoIndividual!K100</f>
        <v>146124</v>
      </c>
      <c r="I101" s="84">
        <f>CosteoIndividual!L100</f>
        <v>146124</v>
      </c>
      <c r="J101" s="13" t="str">
        <f>CosteoIndividual!M100</f>
        <v>Proceso FDLB-ES-C-120-2025 - PYBA</v>
      </c>
      <c r="K101" s="13">
        <f>CosteoIndividual!N100</f>
        <v>2992.4344560734994</v>
      </c>
      <c r="L101" s="13">
        <f>CosteoIndividual!O100</f>
        <v>2.0478741088245593E-2</v>
      </c>
      <c r="M101" s="10" t="str">
        <f t="shared" si="3"/>
        <v>Promedio</v>
      </c>
    </row>
    <row r="102" spans="2:13" ht="14.5" x14ac:dyDescent="0.35">
      <c r="B102" s="13">
        <f>CosteoIndividual!B101</f>
        <v>97</v>
      </c>
      <c r="C102" s="13">
        <f>CosteoIndividual!C101</f>
        <v>0</v>
      </c>
      <c r="D102" s="16" t="str">
        <f>CosteoIndividual!D101</f>
        <v>TIROXINA LIBRE (T4 LIBRE)</v>
      </c>
      <c r="E102" s="13">
        <f>CosteoIndividual!E101</f>
        <v>0</v>
      </c>
      <c r="F102" s="13" t="str">
        <f>CosteoIndividual!F101</f>
        <v xml:space="preserve">Unidad </v>
      </c>
      <c r="G102" s="13">
        <f>CosteoIndividual!G101</f>
        <v>1</v>
      </c>
      <c r="H102" s="84">
        <f>CosteoIndividual!K101</f>
        <v>90947</v>
      </c>
      <c r="I102" s="84">
        <f>CosteoIndividual!L101</f>
        <v>90947</v>
      </c>
      <c r="J102" s="13" t="str">
        <f>CosteoIndividual!M101</f>
        <v>Proceso FDLB-ES-C-120-2025 - PYBA</v>
      </c>
      <c r="K102" s="13">
        <f>CosteoIndividual!N101</f>
        <v>11312.317770171327</v>
      </c>
      <c r="L102" s="13">
        <f>CosteoIndividual!O101</f>
        <v>0.12438408338408583</v>
      </c>
      <c r="M102" s="10" t="str">
        <f t="shared" si="3"/>
        <v>Promedio</v>
      </c>
    </row>
    <row r="103" spans="2:13" ht="14.5" x14ac:dyDescent="0.35">
      <c r="B103" s="13">
        <f>CosteoIndividual!B102</f>
        <v>98</v>
      </c>
      <c r="C103" s="13">
        <f>CosteoIndividual!C102</f>
        <v>0</v>
      </c>
      <c r="D103" s="16" t="str">
        <f>CosteoIndividual!D102</f>
        <v>TIROXINA TOTAL (T4 TOTAL)</v>
      </c>
      <c r="E103" s="13">
        <f>CosteoIndividual!E102</f>
        <v>0</v>
      </c>
      <c r="F103" s="13" t="str">
        <f>CosteoIndividual!F102</f>
        <v xml:space="preserve">Unidad </v>
      </c>
      <c r="G103" s="13">
        <f>CosteoIndividual!G102</f>
        <v>1</v>
      </c>
      <c r="H103" s="84">
        <f>CosteoIndividual!K102</f>
        <v>79200</v>
      </c>
      <c r="I103" s="84">
        <f>CosteoIndividual!L102</f>
        <v>79200</v>
      </c>
      <c r="J103" s="13" t="str">
        <f>CosteoIndividual!M102</f>
        <v>Proceso FDLB-ES-C-120-2025 - PYBA</v>
      </c>
      <c r="K103" s="13">
        <f>CosteoIndividual!N102</f>
        <v>14922.738801350573</v>
      </c>
      <c r="L103" s="13">
        <f>CosteoIndividual!O102</f>
        <v>0.17190775057235128</v>
      </c>
      <c r="M103" s="10" t="str">
        <f t="shared" si="3"/>
        <v>Mediana</v>
      </c>
    </row>
    <row r="104" spans="2:13" ht="14.5" x14ac:dyDescent="0.35">
      <c r="B104" s="13">
        <f>CosteoIndividual!B103</f>
        <v>99</v>
      </c>
      <c r="C104" s="13">
        <f>CosteoIndividual!C103</f>
        <v>0</v>
      </c>
      <c r="D104" s="16" t="str">
        <f>CosteoIndividual!D103</f>
        <v>TRIYODOTIRONINA TOTAL (T3 TOTAL)</v>
      </c>
      <c r="E104" s="13">
        <f>CosteoIndividual!E103</f>
        <v>0</v>
      </c>
      <c r="F104" s="13" t="str">
        <f>CosteoIndividual!F103</f>
        <v xml:space="preserve">Unidad </v>
      </c>
      <c r="G104" s="13">
        <f>CosteoIndividual!G103</f>
        <v>1</v>
      </c>
      <c r="H104" s="84">
        <f>CosteoIndividual!K103</f>
        <v>92067</v>
      </c>
      <c r="I104" s="84">
        <f>CosteoIndividual!L103</f>
        <v>92067</v>
      </c>
      <c r="J104" s="13" t="str">
        <f>CosteoIndividual!M103</f>
        <v>Proceso FDLB-ES-C-120-2025 - PYBA</v>
      </c>
      <c r="K104" s="13">
        <f>CosteoIndividual!N103</f>
        <v>10545.773244922979</v>
      </c>
      <c r="L104" s="13">
        <f>CosteoIndividual!O103</f>
        <v>0.11454496645463047</v>
      </c>
      <c r="M104" s="10" t="str">
        <f t="shared" si="3"/>
        <v>Promedio</v>
      </c>
    </row>
    <row r="105" spans="2:13" ht="14.5" x14ac:dyDescent="0.35">
      <c r="B105" s="13">
        <f>CosteoIndividual!B104</f>
        <v>100</v>
      </c>
      <c r="C105" s="13" t="str">
        <f>CosteoIndividual!C104</f>
        <v xml:space="preserve">Parasitologia - Laboratorio clínico </v>
      </c>
      <c r="D105" s="16" t="str">
        <f>CosteoIndividual!D104</f>
        <v>COPROLÓGICO</v>
      </c>
      <c r="E105" s="13" t="str">
        <f>CosteoIndividual!E104</f>
        <v>INCLUYE PERSONAL MÉDICO, INSUMOS Y/O MATERIALES PARA LA TOMA, PROCESAMIENTO, INTERPRETACIÓN Y CORRELACIÓN CON LA CLÍNICA DEL PACIENTE. DILIGENCIAMIENTO DE DOCUMENTACIÓN FÍSICA Y/O DIGITAL RELACIONADA.</v>
      </c>
      <c r="F105" s="13" t="str">
        <f>CosteoIndividual!F104</f>
        <v xml:space="preserve">Unidad </v>
      </c>
      <c r="G105" s="13">
        <f>CosteoIndividual!G104</f>
        <v>1</v>
      </c>
      <c r="H105" s="84">
        <f>CosteoIndividual!K104</f>
        <v>85875</v>
      </c>
      <c r="I105" s="84">
        <f>CosteoIndividual!L104</f>
        <v>85875</v>
      </c>
      <c r="J105" s="13" t="str">
        <f>CosteoIndividual!M104</f>
        <v>Proceso FDLB-ES-C-120-2025 - PYBA</v>
      </c>
      <c r="K105" s="13">
        <f>CosteoIndividual!N104</f>
        <v>863.05668227879096</v>
      </c>
      <c r="L105" s="13">
        <f>CosteoIndividual!O104</f>
        <v>1.0050208958579315E-2</v>
      </c>
      <c r="M105" s="10" t="str">
        <f t="shared" si="3"/>
        <v>Promedio</v>
      </c>
    </row>
    <row r="106" spans="2:13" ht="14.5" x14ac:dyDescent="0.35">
      <c r="B106" s="13">
        <f>CosteoIndividual!B105</f>
        <v>101</v>
      </c>
      <c r="C106" s="13">
        <f>CosteoIndividual!C105</f>
        <v>0</v>
      </c>
      <c r="D106" s="16" t="str">
        <f>CosteoIndividual!D105</f>
        <v>COPROLÓGICO (TÉCNICA DE CONCENTRACIÓN)</v>
      </c>
      <c r="E106" s="13">
        <f>CosteoIndividual!E105</f>
        <v>0</v>
      </c>
      <c r="F106" s="13" t="str">
        <f>CosteoIndividual!F105</f>
        <v xml:space="preserve">Unidad </v>
      </c>
      <c r="G106" s="13">
        <f>CosteoIndividual!G105</f>
        <v>1</v>
      </c>
      <c r="H106" s="84">
        <f>CosteoIndividual!K105</f>
        <v>95463</v>
      </c>
      <c r="I106" s="84">
        <f>CosteoIndividual!L105</f>
        <v>95463</v>
      </c>
      <c r="J106" s="13" t="str">
        <f>CosteoIndividual!M105</f>
        <v>Proceso FDLB-ES-C-120-2025 - PYBA</v>
      </c>
      <c r="K106" s="13">
        <f>CosteoIndividual!N105</f>
        <v>14155.036582550172</v>
      </c>
      <c r="L106" s="13">
        <f>CosteoIndividual!O105</f>
        <v>0.14827793336623918</v>
      </c>
      <c r="M106" s="10" t="str">
        <f t="shared" si="3"/>
        <v>Promedio</v>
      </c>
    </row>
    <row r="107" spans="2:13" ht="14.5" x14ac:dyDescent="0.35">
      <c r="B107" s="13">
        <f>CosteoIndividual!B106</f>
        <v>102</v>
      </c>
      <c r="C107" s="13">
        <f>CosteoIndividual!C106</f>
        <v>0</v>
      </c>
      <c r="D107" s="16" t="str">
        <f>CosteoIndividual!D106</f>
        <v>COPROLÓGICO Y COLORACIÓN DE GRAM</v>
      </c>
      <c r="E107" s="13">
        <f>CosteoIndividual!E106</f>
        <v>0</v>
      </c>
      <c r="F107" s="13" t="str">
        <f>CosteoIndividual!F106</f>
        <v xml:space="preserve">Unidad </v>
      </c>
      <c r="G107" s="13">
        <f>CosteoIndividual!G106</f>
        <v>1</v>
      </c>
      <c r="H107" s="84">
        <f>CosteoIndividual!K106</f>
        <v>98500</v>
      </c>
      <c r="I107" s="84">
        <f>CosteoIndividual!L106</f>
        <v>98500</v>
      </c>
      <c r="J107" s="13" t="str">
        <f>CosteoIndividual!M106</f>
        <v>Proceso FDLB-ES-C-120-2025 - PYBA</v>
      </c>
      <c r="K107" s="13">
        <f>CosteoIndividual!N106</f>
        <v>18627.705675954836</v>
      </c>
      <c r="L107" s="13">
        <f>CosteoIndividual!O106</f>
        <v>0.17167205654867024</v>
      </c>
      <c r="M107" s="10" t="str">
        <f t="shared" si="3"/>
        <v>Mediana</v>
      </c>
    </row>
    <row r="108" spans="2:13" ht="14.5" x14ac:dyDescent="0.35">
      <c r="B108" s="13">
        <f>CosteoIndividual!B107</f>
        <v>103</v>
      </c>
      <c r="C108" s="13">
        <f>CosteoIndividual!C107</f>
        <v>0</v>
      </c>
      <c r="D108" s="16" t="str">
        <f>CosteoIndividual!D107</f>
        <v>COPROLÓGICO SERIADO (3 MUESTRAS)</v>
      </c>
      <c r="E108" s="13">
        <f>CosteoIndividual!E107</f>
        <v>0</v>
      </c>
      <c r="F108" s="13" t="str">
        <f>CosteoIndividual!F107</f>
        <v xml:space="preserve">Unidad </v>
      </c>
      <c r="G108" s="13">
        <f>CosteoIndividual!G107</f>
        <v>1</v>
      </c>
      <c r="H108" s="84">
        <f>CosteoIndividual!K107</f>
        <v>199113</v>
      </c>
      <c r="I108" s="84">
        <f>CosteoIndividual!L107</f>
        <v>199113</v>
      </c>
      <c r="J108" s="13" t="str">
        <f>CosteoIndividual!M107</f>
        <v>Proceso FDLB-ES-C-120-2025 - PYBA</v>
      </c>
      <c r="K108" s="13">
        <f>CosteoIndividual!N107</f>
        <v>5040.704919748031</v>
      </c>
      <c r="L108" s="13">
        <f>CosteoIndividual!O107</f>
        <v>2.5315779644244436E-2</v>
      </c>
      <c r="M108" s="10" t="str">
        <f t="shared" si="3"/>
        <v>Promedio</v>
      </c>
    </row>
    <row r="109" spans="2:13" ht="14.5" x14ac:dyDescent="0.35">
      <c r="B109" s="13">
        <f>CosteoIndividual!B108</f>
        <v>104</v>
      </c>
      <c r="C109" s="13">
        <f>CosteoIndividual!C108</f>
        <v>0</v>
      </c>
      <c r="D109" s="16" t="str">
        <f>CosteoIndividual!D108</f>
        <v>COPROSCÓPICO</v>
      </c>
      <c r="E109" s="13">
        <f>CosteoIndividual!E108</f>
        <v>0</v>
      </c>
      <c r="F109" s="13" t="str">
        <f>CosteoIndividual!F108</f>
        <v xml:space="preserve">Unidad </v>
      </c>
      <c r="G109" s="13">
        <f>CosteoIndividual!G108</f>
        <v>1</v>
      </c>
      <c r="H109" s="84">
        <f>CosteoIndividual!K108</f>
        <v>94308</v>
      </c>
      <c r="I109" s="84">
        <f>CosteoIndividual!L108</f>
        <v>94308</v>
      </c>
      <c r="J109" s="13" t="str">
        <f>CosteoIndividual!M108</f>
        <v>Proceso FDLB-ES-C-120-2025 - PYBA</v>
      </c>
      <c r="K109" s="13">
        <f>CosteoIndividual!N108</f>
        <v>2316.5533506336546</v>
      </c>
      <c r="L109" s="13">
        <f>CosteoIndividual!O108</f>
        <v>2.4563678952651911E-2</v>
      </c>
      <c r="M109" s="10" t="str">
        <f t="shared" si="3"/>
        <v>Promedio</v>
      </c>
    </row>
    <row r="110" spans="2:13" ht="14.5" x14ac:dyDescent="0.35">
      <c r="B110" s="13">
        <f>CosteoIndividual!B109</f>
        <v>105</v>
      </c>
      <c r="C110" s="13">
        <f>CosteoIndividual!C109</f>
        <v>0</v>
      </c>
      <c r="D110" s="16" t="str">
        <f>CosteoIndividual!D109</f>
        <v>COPROSCÓPICO SERIADO (3 MUESTRAS)</v>
      </c>
      <c r="E110" s="13">
        <f>CosteoIndividual!E109</f>
        <v>0</v>
      </c>
      <c r="F110" s="13" t="str">
        <f>CosteoIndividual!F109</f>
        <v xml:space="preserve">Unidad </v>
      </c>
      <c r="G110" s="13">
        <f>CosteoIndividual!G109</f>
        <v>1</v>
      </c>
      <c r="H110" s="84">
        <f>CosteoIndividual!K109</f>
        <v>222200</v>
      </c>
      <c r="I110" s="84">
        <f>CosteoIndividual!L109</f>
        <v>222200</v>
      </c>
      <c r="J110" s="13" t="str">
        <f>CosteoIndividual!M109</f>
        <v>Proceso FDLB-ES-C-120-2025 - PYBA</v>
      </c>
      <c r="K110" s="13">
        <f>CosteoIndividual!N109</f>
        <v>37492.847691259733</v>
      </c>
      <c r="L110" s="13">
        <f>CosteoIndividual!O109</f>
        <v>0.15446572551461207</v>
      </c>
      <c r="M110" s="10" t="str">
        <f t="shared" si="3"/>
        <v>Mediana</v>
      </c>
    </row>
    <row r="111" spans="2:13" ht="14.5" x14ac:dyDescent="0.35">
      <c r="B111" s="13">
        <f>CosteoIndividual!B110</f>
        <v>106</v>
      </c>
      <c r="C111" s="13">
        <f>CosteoIndividual!C110</f>
        <v>0</v>
      </c>
      <c r="D111" s="16" t="str">
        <f>CosteoIndividual!D110</f>
        <v>FROTIS DE OÍDO E IDENTIFICACIÓN DE MALASSEZIA SP</v>
      </c>
      <c r="E111" s="13">
        <f>CosteoIndividual!E110</f>
        <v>0</v>
      </c>
      <c r="F111" s="13" t="str">
        <f>CosteoIndividual!F110</f>
        <v xml:space="preserve">Unidad </v>
      </c>
      <c r="G111" s="13">
        <f>CosteoIndividual!G110</f>
        <v>1</v>
      </c>
      <c r="H111" s="84">
        <f>CosteoIndividual!K110</f>
        <v>88628</v>
      </c>
      <c r="I111" s="84">
        <f>CosteoIndividual!L110</f>
        <v>88628</v>
      </c>
      <c r="J111" s="13" t="str">
        <f>CosteoIndividual!M110</f>
        <v>Proceso FDLB-ES-C-120-2025 - PYBA</v>
      </c>
      <c r="K111" s="13">
        <f>CosteoIndividual!N110</f>
        <v>16639.968261688482</v>
      </c>
      <c r="L111" s="13">
        <f>CosteoIndividual!O110</f>
        <v>0.17015587352494804</v>
      </c>
      <c r="M111" s="10" t="str">
        <f t="shared" si="3"/>
        <v>Mediana</v>
      </c>
    </row>
    <row r="112" spans="2:13" ht="14.5" x14ac:dyDescent="0.35">
      <c r="B112" s="13">
        <f>CosteoIndividual!B111</f>
        <v>107</v>
      </c>
      <c r="C112" s="13">
        <f>CosteoIndividual!C111</f>
        <v>0</v>
      </c>
      <c r="D112" s="16" t="str">
        <f>CosteoIndividual!D111</f>
        <v>RASPADO DE PIEL</v>
      </c>
      <c r="E112" s="13">
        <f>CosteoIndividual!E111</f>
        <v>0</v>
      </c>
      <c r="F112" s="13" t="str">
        <f>CosteoIndividual!F111</f>
        <v xml:space="preserve">Unidad </v>
      </c>
      <c r="G112" s="13">
        <f>CosteoIndividual!G111</f>
        <v>1</v>
      </c>
      <c r="H112" s="84">
        <f>CosteoIndividual!K111</f>
        <v>81648</v>
      </c>
      <c r="I112" s="84">
        <f>CosteoIndividual!L111</f>
        <v>81648</v>
      </c>
      <c r="J112" s="13" t="str">
        <f>CosteoIndividual!M111</f>
        <v>Proceso FDLB-ES-C-120-2025 - PYBA</v>
      </c>
      <c r="K112" s="13">
        <f>CosteoIndividual!N111</f>
        <v>2030.2460039424036</v>
      </c>
      <c r="L112" s="13">
        <f>CosteoIndividual!O111</f>
        <v>2.4865740655369666E-2</v>
      </c>
      <c r="M112" s="10" t="str">
        <f t="shared" si="3"/>
        <v>Promedio</v>
      </c>
    </row>
    <row r="113" spans="2:13" ht="14.5" x14ac:dyDescent="0.35">
      <c r="B113" s="13">
        <f>CosteoIndividual!B112</f>
        <v>108</v>
      </c>
      <c r="C113" s="13">
        <f>CosteoIndividual!C112</f>
        <v>0</v>
      </c>
      <c r="D113" s="16" t="str">
        <f>CosteoIndividual!D112</f>
        <v>RECUENTO DE BAERMANN</v>
      </c>
      <c r="E113" s="13">
        <f>CosteoIndividual!E112</f>
        <v>0</v>
      </c>
      <c r="F113" s="13" t="str">
        <f>CosteoIndividual!F112</f>
        <v xml:space="preserve">Unidad </v>
      </c>
      <c r="G113" s="13">
        <f>CosteoIndividual!G112</f>
        <v>1</v>
      </c>
      <c r="H113" s="84">
        <f>CosteoIndividual!K112</f>
        <v>89991</v>
      </c>
      <c r="I113" s="84">
        <f>CosteoIndividual!L112</f>
        <v>89991</v>
      </c>
      <c r="J113" s="13" t="str">
        <f>CosteoIndividual!M112</f>
        <v>Proceso FDLB-ES-C-120-2025 - PYBA</v>
      </c>
      <c r="K113" s="13">
        <f>CosteoIndividual!N112</f>
        <v>15857.122279909428</v>
      </c>
      <c r="L113" s="13">
        <f>CosteoIndividual!O112</f>
        <v>0.16066468362675085</v>
      </c>
      <c r="M113" s="10" t="str">
        <f t="shared" si="3"/>
        <v>Mediana</v>
      </c>
    </row>
    <row r="114" spans="2:13" ht="14.5" x14ac:dyDescent="0.35">
      <c r="B114" s="13">
        <f>CosteoIndividual!B113</f>
        <v>109</v>
      </c>
      <c r="C114" s="13">
        <f>CosteoIndividual!C113</f>
        <v>0</v>
      </c>
      <c r="D114" s="16" t="str">
        <f>CosteoIndividual!D113</f>
        <v>RECUENTO LEUCOCITARIO EN HECES</v>
      </c>
      <c r="E114" s="13">
        <f>CosteoIndividual!E113</f>
        <v>0</v>
      </c>
      <c r="F114" s="13" t="str">
        <f>CosteoIndividual!F113</f>
        <v xml:space="preserve">Unidad </v>
      </c>
      <c r="G114" s="13">
        <f>CosteoIndividual!G113</f>
        <v>1</v>
      </c>
      <c r="H114" s="84">
        <f>CosteoIndividual!K113</f>
        <v>101528</v>
      </c>
      <c r="I114" s="84">
        <f>CosteoIndividual!L113</f>
        <v>101528</v>
      </c>
      <c r="J114" s="13" t="str">
        <f>CosteoIndividual!M113</f>
        <v>Proceso FDLB-ES-C-120-2025 - PYBA</v>
      </c>
      <c r="K114" s="13">
        <f>CosteoIndividual!N113</f>
        <v>13418.309086841009</v>
      </c>
      <c r="L114" s="13">
        <f>CosteoIndividual!O113</f>
        <v>0.13216428146897155</v>
      </c>
      <c r="M114" s="10" t="str">
        <f t="shared" si="3"/>
        <v>Promedio</v>
      </c>
    </row>
    <row r="115" spans="2:13" ht="14.5" x14ac:dyDescent="0.35">
      <c r="B115" s="13">
        <f>CosteoIndividual!B114</f>
        <v>110</v>
      </c>
      <c r="C115" s="13">
        <f>CosteoIndividual!C114</f>
        <v>0</v>
      </c>
      <c r="D115" s="16" t="str">
        <f>CosteoIndividual!D114</f>
        <v>RECUENTO DE MAC MÁSTER</v>
      </c>
      <c r="E115" s="13">
        <f>CosteoIndividual!E114</f>
        <v>0</v>
      </c>
      <c r="F115" s="13" t="str">
        <f>CosteoIndividual!F114</f>
        <v xml:space="preserve">Unidad </v>
      </c>
      <c r="G115" s="13">
        <f>CosteoIndividual!G114</f>
        <v>1</v>
      </c>
      <c r="H115" s="84">
        <f>CosteoIndividual!K114</f>
        <v>89991</v>
      </c>
      <c r="I115" s="84">
        <f>CosteoIndividual!L114</f>
        <v>89991</v>
      </c>
      <c r="J115" s="13" t="str">
        <f>CosteoIndividual!M114</f>
        <v>Proceso FDLB-ES-C-120-2025 - PYBA</v>
      </c>
      <c r="K115" s="13">
        <f>CosteoIndividual!N114</f>
        <v>15857.122279909428</v>
      </c>
      <c r="L115" s="13">
        <f>CosteoIndividual!O114</f>
        <v>0.16066468362675085</v>
      </c>
      <c r="M115" s="10" t="str">
        <f t="shared" si="3"/>
        <v>Mediana</v>
      </c>
    </row>
    <row r="116" spans="2:13" ht="14.5" x14ac:dyDescent="0.35">
      <c r="B116" s="13">
        <f>CosteoIndividual!B115</f>
        <v>111</v>
      </c>
      <c r="C116" s="13" t="str">
        <f>CosteoIndividual!C115</f>
        <v xml:space="preserve">Uroanálisis - Laboratorio clínico </v>
      </c>
      <c r="D116" s="16" t="str">
        <f>CosteoIndividual!D115</f>
        <v>GLUCOSURIA</v>
      </c>
      <c r="E116" s="13" t="str">
        <f>CosteoIndividual!E115</f>
        <v>INCLUYE PERSONAL MÉDICO, INSUMOS Y/O MATERIALES PARA LA TOMA, PROCESAMIENTO, INTERPRETACIÓN Y CORRELACIÓN CON LA CLÍNICA DEL PACIENTE. DILIGENCIAMIENTO DE DOCUMENTACIÓN FÍSICA Y/O DIGITAL RELACIONADA.</v>
      </c>
      <c r="F116" s="13" t="str">
        <f>CosteoIndividual!F115</f>
        <v xml:space="preserve">Unidad </v>
      </c>
      <c r="G116" s="13">
        <f>CosteoIndividual!G115</f>
        <v>1</v>
      </c>
      <c r="H116" s="84">
        <f>CosteoIndividual!K115</f>
        <v>50500</v>
      </c>
      <c r="I116" s="84">
        <f>CosteoIndividual!L115</f>
        <v>50500</v>
      </c>
      <c r="J116" s="13" t="str">
        <f>CosteoIndividual!M115</f>
        <v>Proceso FDLB-ES-C-120-2025 - PYBA</v>
      </c>
      <c r="K116" s="13">
        <f>CosteoIndividual!N115</f>
        <v>8758.8080667405884</v>
      </c>
      <c r="L116" s="13">
        <f>CosteoIndividual!O115</f>
        <v>0.15950481341662806</v>
      </c>
      <c r="M116" s="10" t="str">
        <f t="shared" si="3"/>
        <v>Mediana</v>
      </c>
    </row>
    <row r="117" spans="2:13" ht="14.5" x14ac:dyDescent="0.35">
      <c r="B117" s="13">
        <f>CosteoIndividual!B116</f>
        <v>112</v>
      </c>
      <c r="C117" s="13">
        <f>CosteoIndividual!C116</f>
        <v>0</v>
      </c>
      <c r="D117" s="16" t="str">
        <f>CosteoIndividual!D116</f>
        <v>PROTEINURIA</v>
      </c>
      <c r="E117" s="13">
        <f>CosteoIndividual!E116</f>
        <v>0</v>
      </c>
      <c r="F117" s="13" t="str">
        <f>CosteoIndividual!F116</f>
        <v xml:space="preserve">Unidad </v>
      </c>
      <c r="G117" s="13">
        <f>CosteoIndividual!G116</f>
        <v>1</v>
      </c>
      <c r="H117" s="84">
        <f>CosteoIndividual!K116</f>
        <v>51713</v>
      </c>
      <c r="I117" s="84">
        <f>CosteoIndividual!L116</f>
        <v>51713</v>
      </c>
      <c r="J117" s="13" t="str">
        <f>CosteoIndividual!M116</f>
        <v>Proceso FDLB-ES-C-120-2025 - PYBA</v>
      </c>
      <c r="K117" s="13">
        <f>CosteoIndividual!N116</f>
        <v>8472.3477905084274</v>
      </c>
      <c r="L117" s="13">
        <f>CosteoIndividual!O116</f>
        <v>0.15314931608963037</v>
      </c>
      <c r="M117" s="10" t="str">
        <f t="shared" si="3"/>
        <v>Mediana</v>
      </c>
    </row>
    <row r="118" spans="2:13" ht="14.5" x14ac:dyDescent="0.35">
      <c r="B118" s="13">
        <f>CosteoIndividual!B117</f>
        <v>113</v>
      </c>
      <c r="C118" s="13">
        <f>CosteoIndividual!C117</f>
        <v>0</v>
      </c>
      <c r="D118" s="16" t="str">
        <f>CosteoIndividual!D117</f>
        <v>RELACIÓN PROTEÍNAS – CREATININA – ALBÚMINA EN ORINA</v>
      </c>
      <c r="E118" s="13">
        <f>CosteoIndividual!E117</f>
        <v>0</v>
      </c>
      <c r="F118" s="13" t="str">
        <f>CosteoIndividual!F117</f>
        <v xml:space="preserve">Unidad </v>
      </c>
      <c r="G118" s="13">
        <f>CosteoIndividual!G117</f>
        <v>1</v>
      </c>
      <c r="H118" s="84">
        <f>CosteoIndividual!K117</f>
        <v>78000</v>
      </c>
      <c r="I118" s="84">
        <f>CosteoIndividual!L117</f>
        <v>78000</v>
      </c>
      <c r="J118" s="13" t="str">
        <f>CosteoIndividual!M117</f>
        <v>Proceso FDLB-ES-C-120-2025 - PYBA</v>
      </c>
      <c r="K118" s="13">
        <f>CosteoIndividual!N117</f>
        <v>15241.264164541404</v>
      </c>
      <c r="L118" s="13">
        <f>CosteoIndividual!O117</f>
        <v>0.1763899100903642</v>
      </c>
      <c r="M118" s="10" t="str">
        <f t="shared" si="3"/>
        <v>Mediana</v>
      </c>
    </row>
    <row r="119" spans="2:13" ht="14.5" x14ac:dyDescent="0.35">
      <c r="B119" s="13">
        <f>CosteoIndividual!B118</f>
        <v>114</v>
      </c>
      <c r="C119" s="13">
        <f>CosteoIndividual!C118</f>
        <v>0</v>
      </c>
      <c r="D119" s="16" t="str">
        <f>CosteoIndividual!D118</f>
        <v>RELACIÓN CALCIO – CREATININA EN ORINA</v>
      </c>
      <c r="E119" s="13">
        <f>CosteoIndividual!E118</f>
        <v>0</v>
      </c>
      <c r="F119" s="13" t="str">
        <f>CosteoIndividual!F118</f>
        <v xml:space="preserve">Unidad </v>
      </c>
      <c r="G119" s="13">
        <f>CosteoIndividual!G118</f>
        <v>1</v>
      </c>
      <c r="H119" s="84">
        <f>CosteoIndividual!K118</f>
        <v>79184</v>
      </c>
      <c r="I119" s="84">
        <f>CosteoIndividual!L118</f>
        <v>79184</v>
      </c>
      <c r="J119" s="13" t="str">
        <f>CosteoIndividual!M118</f>
        <v>Proceso FDLB-ES-C-120-2025 - PYBA</v>
      </c>
      <c r="K119" s="13">
        <f>CosteoIndividual!N118</f>
        <v>14559.123783158586</v>
      </c>
      <c r="L119" s="13">
        <f>CosteoIndividual!O118</f>
        <v>0.16697264109989815</v>
      </c>
      <c r="M119" s="10" t="str">
        <f t="shared" si="3"/>
        <v>Mediana</v>
      </c>
    </row>
    <row r="120" spans="2:13" ht="14.5" x14ac:dyDescent="0.35">
      <c r="B120" s="13">
        <f>CosteoIndividual!B119</f>
        <v>115</v>
      </c>
      <c r="C120" s="13">
        <f>CosteoIndividual!C119</f>
        <v>0</v>
      </c>
      <c r="D120" s="16" t="str">
        <f>CosteoIndividual!D119</f>
        <v>RELACIÓN GGT – CREATININA EN ORINA</v>
      </c>
      <c r="E120" s="13">
        <f>CosteoIndividual!E119</f>
        <v>0</v>
      </c>
      <c r="F120" s="13" t="str">
        <f>CosteoIndividual!F119</f>
        <v xml:space="preserve">Unidad </v>
      </c>
      <c r="G120" s="13">
        <f>CosteoIndividual!G119</f>
        <v>1</v>
      </c>
      <c r="H120" s="84">
        <f>CosteoIndividual!K119</f>
        <v>280966</v>
      </c>
      <c r="I120" s="84">
        <f>CosteoIndividual!L119</f>
        <v>280966</v>
      </c>
      <c r="J120" s="13" t="str">
        <f>CosteoIndividual!M119</f>
        <v>Proceso FDLB-ES-C-120-2025 - PYBA</v>
      </c>
      <c r="K120" s="13">
        <f>CosteoIndividual!N119</f>
        <v>2160.875837386579</v>
      </c>
      <c r="L120" s="13">
        <f>CosteoIndividual!O119</f>
        <v>7.6908665909347336E-3</v>
      </c>
      <c r="M120" s="10" t="str">
        <f t="shared" si="3"/>
        <v>Promedio</v>
      </c>
    </row>
    <row r="121" spans="2:13" ht="14.5" x14ac:dyDescent="0.35">
      <c r="B121" s="13">
        <f>CosteoIndividual!B120</f>
        <v>116</v>
      </c>
      <c r="C121" s="13">
        <f>CosteoIndividual!C120</f>
        <v>0</v>
      </c>
      <c r="D121" s="16" t="str">
        <f>CosteoIndividual!D120</f>
        <v>UROANÁLISIS</v>
      </c>
      <c r="E121" s="13">
        <f>CosteoIndividual!E120</f>
        <v>0</v>
      </c>
      <c r="F121" s="13" t="str">
        <f>CosteoIndividual!F120</f>
        <v xml:space="preserve">Unidad </v>
      </c>
      <c r="G121" s="13">
        <f>CosteoIndividual!G120</f>
        <v>1</v>
      </c>
      <c r="H121" s="84">
        <f>CosteoIndividual!K120</f>
        <v>81661</v>
      </c>
      <c r="I121" s="84">
        <f>CosteoIndividual!L120</f>
        <v>81661</v>
      </c>
      <c r="J121" s="13" t="str">
        <f>CosteoIndividual!M120</f>
        <v>Proceso FDLB-ES-C-120-2025 - PYBA</v>
      </c>
      <c r="K121" s="13">
        <f>CosteoIndividual!N120</f>
        <v>1664.0305892098759</v>
      </c>
      <c r="L121" s="13">
        <f>CosteoIndividual!O120</f>
        <v>2.0377418010590887E-2</v>
      </c>
      <c r="M121" s="10" t="str">
        <f t="shared" si="3"/>
        <v>Promedio</v>
      </c>
    </row>
    <row r="122" spans="2:13" ht="14.5" x14ac:dyDescent="0.35">
      <c r="B122" s="13">
        <f>CosteoIndividual!B121</f>
        <v>117</v>
      </c>
      <c r="C122" s="13">
        <f>CosteoIndividual!C121</f>
        <v>0</v>
      </c>
      <c r="D122" s="16" t="str">
        <f>CosteoIndividual!D121</f>
        <v>UROANÁLISIS Y COLORACIÓN DE GRAM</v>
      </c>
      <c r="E122" s="13">
        <f>CosteoIndividual!E121</f>
        <v>0</v>
      </c>
      <c r="F122" s="13" t="str">
        <f>CosteoIndividual!F121</f>
        <v xml:space="preserve">Unidad </v>
      </c>
      <c r="G122" s="13">
        <f>CosteoIndividual!G121</f>
        <v>1</v>
      </c>
      <c r="H122" s="84">
        <f>CosteoIndividual!K121</f>
        <v>122850</v>
      </c>
      <c r="I122" s="84">
        <f>CosteoIndividual!L121</f>
        <v>122850</v>
      </c>
      <c r="J122" s="13" t="str">
        <f>CosteoIndividual!M121</f>
        <v>Proceso FDLB-ES-C-120-2025 - PYBA</v>
      </c>
      <c r="K122" s="13">
        <f>CosteoIndividual!N121</f>
        <v>21032.296593572468</v>
      </c>
      <c r="L122" s="13">
        <f>CosteoIndividual!O121</f>
        <v>0.15939595751096983</v>
      </c>
      <c r="M122" s="10" t="str">
        <f t="shared" si="3"/>
        <v>Mediana</v>
      </c>
    </row>
    <row r="123" spans="2:13" ht="14.5" x14ac:dyDescent="0.35">
      <c r="B123" s="13">
        <f>CosteoIndividual!B122</f>
        <v>118</v>
      </c>
      <c r="C123" s="13" t="str">
        <f>CosteoIndividual!C122</f>
        <v xml:space="preserve">Citopatologia - Laboratorio clínico </v>
      </c>
      <c r="D123" s="16" t="str">
        <f>CosteoIndividual!D122</f>
        <v>ANÁLISIS CITOQUÍMICO DE LÍQUIDOS Y FLUIDOS</v>
      </c>
      <c r="E123" s="13" t="str">
        <f>CosteoIndividual!E122</f>
        <v>INCLUYE PERSONAL MÉDICO, INSUMOS Y/O MATERIALES PARA LA TOMA, PROCESAMIENTO, INTERPRETACIÓN Y CORRELACIÓN CON LA CLÍNICA DEL PACIENTE. DILIGENCIAMIENTO DE DOCUMENTACIÓN FÍSICA Y/O DIGITAL RELACIONADA.</v>
      </c>
      <c r="F123" s="13" t="str">
        <f>CosteoIndividual!F122</f>
        <v xml:space="preserve">Unidad </v>
      </c>
      <c r="G123" s="13">
        <f>CosteoIndividual!G122</f>
        <v>1</v>
      </c>
      <c r="H123" s="84">
        <f>CosteoIndividual!K122</f>
        <v>124861</v>
      </c>
      <c r="I123" s="84">
        <f>CosteoIndividual!L122</f>
        <v>124861</v>
      </c>
      <c r="J123" s="13" t="str">
        <f>CosteoIndividual!M122</f>
        <v>Proceso FDLB-ES-C-120-2025 - PYBA</v>
      </c>
      <c r="K123" s="13">
        <f>CosteoIndividual!N122</f>
        <v>1928.4246335710102</v>
      </c>
      <c r="L123" s="13">
        <f>CosteoIndividual!O122</f>
        <v>1.5444532517928577E-2</v>
      </c>
      <c r="M123" s="10" t="str">
        <f t="shared" si="3"/>
        <v>Promedio</v>
      </c>
    </row>
    <row r="124" spans="2:13" ht="29" x14ac:dyDescent="0.35">
      <c r="B124" s="13">
        <f>CosteoIndividual!B123</f>
        <v>119</v>
      </c>
      <c r="C124" s="13">
        <f>CosteoIndividual!C123</f>
        <v>0</v>
      </c>
      <c r="D124" s="16" t="str">
        <f>CosteoIndividual!D123</f>
        <v>ANÁLISIS CITOQUÍMICO DE LÍQUIDOS Y FLUIDOS, QUÍMICAS SANGUÍNEAS DE CORRELACIÓN (BILIRRUBINAS, GLUCOSA, LDH, AMILASA, COLESTEROL, FOSFATASA ALCALINA)</v>
      </c>
      <c r="E124" s="13">
        <f>CosteoIndividual!E123</f>
        <v>0</v>
      </c>
      <c r="F124" s="13" t="str">
        <f>CosteoIndividual!F123</f>
        <v xml:space="preserve">Unidad </v>
      </c>
      <c r="G124" s="13">
        <f>CosteoIndividual!G123</f>
        <v>1</v>
      </c>
      <c r="H124" s="84">
        <f>CosteoIndividual!K123</f>
        <v>310809</v>
      </c>
      <c r="I124" s="84">
        <f>CosteoIndividual!L123</f>
        <v>310809</v>
      </c>
      <c r="J124" s="13" t="str">
        <f>CosteoIndividual!M123</f>
        <v>Proceso FDLB-ES-C-120-2025 - PYBA</v>
      </c>
      <c r="K124" s="13">
        <f>CosteoIndividual!N123</f>
        <v>46086.165617605286</v>
      </c>
      <c r="L124" s="13">
        <f>CosteoIndividual!O123</f>
        <v>0.1482779333662394</v>
      </c>
      <c r="M124" s="10" t="str">
        <f t="shared" si="3"/>
        <v>Promedio</v>
      </c>
    </row>
    <row r="125" spans="2:13" ht="14.5" x14ac:dyDescent="0.35">
      <c r="B125" s="13">
        <f>CosteoIndividual!B124</f>
        <v>120</v>
      </c>
      <c r="C125" s="13">
        <f>CosteoIndividual!C124</f>
        <v>0</v>
      </c>
      <c r="D125" s="16" t="str">
        <f>CosteoIndividual!D124</f>
        <v>CITOLOGÍA EXFOLIATIVA</v>
      </c>
      <c r="E125" s="13">
        <f>CosteoIndividual!E124</f>
        <v>0</v>
      </c>
      <c r="F125" s="13" t="str">
        <f>CosteoIndividual!F124</f>
        <v xml:space="preserve">Unidad </v>
      </c>
      <c r="G125" s="13">
        <f>CosteoIndividual!G124</f>
        <v>1</v>
      </c>
      <c r="H125" s="84">
        <f>CosteoIndividual!K124</f>
        <v>103209</v>
      </c>
      <c r="I125" s="84">
        <f>CosteoIndividual!L124</f>
        <v>103209</v>
      </c>
      <c r="J125" s="13" t="str">
        <f>CosteoIndividual!M124</f>
        <v>Proceso FDLB-ES-C-120-2025 - PYBA</v>
      </c>
      <c r="K125" s="13">
        <f>CosteoIndividual!N124</f>
        <v>2113.5855449011938</v>
      </c>
      <c r="L125" s="13">
        <f>CosteoIndividual!O124</f>
        <v>2.0478741088245621E-2</v>
      </c>
      <c r="M125" s="10" t="str">
        <f t="shared" si="3"/>
        <v>Promedio</v>
      </c>
    </row>
    <row r="126" spans="2:13" ht="14.5" x14ac:dyDescent="0.35">
      <c r="B126" s="13">
        <f>CosteoIndividual!B125</f>
        <v>121</v>
      </c>
      <c r="C126" s="13">
        <f>CosteoIndividual!C125</f>
        <v>0</v>
      </c>
      <c r="D126" s="16" t="str">
        <f>CosteoIndividual!D125</f>
        <v>CITOLOGÍA POR ASPIRACIÓN CON AGUJA FINA</v>
      </c>
      <c r="E126" s="13">
        <f>CosteoIndividual!E125</f>
        <v>0</v>
      </c>
      <c r="F126" s="13" t="str">
        <f>CosteoIndividual!F125</f>
        <v xml:space="preserve">Unidad </v>
      </c>
      <c r="G126" s="13">
        <f>CosteoIndividual!G125</f>
        <v>1</v>
      </c>
      <c r="H126" s="84">
        <f>CosteoIndividual!K125</f>
        <v>188729</v>
      </c>
      <c r="I126" s="84">
        <f>CosteoIndividual!L125</f>
        <v>188729</v>
      </c>
      <c r="J126" s="13" t="str">
        <f>CosteoIndividual!M125</f>
        <v>Proceso FDLB-ES-C-120-2025 - PYBA</v>
      </c>
      <c r="K126" s="13">
        <f>CosteoIndividual!N125</f>
        <v>5884.4261218322254</v>
      </c>
      <c r="L126" s="13">
        <f>CosteoIndividual!O125</f>
        <v>3.1179310713964674E-2</v>
      </c>
      <c r="M126" s="10" t="str">
        <f t="shared" si="3"/>
        <v>Promedio</v>
      </c>
    </row>
    <row r="127" spans="2:13" ht="14.5" x14ac:dyDescent="0.35">
      <c r="B127" s="13">
        <f>CosteoIndividual!B126</f>
        <v>122</v>
      </c>
      <c r="C127" s="13">
        <f>CosteoIndividual!C126</f>
        <v>0</v>
      </c>
      <c r="D127" s="16" t="str">
        <f>CosteoIndividual!D126</f>
        <v>DIRECTO Y GRAM DE SECRECIONES</v>
      </c>
      <c r="E127" s="13">
        <f>CosteoIndividual!E126</f>
        <v>0</v>
      </c>
      <c r="F127" s="13" t="str">
        <f>CosteoIndividual!F126</f>
        <v xml:space="preserve">Unidad </v>
      </c>
      <c r="G127" s="13">
        <f>CosteoIndividual!G126</f>
        <v>1</v>
      </c>
      <c r="H127" s="84">
        <f>CosteoIndividual!K126</f>
        <v>99000</v>
      </c>
      <c r="I127" s="84">
        <f>CosteoIndividual!L126</f>
        <v>99000</v>
      </c>
      <c r="J127" s="13" t="str">
        <f>CosteoIndividual!M126</f>
        <v>Proceso FDLB-ES-C-120-2025 - PYBA</v>
      </c>
      <c r="K127" s="13">
        <f>CosteoIndividual!N126</f>
        <v>18341.575950101236</v>
      </c>
      <c r="L127" s="13">
        <f>CosteoIndividual!O126</f>
        <v>0.16852128646556425</v>
      </c>
      <c r="M127" s="10" t="str">
        <f t="shared" si="3"/>
        <v>Mediana</v>
      </c>
    </row>
    <row r="128" spans="2:13" ht="14.5" x14ac:dyDescent="0.35">
      <c r="B128" s="13">
        <f>CosteoIndividual!B127</f>
        <v>123</v>
      </c>
      <c r="C128" s="13">
        <f>CosteoIndividual!C127</f>
        <v>0</v>
      </c>
      <c r="D128" s="16" t="str">
        <f>CosteoIndividual!D127</f>
        <v>IMPRONTA DE CÓRNEA, SECRECIÓN OCULAR</v>
      </c>
      <c r="E128" s="13">
        <f>CosteoIndividual!E127</f>
        <v>0</v>
      </c>
      <c r="F128" s="13" t="str">
        <f>CosteoIndividual!F127</f>
        <v xml:space="preserve">Unidad </v>
      </c>
      <c r="G128" s="13">
        <f>CosteoIndividual!G127</f>
        <v>1</v>
      </c>
      <c r="H128" s="84">
        <f>CosteoIndividual!K127</f>
        <v>170525</v>
      </c>
      <c r="I128" s="84">
        <f>CosteoIndividual!L127</f>
        <v>170525</v>
      </c>
      <c r="J128" s="13" t="str">
        <f>CosteoIndividual!M127</f>
        <v>Proceso FDLB-ES-C-120-2025 - PYBA</v>
      </c>
      <c r="K128" s="13">
        <f>CosteoIndividual!N127</f>
        <v>21210.595819071183</v>
      </c>
      <c r="L128" s="13">
        <f>CosteoIndividual!O127</f>
        <v>0.12438408338408552</v>
      </c>
      <c r="M128" s="10" t="str">
        <f t="shared" si="3"/>
        <v>Promedio</v>
      </c>
    </row>
    <row r="129" spans="2:13" ht="14.5" x14ac:dyDescent="0.35">
      <c r="B129" s="13">
        <f>CosteoIndividual!B128</f>
        <v>124</v>
      </c>
      <c r="C129" s="13">
        <f>CosteoIndividual!C128</f>
        <v>0</v>
      </c>
      <c r="D129" s="16" t="str">
        <f>CosteoIndividual!D128</f>
        <v>IMPRONTA NASAL, SECRECIÓN NASAL</v>
      </c>
      <c r="E129" s="13">
        <f>CosteoIndividual!E128</f>
        <v>0</v>
      </c>
      <c r="F129" s="13" t="str">
        <f>CosteoIndividual!F128</f>
        <v xml:space="preserve">Unidad </v>
      </c>
      <c r="G129" s="13">
        <f>CosteoIndividual!G128</f>
        <v>1</v>
      </c>
      <c r="H129" s="84">
        <f>CosteoIndividual!K128</f>
        <v>148500</v>
      </c>
      <c r="I129" s="84">
        <f>CosteoIndividual!L128</f>
        <v>148500</v>
      </c>
      <c r="J129" s="13" t="str">
        <f>CosteoIndividual!M128</f>
        <v>Proceso FDLB-ES-C-120-2025 - PYBA</v>
      </c>
      <c r="K129" s="13">
        <f>CosteoIndividual!N128</f>
        <v>27980.135252532287</v>
      </c>
      <c r="L129" s="13">
        <f>CosteoIndividual!O128</f>
        <v>0.17190775057235105</v>
      </c>
      <c r="M129" s="10" t="str">
        <f t="shared" si="3"/>
        <v>Mediana</v>
      </c>
    </row>
    <row r="130" spans="2:13" ht="14.5" x14ac:dyDescent="0.35">
      <c r="B130" s="13">
        <f>CosteoIndividual!B129</f>
        <v>125</v>
      </c>
      <c r="C130" s="13" t="str">
        <f>CosteoIndividual!C129</f>
        <v xml:space="preserve">Microbiologia - Laboratorio clínico </v>
      </c>
      <c r="D130" s="16" t="str">
        <f>CosteoIndividual!D129</f>
        <v>ANTIBIOGRAMA PARA MICROORGANISMOS DE EXTREMA RESISTENCIA</v>
      </c>
      <c r="E130" s="13" t="str">
        <f>CosteoIndividual!E129</f>
        <v>INCLUYE PERSONAL MÉDICO, INSUMOS Y/O MATERIALES PARA LA TOMA, PROCESAMIENTO, INTERPRETACIÓN Y CORRELACIÓN CON LA CLÍNICA DEL PACIENTE. DILIGENCIAMIENTO DE DOCUMENTACIÓN FÍSICA Y/O DIGITAL RELACIONADA.</v>
      </c>
      <c r="F130" s="13" t="str">
        <f>CosteoIndividual!F129</f>
        <v xml:space="preserve">Unidad </v>
      </c>
      <c r="G130" s="13">
        <f>CosteoIndividual!G129</f>
        <v>1</v>
      </c>
      <c r="H130" s="84">
        <f>CosteoIndividual!K129</f>
        <v>207983</v>
      </c>
      <c r="I130" s="84">
        <f>CosteoIndividual!L129</f>
        <v>207983</v>
      </c>
      <c r="J130" s="13" t="str">
        <f>CosteoIndividual!M129</f>
        <v>Proceso FDLB-ES-C-120-2025 - PYBA</v>
      </c>
      <c r="K130" s="13">
        <f>CosteoIndividual!N129</f>
        <v>6590.1767379116773</v>
      </c>
      <c r="L130" s="13">
        <f>CosteoIndividual!O129</f>
        <v>3.1686072629568261E-2</v>
      </c>
      <c r="M130" s="10" t="str">
        <f t="shared" si="3"/>
        <v>Promedio</v>
      </c>
    </row>
    <row r="131" spans="2:13" ht="14.5" x14ac:dyDescent="0.35">
      <c r="B131" s="13">
        <f>CosteoIndividual!B130</f>
        <v>126</v>
      </c>
      <c r="C131" s="13">
        <f>CosteoIndividual!C130</f>
        <v>0</v>
      </c>
      <c r="D131" s="16" t="str">
        <f>CosteoIndividual!D130</f>
        <v>COPROCULTIVO – CON RECUENTO DE COLONIAS, ANTIBIOGRAMA, Y RECUENTO LEUCOCITARIO</v>
      </c>
      <c r="E131" s="13">
        <f>CosteoIndividual!E130</f>
        <v>0</v>
      </c>
      <c r="F131" s="13" t="str">
        <f>CosteoIndividual!F130</f>
        <v xml:space="preserve">Unidad </v>
      </c>
      <c r="G131" s="13">
        <f>CosteoIndividual!G130</f>
        <v>1</v>
      </c>
      <c r="H131" s="84">
        <f>CosteoIndividual!K130</f>
        <v>177300</v>
      </c>
      <c r="I131" s="84">
        <f>CosteoIndividual!L130</f>
        <v>177300</v>
      </c>
      <c r="J131" s="13" t="str">
        <f>CosteoIndividual!M130</f>
        <v>Proceso FDLB-ES-C-120-2025 - PYBA</v>
      </c>
      <c r="K131" s="13">
        <f>CosteoIndividual!N130</f>
        <v>33259.397814753051</v>
      </c>
      <c r="L131" s="13">
        <f>CosteoIndividual!O130</f>
        <v>0.17002999767266869</v>
      </c>
      <c r="M131" s="10" t="str">
        <f t="shared" si="3"/>
        <v>Mediana</v>
      </c>
    </row>
    <row r="132" spans="2:13" ht="14.5" x14ac:dyDescent="0.35">
      <c r="B132" s="13">
        <f>CosteoIndividual!B131</f>
        <v>127</v>
      </c>
      <c r="C132" s="13">
        <f>CosteoIndividual!C131</f>
        <v>0</v>
      </c>
      <c r="D132" s="16" t="str">
        <f>CosteoIndividual!D131</f>
        <v>CULTIVO PARA HONGOS</v>
      </c>
      <c r="E132" s="13">
        <f>CosteoIndividual!E131</f>
        <v>0</v>
      </c>
      <c r="F132" s="13" t="str">
        <f>CosteoIndividual!F131</f>
        <v xml:space="preserve">Unidad </v>
      </c>
      <c r="G132" s="13">
        <f>CosteoIndividual!G131</f>
        <v>1</v>
      </c>
      <c r="H132" s="84">
        <f>CosteoIndividual!K131</f>
        <v>160144</v>
      </c>
      <c r="I132" s="84">
        <f>CosteoIndividual!L131</f>
        <v>160144</v>
      </c>
      <c r="J132" s="13" t="str">
        <f>CosteoIndividual!M131</f>
        <v>Proceso FDLB-ES-C-120-2025 - PYBA</v>
      </c>
      <c r="K132" s="13">
        <f>CosteoIndividual!N131</f>
        <v>2045.3269800927001</v>
      </c>
      <c r="L132" s="13">
        <f>CosteoIndividual!O131</f>
        <v>1.2771784664427585E-2</v>
      </c>
      <c r="M132" s="10" t="str">
        <f t="shared" si="3"/>
        <v>Promedio</v>
      </c>
    </row>
    <row r="133" spans="2:13" ht="14.5" x14ac:dyDescent="0.35">
      <c r="B133" s="13">
        <f>CosteoIndividual!B132</f>
        <v>128</v>
      </c>
      <c r="C133" s="13">
        <f>CosteoIndividual!C132</f>
        <v>0</v>
      </c>
      <c r="D133" s="16" t="str">
        <f>CosteoIndividual!D132</f>
        <v>COPROCULTIVO – CON RECUENTO DE COLONIAS, ANTIBIOGRAMA, Y RECUENTO LEUCOCITARIO</v>
      </c>
      <c r="E133" s="13">
        <f>CosteoIndividual!E132</f>
        <v>0</v>
      </c>
      <c r="F133" s="13" t="str">
        <f>CosteoIndividual!F132</f>
        <v xml:space="preserve">Unidad </v>
      </c>
      <c r="G133" s="13">
        <f>CosteoIndividual!G132</f>
        <v>1</v>
      </c>
      <c r="H133" s="84">
        <f>CosteoIndividual!K132</f>
        <v>176400</v>
      </c>
      <c r="I133" s="84">
        <f>CosteoIndividual!L132</f>
        <v>176400</v>
      </c>
      <c r="J133" s="13" t="str">
        <f>CosteoIndividual!M132</f>
        <v>Proceso FDLB-ES-C-120-2025 - PYBA</v>
      </c>
      <c r="K133" s="13">
        <f>CosteoIndividual!N132</f>
        <v>34044.925789315508</v>
      </c>
      <c r="L133" s="13">
        <f>CosteoIndividual!O132</f>
        <v>0.17484221175913633</v>
      </c>
      <c r="M133" s="10" t="str">
        <f t="shared" si="3"/>
        <v>Mediana</v>
      </c>
    </row>
    <row r="134" spans="2:13" ht="14.5" x14ac:dyDescent="0.35">
      <c r="B134" s="13">
        <f>CosteoIndividual!B133</f>
        <v>129</v>
      </c>
      <c r="C134" s="13">
        <f>CosteoIndividual!C133</f>
        <v>0</v>
      </c>
      <c r="D134" s="16" t="str">
        <f>CosteoIndividual!D133</f>
        <v>CULTIVO PARA SECRECIONES - CON RECUENTO DE COLONIAS, COLORACIÓN DE GRAM Y ANTIBIOGRAMA</v>
      </c>
      <c r="E134" s="13">
        <f>CosteoIndividual!E133</f>
        <v>0</v>
      </c>
      <c r="F134" s="13" t="str">
        <f>CosteoIndividual!F133</f>
        <v xml:space="preserve">Unidad </v>
      </c>
      <c r="G134" s="13">
        <f>CosteoIndividual!G133</f>
        <v>1</v>
      </c>
      <c r="H134" s="84">
        <f>CosteoIndividual!K133</f>
        <v>181800</v>
      </c>
      <c r="I134" s="84">
        <f>CosteoIndividual!L133</f>
        <v>181800</v>
      </c>
      <c r="J134" s="13" t="str">
        <f>CosteoIndividual!M133</f>
        <v>Proceso FDLB-ES-C-120-2025 - PYBA</v>
      </c>
      <c r="K134" s="13">
        <f>CosteoIndividual!N133</f>
        <v>31531.709040266116</v>
      </c>
      <c r="L134" s="13">
        <f>CosteoIndividual!O133</f>
        <v>0.15950481341662806</v>
      </c>
      <c r="M134" s="10" t="str">
        <f t="shared" si="3"/>
        <v>Mediana</v>
      </c>
    </row>
    <row r="135" spans="2:13" ht="14.5" x14ac:dyDescent="0.35">
      <c r="B135" s="13">
        <f>CosteoIndividual!B134</f>
        <v>130</v>
      </c>
      <c r="C135" s="13">
        <f>CosteoIndividual!C134</f>
        <v>0</v>
      </c>
      <c r="D135" s="16" t="str">
        <f>CosteoIndividual!D134</f>
        <v>HEMOCULTIVO – CON RECUENTO DE COLONIAS, COLORACIÓN DE GRAM Y ANTIBIOGRAMA</v>
      </c>
      <c r="E135" s="13">
        <f>CosteoIndividual!E134</f>
        <v>0</v>
      </c>
      <c r="F135" s="13" t="str">
        <f>CosteoIndividual!F134</f>
        <v xml:space="preserve">Unidad </v>
      </c>
      <c r="G135" s="13">
        <f>CosteoIndividual!G134</f>
        <v>1</v>
      </c>
      <c r="H135" s="84">
        <f>CosteoIndividual!K134</f>
        <v>184275</v>
      </c>
      <c r="I135" s="84">
        <f>CosteoIndividual!L134</f>
        <v>184275</v>
      </c>
      <c r="J135" s="13" t="str">
        <f>CosteoIndividual!M134</f>
        <v>Proceso FDLB-ES-C-120-2025 - PYBA</v>
      </c>
      <c r="K135" s="13">
        <f>CosteoIndividual!N134</f>
        <v>31548.4448903587</v>
      </c>
      <c r="L135" s="13">
        <f>CosteoIndividual!O134</f>
        <v>0.1593959575109698</v>
      </c>
      <c r="M135" s="10" t="str">
        <f t="shared" si="3"/>
        <v>Mediana</v>
      </c>
    </row>
    <row r="136" spans="2:13" ht="14.5" x14ac:dyDescent="0.35">
      <c r="B136" s="13">
        <f>CosteoIndividual!B135</f>
        <v>131</v>
      </c>
      <c r="C136" s="13">
        <f>CosteoIndividual!C135</f>
        <v>0</v>
      </c>
      <c r="D136" s="16" t="str">
        <f>CosteoIndividual!D135</f>
        <v>UROCULTIVO – CON UROANÁLISIS, RECUENTO DE COLONIAS, ANTIBIOGRAMA Y COLORACIÓN DE GRAM</v>
      </c>
      <c r="E136" s="13">
        <f>CosteoIndividual!E135</f>
        <v>0</v>
      </c>
      <c r="F136" s="13" t="str">
        <f>CosteoIndividual!F135</f>
        <v xml:space="preserve">Unidad </v>
      </c>
      <c r="G136" s="13">
        <f>CosteoIndividual!G135</f>
        <v>1</v>
      </c>
      <c r="H136" s="84">
        <f>CosteoIndividual!K135</f>
        <v>290272</v>
      </c>
      <c r="I136" s="84">
        <f>CosteoIndividual!L135</f>
        <v>290272</v>
      </c>
      <c r="J136" s="13" t="str">
        <f>CosteoIndividual!M135</f>
        <v>Proceso FDLB-ES-C-120-2025 - PYBA</v>
      </c>
      <c r="K136" s="13">
        <f>CosteoIndividual!N135</f>
        <v>7431.1582103343253</v>
      </c>
      <c r="L136" s="13">
        <f>CosteoIndividual!O135</f>
        <v>2.5600679507014879E-2</v>
      </c>
      <c r="M136" s="10" t="str">
        <f t="shared" si="3"/>
        <v>Promedio</v>
      </c>
    </row>
    <row r="137" spans="2:13" ht="14.5" x14ac:dyDescent="0.35">
      <c r="B137" s="13">
        <f>CosteoIndividual!B136</f>
        <v>132</v>
      </c>
      <c r="C137" s="13" t="str">
        <f>CosteoIndividual!C136</f>
        <v xml:space="preserve">Pruebas serológicas e inmunológicas especializadas – Laboratorio clínico </v>
      </c>
      <c r="D137" s="16" t="str">
        <f>CosteoIndividual!D136</f>
        <v>ANAPLASMA SP (ANTICUERPOS IGG INMUNOFLUORESCENCIA INDIRECTA</v>
      </c>
      <c r="E137" s="13" t="str">
        <f>CosteoIndividual!E136</f>
        <v xml:space="preserve">INCLUYE PERSONAL MÉDICO, INSUMOS Y/O MATERIALES PARA LA TOMA, PROCESAMIENTO, INTERPRETACIÓN Y CORRELACIÓN CON LA CLÍNICA DEL PACIENTE. DILIGENCIAMIENTO DE DOCUMENTACIÓN FÍSICA Y/O DIGITAL RELACIONADA.
</v>
      </c>
      <c r="F137" s="13" t="str">
        <f>CosteoIndividual!F136</f>
        <v xml:space="preserve">Unidad </v>
      </c>
      <c r="G137" s="13">
        <f>CosteoIndividual!G136</f>
        <v>1</v>
      </c>
      <c r="H137" s="84">
        <f>CosteoIndividual!K136</f>
        <v>177982</v>
      </c>
      <c r="I137" s="84">
        <f>CosteoIndividual!L136</f>
        <v>177982</v>
      </c>
      <c r="J137" s="13" t="str">
        <f>CosteoIndividual!M136</f>
        <v>Proceso FDLB-ES-C-120-2025 - PYBA</v>
      </c>
      <c r="K137" s="13">
        <f>CosteoIndividual!N136</f>
        <v>31361.864064709782</v>
      </c>
      <c r="L137" s="13">
        <f>CosteoIndividual!O136</f>
        <v>0.16066468362675099</v>
      </c>
      <c r="M137" s="10" t="str">
        <f t="shared" si="3"/>
        <v>Mediana</v>
      </c>
    </row>
    <row r="138" spans="2:13" ht="14.5" x14ac:dyDescent="0.35">
      <c r="B138" s="13">
        <f>CosteoIndividual!B137</f>
        <v>133</v>
      </c>
      <c r="C138" s="13">
        <f>CosteoIndividual!C137</f>
        <v>0</v>
      </c>
      <c r="D138" s="16" t="str">
        <f>CosteoIndividual!D137</f>
        <v>BRUCELLA CANIS (CROMATOGRAFÍA DETECCIÓN DE ANTICUERPO).</v>
      </c>
      <c r="E138" s="13">
        <f>CosteoIndividual!E137</f>
        <v>0</v>
      </c>
      <c r="F138" s="13" t="str">
        <f>CosteoIndividual!F137</f>
        <v xml:space="preserve">Unidad </v>
      </c>
      <c r="G138" s="13">
        <f>CosteoIndividual!G137</f>
        <v>1</v>
      </c>
      <c r="H138" s="84">
        <f>CosteoIndividual!K137</f>
        <v>141506</v>
      </c>
      <c r="I138" s="84">
        <f>CosteoIndividual!L137</f>
        <v>141506</v>
      </c>
      <c r="J138" s="13" t="str">
        <f>CosteoIndividual!M137</f>
        <v>Proceso FDLB-ES-C-120-2025 - PYBA</v>
      </c>
      <c r="K138" s="13">
        <f>CosteoIndividual!N137</f>
        <v>3518.6618931304815</v>
      </c>
      <c r="L138" s="13">
        <f>CosteoIndividual!O137</f>
        <v>2.4865740655369686E-2</v>
      </c>
      <c r="M138" s="10" t="str">
        <f t="shared" si="3"/>
        <v>Promedio</v>
      </c>
    </row>
    <row r="139" spans="2:13" ht="14.5" x14ac:dyDescent="0.35">
      <c r="B139" s="13">
        <f>CosteoIndividual!B138</f>
        <v>134</v>
      </c>
      <c r="C139" s="13">
        <f>CosteoIndividual!C138</f>
        <v>0</v>
      </c>
      <c r="D139" s="16" t="str">
        <f>CosteoIndividual!D138</f>
        <v>BRUCELLA CANIS (ANTICUERPOS IGG INMUNOFLUORESCENCIA INDIRECTA)</v>
      </c>
      <c r="E139" s="13">
        <f>CosteoIndividual!E138</f>
        <v>0</v>
      </c>
      <c r="F139" s="13" t="str">
        <f>CosteoIndividual!F138</f>
        <v xml:space="preserve">Unidad </v>
      </c>
      <c r="G139" s="13">
        <f>CosteoIndividual!G138</f>
        <v>1</v>
      </c>
      <c r="H139" s="84">
        <f>CosteoIndividual!K138</f>
        <v>277321</v>
      </c>
      <c r="I139" s="84">
        <f>CosteoIndividual!L138</f>
        <v>277321</v>
      </c>
      <c r="J139" s="13" t="str">
        <f>CosteoIndividual!M138</f>
        <v>Proceso FDLB-ES-C-120-2025 - PYBA</v>
      </c>
      <c r="K139" s="13">
        <f>CosteoIndividual!N138</f>
        <v>1598.5512416958211</v>
      </c>
      <c r="L139" s="13">
        <f>CosteoIndividual!O138</f>
        <v>5.7642591076342356E-3</v>
      </c>
      <c r="M139" s="10" t="str">
        <f t="shared" si="3"/>
        <v>Promedio</v>
      </c>
    </row>
    <row r="140" spans="2:13" ht="14.5" x14ac:dyDescent="0.35">
      <c r="B140" s="13">
        <f>CosteoIndividual!B139</f>
        <v>135</v>
      </c>
      <c r="C140" s="13">
        <f>CosteoIndividual!C139</f>
        <v>0</v>
      </c>
      <c r="D140" s="16" t="str">
        <f>CosteoIndividual!D139</f>
        <v>DISTEMPER CANINO (CROMATOGRAFÍA DETECCIÓN DE ANTÍGENO)</v>
      </c>
      <c r="E140" s="13">
        <f>CosteoIndividual!E139</f>
        <v>0</v>
      </c>
      <c r="F140" s="13" t="str">
        <f>CosteoIndividual!F139</f>
        <v xml:space="preserve">Unidad </v>
      </c>
      <c r="G140" s="13">
        <f>CosteoIndividual!G139</f>
        <v>1</v>
      </c>
      <c r="H140" s="84">
        <f>CosteoIndividual!K139</f>
        <v>130113</v>
      </c>
      <c r="I140" s="84">
        <f>CosteoIndividual!L139</f>
        <v>130113</v>
      </c>
      <c r="J140" s="13" t="str">
        <f>CosteoIndividual!M139</f>
        <v>Proceso FDLB-ES-C-120-2025 - PYBA</v>
      </c>
      <c r="K140" s="13">
        <f>CosteoIndividual!N139</f>
        <v>1000.6818005013243</v>
      </c>
      <c r="L140" s="13">
        <f>CosteoIndividual!O139</f>
        <v>7.6908665909347146E-3</v>
      </c>
      <c r="M140" s="10" t="str">
        <f t="shared" si="3"/>
        <v>Promedio</v>
      </c>
    </row>
    <row r="141" spans="2:13" ht="14.5" x14ac:dyDescent="0.35">
      <c r="B141" s="13">
        <f>CosteoIndividual!B140</f>
        <v>136</v>
      </c>
      <c r="C141" s="13">
        <f>CosteoIndividual!C140</f>
        <v>0</v>
      </c>
      <c r="D141" s="16" t="str">
        <f>CosteoIndividual!D140</f>
        <v>DISTEMPER CANINO (ANTICUERPOS IGG INMUNOFLUORESCENCIA INDIRECTA)</v>
      </c>
      <c r="E141" s="13">
        <f>CosteoIndividual!E140</f>
        <v>0</v>
      </c>
      <c r="F141" s="13" t="str">
        <f>CosteoIndividual!F140</f>
        <v xml:space="preserve">Unidad </v>
      </c>
      <c r="G141" s="13">
        <f>CosteoIndividual!G140</f>
        <v>1</v>
      </c>
      <c r="H141" s="84">
        <f>CosteoIndividual!K140</f>
        <v>245715</v>
      </c>
      <c r="I141" s="84">
        <f>CosteoIndividual!L140</f>
        <v>245715</v>
      </c>
      <c r="J141" s="13" t="str">
        <f>CosteoIndividual!M140</f>
        <v>Proceso FDLB-ES-C-120-2025 - PYBA</v>
      </c>
      <c r="K141" s="13">
        <f>CosteoIndividual!N140</f>
        <v>1885.4417593348549</v>
      </c>
      <c r="L141" s="13">
        <f>CosteoIndividual!O140</f>
        <v>7.6732730909293279E-3</v>
      </c>
      <c r="M141" s="10" t="str">
        <f t="shared" si="3"/>
        <v>Promedio</v>
      </c>
    </row>
    <row r="142" spans="2:13" ht="14.5" x14ac:dyDescent="0.35">
      <c r="B142" s="13">
        <f>CosteoIndividual!B141</f>
        <v>137</v>
      </c>
      <c r="C142" s="13">
        <f>CosteoIndividual!C141</f>
        <v>0</v>
      </c>
      <c r="D142" s="16" t="str">
        <f>CosteoIndividual!D141</f>
        <v>EHRLICHIA SP. (ANTICUERPOS IGG INMUNOFLUORESCENCIA INDIRECTA</v>
      </c>
      <c r="E142" s="13">
        <f>CosteoIndividual!E141</f>
        <v>0</v>
      </c>
      <c r="F142" s="13" t="str">
        <f>CosteoIndividual!F141</f>
        <v xml:space="preserve">Unidad </v>
      </c>
      <c r="G142" s="13">
        <f>CosteoIndividual!G141</f>
        <v>1</v>
      </c>
      <c r="H142" s="84">
        <f>CosteoIndividual!K141</f>
        <v>173550</v>
      </c>
      <c r="I142" s="84">
        <f>CosteoIndividual!L141</f>
        <v>173550</v>
      </c>
      <c r="J142" s="13" t="str">
        <f>CosteoIndividual!M141</f>
        <v>Proceso FDLB-ES-C-120-2025 - PYBA</v>
      </c>
      <c r="K142" s="13">
        <f>CosteoIndividual!N141</f>
        <v>34720.041950159502</v>
      </c>
      <c r="L142" s="13">
        <f>CosteoIndividual!O141</f>
        <v>0.18141267083154514</v>
      </c>
      <c r="M142" s="10" t="str">
        <f t="shared" si="3"/>
        <v>Mediana</v>
      </c>
    </row>
    <row r="143" spans="2:13" ht="14.5" x14ac:dyDescent="0.35">
      <c r="B143" s="13">
        <f>CosteoIndividual!B142</f>
        <v>138</v>
      </c>
      <c r="C143" s="13">
        <f>CosteoIndividual!C142</f>
        <v>0</v>
      </c>
      <c r="D143" s="16" t="str">
        <f>CosteoIndividual!D142</f>
        <v>EHRLICHIA SP. – ANAPLASMA SP. (ANTICUERPOS IGG INMUNOFLUORESCENCIA INDIRECTA)</v>
      </c>
      <c r="E143" s="13">
        <f>CosteoIndividual!E142</f>
        <v>0</v>
      </c>
      <c r="F143" s="13" t="str">
        <f>CosteoIndividual!F142</f>
        <v xml:space="preserve">Unidad </v>
      </c>
      <c r="G143" s="13">
        <f>CosteoIndividual!G142</f>
        <v>1</v>
      </c>
      <c r="H143" s="84">
        <f>CosteoIndividual!K142</f>
        <v>183162</v>
      </c>
      <c r="I143" s="84">
        <f>CosteoIndividual!L142</f>
        <v>183162</v>
      </c>
      <c r="J143" s="13" t="str">
        <f>CosteoIndividual!M142</f>
        <v>Proceso FDLB-ES-C-120-2025 - PYBA</v>
      </c>
      <c r="K143" s="13">
        <f>CosteoIndividual!N142</f>
        <v>30679.579332187721</v>
      </c>
      <c r="L143" s="13">
        <f>CosteoIndividual!O142</f>
        <v>0.15626218246553181</v>
      </c>
      <c r="M143" s="10" t="str">
        <f t="shared" ref="M143:M190" si="4">IF(L143="","",IF(L143&lt;0.15,"Promedio","Mediana"))</f>
        <v>Mediana</v>
      </c>
    </row>
    <row r="144" spans="2:13" ht="14.5" x14ac:dyDescent="0.35">
      <c r="B144" s="13">
        <f>CosteoIndividual!B143</f>
        <v>139</v>
      </c>
      <c r="C144" s="13">
        <f>CosteoIndividual!C143</f>
        <v>0</v>
      </c>
      <c r="D144" s="16" t="str">
        <f>CosteoIndividual!D143</f>
        <v>INMUNODEFICIENCIA VIRAL FELINA (CROMATOGRAFÍA DETECCIÓN DE ANTICUERPO)</v>
      </c>
      <c r="E144" s="13">
        <f>CosteoIndividual!E143</f>
        <v>0</v>
      </c>
      <c r="F144" s="13" t="str">
        <f>CosteoIndividual!F143</f>
        <v xml:space="preserve">Unidad </v>
      </c>
      <c r="G144" s="13">
        <f>CosteoIndividual!G143</f>
        <v>1</v>
      </c>
      <c r="H144" s="84">
        <f>CosteoIndividual!K143</f>
        <v>178985</v>
      </c>
      <c r="I144" s="84">
        <f>CosteoIndividual!L143</f>
        <v>178985</v>
      </c>
      <c r="J144" s="13" t="str">
        <f>CosteoIndividual!M143</f>
        <v>Proceso FDLB-ES-C-120-2025 - PYBA</v>
      </c>
      <c r="K144" s="13">
        <f>CosteoIndividual!N143</f>
        <v>1035.158066149665</v>
      </c>
      <c r="L144" s="13">
        <f>CosteoIndividual!O143</f>
        <v>5.7835000802966084E-3</v>
      </c>
      <c r="M144" s="10" t="str">
        <f t="shared" si="4"/>
        <v>Promedio</v>
      </c>
    </row>
    <row r="145" spans="2:13" ht="14.5" x14ac:dyDescent="0.35">
      <c r="B145" s="13">
        <f>CosteoIndividual!B144</f>
        <v>140</v>
      </c>
      <c r="C145" s="13">
        <f>CosteoIndividual!C144</f>
        <v>0</v>
      </c>
      <c r="D145" s="16" t="str">
        <f>CosteoIndividual!D144</f>
        <v>LEISHMANIA SP. (ANTICUERPOS IGG INMUNOFLUORESCENCIA INDIRECTA)</v>
      </c>
      <c r="E145" s="13">
        <f>CosteoIndividual!E144</f>
        <v>0</v>
      </c>
      <c r="F145" s="13" t="str">
        <f>CosteoIndividual!F144</f>
        <v xml:space="preserve">Unidad </v>
      </c>
      <c r="G145" s="13">
        <f>CosteoIndividual!G144</f>
        <v>1</v>
      </c>
      <c r="H145" s="84">
        <f>CosteoIndividual!K144</f>
        <v>189022</v>
      </c>
      <c r="I145" s="84">
        <f>CosteoIndividual!L144</f>
        <v>189022</v>
      </c>
      <c r="J145" s="13" t="str">
        <f>CosteoIndividual!M144</f>
        <v>Proceso FDLB-ES-C-120-2025 - PYBA</v>
      </c>
      <c r="K145" s="13">
        <f>CosteoIndividual!N144</f>
        <v>34027.027185508523</v>
      </c>
      <c r="L145" s="13">
        <f>CosteoIndividual!O144</f>
        <v>0.16380897001311126</v>
      </c>
      <c r="M145" s="10" t="str">
        <f t="shared" si="4"/>
        <v>Mediana</v>
      </c>
    </row>
    <row r="146" spans="2:13" ht="14.5" x14ac:dyDescent="0.35">
      <c r="B146" s="13">
        <f>CosteoIndividual!B145</f>
        <v>141</v>
      </c>
      <c r="C146" s="13">
        <f>CosteoIndividual!C145</f>
        <v>0</v>
      </c>
      <c r="D146" s="16" t="str">
        <f>CosteoIndividual!D145</f>
        <v>LEPTOSPIRA SP. (MAT – 13 SEROVARES)</v>
      </c>
      <c r="E146" s="13">
        <f>CosteoIndividual!E145</f>
        <v>0</v>
      </c>
      <c r="F146" s="13" t="str">
        <f>CosteoIndividual!F145</f>
        <v xml:space="preserve">Unidad </v>
      </c>
      <c r="G146" s="13">
        <f>CosteoIndividual!G145</f>
        <v>1</v>
      </c>
      <c r="H146" s="84">
        <f>CosteoIndividual!K145</f>
        <v>383355</v>
      </c>
      <c r="I146" s="84">
        <f>CosteoIndividual!L145</f>
        <v>383355</v>
      </c>
      <c r="J146" s="13" t="str">
        <f>CosteoIndividual!M145</f>
        <v>Proceso FDLB-ES-C-120-2025 - PYBA</v>
      </c>
      <c r="K146" s="13">
        <f>CosteoIndividual!N145</f>
        <v>7850.6294836469324</v>
      </c>
      <c r="L146" s="13">
        <f>CosteoIndividual!O145</f>
        <v>2.047874108824559E-2</v>
      </c>
      <c r="M146" s="10" t="str">
        <f t="shared" si="4"/>
        <v>Promedio</v>
      </c>
    </row>
    <row r="147" spans="2:13" ht="14.5" x14ac:dyDescent="0.35">
      <c r="B147" s="13">
        <f>CosteoIndividual!B146</f>
        <v>142</v>
      </c>
      <c r="C147" s="13">
        <f>CosteoIndividual!C146</f>
        <v>0</v>
      </c>
      <c r="D147" s="16" t="str">
        <f>CosteoIndividual!D146</f>
        <v>LEUCEMIA VIRAL FELINA (CROMATOGRAFÍA DETECCIÓN DE ANTÍGENO)</v>
      </c>
      <c r="E147" s="13">
        <f>CosteoIndividual!E146</f>
        <v>0</v>
      </c>
      <c r="F147" s="13" t="str">
        <f>CosteoIndividual!F146</f>
        <v xml:space="preserve">Unidad </v>
      </c>
      <c r="G147" s="13">
        <f>CosteoIndividual!G146</f>
        <v>1</v>
      </c>
      <c r="H147" s="84">
        <f>CosteoIndividual!K146</f>
        <v>174560</v>
      </c>
      <c r="I147" s="84">
        <f>CosteoIndividual!L146</f>
        <v>174560</v>
      </c>
      <c r="J147" s="13" t="str">
        <f>CosteoIndividual!M146</f>
        <v>Proceso FDLB-ES-C-120-2025 - PYBA</v>
      </c>
      <c r="K147" s="13">
        <f>CosteoIndividual!N146</f>
        <v>3976.0702617468933</v>
      </c>
      <c r="L147" s="13">
        <f>CosteoIndividual!O146</f>
        <v>2.2777607652552555E-2</v>
      </c>
      <c r="M147" s="10" t="str">
        <f t="shared" si="4"/>
        <v>Promedio</v>
      </c>
    </row>
    <row r="148" spans="2:13" ht="14.5" x14ac:dyDescent="0.35">
      <c r="B148" s="13">
        <f>CosteoIndividual!B147</f>
        <v>143</v>
      </c>
      <c r="C148" s="13">
        <f>CosteoIndividual!C147</f>
        <v>0</v>
      </c>
      <c r="D148" s="16" t="str">
        <f>CosteoIndividual!D147</f>
        <v>NEOSPORA CANINUM (ANTICUERPOS IGG INMUNOFLUORESCENCIA INDIRECTA)</v>
      </c>
      <c r="E148" s="13">
        <f>CosteoIndividual!E147</f>
        <v>0</v>
      </c>
      <c r="F148" s="13" t="str">
        <f>CosteoIndividual!F147</f>
        <v xml:space="preserve">Unidad </v>
      </c>
      <c r="G148" s="13">
        <f>CosteoIndividual!G147</f>
        <v>1</v>
      </c>
      <c r="H148" s="84">
        <f>CosteoIndividual!K147</f>
        <v>244850</v>
      </c>
      <c r="I148" s="84">
        <f>CosteoIndividual!L147</f>
        <v>244850</v>
      </c>
      <c r="J148" s="13" t="str">
        <f>CosteoIndividual!M147</f>
        <v>Proceso FDLB-ES-C-120-2025 - PYBA</v>
      </c>
      <c r="K148" s="13">
        <f>CosteoIndividual!N147</f>
        <v>7758.3303839274731</v>
      </c>
      <c r="L148" s="13">
        <f>CosteoIndividual!O147</f>
        <v>3.1686072629568254E-2</v>
      </c>
      <c r="M148" s="10" t="str">
        <f t="shared" si="4"/>
        <v>Promedio</v>
      </c>
    </row>
    <row r="149" spans="2:13" ht="14.5" x14ac:dyDescent="0.35">
      <c r="B149" s="13">
        <f>CosteoIndividual!B148</f>
        <v>144</v>
      </c>
      <c r="C149" s="13">
        <f>CosteoIndividual!C148</f>
        <v>0</v>
      </c>
      <c r="D149" s="16" t="str">
        <f>CosteoIndividual!D148</f>
        <v>PANLEUCOPENIA VIRAL FELINA (ANTICUERPOS IGG INMUNOFLUORESCENCIA INDIRECTA)</v>
      </c>
      <c r="E149" s="13">
        <f>CosteoIndividual!E148</f>
        <v>0</v>
      </c>
      <c r="F149" s="13" t="str">
        <f>CosteoIndividual!F148</f>
        <v xml:space="preserve">Unidad </v>
      </c>
      <c r="G149" s="13">
        <f>CosteoIndividual!G148</f>
        <v>1</v>
      </c>
      <c r="H149" s="84">
        <f>CosteoIndividual!K148</f>
        <v>175500</v>
      </c>
      <c r="I149" s="84">
        <f>CosteoIndividual!L148</f>
        <v>175500</v>
      </c>
      <c r="J149" s="13" t="str">
        <f>CosteoIndividual!M148</f>
        <v>Proceso FDLB-ES-C-120-2025 - PYBA</v>
      </c>
      <c r="K149" s="13">
        <f>CosteoIndividual!N148</f>
        <v>34292.84437021811</v>
      </c>
      <c r="L149" s="13">
        <f>CosteoIndividual!O148</f>
        <v>0.17638991009036398</v>
      </c>
      <c r="M149" s="10" t="str">
        <f t="shared" si="4"/>
        <v>Mediana</v>
      </c>
    </row>
    <row r="150" spans="2:13" ht="14.5" x14ac:dyDescent="0.35">
      <c r="B150" s="13">
        <f>CosteoIndividual!B149</f>
        <v>145</v>
      </c>
      <c r="C150" s="13">
        <f>CosteoIndividual!C149</f>
        <v>0</v>
      </c>
      <c r="D150" s="16" t="str">
        <f>CosteoIndividual!D149</f>
        <v>PARVOVIRUS CANINO (CROMATOGRAFÍA DETECCIÓN DE ANTÍGENO)</v>
      </c>
      <c r="E150" s="13">
        <f>CosteoIndividual!E149</f>
        <v>0</v>
      </c>
      <c r="F150" s="13" t="str">
        <f>CosteoIndividual!F149</f>
        <v xml:space="preserve">Unidad </v>
      </c>
      <c r="G150" s="13">
        <f>CosteoIndividual!G149</f>
        <v>1</v>
      </c>
      <c r="H150" s="84">
        <f>CosteoIndividual!K149</f>
        <v>152480</v>
      </c>
      <c r="I150" s="84">
        <f>CosteoIndividual!L149</f>
        <v>152480</v>
      </c>
      <c r="J150" s="13" t="str">
        <f>CosteoIndividual!M149</f>
        <v>Proceso FDLB-ES-C-120-2025 - PYBA</v>
      </c>
      <c r="K150" s="13">
        <f>CosteoIndividual!N149</f>
        <v>4754.2157009790453</v>
      </c>
      <c r="L150" s="13">
        <f>CosteoIndividual!O149</f>
        <v>3.1179310713964577E-2</v>
      </c>
      <c r="M150" s="10" t="str">
        <f t="shared" si="4"/>
        <v>Promedio</v>
      </c>
    </row>
    <row r="151" spans="2:13" ht="29" x14ac:dyDescent="0.35">
      <c r="B151" s="13">
        <f>CosteoIndividual!B150</f>
        <v>146</v>
      </c>
      <c r="C151" s="13">
        <f>CosteoIndividual!C150</f>
        <v>0</v>
      </c>
      <c r="D151" s="16" t="str">
        <f>CosteoIndividual!D150</f>
        <v>PERITONITIS INFECCIOSA FELINA (ANTICUERPOS IGG INMUNOFLUORESCENCIA INDIRECTA, INCLUYE RELACIÓN ALBÚMINAGLOBULINAS)</v>
      </c>
      <c r="E151" s="13">
        <f>CosteoIndividual!E150</f>
        <v>0</v>
      </c>
      <c r="F151" s="13" t="str">
        <f>CosteoIndividual!F150</f>
        <v xml:space="preserve">Unidad </v>
      </c>
      <c r="G151" s="13">
        <f>CosteoIndividual!G150</f>
        <v>1</v>
      </c>
      <c r="H151" s="84">
        <f>CosteoIndividual!K150</f>
        <v>284581</v>
      </c>
      <c r="I151" s="84">
        <f>CosteoIndividual!L150</f>
        <v>284581</v>
      </c>
      <c r="J151" s="13" t="str">
        <f>CosteoIndividual!M150</f>
        <v>Proceso FDLB-ES-C-120-2025 - PYBA</v>
      </c>
      <c r="K151" s="13">
        <f>CosteoIndividual!N150</f>
        <v>3600.1209791397923</v>
      </c>
      <c r="L151" s="13">
        <f>CosteoIndividual!O150</f>
        <v>1.2650590498398742E-2</v>
      </c>
      <c r="M151" s="10" t="str">
        <f t="shared" si="4"/>
        <v>Promedio</v>
      </c>
    </row>
    <row r="152" spans="2:13" ht="14.5" x14ac:dyDescent="0.35">
      <c r="B152" s="13">
        <f>CosteoIndividual!B151</f>
        <v>147</v>
      </c>
      <c r="C152" s="13">
        <f>CosteoIndividual!C151</f>
        <v>0</v>
      </c>
      <c r="D152" s="16" t="str">
        <f>CosteoIndividual!D151</f>
        <v>SNAP 4DX IDEXX</v>
      </c>
      <c r="E152" s="13">
        <f>CosteoIndividual!E151</f>
        <v>0</v>
      </c>
      <c r="F152" s="13" t="str">
        <f>CosteoIndividual!F151</f>
        <v xml:space="preserve">Unidad </v>
      </c>
      <c r="G152" s="13">
        <f>CosteoIndividual!G151</f>
        <v>1</v>
      </c>
      <c r="H152" s="84">
        <f>CosteoIndividual!K151</f>
        <v>300494</v>
      </c>
      <c r="I152" s="84">
        <f>CosteoIndividual!L151</f>
        <v>300494</v>
      </c>
      <c r="J152" s="13" t="str">
        <f>CosteoIndividual!M151</f>
        <v>Proceso FDLB-ES-C-120-2025 - PYBA</v>
      </c>
      <c r="K152" s="13">
        <f>CosteoIndividual!N151</f>
        <v>9369.1957884855456</v>
      </c>
      <c r="L152" s="13">
        <f>CosteoIndividual!O151</f>
        <v>3.117931071396466E-2</v>
      </c>
      <c r="M152" s="10" t="str">
        <f t="shared" si="4"/>
        <v>Promedio</v>
      </c>
    </row>
    <row r="153" spans="2:13" ht="14.5" x14ac:dyDescent="0.35">
      <c r="B153" s="13">
        <f>CosteoIndividual!B152</f>
        <v>148</v>
      </c>
      <c r="C153" s="13">
        <f>CosteoIndividual!C152</f>
        <v>0</v>
      </c>
      <c r="D153" s="16" t="str">
        <f>CosteoIndividual!D152</f>
        <v>TOXOPLASMA GONDII (ANTICUERPOS IGG INMUNOFLUORESCENCIA INDIRECTA)</v>
      </c>
      <c r="E153" s="13">
        <f>CosteoIndividual!E152</f>
        <v>0</v>
      </c>
      <c r="F153" s="13" t="str">
        <f>CosteoIndividual!F152</f>
        <v xml:space="preserve">Unidad </v>
      </c>
      <c r="G153" s="13">
        <f>CosteoIndividual!G152</f>
        <v>1</v>
      </c>
      <c r="H153" s="84">
        <f>CosteoIndividual!K152</f>
        <v>201243</v>
      </c>
      <c r="I153" s="84">
        <f>CosteoIndividual!L152</f>
        <v>201243</v>
      </c>
      <c r="J153" s="13" t="str">
        <f>CosteoIndividual!M152</f>
        <v>Proceso FDLB-ES-C-120-2025 - PYBA</v>
      </c>
      <c r="K153" s="13">
        <f>CosteoIndividual!N152</f>
        <v>2545.8396682505008</v>
      </c>
      <c r="L153" s="13">
        <f>CosteoIndividual!O152</f>
        <v>1.2650590498398725E-2</v>
      </c>
      <c r="M153" s="10" t="str">
        <f t="shared" si="4"/>
        <v>Promedio</v>
      </c>
    </row>
    <row r="154" spans="2:13" ht="14.5" x14ac:dyDescent="0.35">
      <c r="B154" s="13">
        <f>CosteoIndividual!B153</f>
        <v>149</v>
      </c>
      <c r="C154" s="13">
        <f>CosteoIndividual!C153</f>
        <v>0</v>
      </c>
      <c r="D154" s="16" t="str">
        <f>CosteoIndividual!D153</f>
        <v>TOXOPLASMA GONDII (ANTICUERPOS IGM ELISA INDIRECTA)</v>
      </c>
      <c r="E154" s="13">
        <f>CosteoIndividual!E153</f>
        <v>0</v>
      </c>
      <c r="F154" s="13" t="str">
        <f>CosteoIndividual!F153</f>
        <v xml:space="preserve">Unidad </v>
      </c>
      <c r="G154" s="13">
        <f>CosteoIndividual!G153</f>
        <v>1</v>
      </c>
      <c r="H154" s="84">
        <f>CosteoIndividual!K153</f>
        <v>205651</v>
      </c>
      <c r="I154" s="84">
        <f>CosteoIndividual!L153</f>
        <v>205651</v>
      </c>
      <c r="J154" s="13" t="str">
        <f>CosteoIndividual!M153</f>
        <v>Proceso FDLB-ES-C-120-2025 - PYBA</v>
      </c>
      <c r="K154" s="13">
        <f>CosteoIndividual!N153</f>
        <v>2046.2688414419717</v>
      </c>
      <c r="L154" s="13">
        <f>CosteoIndividual!O153</f>
        <v>9.9502077086080012E-3</v>
      </c>
      <c r="M154" s="10" t="str">
        <f t="shared" si="4"/>
        <v>Promedio</v>
      </c>
    </row>
    <row r="155" spans="2:13" ht="14.5" x14ac:dyDescent="0.35">
      <c r="B155" s="13">
        <f>CosteoIndividual!B154</f>
        <v>150</v>
      </c>
      <c r="C155" s="13" t="str">
        <f>CosteoIndividual!C154</f>
        <v>Relación en cadena de la polimerasa (PCR) - – Laboratorio clínico</v>
      </c>
      <c r="D155" s="16" t="str">
        <f>CosteoIndividual!D154</f>
        <v>CALICIVIRUS FELINO (PCR ISOTÉRMICA)</v>
      </c>
      <c r="E155" s="13" t="str">
        <f>CosteoIndividual!E154</f>
        <v>INCLUYE PERSONAL MÉDICO, INSUMOS Y/O MATERIALES PARA LA TOMA, PROCESAMIENTO, INTERPRETACIÓN Y CORRELACIÓN CON LA CLÍNICA DEL PACIENTE. DILIGENCIAMIENTO DE DOCUMENTACIÓN FÍSICA Y/O DIGITAL RELACIONADA.</v>
      </c>
      <c r="F155" s="13" t="str">
        <f>CosteoIndividual!F154</f>
        <v xml:space="preserve">Unidad </v>
      </c>
      <c r="G155" s="13">
        <f>CosteoIndividual!G154</f>
        <v>1</v>
      </c>
      <c r="H155" s="84">
        <f>CosteoIndividual!K154</f>
        <v>275800</v>
      </c>
      <c r="I155" s="84">
        <f>CosteoIndividual!L154</f>
        <v>275800</v>
      </c>
      <c r="J155" s="13" t="str">
        <f>CosteoIndividual!M154</f>
        <v>Proceso FDLB-ES-C-120-2025 - PYBA</v>
      </c>
      <c r="K155" s="13">
        <f>CosteoIndividual!N154</f>
        <v>53024.899889894594</v>
      </c>
      <c r="L155" s="13">
        <f>CosteoIndividual!O154</f>
        <v>0.17505648111288458</v>
      </c>
      <c r="M155" s="10" t="str">
        <f t="shared" si="4"/>
        <v>Mediana</v>
      </c>
    </row>
    <row r="156" spans="2:13" ht="14.5" x14ac:dyDescent="0.35">
      <c r="B156" s="13">
        <f>CosteoIndividual!B155</f>
        <v>151</v>
      </c>
      <c r="C156" s="13">
        <f>CosteoIndividual!C155</f>
        <v>0</v>
      </c>
      <c r="D156" s="16" t="str">
        <f>CosteoIndividual!D155</f>
        <v>DISTEMPER CANINO (PCR ISOTÉRMICA)</v>
      </c>
      <c r="E156" s="13">
        <f>CosteoIndividual!E155</f>
        <v>0</v>
      </c>
      <c r="F156" s="13" t="str">
        <f>CosteoIndividual!F155</f>
        <v xml:space="preserve">Unidad </v>
      </c>
      <c r="G156" s="13">
        <f>CosteoIndividual!G155</f>
        <v>1</v>
      </c>
      <c r="H156" s="84">
        <f>CosteoIndividual!K155</f>
        <v>247274</v>
      </c>
      <c r="I156" s="84">
        <f>CosteoIndividual!L155</f>
        <v>247274</v>
      </c>
      <c r="J156" s="13" t="str">
        <f>CosteoIndividual!M155</f>
        <v>Proceso FDLB-ES-C-120-2025 - PYBA</v>
      </c>
      <c r="K156" s="13">
        <f>CosteoIndividual!N155</f>
        <v>6030.4750679702638</v>
      </c>
      <c r="L156" s="13">
        <f>CosteoIndividual!O155</f>
        <v>2.4387832390679581E-2</v>
      </c>
      <c r="M156" s="10" t="str">
        <f t="shared" si="4"/>
        <v>Promedio</v>
      </c>
    </row>
    <row r="157" spans="2:13" ht="14.5" x14ac:dyDescent="0.35">
      <c r="B157" s="13">
        <f>CosteoIndividual!B156</f>
        <v>152</v>
      </c>
      <c r="C157" s="13">
        <f>CosteoIndividual!C156</f>
        <v>0</v>
      </c>
      <c r="D157" s="16" t="str">
        <f>CosteoIndividual!D156</f>
        <v>DISTEMPER CANINO (PCR ISOTÉRMICA AG + INMUNOFLUORESCENCIA AC)</v>
      </c>
      <c r="E157" s="13">
        <f>CosteoIndividual!E156</f>
        <v>0</v>
      </c>
      <c r="F157" s="13" t="str">
        <f>CosteoIndividual!F156</f>
        <v xml:space="preserve">Unidad </v>
      </c>
      <c r="G157" s="13">
        <f>CosteoIndividual!G156</f>
        <v>1</v>
      </c>
      <c r="H157" s="84">
        <f>CosteoIndividual!K156</f>
        <v>230532</v>
      </c>
      <c r="I157" s="84">
        <f>CosteoIndividual!L156</f>
        <v>230532</v>
      </c>
      <c r="J157" s="13" t="str">
        <f>CosteoIndividual!M156</f>
        <v>Proceso FDLB-ES-C-120-2025 - PYBA</v>
      </c>
      <c r="K157" s="13">
        <f>CosteoIndividual!N156</f>
        <v>3560.4524559192841</v>
      </c>
      <c r="L157" s="13">
        <f>CosteoIndividual!O156</f>
        <v>1.544453251792853E-2</v>
      </c>
      <c r="M157" s="10" t="str">
        <f t="shared" si="4"/>
        <v>Promedio</v>
      </c>
    </row>
    <row r="158" spans="2:13" ht="14.5" x14ac:dyDescent="0.35">
      <c r="B158" s="13">
        <f>CosteoIndividual!B157</f>
        <v>153</v>
      </c>
      <c r="C158" s="13">
        <f>CosteoIndividual!C157</f>
        <v>0</v>
      </c>
      <c r="D158" s="16" t="str">
        <f>CosteoIndividual!D157</f>
        <v>EHRLICHIA SP (PCR ISOTÉRMICA).</v>
      </c>
      <c r="E158" s="13">
        <f>CosteoIndividual!E157</f>
        <v>0</v>
      </c>
      <c r="F158" s="13" t="str">
        <f>CosteoIndividual!F157</f>
        <v xml:space="preserve">Unidad </v>
      </c>
      <c r="G158" s="13">
        <f>CosteoIndividual!G157</f>
        <v>1</v>
      </c>
      <c r="H158" s="84">
        <f>CosteoIndividual!K157</f>
        <v>310809</v>
      </c>
      <c r="I158" s="84">
        <f>CosteoIndividual!L157</f>
        <v>310809</v>
      </c>
      <c r="J158" s="13" t="str">
        <f>CosteoIndividual!M157</f>
        <v>Proceso FDLB-ES-C-120-2025 - PYBA</v>
      </c>
      <c r="K158" s="13">
        <f>CosteoIndividual!N157</f>
        <v>46086.165617605286</v>
      </c>
      <c r="L158" s="13">
        <f>CosteoIndividual!O157</f>
        <v>0.1482779333662394</v>
      </c>
      <c r="M158" s="10" t="str">
        <f t="shared" si="4"/>
        <v>Promedio</v>
      </c>
    </row>
    <row r="159" spans="2:13" ht="14.5" x14ac:dyDescent="0.35">
      <c r="B159" s="13">
        <f>CosteoIndividual!B158</f>
        <v>154</v>
      </c>
      <c r="C159" s="13">
        <f>CosteoIndividual!C158</f>
        <v>0</v>
      </c>
      <c r="D159" s="16" t="str">
        <f>CosteoIndividual!D158</f>
        <v>INMUNODEFICIENCIA VIRAL FELINA (PCR ISOTÉRMICA)</v>
      </c>
      <c r="E159" s="13">
        <f>CosteoIndividual!E158</f>
        <v>0</v>
      </c>
      <c r="F159" s="13" t="str">
        <f>CosteoIndividual!F158</f>
        <v xml:space="preserve">Unidad </v>
      </c>
      <c r="G159" s="13">
        <f>CosteoIndividual!G158</f>
        <v>1</v>
      </c>
      <c r="H159" s="84">
        <f>CosteoIndividual!K158</f>
        <v>174553</v>
      </c>
      <c r="I159" s="84">
        <f>CosteoIndividual!L158</f>
        <v>174553</v>
      </c>
      <c r="J159" s="13" t="str">
        <f>CosteoIndividual!M158</f>
        <v>Proceso FDLB-ES-C-120-2025 - PYBA</v>
      </c>
      <c r="K159" s="13">
        <f>CosteoIndividual!N158</f>
        <v>3574.6267751366768</v>
      </c>
      <c r="L159" s="13">
        <f>CosteoIndividual!O158</f>
        <v>2.0478741088245531E-2</v>
      </c>
      <c r="M159" s="10" t="str">
        <f t="shared" si="4"/>
        <v>Promedio</v>
      </c>
    </row>
    <row r="160" spans="2:13" ht="14.5" x14ac:dyDescent="0.35">
      <c r="B160" s="13">
        <f>CosteoIndividual!B159</f>
        <v>155</v>
      </c>
      <c r="C160" s="13">
        <f>CosteoIndividual!C159</f>
        <v>0</v>
      </c>
      <c r="D160" s="16" t="str">
        <f>CosteoIndividual!D159</f>
        <v>LEISHMANIASIS CANINA (PCR ISOTÉRMICA)</v>
      </c>
      <c r="E160" s="13">
        <f>CosteoIndividual!E159</f>
        <v>0</v>
      </c>
      <c r="F160" s="13" t="str">
        <f>CosteoIndividual!F159</f>
        <v xml:space="preserve">Unidad </v>
      </c>
      <c r="G160" s="13">
        <f>CosteoIndividual!G159</f>
        <v>1</v>
      </c>
      <c r="H160" s="84">
        <f>CosteoIndividual!K159</f>
        <v>314883</v>
      </c>
      <c r="I160" s="84">
        <f>CosteoIndividual!L159</f>
        <v>314883</v>
      </c>
      <c r="J160" s="13" t="str">
        <f>CosteoIndividual!M159</f>
        <v>Proceso FDLB-ES-C-120-2025 - PYBA</v>
      </c>
      <c r="K160" s="13">
        <f>CosteoIndividual!N159</f>
        <v>42694.740113195949</v>
      </c>
      <c r="L160" s="13">
        <f>CosteoIndividual!O159</f>
        <v>0.13558907567838654</v>
      </c>
      <c r="M160" s="10" t="str">
        <f t="shared" si="4"/>
        <v>Promedio</v>
      </c>
    </row>
    <row r="161" spans="2:13" ht="14.5" x14ac:dyDescent="0.35">
      <c r="B161" s="13">
        <f>CosteoIndividual!B160</f>
        <v>156</v>
      </c>
      <c r="C161" s="13">
        <f>CosteoIndividual!C160</f>
        <v>0</v>
      </c>
      <c r="D161" s="16" t="str">
        <f>CosteoIndividual!D160</f>
        <v>LEUCEMIA VIRAL FELINA (PCR ISOTÉRMICA)</v>
      </c>
      <c r="E161" s="13">
        <f>CosteoIndividual!E160</f>
        <v>0</v>
      </c>
      <c r="F161" s="13" t="str">
        <f>CosteoIndividual!F160</f>
        <v xml:space="preserve">Unidad </v>
      </c>
      <c r="G161" s="13">
        <f>CosteoIndividual!G160</f>
        <v>1</v>
      </c>
      <c r="H161" s="84">
        <f>CosteoIndividual!K160</f>
        <v>361950</v>
      </c>
      <c r="I161" s="84">
        <f>CosteoIndividual!L160</f>
        <v>361950</v>
      </c>
      <c r="J161" s="13" t="str">
        <f>CosteoIndividual!M160</f>
        <v>Proceso FDLB-ES-C-120-2025 - PYBA</v>
      </c>
      <c r="K161" s="13">
        <f>CosteoIndividual!N160</f>
        <v>9381.4505773277997</v>
      </c>
      <c r="L161" s="13">
        <f>CosteoIndividual!O160</f>
        <v>2.5919224238015237E-2</v>
      </c>
      <c r="M161" s="10" t="str">
        <f t="shared" si="4"/>
        <v>Promedio</v>
      </c>
    </row>
    <row r="162" spans="2:13" ht="14.5" x14ac:dyDescent="0.35">
      <c r="B162" s="13">
        <f>CosteoIndividual!B161</f>
        <v>157</v>
      </c>
      <c r="C162" s="13">
        <f>CosteoIndividual!C161</f>
        <v>0</v>
      </c>
      <c r="D162" s="16" t="str">
        <f>CosteoIndividual!D161</f>
        <v>MYCOPLASMA HAEMOFELIS (PCR ISOTÉRMICA)</v>
      </c>
      <c r="E162" s="13">
        <f>CosteoIndividual!E161</f>
        <v>0</v>
      </c>
      <c r="F162" s="13" t="str">
        <f>CosteoIndividual!F161</f>
        <v xml:space="preserve">Unidad </v>
      </c>
      <c r="G162" s="13">
        <f>CosteoIndividual!G161</f>
        <v>1</v>
      </c>
      <c r="H162" s="84">
        <f>CosteoIndividual!K161</f>
        <v>316353</v>
      </c>
      <c r="I162" s="84">
        <f>CosteoIndividual!L161</f>
        <v>316353</v>
      </c>
      <c r="J162" s="13" t="str">
        <f>CosteoIndividual!M161</f>
        <v>Proceso FDLB-ES-C-120-2025 - PYBA</v>
      </c>
      <c r="K162" s="13">
        <f>CosteoIndividual!N161</f>
        <v>41289.399769593932</v>
      </c>
      <c r="L162" s="13">
        <f>CosteoIndividual!O161</f>
        <v>0.13051672108062906</v>
      </c>
      <c r="M162" s="10" t="str">
        <f t="shared" si="4"/>
        <v>Promedio</v>
      </c>
    </row>
    <row r="163" spans="2:13" ht="14.5" x14ac:dyDescent="0.35">
      <c r="B163" s="13">
        <f>CosteoIndividual!B162</f>
        <v>158</v>
      </c>
      <c r="C163" s="13">
        <f>CosteoIndividual!C162</f>
        <v>0</v>
      </c>
      <c r="D163" s="16" t="str">
        <f>CosteoIndividual!D162</f>
        <v>PERITONITIS INFECCIOSA FELINA (PCR ISOTÉRMICA)</v>
      </c>
      <c r="E163" s="13">
        <f>CosteoIndividual!E162</f>
        <v>0</v>
      </c>
      <c r="F163" s="13" t="str">
        <f>CosteoIndividual!F162</f>
        <v xml:space="preserve">Unidad </v>
      </c>
      <c r="G163" s="13">
        <f>CosteoIndividual!G162</f>
        <v>1</v>
      </c>
      <c r="H163" s="84">
        <f>CosteoIndividual!K162</f>
        <v>286957</v>
      </c>
      <c r="I163" s="84">
        <f>CosteoIndividual!L162</f>
        <v>286957</v>
      </c>
      <c r="J163" s="13" t="str">
        <f>CosteoIndividual!M162</f>
        <v>Proceso FDLB-ES-C-120-2025 - PYBA</v>
      </c>
      <c r="K163" s="13">
        <f>CosteoIndividual!N162</f>
        <v>1654.0924782630154</v>
      </c>
      <c r="L163" s="13">
        <f>CosteoIndividual!O162</f>
        <v>5.7642591076342261E-3</v>
      </c>
      <c r="M163" s="10" t="str">
        <f t="shared" si="4"/>
        <v>Promedio</v>
      </c>
    </row>
    <row r="164" spans="2:13" ht="14.5" x14ac:dyDescent="0.35">
      <c r="B164" s="13">
        <f>CosteoIndividual!B163</f>
        <v>159</v>
      </c>
      <c r="C164" s="13" t="str">
        <f>CosteoIndividual!C163</f>
        <v>Coloraciones diagnosticas -  Laboratorio clínico</v>
      </c>
      <c r="D164" s="16" t="str">
        <f>CosteoIndividual!D163</f>
        <v>COLORACIÓN DE GRAM</v>
      </c>
      <c r="E164" s="13">
        <f>CosteoIndividual!E163</f>
        <v>0</v>
      </c>
      <c r="F164" s="13" t="str">
        <f>CosteoIndividual!F163</f>
        <v xml:space="preserve">Unidad </v>
      </c>
      <c r="G164" s="13">
        <f>CosteoIndividual!G163</f>
        <v>1</v>
      </c>
      <c r="H164" s="84">
        <f>CosteoIndividual!K163</f>
        <v>282319</v>
      </c>
      <c r="I164" s="84">
        <f>CosteoIndividual!L163</f>
        <v>282319</v>
      </c>
      <c r="J164" s="13" t="str">
        <f>CosteoIndividual!M163</f>
        <v>Proceso FDLB-ES-C-120-2025 - PYBA</v>
      </c>
      <c r="K164" s="13">
        <f>CosteoIndividual!N163</f>
        <v>2171.275292600656</v>
      </c>
      <c r="L164" s="13">
        <f>CosteoIndividual!O163</f>
        <v>7.6908665909346651E-3</v>
      </c>
      <c r="M164" s="10" t="str">
        <f t="shared" si="4"/>
        <v>Promedio</v>
      </c>
    </row>
    <row r="165" spans="2:13" ht="14.5" x14ac:dyDescent="0.35">
      <c r="B165" s="13">
        <f>CosteoIndividual!B164</f>
        <v>160</v>
      </c>
      <c r="C165" s="13">
        <f>CosteoIndividual!C164</f>
        <v>0</v>
      </c>
      <c r="D165" s="16" t="str">
        <f>CosteoIndividual!D164</f>
        <v>COLORACIÓN DE GIEMSA</v>
      </c>
      <c r="E165" s="13">
        <f>CosteoIndividual!E164</f>
        <v>0</v>
      </c>
      <c r="F165" s="13" t="str">
        <f>CosteoIndividual!F164</f>
        <v xml:space="preserve">Unidad </v>
      </c>
      <c r="G165" s="13">
        <f>CosteoIndividual!G164</f>
        <v>1</v>
      </c>
      <c r="H165" s="84">
        <f>CosteoIndividual!K164</f>
        <v>89537</v>
      </c>
      <c r="I165" s="84">
        <f>CosteoIndividual!L164</f>
        <v>89537</v>
      </c>
      <c r="J165" s="13" t="str">
        <f>CosteoIndividual!M164</f>
        <v>Proceso FDLB-ES-C-120-2025 - PYBA</v>
      </c>
      <c r="K165" s="13">
        <f>CosteoIndividual!N164</f>
        <v>16118.06550892507</v>
      </c>
      <c r="L165" s="13">
        <f>CosteoIndividual!O164</f>
        <v>0.16380897001311107</v>
      </c>
      <c r="M165" s="10" t="str">
        <f t="shared" si="4"/>
        <v>Mediana</v>
      </c>
    </row>
    <row r="166" spans="2:13" ht="14.5" x14ac:dyDescent="0.35">
      <c r="B166" s="13">
        <f>CosteoIndividual!B165</f>
        <v>161</v>
      </c>
      <c r="C166" s="13" t="str">
        <f>CosteoIndividual!C165</f>
        <v>Intoxicaciones – Laboratorio clínico</v>
      </c>
      <c r="D166" s="16" t="str">
        <f>CosteoIndividual!D165</f>
        <v>ORGANOFOSFORADOS EN SANGRE</v>
      </c>
      <c r="E166" s="13">
        <f>CosteoIndividual!E165</f>
        <v>0</v>
      </c>
      <c r="F166" s="13" t="str">
        <f>CosteoIndividual!F165</f>
        <v xml:space="preserve">Unidad </v>
      </c>
      <c r="G166" s="13">
        <f>CosteoIndividual!G165</f>
        <v>1</v>
      </c>
      <c r="H166" s="84">
        <f>CosteoIndividual!K165</f>
        <v>351000</v>
      </c>
      <c r="I166" s="84">
        <f>CosteoIndividual!L165</f>
        <v>351000</v>
      </c>
      <c r="J166" s="13" t="str">
        <f>CosteoIndividual!M165</f>
        <v>Proceso FDLB-ES-C-120-2025 - PYBA</v>
      </c>
      <c r="K166" s="13" t="str">
        <f>CosteoIndividual!N165</f>
        <v/>
      </c>
      <c r="L166" s="13" t="str">
        <f>CosteoIndividual!O165</f>
        <v/>
      </c>
      <c r="M166" s="10" t="str">
        <f t="shared" si="4"/>
        <v/>
      </c>
    </row>
    <row r="167" spans="2:13" ht="14.5" x14ac:dyDescent="0.35">
      <c r="B167" s="13">
        <f>CosteoIndividual!B166</f>
        <v>162</v>
      </c>
      <c r="C167" s="13" t="str">
        <f>CosteoIndividual!C166</f>
        <v xml:space="preserve">Perfiles hemáticos y bioquímicos – Laboratorio clínico </v>
      </c>
      <c r="D167" s="16" t="str">
        <f>CosteoIndividual!D166</f>
        <v>PREQUIRÚRGICO (CUADRO HEMÁTICO, CREATININA, ALAT)</v>
      </c>
      <c r="E167" s="13" t="str">
        <f>CosteoIndividual!E166</f>
        <v>INCLUYE PERSONAL MÉDICO, INSUMOS Y/O MATERIALES PARA LA TOMA, PROCESAMIENTO, INTERPRETACIÓN Y CORRELACIÓN CON LA CLÍNICA DEL PACIENTE. DILIGENCIAMIENTO DE DOCUMENTACIÓN FÍSICA Y/O DIGITAL RELACIONADA.</v>
      </c>
      <c r="F167" s="13" t="str">
        <f>CosteoIndividual!F166</f>
        <v xml:space="preserve">Unidad </v>
      </c>
      <c r="G167" s="13">
        <f>CosteoIndividual!G166</f>
        <v>1</v>
      </c>
      <c r="H167" s="84">
        <f>CosteoIndividual!K166</f>
        <v>118776</v>
      </c>
      <c r="I167" s="84">
        <f>CosteoIndividual!L166</f>
        <v>118776</v>
      </c>
      <c r="J167" s="13" t="str">
        <f>CosteoIndividual!M166</f>
        <v>Proceso FDLB-ES-C-120-2025 - PYBA</v>
      </c>
      <c r="K167" s="13">
        <f>CosteoIndividual!N166</f>
        <v>21838.685674737844</v>
      </c>
      <c r="L167" s="13">
        <f>CosteoIndividual!O166</f>
        <v>0.16697264109989787</v>
      </c>
      <c r="M167" s="10" t="str">
        <f t="shared" si="4"/>
        <v>Mediana</v>
      </c>
    </row>
    <row r="168" spans="2:13" ht="14.5" x14ac:dyDescent="0.35">
      <c r="B168" s="13">
        <f>CosteoIndividual!B167</f>
        <v>163</v>
      </c>
      <c r="C168" s="13">
        <f>CosteoIndividual!C167</f>
        <v>0</v>
      </c>
      <c r="D168" s="16" t="str">
        <f>CosteoIndividual!D167</f>
        <v>PERFIL CARDIACO (CREATININA, LACTATO Y CK FRACCIÓN MB)</v>
      </c>
      <c r="E168" s="13">
        <f>CosteoIndividual!E167</f>
        <v>0</v>
      </c>
      <c r="F168" s="13" t="str">
        <f>CosteoIndividual!F167</f>
        <v xml:space="preserve">Unidad </v>
      </c>
      <c r="G168" s="13">
        <f>CosteoIndividual!G167</f>
        <v>1</v>
      </c>
      <c r="H168" s="84">
        <f>CosteoIndividual!K167</f>
        <v>181800</v>
      </c>
      <c r="I168" s="84">
        <f>CosteoIndividual!L167</f>
        <v>181800</v>
      </c>
      <c r="J168" s="13" t="str">
        <f>CosteoIndividual!M167</f>
        <v>Proceso FDLB-ES-C-120-2025 - PYBA</v>
      </c>
      <c r="K168" s="13">
        <f>CosteoIndividual!N167</f>
        <v>31531.709040266116</v>
      </c>
      <c r="L168" s="13">
        <f>CosteoIndividual!O167</f>
        <v>0.15950481341662806</v>
      </c>
      <c r="M168" s="10" t="str">
        <f t="shared" si="4"/>
        <v>Mediana</v>
      </c>
    </row>
    <row r="169" spans="2:13" ht="14.5" x14ac:dyDescent="0.35">
      <c r="B169" s="13">
        <f>CosteoIndividual!B168</f>
        <v>164</v>
      </c>
      <c r="C169" s="13">
        <f>CosteoIndividual!C168</f>
        <v>0</v>
      </c>
      <c r="D169" s="16" t="str">
        <f>CosteoIndividual!D168</f>
        <v>PERFIL CONVULSIVO (PERROS) CUADRO HEMÁTICO, GLICEMIA, ALT, BUN, GGT</v>
      </c>
      <c r="E169" s="13">
        <f>CosteoIndividual!E168</f>
        <v>0</v>
      </c>
      <c r="F169" s="13" t="str">
        <f>CosteoIndividual!F168</f>
        <v xml:space="preserve">Unidad </v>
      </c>
      <c r="G169" s="13">
        <f>CosteoIndividual!G168</f>
        <v>1</v>
      </c>
      <c r="H169" s="84">
        <f>CosteoIndividual!K168</f>
        <v>282313</v>
      </c>
      <c r="I169" s="84">
        <f>CosteoIndividual!L168</f>
        <v>282313</v>
      </c>
      <c r="J169" s="13" t="str">
        <f>CosteoIndividual!M168</f>
        <v>Proceso FDLB-ES-C-120-2025 - PYBA</v>
      </c>
      <c r="K169" s="13">
        <f>CosteoIndividual!N168</f>
        <v>7081.3329400799412</v>
      </c>
      <c r="L169" s="13">
        <f>CosteoIndividual!O168</f>
        <v>2.5083272761530762E-2</v>
      </c>
      <c r="M169" s="10" t="str">
        <f t="shared" si="4"/>
        <v>Promedio</v>
      </c>
    </row>
    <row r="170" spans="2:13" ht="14.5" x14ac:dyDescent="0.35">
      <c r="B170" s="13">
        <f>CosteoIndividual!B169</f>
        <v>165</v>
      </c>
      <c r="C170" s="13">
        <f>CosteoIndividual!C169</f>
        <v>0</v>
      </c>
      <c r="D170" s="16" t="str">
        <f>CosteoIndividual!D169</f>
        <v>PERFIL DERMATOLÓGICO (RASPADO DÉRMICO, T4 LIBRE, COLESTEROL, FOSFATASA ALCALINA, CÉLULAS L.E)</v>
      </c>
      <c r="E170" s="13">
        <f>CosteoIndividual!E169</f>
        <v>0</v>
      </c>
      <c r="F170" s="13" t="str">
        <f>CosteoIndividual!F169</f>
        <v xml:space="preserve">Unidad </v>
      </c>
      <c r="G170" s="13">
        <f>CosteoIndividual!G169</f>
        <v>1</v>
      </c>
      <c r="H170" s="84">
        <f>CosteoIndividual!K169</f>
        <v>312000</v>
      </c>
      <c r="I170" s="84">
        <f>CosteoIndividual!L169</f>
        <v>312000</v>
      </c>
      <c r="J170" s="13" t="str">
        <f>CosteoIndividual!M169</f>
        <v>Proceso FDLB-ES-C-120-2025 - PYBA</v>
      </c>
      <c r="K170" s="13">
        <f>CosteoIndividual!N169</f>
        <v>60965.056658165617</v>
      </c>
      <c r="L170" s="13">
        <f>CosteoIndividual!O169</f>
        <v>0.1763899100903642</v>
      </c>
      <c r="M170" s="10" t="str">
        <f t="shared" si="4"/>
        <v>Mediana</v>
      </c>
    </row>
    <row r="171" spans="2:13" ht="14.5" x14ac:dyDescent="0.35">
      <c r="B171" s="13">
        <f>CosteoIndividual!B170</f>
        <v>166</v>
      </c>
      <c r="C171" s="13">
        <f>CosteoIndividual!C170</f>
        <v>0</v>
      </c>
      <c r="D171" s="16" t="str">
        <f>CosteoIndividual!D170</f>
        <v>PERFIL DIABÉTICO (GLICEMIA, BUN, CREATININA)</v>
      </c>
      <c r="E171" s="13">
        <f>CosteoIndividual!E170</f>
        <v>0</v>
      </c>
      <c r="F171" s="13" t="str">
        <f>CosteoIndividual!F170</f>
        <v xml:space="preserve">Unidad </v>
      </c>
      <c r="G171" s="13">
        <f>CosteoIndividual!G170</f>
        <v>1</v>
      </c>
      <c r="H171" s="84">
        <f>CosteoIndividual!K170</f>
        <v>176274</v>
      </c>
      <c r="I171" s="84">
        <f>CosteoIndividual!L170</f>
        <v>176274</v>
      </c>
      <c r="J171" s="13" t="str">
        <f>CosteoIndividual!M170</f>
        <v>Proceso FDLB-ES-C-120-2025 - PYBA</v>
      </c>
      <c r="K171" s="13">
        <f>CosteoIndividual!N170</f>
        <v>1780.7887073765507</v>
      </c>
      <c r="L171" s="13">
        <f>CosteoIndividual!O170</f>
        <v>1.0102363773095072E-2</v>
      </c>
      <c r="M171" s="10" t="str">
        <f t="shared" si="4"/>
        <v>Promedio</v>
      </c>
    </row>
    <row r="172" spans="2:13" ht="29" x14ac:dyDescent="0.35">
      <c r="B172" s="13">
        <f>CosteoIndividual!B171</f>
        <v>167</v>
      </c>
      <c r="C172" s="13">
        <f>CosteoIndividual!C171</f>
        <v>0</v>
      </c>
      <c r="D172" s="16" t="str">
        <f>CosteoIndividual!D171</f>
        <v>PERFIL GERIÁTRICO CUADRO HEMÁTICO, COLESTEROL TOTAL, UROANÁLISIS, GLICEMIA, FOSFATASA ALCALINA Y GGT</v>
      </c>
      <c r="E172" s="13">
        <f>CosteoIndividual!E171</f>
        <v>0</v>
      </c>
      <c r="F172" s="13" t="str">
        <f>CosteoIndividual!F171</f>
        <v xml:space="preserve">Unidad </v>
      </c>
      <c r="G172" s="13">
        <f>CosteoIndividual!G171</f>
        <v>1</v>
      </c>
      <c r="H172" s="84">
        <f>CosteoIndividual!K171</f>
        <v>224912</v>
      </c>
      <c r="I172" s="84">
        <f>CosteoIndividual!L171</f>
        <v>224912</v>
      </c>
      <c r="J172" s="13" t="str">
        <f>CosteoIndividual!M171</f>
        <v>Proceso FDLB-ES-C-120-2025 - PYBA</v>
      </c>
      <c r="K172" s="13">
        <f>CosteoIndividual!N171</f>
        <v>1729.7683473112354</v>
      </c>
      <c r="L172" s="13">
        <f>CosteoIndividual!O171</f>
        <v>7.6908665909346981E-3</v>
      </c>
      <c r="M172" s="10" t="str">
        <f t="shared" si="4"/>
        <v>Promedio</v>
      </c>
    </row>
    <row r="173" spans="2:13" ht="14.5" x14ac:dyDescent="0.35">
      <c r="B173" s="13">
        <f>CosteoIndividual!B172</f>
        <v>168</v>
      </c>
      <c r="C173" s="13">
        <f>CosteoIndividual!C172</f>
        <v>0</v>
      </c>
      <c r="D173" s="16" t="str">
        <f>CosteoIndividual!D172</f>
        <v>PERFIL HEPÁTICO ALT, AST, GGT, PROTEÍNAS TOTALES Y DIFERENCIADAS.</v>
      </c>
      <c r="E173" s="13">
        <f>CosteoIndividual!E172</f>
        <v>0</v>
      </c>
      <c r="F173" s="13" t="str">
        <f>CosteoIndividual!F172</f>
        <v xml:space="preserve">Unidad </v>
      </c>
      <c r="G173" s="13">
        <f>CosteoIndividual!G172</f>
        <v>1</v>
      </c>
      <c r="H173" s="84">
        <f>CosteoIndividual!K172</f>
        <v>236789</v>
      </c>
      <c r="I173" s="84">
        <f>CosteoIndividual!L172</f>
        <v>236789</v>
      </c>
      <c r="J173" s="13" t="str">
        <f>CosteoIndividual!M172</f>
        <v>Proceso FDLB-ES-C-120-2025 - PYBA</v>
      </c>
      <c r="K173" s="13">
        <f>CosteoIndividual!N172</f>
        <v>5994.5072651357996</v>
      </c>
      <c r="L173" s="13">
        <f>CosteoIndividual!O172</f>
        <v>2.5315779644244484E-2</v>
      </c>
      <c r="M173" s="10" t="str">
        <f t="shared" si="4"/>
        <v>Promedio</v>
      </c>
    </row>
    <row r="174" spans="2:13" ht="14.5" x14ac:dyDescent="0.35">
      <c r="B174" s="13">
        <f>CosteoIndividual!B173</f>
        <v>169</v>
      </c>
      <c r="C174" s="13">
        <f>CosteoIndividual!C173</f>
        <v>0</v>
      </c>
      <c r="D174" s="16" t="str">
        <f>CosteoIndividual!D173</f>
        <v>PERFIL HORMONAL CUADRO HEMÁTICO, COLESTEROL TOTAL Y DIFERENCIADOS, T4 LIBRE.</v>
      </c>
      <c r="E174" s="13">
        <f>CosteoIndividual!E173</f>
        <v>0</v>
      </c>
      <c r="F174" s="13" t="str">
        <f>CosteoIndividual!F173</f>
        <v xml:space="preserve">Unidad </v>
      </c>
      <c r="G174" s="13">
        <f>CosteoIndividual!G173</f>
        <v>1</v>
      </c>
      <c r="H174" s="84">
        <f>CosteoIndividual!K173</f>
        <v>368267</v>
      </c>
      <c r="I174" s="84">
        <f>CosteoIndividual!L173</f>
        <v>368267</v>
      </c>
      <c r="J174" s="13" t="str">
        <f>CosteoIndividual!M173</f>
        <v>Proceso FDLB-ES-C-120-2025 - PYBA</v>
      </c>
      <c r="K174" s="13">
        <f>CosteoIndividual!N173</f>
        <v>42183.092979691915</v>
      </c>
      <c r="L174" s="13">
        <f>CosteoIndividual!O173</f>
        <v>0.11454496645463047</v>
      </c>
      <c r="M174" s="10" t="str">
        <f t="shared" si="4"/>
        <v>Promedio</v>
      </c>
    </row>
    <row r="175" spans="2:13" ht="14.5" x14ac:dyDescent="0.35">
      <c r="B175" s="13">
        <f>CosteoIndividual!B174</f>
        <v>170</v>
      </c>
      <c r="C175" s="13">
        <f>CosteoIndividual!C174</f>
        <v>0</v>
      </c>
      <c r="D175" s="16" t="str">
        <f>CosteoIndividual!D174</f>
        <v>PERFIL NEOPLASICO CUADRO HEMÁTICO, ALT, FOSFATASA ALCALINA, CREATININA Y CALCIO IONIZADO Y TOTAL.</v>
      </c>
      <c r="E175" s="13">
        <f>CosteoIndividual!E174</f>
        <v>0</v>
      </c>
      <c r="F175" s="13" t="str">
        <f>CosteoIndividual!F174</f>
        <v xml:space="preserve">Unidad </v>
      </c>
      <c r="G175" s="13">
        <f>CosteoIndividual!G174</f>
        <v>1</v>
      </c>
      <c r="H175" s="84">
        <f>CosteoIndividual!K174</f>
        <v>257400</v>
      </c>
      <c r="I175" s="84">
        <f>CosteoIndividual!L174</f>
        <v>257400</v>
      </c>
      <c r="J175" s="13" t="str">
        <f>CosteoIndividual!M174</f>
        <v>Proceso FDLB-ES-C-120-2025 - PYBA</v>
      </c>
      <c r="K175" s="13">
        <f>CosteoIndividual!N174</f>
        <v>47294.995774746909</v>
      </c>
      <c r="L175" s="13">
        <f>CosteoIndividual!O174</f>
        <v>0.16687914427956888</v>
      </c>
      <c r="M175" s="10" t="str">
        <f t="shared" si="4"/>
        <v>Mediana</v>
      </c>
    </row>
    <row r="176" spans="2:13" ht="14.5" x14ac:dyDescent="0.35">
      <c r="B176" s="13">
        <f>CosteoIndividual!B175</f>
        <v>171</v>
      </c>
      <c r="C176" s="13">
        <f>CosteoIndividual!C175</f>
        <v>0</v>
      </c>
      <c r="D176" s="16" t="str">
        <f>CosteoIndividual!D175</f>
        <v>PERFIL PANCREÁTICO AMILASA Y LIPASA CUANTITATIVAS</v>
      </c>
      <c r="E176" s="13">
        <f>CosteoIndividual!E175</f>
        <v>0</v>
      </c>
      <c r="F176" s="13" t="str">
        <f>CosteoIndividual!F175</f>
        <v xml:space="preserve">Unidad </v>
      </c>
      <c r="G176" s="13">
        <f>CosteoIndividual!G175</f>
        <v>1</v>
      </c>
      <c r="H176" s="84">
        <f>CosteoIndividual!K175</f>
        <v>280890</v>
      </c>
      <c r="I176" s="84">
        <f>CosteoIndividual!L175</f>
        <v>280890</v>
      </c>
      <c r="J176" s="13" t="str">
        <f>CosteoIndividual!M175</f>
        <v>Proceso FDLB-ES-C-120-2025 - PYBA</v>
      </c>
      <c r="K176" s="13">
        <f>CosteoIndividual!N175</f>
        <v>8757.942716848811</v>
      </c>
      <c r="L176" s="13">
        <f>CosteoIndividual!O175</f>
        <v>3.1179310713964636E-2</v>
      </c>
      <c r="M176" s="10" t="str">
        <f t="shared" si="4"/>
        <v>Promedio</v>
      </c>
    </row>
    <row r="177" spans="2:13" ht="14.5" x14ac:dyDescent="0.35">
      <c r="B177" s="13">
        <f>CosteoIndividual!B176</f>
        <v>172</v>
      </c>
      <c r="C177" s="13">
        <f>CosteoIndividual!C176</f>
        <v>0</v>
      </c>
      <c r="D177" s="16" t="str">
        <f>CosteoIndividual!D176</f>
        <v>PERFIL PARVOVIROSIS CUADRO HEMÁTICO, COPROLÓGICO, DETECCIÓN DE ANTÍGENO EN HECES.</v>
      </c>
      <c r="E177" s="13">
        <f>CosteoIndividual!E176</f>
        <v>0</v>
      </c>
      <c r="F177" s="13" t="str">
        <f>CosteoIndividual!F176</f>
        <v xml:space="preserve">Unidad </v>
      </c>
      <c r="G177" s="13">
        <f>CosteoIndividual!G176</f>
        <v>1</v>
      </c>
      <c r="H177" s="84">
        <f>CosteoIndividual!K176</f>
        <v>227700</v>
      </c>
      <c r="I177" s="84">
        <f>CosteoIndividual!L176</f>
        <v>227700</v>
      </c>
      <c r="J177" s="13" t="str">
        <f>CosteoIndividual!M176</f>
        <v>Proceso FDLB-ES-C-120-2025 - PYBA</v>
      </c>
      <c r="K177" s="13">
        <f>CosteoIndividual!N176</f>
        <v>42185.624685232862</v>
      </c>
      <c r="L177" s="13">
        <f>CosteoIndividual!O176</f>
        <v>0.16852128646556433</v>
      </c>
      <c r="M177" s="10" t="str">
        <f t="shared" si="4"/>
        <v>Mediana</v>
      </c>
    </row>
    <row r="178" spans="2:13" ht="14.5" x14ac:dyDescent="0.35">
      <c r="B178" s="13">
        <f>CosteoIndividual!B177</f>
        <v>173</v>
      </c>
      <c r="C178" s="13">
        <f>CosteoIndividual!C177</f>
        <v>0</v>
      </c>
      <c r="D178" s="16" t="str">
        <f>CosteoIndividual!D177</f>
        <v>PERFIL RENAL BUN, CRETININA Y UREA</v>
      </c>
      <c r="E178" s="13">
        <f>CosteoIndividual!E177</f>
        <v>0</v>
      </c>
      <c r="F178" s="13" t="str">
        <f>CosteoIndividual!F177</f>
        <v xml:space="preserve">Unidad </v>
      </c>
      <c r="G178" s="13">
        <f>CosteoIndividual!G177</f>
        <v>1</v>
      </c>
      <c r="H178" s="84">
        <f>CosteoIndividual!K177</f>
        <v>165421</v>
      </c>
      <c r="I178" s="84">
        <f>CosteoIndividual!L177</f>
        <v>165421</v>
      </c>
      <c r="J178" s="13" t="str">
        <f>CosteoIndividual!M177</f>
        <v>Proceso FDLB-ES-C-120-2025 - PYBA</v>
      </c>
      <c r="K178" s="13">
        <f>CosteoIndividual!N177</f>
        <v>1645.9756901186715</v>
      </c>
      <c r="L178" s="13">
        <f>CosteoIndividual!O177</f>
        <v>9.9502077086079787E-3</v>
      </c>
      <c r="M178" s="10" t="str">
        <f t="shared" si="4"/>
        <v>Promedio</v>
      </c>
    </row>
    <row r="179" spans="2:13" ht="14.5" x14ac:dyDescent="0.35">
      <c r="B179" s="13">
        <f>CosteoIndividual!B178</f>
        <v>174</v>
      </c>
      <c r="C179" s="13">
        <f>CosteoIndividual!C178</f>
        <v>0</v>
      </c>
      <c r="D179" s="16" t="str">
        <f>CosteoIndividual!D178</f>
        <v>PERFIL TIROIDEO T4 LIBRE O T4 TOTAL, TSH.</v>
      </c>
      <c r="E179" s="13">
        <f>CosteoIndividual!E178</f>
        <v>0</v>
      </c>
      <c r="F179" s="13" t="str">
        <f>CosteoIndividual!F178</f>
        <v xml:space="preserve">Unidad </v>
      </c>
      <c r="G179" s="13">
        <f>CosteoIndividual!G178</f>
        <v>1</v>
      </c>
      <c r="H179" s="84">
        <f>CosteoIndividual!K178</f>
        <v>375394</v>
      </c>
      <c r="I179" s="84">
        <f>CosteoIndividual!L178</f>
        <v>375394</v>
      </c>
      <c r="J179" s="13" t="str">
        <f>CosteoIndividual!M178</f>
        <v>Proceso FDLB-ES-C-120-2025 - PYBA</v>
      </c>
      <c r="K179" s="13">
        <f>CosteoIndividual!N178</f>
        <v>5673.4122693589379</v>
      </c>
      <c r="L179" s="13">
        <f>CosteoIndividual!O178</f>
        <v>1.5113206290874518E-2</v>
      </c>
      <c r="M179" s="10" t="str">
        <f t="shared" si="4"/>
        <v>Promedio</v>
      </c>
    </row>
    <row r="180" spans="2:13" ht="14.5" x14ac:dyDescent="0.35">
      <c r="B180" s="13">
        <f>CosteoIndividual!B179</f>
        <v>175</v>
      </c>
      <c r="C180" s="13" t="str">
        <f>CosteoIndividual!C179</f>
        <v xml:space="preserve">Histopatologia - Laboratorio clínico </v>
      </c>
      <c r="D180" s="16" t="str">
        <f>CosteoIndividual!D179</f>
        <v>HISTOPATOLOGÍA DE ÓRGANOS Y TEJIDOS</v>
      </c>
      <c r="E180" s="13" t="str">
        <f>CosteoIndividual!E179</f>
        <v>INCLUYE PERSONAL MÉDICO, INSUMOS Y/O MATERIALES PARA LA TOMA, PROCESAMIENTO, INTERPRETACIÓN Y CORRELACIÓN CON LA CLÍNICA DEL PACIENTE. DILIGENCIAMIENTO DE DOCUMENTACIÓN FÍSICA Y/O DIGITAL RELACIONADA.</v>
      </c>
      <c r="F180" s="13" t="str">
        <f>CosteoIndividual!F179</f>
        <v xml:space="preserve">Unidad </v>
      </c>
      <c r="G180" s="13">
        <f>CosteoIndividual!G179</f>
        <v>1</v>
      </c>
      <c r="H180" s="84">
        <f>CosteoIndividual!K179</f>
        <v>245276</v>
      </c>
      <c r="I180" s="84">
        <f>CosteoIndividual!L179</f>
        <v>245276</v>
      </c>
      <c r="J180" s="13" t="str">
        <f>CosteoIndividual!M179</f>
        <v>Proceso FDLB-ES-C-120-2025 - PYBA</v>
      </c>
      <c r="K180" s="13">
        <f>CosteoIndividual!N179</f>
        <v>3132.6180750286799</v>
      </c>
      <c r="L180" s="13">
        <f>CosteoIndividual!O179</f>
        <v>1.2771784664427561E-2</v>
      </c>
      <c r="M180" s="10" t="str">
        <f t="shared" si="4"/>
        <v>Promedio</v>
      </c>
    </row>
    <row r="181" spans="2:13" ht="14.5" x14ac:dyDescent="0.35">
      <c r="B181" s="13">
        <f>CosteoIndividual!B180</f>
        <v>176</v>
      </c>
      <c r="C181" s="13" t="str">
        <f>CosteoIndividual!C180</f>
        <v>Suturas</v>
      </c>
      <c r="D181" s="16" t="str">
        <f>CosteoIndividual!D180</f>
        <v>SUTURA SIMPLE (SUTURA DE PIEL QUE NO INVOLUCRA TEJIDO MUSCULAR)</v>
      </c>
      <c r="E181" s="13" t="str">
        <f>CosteoIndividual!E180</f>
        <v>INCLUYE PERSONAL MÉDICO, INSUMOS Y/O MATERIALES IDÓNEOS, ANESTESIA, DILIGENCIAMIENTO DE DOCUMENTACIÓN FÍSICA Y/O DIGITAL RELACIONADA.</v>
      </c>
      <c r="F181" s="13" t="str">
        <f>CosteoIndividual!F180</f>
        <v xml:space="preserve">Unidad </v>
      </c>
      <c r="G181" s="13">
        <f>CosteoIndividual!G180</f>
        <v>1</v>
      </c>
      <c r="H181" s="84">
        <f>CosteoIndividual!K180</f>
        <v>466835</v>
      </c>
      <c r="I181" s="84">
        <f>CosteoIndividual!L180</f>
        <v>466835</v>
      </c>
      <c r="J181" s="13" t="str">
        <f>CosteoIndividual!M180</f>
        <v>Proceso FDLB-ES-C-120-2025 - PYBA</v>
      </c>
      <c r="K181" s="13">
        <f>CosteoIndividual!N180</f>
        <v>10633.373580782933</v>
      </c>
      <c r="L181" s="13">
        <f>CosteoIndividual!O180</f>
        <v>2.2777607652552597E-2</v>
      </c>
      <c r="M181" s="10" t="str">
        <f t="shared" si="4"/>
        <v>Promedio</v>
      </c>
    </row>
    <row r="182" spans="2:13" ht="14.5" x14ac:dyDescent="0.35">
      <c r="B182" s="13">
        <f>CosteoIndividual!B181</f>
        <v>177</v>
      </c>
      <c r="C182" s="13" t="str">
        <f>CosteoIndividual!C181</f>
        <v>Suturas</v>
      </c>
      <c r="D182" s="16" t="str">
        <f>CosteoIndividual!D181</f>
        <v>SUTURA COMPLEJA (SUTURA QUE INVOLUCRA TEJIDO MUSCULAR O REALIZACIÓN DE COLGAJO CUTÁNEO)</v>
      </c>
      <c r="E182" s="13">
        <f>CosteoIndividual!E181</f>
        <v>0</v>
      </c>
      <c r="F182" s="13" t="str">
        <f>CosteoIndividual!F181</f>
        <v xml:space="preserve">Unidad </v>
      </c>
      <c r="G182" s="13">
        <f>CosteoIndividual!G181</f>
        <v>1</v>
      </c>
      <c r="H182" s="84">
        <f>CosteoIndividual!K181</f>
        <v>638956</v>
      </c>
      <c r="I182" s="84">
        <f>CosteoIndividual!L181</f>
        <v>638956</v>
      </c>
      <c r="J182" s="13" t="str">
        <f>CosteoIndividual!M181</f>
        <v>Proceso FDLB-ES-C-120-2025 - PYBA</v>
      </c>
      <c r="K182" s="13">
        <f>CosteoIndividual!N181</f>
        <v>20245.996638061439</v>
      </c>
      <c r="L182" s="13">
        <f>CosteoIndividual!O181</f>
        <v>3.1686072629568247E-2</v>
      </c>
      <c r="M182" s="10" t="str">
        <f t="shared" si="4"/>
        <v>Promedio</v>
      </c>
    </row>
    <row r="183" spans="2:13" ht="14.5" x14ac:dyDescent="0.35">
      <c r="B183" s="13">
        <f>CosteoIndividual!B182</f>
        <v>178</v>
      </c>
      <c r="C183" s="13" t="str">
        <f>CosteoIndividual!C182</f>
        <v xml:space="preserve">Procedimientos especificos </v>
      </c>
      <c r="D183" s="16" t="str">
        <f>CosteoIndividual!D182</f>
        <v>ANÁLISIS DE LÍQUIDO EXTRAÍDO (RECUENTO CELULAR, PROTEÍNAS Y BIOQUÍMICA)</v>
      </c>
      <c r="E183" s="13" t="str">
        <f>CosteoIndividual!E182</f>
        <v>INCLUYE PERSONAL MÉDICO, MATERIALES, ANESTESIA, INSUMOS, MEDICAMENTOS, DILIGENCIAMIENTO DE DOCUMENTACIÓN FÍSICA Y/O DIGITAL RELACIONADA.</v>
      </c>
      <c r="F183" s="13" t="str">
        <f>CosteoIndividual!F182</f>
        <v xml:space="preserve">Unidad </v>
      </c>
      <c r="G183" s="13">
        <f>CosteoIndividual!G182</f>
        <v>1</v>
      </c>
      <c r="H183" s="84">
        <f>CosteoIndividual!K182</f>
        <v>484650</v>
      </c>
      <c r="I183" s="84">
        <f>CosteoIndividual!L182</f>
        <v>484650</v>
      </c>
      <c r="J183" s="13" t="str">
        <f>CosteoIndividual!M182</f>
        <v>Proceso FDLB-ES-C-120-2025 - PYBA</v>
      </c>
      <c r="K183" s="13">
        <f>CosteoIndividual!N182</f>
        <v>8863.4146611887682</v>
      </c>
      <c r="L183" s="13">
        <f>CosteoIndividual!O182</f>
        <v>1.8288270890108198E-2</v>
      </c>
      <c r="M183" s="10" t="str">
        <f t="shared" si="4"/>
        <v>Promedio</v>
      </c>
    </row>
    <row r="184" spans="2:13" ht="14.5" x14ac:dyDescent="0.35">
      <c r="B184" s="13">
        <f>CosteoIndividual!B183</f>
        <v>179</v>
      </c>
      <c r="C184" s="13">
        <f>CosteoIndividual!C183</f>
        <v>0</v>
      </c>
      <c r="D184" s="16" t="str">
        <f>CosteoIndividual!D183</f>
        <v>TORACOCENTESIS (INCLUYE ANÁLISIS DE LÍQUIDO EXTRAÍDO (RECUENTO CELULAR, PROTEÍNAS Y BIOQUÍMICA))</v>
      </c>
      <c r="E184" s="13">
        <f>CosteoIndividual!E183</f>
        <v>0</v>
      </c>
      <c r="F184" s="13" t="str">
        <f>CosteoIndividual!F183</f>
        <v xml:space="preserve">Unidad </v>
      </c>
      <c r="G184" s="13">
        <f>CosteoIndividual!G183</f>
        <v>1</v>
      </c>
      <c r="H184" s="84">
        <f>CosteoIndividual!K183</f>
        <v>512713</v>
      </c>
      <c r="I184" s="84">
        <f>CosteoIndividual!L183</f>
        <v>512713</v>
      </c>
      <c r="J184" s="13" t="str">
        <f>CosteoIndividual!M183</f>
        <v>Proceso FDLB-ES-C-120-2025 - PYBA</v>
      </c>
      <c r="K184" s="13">
        <f>CosteoIndividual!N183</f>
        <v>15986.039383926889</v>
      </c>
      <c r="L184" s="13">
        <f>CosteoIndividual!O183</f>
        <v>3.1179310713964618E-2</v>
      </c>
      <c r="M184" s="10" t="str">
        <f t="shared" si="4"/>
        <v>Promedio</v>
      </c>
    </row>
    <row r="185" spans="2:13" ht="14.5" x14ac:dyDescent="0.35">
      <c r="B185" s="13">
        <f>CosteoIndividual!B184</f>
        <v>180</v>
      </c>
      <c r="C185" s="13">
        <f>CosteoIndividual!C184</f>
        <v>0</v>
      </c>
      <c r="D185" s="16" t="str">
        <f>CosteoIndividual!D184</f>
        <v>COLOCACIÓN DE TUBO DE TÓRAX</v>
      </c>
      <c r="E185" s="13">
        <f>CosteoIndividual!E184</f>
        <v>0</v>
      </c>
      <c r="F185" s="13" t="str">
        <f>CosteoIndividual!F184</f>
        <v xml:space="preserve">Unidad </v>
      </c>
      <c r="G185" s="13">
        <f>CosteoIndividual!G184</f>
        <v>1</v>
      </c>
      <c r="H185" s="84">
        <f>CosteoIndividual!K184</f>
        <v>693411</v>
      </c>
      <c r="I185" s="84">
        <f>CosteoIndividual!L184</f>
        <v>693411</v>
      </c>
      <c r="J185" s="13" t="str">
        <f>CosteoIndividual!M184</f>
        <v>Proceso FDLB-ES-C-120-2025 - PYBA</v>
      </c>
      <c r="K185" s="13">
        <f>CosteoIndividual!N184</f>
        <v>8772.0611346189144</v>
      </c>
      <c r="L185" s="13">
        <f>CosteoIndividual!O184</f>
        <v>1.2650590498398711E-2</v>
      </c>
      <c r="M185" s="10" t="str">
        <f t="shared" si="4"/>
        <v>Promedio</v>
      </c>
    </row>
    <row r="186" spans="2:13" ht="14.5" x14ac:dyDescent="0.35">
      <c r="B186" s="13">
        <f>CosteoIndividual!B185</f>
        <v>181</v>
      </c>
      <c r="C186" s="13">
        <f>CosteoIndividual!C185</f>
        <v>0</v>
      </c>
      <c r="D186" s="16" t="str">
        <f>CosteoIndividual!D185</f>
        <v>CATETERISMO NASOLAGRIMAL</v>
      </c>
      <c r="E186" s="13">
        <f>CosteoIndividual!E185</f>
        <v>0</v>
      </c>
      <c r="F186" s="13" t="str">
        <f>CosteoIndividual!F185</f>
        <v xml:space="preserve">Unidad </v>
      </c>
      <c r="G186" s="13">
        <f>CosteoIndividual!G185</f>
        <v>1</v>
      </c>
      <c r="H186" s="84">
        <f>CosteoIndividual!K185</f>
        <v>387500</v>
      </c>
      <c r="I186" s="84">
        <f>CosteoIndividual!L185</f>
        <v>387500</v>
      </c>
      <c r="J186" s="13" t="str">
        <f>CosteoIndividual!M185</f>
        <v>Proceso FDLB-ES-C-120-2025 - PYBA</v>
      </c>
      <c r="K186" s="13">
        <f>CosteoIndividual!N185</f>
        <v>229809.70388562794</v>
      </c>
      <c r="L186" s="13">
        <f>CosteoIndividual!O185</f>
        <v>0.59305730035000759</v>
      </c>
      <c r="M186" s="10" t="str">
        <f t="shared" si="4"/>
        <v>Mediana</v>
      </c>
    </row>
    <row r="187" spans="2:13" ht="14.5" x14ac:dyDescent="0.35">
      <c r="B187" s="13">
        <f>CosteoIndividual!B186</f>
        <v>182</v>
      </c>
      <c r="C187" s="13">
        <f>CosteoIndividual!C186</f>
        <v>0</v>
      </c>
      <c r="D187" s="16" t="str">
        <f>CosteoIndividual!D186</f>
        <v>ENEMA</v>
      </c>
      <c r="E187" s="13">
        <f>CosteoIndividual!E186</f>
        <v>0</v>
      </c>
      <c r="F187" s="13" t="str">
        <f>CosteoIndividual!F186</f>
        <v xml:space="preserve">Unidad </v>
      </c>
      <c r="G187" s="13">
        <f>CosteoIndividual!G186</f>
        <v>1</v>
      </c>
      <c r="H187" s="84">
        <f>CosteoIndividual!K186</f>
        <v>180523</v>
      </c>
      <c r="I187" s="84">
        <f>CosteoIndividual!L186</f>
        <v>180523</v>
      </c>
      <c r="J187" s="13" t="str">
        <f>CosteoIndividual!M186</f>
        <v>Proceso FDLB-ES-C-120-2025 - PYBA</v>
      </c>
      <c r="K187" s="13">
        <f>CosteoIndividual!N186</f>
        <v>4679.0123804310679</v>
      </c>
      <c r="L187" s="13">
        <f>CosteoIndividual!O186</f>
        <v>2.5919224238015261E-2</v>
      </c>
      <c r="M187" s="10" t="str">
        <f t="shared" si="4"/>
        <v>Promedio</v>
      </c>
    </row>
    <row r="188" spans="2:13" ht="14.5" x14ac:dyDescent="0.35">
      <c r="B188" s="13">
        <f>CosteoIndividual!B187</f>
        <v>183</v>
      </c>
      <c r="C188" s="13">
        <f>CosteoIndividual!C187</f>
        <v>0</v>
      </c>
      <c r="D188" s="16" t="str">
        <f>CosteoIndividual!D187</f>
        <v>COLOCACIÓN DE TUBO ESOFÁGICO</v>
      </c>
      <c r="E188" s="13">
        <f>CosteoIndividual!E187</f>
        <v>0</v>
      </c>
      <c r="F188" s="13" t="str">
        <f>CosteoIndividual!F187</f>
        <v xml:space="preserve">Unidad </v>
      </c>
      <c r="G188" s="13">
        <f>CosteoIndividual!G187</f>
        <v>1</v>
      </c>
      <c r="H188" s="84">
        <f>CosteoIndividual!K187</f>
        <v>592877</v>
      </c>
      <c r="I188" s="84">
        <f>CosteoIndividual!L187</f>
        <v>592877</v>
      </c>
      <c r="J188" s="13" t="str">
        <f>CosteoIndividual!M187</f>
        <v>Proceso FDLB-ES-C-120-2025 - PYBA</v>
      </c>
      <c r="K188" s="13">
        <f>CosteoIndividual!N187</f>
        <v>3428.9045189108983</v>
      </c>
      <c r="L188" s="13">
        <f>CosteoIndividual!O187</f>
        <v>5.7835000802966604E-3</v>
      </c>
      <c r="M188" s="10" t="str">
        <f t="shared" si="4"/>
        <v>Promedio</v>
      </c>
    </row>
    <row r="189" spans="2:13" ht="14.5" x14ac:dyDescent="0.35">
      <c r="B189" s="13">
        <f>CosteoIndividual!B188</f>
        <v>184</v>
      </c>
      <c r="C189" s="13">
        <f>CosteoIndividual!C188</f>
        <v>0</v>
      </c>
      <c r="D189" s="16" t="str">
        <f>CosteoIndividual!D188</f>
        <v>LAVADO GÁSTRICO</v>
      </c>
      <c r="E189" s="13">
        <f>CosteoIndividual!E188</f>
        <v>0</v>
      </c>
      <c r="F189" s="13" t="str">
        <f>CosteoIndividual!F188</f>
        <v xml:space="preserve">Unidad </v>
      </c>
      <c r="G189" s="13">
        <f>CosteoIndividual!G188</f>
        <v>1</v>
      </c>
      <c r="H189" s="84">
        <f>CosteoIndividual!K188</f>
        <v>719403</v>
      </c>
      <c r="I189" s="84">
        <f>CosteoIndividual!L188</f>
        <v>719403</v>
      </c>
      <c r="J189" s="13" t="str">
        <f>CosteoIndividual!M188</f>
        <v>Proceso FDLB-ES-C-120-2025 - PYBA</v>
      </c>
      <c r="K189" s="13">
        <f>CosteoIndividual!N188</f>
        <v>5520.1782386799914</v>
      </c>
      <c r="L189" s="13">
        <f>CosteoIndividual!O188</f>
        <v>7.6732730909293487E-3</v>
      </c>
      <c r="M189" s="10" t="str">
        <f t="shared" si="4"/>
        <v>Promedio</v>
      </c>
    </row>
    <row r="190" spans="2:13" ht="14.5" x14ac:dyDescent="0.35">
      <c r="B190" s="13">
        <f>CosteoIndividual!B189</f>
        <v>185</v>
      </c>
      <c r="C190" s="13">
        <f>CosteoIndividual!C189</f>
        <v>0</v>
      </c>
      <c r="D190" s="16" t="str">
        <f>CosteoIndividual!D189</f>
        <v>CURETAJE CUTANEO</v>
      </c>
      <c r="E190" s="13">
        <f>CosteoIndividual!E189</f>
        <v>0</v>
      </c>
      <c r="F190" s="13" t="str">
        <f>CosteoIndividual!F189</f>
        <v xml:space="preserve">Unidad </v>
      </c>
      <c r="G190" s="13">
        <f>CosteoIndividual!G189</f>
        <v>1</v>
      </c>
      <c r="H190" s="84">
        <f>CosteoIndividual!K189</f>
        <v>563713</v>
      </c>
      <c r="I190" s="84">
        <f>CosteoIndividual!L189</f>
        <v>563713</v>
      </c>
      <c r="J190" s="13" t="str">
        <f>CosteoIndividual!M189</f>
        <v>Proceso FDLB-ES-C-120-2025 - PYBA</v>
      </c>
      <c r="K190" s="13">
        <f>CosteoIndividual!N189</f>
        <v>11544.13930917088</v>
      </c>
      <c r="L190" s="13">
        <f>CosteoIndividual!O189</f>
        <v>2.047874108824559E-2</v>
      </c>
      <c r="M190" s="10" t="str">
        <f t="shared" si="4"/>
        <v>Promedio</v>
      </c>
    </row>
    <row r="191" spans="2:13" ht="14.5" x14ac:dyDescent="0.35">
      <c r="B191" s="13">
        <f>CosteoIndividual!B190</f>
        <v>186</v>
      </c>
      <c r="C191" s="13">
        <f>CosteoIndividual!C190</f>
        <v>0</v>
      </c>
      <c r="D191" s="16" t="str">
        <f>CosteoIndividual!D190</f>
        <v>NEBULIZACIONES</v>
      </c>
      <c r="E191" s="13">
        <f>CosteoIndividual!E190</f>
        <v>0</v>
      </c>
      <c r="F191" s="13" t="str">
        <f>CosteoIndividual!F190</f>
        <v xml:space="preserve">Unidad </v>
      </c>
      <c r="G191" s="13">
        <f>CosteoIndividual!G190</f>
        <v>1</v>
      </c>
      <c r="H191" s="84">
        <f>CosteoIndividual!K190</f>
        <v>380000</v>
      </c>
      <c r="I191" s="84">
        <f>CosteoIndividual!L190</f>
        <v>380000</v>
      </c>
      <c r="J191" s="13" t="str">
        <f>CosteoIndividual!M190</f>
        <v>Proceso FDLB-ES-C-120-2025 - PYBA</v>
      </c>
      <c r="K191" s="13">
        <f>CosteoIndividual!N190</f>
        <v>161580.73317488487</v>
      </c>
      <c r="L191" s="13">
        <f>CosteoIndividual!O190</f>
        <v>0.47757852169916715</v>
      </c>
      <c r="M191" s="10" t="str">
        <f t="shared" ref="M191:M217" si="5">IF(L191="","",IF(L191&lt;0.15,"Promedio","Mediana"))</f>
        <v>Mediana</v>
      </c>
    </row>
    <row r="192" spans="2:13" ht="14.5" x14ac:dyDescent="0.35">
      <c r="B192" s="13">
        <f>CosteoIndividual!B191</f>
        <v>187</v>
      </c>
      <c r="C192" s="13">
        <f>CosteoIndividual!C191</f>
        <v>0</v>
      </c>
      <c r="D192" s="16" t="str">
        <f>CosteoIndividual!D191</f>
        <v>COLONOSCOPIA</v>
      </c>
      <c r="E192" s="13">
        <f>CosteoIndividual!E191</f>
        <v>0</v>
      </c>
      <c r="F192" s="13" t="str">
        <f>CosteoIndividual!F191</f>
        <v xml:space="preserve">Unidad </v>
      </c>
      <c r="G192" s="13">
        <f>CosteoIndividual!G191</f>
        <v>1</v>
      </c>
      <c r="H192" s="84">
        <f>CosteoIndividual!K191</f>
        <v>1030474</v>
      </c>
      <c r="I192" s="84">
        <f>CosteoIndividual!L191</f>
        <v>1030474</v>
      </c>
      <c r="J192" s="13" t="str">
        <f>CosteoIndividual!M191</f>
        <v>Proceso FDLB-ES-C-120-2025 - PYBA</v>
      </c>
      <c r="K192" s="13">
        <f>CosteoIndividual!N191</f>
        <v>7925.2399394591657</v>
      </c>
      <c r="L192" s="13">
        <f>CosteoIndividual!O191</f>
        <v>7.6908665909346842E-3</v>
      </c>
      <c r="M192" s="10" t="str">
        <f t="shared" si="5"/>
        <v>Promedio</v>
      </c>
    </row>
    <row r="193" spans="2:13" ht="14.5" x14ac:dyDescent="0.35">
      <c r="B193" s="13">
        <f>CosteoIndividual!B192</f>
        <v>188</v>
      </c>
      <c r="C193" s="13">
        <f>CosteoIndividual!C192</f>
        <v>0</v>
      </c>
      <c r="D193" s="16" t="str">
        <f>CosteoIndividual!D192</f>
        <v>TRANSFUSIÓN SANGUINEA (POR BOLSA)</v>
      </c>
      <c r="E193" s="13">
        <f>CosteoIndividual!E192</f>
        <v>0</v>
      </c>
      <c r="F193" s="13" t="str">
        <f>CosteoIndividual!F192</f>
        <v xml:space="preserve">Unidad </v>
      </c>
      <c r="G193" s="13">
        <f>CosteoIndividual!G192</f>
        <v>1</v>
      </c>
      <c r="H193" s="84">
        <f>CosteoIndividual!K192</f>
        <v>740845</v>
      </c>
      <c r="I193" s="84">
        <f>CosteoIndividual!L192</f>
        <v>740845</v>
      </c>
      <c r="J193" s="13" t="str">
        <f>CosteoIndividual!M192</f>
        <v>Proceso FDLB-ES-C-120-2025 - PYBA</v>
      </c>
      <c r="K193" s="13">
        <f>CosteoIndividual!N192</f>
        <v>5684.7086164384464</v>
      </c>
      <c r="L193" s="13">
        <f>CosteoIndividual!O192</f>
        <v>7.6732730909293027E-3</v>
      </c>
      <c r="M193" s="10" t="str">
        <f t="shared" si="5"/>
        <v>Promedio</v>
      </c>
    </row>
    <row r="194" spans="2:13" ht="14.5" x14ac:dyDescent="0.35">
      <c r="B194" s="13">
        <f>CosteoIndividual!B193</f>
        <v>189</v>
      </c>
      <c r="C194" s="13">
        <f>CosteoIndividual!C193</f>
        <v>0</v>
      </c>
      <c r="D194" s="16" t="str">
        <f>CosteoIndividual!D193</f>
        <v>BAÑO TERAPUETICO</v>
      </c>
      <c r="E194" s="13">
        <f>CosteoIndividual!E193</f>
        <v>0</v>
      </c>
      <c r="F194" s="13" t="str">
        <f>CosteoIndividual!F193</f>
        <v xml:space="preserve">Unidad </v>
      </c>
      <c r="G194" s="13">
        <f>CosteoIndividual!G193</f>
        <v>1</v>
      </c>
      <c r="H194" s="84">
        <f>CosteoIndividual!K193</f>
        <v>142363</v>
      </c>
      <c r="I194" s="84">
        <f>CosteoIndividual!L193</f>
        <v>142363</v>
      </c>
      <c r="J194" s="13" t="str">
        <f>CosteoIndividual!M193</f>
        <v>Proceso FDLB-ES-C-120-2025 - PYBA</v>
      </c>
      <c r="K194" s="13">
        <f>CosteoIndividual!N193</f>
        <v>3604.0268671221197</v>
      </c>
      <c r="L194" s="13">
        <f>CosteoIndividual!O193</f>
        <v>2.5315779644244498E-2</v>
      </c>
      <c r="M194" s="10" t="str">
        <f t="shared" si="5"/>
        <v>Promedio</v>
      </c>
    </row>
    <row r="195" spans="2:13" ht="14.5" x14ac:dyDescent="0.35">
      <c r="B195" s="13">
        <f>CosteoIndividual!B194</f>
        <v>190</v>
      </c>
      <c r="C195" s="13" t="str">
        <f>CosteoIndividual!C194</f>
        <v xml:space="preserve">Procedimientos cavidad oral </v>
      </c>
      <c r="D195" s="16" t="str">
        <f>CosteoIndividual!D194</f>
        <v>EXODONCIA RADICAL</v>
      </c>
      <c r="E195" s="13" t="str">
        <f>CosteoIndividual!E194</f>
        <v>INCLUYE PERSONAL MÉDICO, MATERIALES, ANESTESIA, INSUMOS, MEDICAMENTOS, DILIGENCIAMIENTO DE DOCUMENTACIÓN FÍSICA Y/O DIGITAL RELACIONADA.</v>
      </c>
      <c r="F195" s="13" t="str">
        <f>CosteoIndividual!F194</f>
        <v xml:space="preserve">Unidad </v>
      </c>
      <c r="G195" s="13">
        <f>CosteoIndividual!G194</f>
        <v>1</v>
      </c>
      <c r="H195" s="84">
        <f>CosteoIndividual!K194</f>
        <v>1258859</v>
      </c>
      <c r="I195" s="84">
        <f>CosteoIndividual!L194</f>
        <v>1258859</v>
      </c>
      <c r="J195" s="13" t="str">
        <f>CosteoIndividual!M194</f>
        <v>Proceso FDLB-ES-C-120-2025 - PYBA</v>
      </c>
      <c r="K195" s="13">
        <f>CosteoIndividual!N194</f>
        <v>30922.215249613928</v>
      </c>
      <c r="L195" s="13">
        <f>CosteoIndividual!O194</f>
        <v>2.4563678952651938E-2</v>
      </c>
      <c r="M195" s="10" t="str">
        <f t="shared" si="5"/>
        <v>Promedio</v>
      </c>
    </row>
    <row r="196" spans="2:13" ht="14.5" x14ac:dyDescent="0.35">
      <c r="B196" s="13">
        <f>CosteoIndividual!B195</f>
        <v>191</v>
      </c>
      <c r="C196" s="13">
        <f>CosteoIndividual!C195</f>
        <v>0</v>
      </c>
      <c r="D196" s="16" t="str">
        <f>CosteoIndividual!D195</f>
        <v>PROFILAXIS ORAL</v>
      </c>
      <c r="E196" s="13">
        <f>CosteoIndividual!E195</f>
        <v>0</v>
      </c>
      <c r="F196" s="13" t="str">
        <f>CosteoIndividual!F195</f>
        <v xml:space="preserve">Unidad </v>
      </c>
      <c r="G196" s="13">
        <f>CosteoIndividual!G195</f>
        <v>1</v>
      </c>
      <c r="H196" s="84">
        <f>CosteoIndividual!K195</f>
        <v>606655</v>
      </c>
      <c r="I196" s="84">
        <f>CosteoIndividual!L195</f>
        <v>606655</v>
      </c>
      <c r="J196" s="13" t="str">
        <f>CosteoIndividual!M195</f>
        <v>Proceso FDLB-ES-C-120-2025 - PYBA</v>
      </c>
      <c r="K196" s="13">
        <f>CosteoIndividual!N195</f>
        <v>3508.5914273753701</v>
      </c>
      <c r="L196" s="13">
        <f>CosteoIndividual!O195</f>
        <v>5.7835000802966092E-3</v>
      </c>
      <c r="M196" s="10" t="str">
        <f t="shared" si="5"/>
        <v>Promedio</v>
      </c>
    </row>
    <row r="197" spans="2:13" ht="14.5" x14ac:dyDescent="0.35">
      <c r="B197" s="13">
        <f>CosteoIndividual!B196</f>
        <v>192</v>
      </c>
      <c r="C197" s="13" t="str">
        <f>CosteoIndividual!C196</f>
        <v xml:space="preserve">Procedimientos ortopedicos </v>
      </c>
      <c r="D197" s="16" t="str">
        <f>CosteoIndividual!D196</f>
        <v>REDUCCIÓN CERRADA DE LUXACIONES ARTICULARES.</v>
      </c>
      <c r="E197" s="13" t="str">
        <f>CosteoIndividual!E196</f>
        <v>INCLUYE PERSONAL MÉDICO ESPECIALIZADO, QUIRÓFANO, ANESTESIA GENERAL, MATERIALES DE ALTA CALIDAD Y ACORDE AL TIPO DE LESIÓN Y PACIENTE, MEDICAMENTOS Y DEMÁS INSUMOS INTRAOPERATORIOS QUE REQUIERA EL PACIENTE DILIGENCIAMIENTO DE DO-CUMENTACIÓN FÍSICA Y/O DIGITAL RELACIONADA.</v>
      </c>
      <c r="F197" s="13" t="str">
        <f>CosteoIndividual!F196</f>
        <v xml:space="preserve">Unidad </v>
      </c>
      <c r="G197" s="13">
        <f>CosteoIndividual!G196</f>
        <v>1</v>
      </c>
      <c r="H197" s="84">
        <f>CosteoIndividual!K196</f>
        <v>1752509</v>
      </c>
      <c r="I197" s="84">
        <f>CosteoIndividual!L196</f>
        <v>1752509</v>
      </c>
      <c r="J197" s="13" t="str">
        <f>CosteoIndividual!M196</f>
        <v>Proceso FDLB-ES-C-120-2025 - PYBA</v>
      </c>
      <c r="K197" s="13">
        <f>CosteoIndividual!N196</f>
        <v>22382.672826060621</v>
      </c>
      <c r="L197" s="13">
        <f>CosteoIndividual!O196</f>
        <v>1.2771784664427532E-2</v>
      </c>
      <c r="M197" s="10" t="str">
        <f t="shared" si="5"/>
        <v>Promedio</v>
      </c>
    </row>
    <row r="198" spans="2:13" ht="14.5" x14ac:dyDescent="0.35">
      <c r="B198" s="13">
        <f>CosteoIndividual!B197</f>
        <v>193</v>
      </c>
      <c r="C198" s="13">
        <f>CosteoIndividual!C197</f>
        <v>0</v>
      </c>
      <c r="D198" s="16" t="str">
        <f>CosteoIndividual!D197</f>
        <v>REDUCCIÓN ABIERTA DE LUXACIONES ARTICULARES.</v>
      </c>
      <c r="E198" s="13">
        <f>CosteoIndividual!E197</f>
        <v>0</v>
      </c>
      <c r="F198" s="13" t="str">
        <f>CosteoIndividual!F197</f>
        <v xml:space="preserve">Unidad </v>
      </c>
      <c r="G198" s="13">
        <f>CosteoIndividual!G197</f>
        <v>1</v>
      </c>
      <c r="H198" s="84">
        <f>CosteoIndividual!K197</f>
        <v>1926979</v>
      </c>
      <c r="I198" s="84">
        <f>CosteoIndividual!L197</f>
        <v>1926979</v>
      </c>
      <c r="J198" s="13" t="str">
        <f>CosteoIndividual!M197</f>
        <v>Proceso FDLB-ES-C-120-2025 - PYBA</v>
      </c>
      <c r="K198" s="13">
        <f>CosteoIndividual!N197</f>
        <v>47915.753673920321</v>
      </c>
      <c r="L198" s="13">
        <f>CosteoIndividual!O197</f>
        <v>2.4865740655369634E-2</v>
      </c>
      <c r="M198" s="10" t="str">
        <f t="shared" si="5"/>
        <v>Promedio</v>
      </c>
    </row>
    <row r="199" spans="2:13" ht="14.5" x14ac:dyDescent="0.35">
      <c r="B199" s="13">
        <f>CosteoIndividual!B198</f>
        <v>194</v>
      </c>
      <c r="C199" s="13">
        <f>CosteoIndividual!C198</f>
        <v>0</v>
      </c>
      <c r="D199" s="16" t="str">
        <f>CosteoIndividual!D198</f>
        <v>CORRECCION RUPTURA LIGAMENTO CRUZADO</v>
      </c>
      <c r="E199" s="13">
        <f>CosteoIndividual!E198</f>
        <v>0</v>
      </c>
      <c r="F199" s="13" t="str">
        <f>CosteoIndividual!F198</f>
        <v xml:space="preserve">Unidad </v>
      </c>
      <c r="G199" s="13">
        <f>CosteoIndividual!G198</f>
        <v>1</v>
      </c>
      <c r="H199" s="84">
        <f>CosteoIndividual!K198</f>
        <v>5619465</v>
      </c>
      <c r="I199" s="84">
        <f>CosteoIndividual!L198</f>
        <v>5619465</v>
      </c>
      <c r="J199" s="13" t="str">
        <f>CosteoIndividual!M198</f>
        <v>Proceso FDLB-ES-C-120-2025 - PYBA</v>
      </c>
      <c r="K199" s="13">
        <f>CosteoIndividual!N198</f>
        <v>102049.55752022773</v>
      </c>
      <c r="L199" s="13">
        <f>CosteoIndividual!O198</f>
        <v>1.8160012980177699E-2</v>
      </c>
      <c r="M199" s="10" t="str">
        <f t="shared" si="5"/>
        <v>Promedio</v>
      </c>
    </row>
    <row r="200" spans="2:13" ht="14.5" x14ac:dyDescent="0.35">
      <c r="B200" s="13">
        <f>CosteoIndividual!B199</f>
        <v>195</v>
      </c>
      <c r="C200" s="13">
        <f>CosteoIndividual!C199</f>
        <v>0</v>
      </c>
      <c r="D200" s="16" t="str">
        <f>CosteoIndividual!D199</f>
        <v>ABLACIÓN CABEZA DE CABEZA FEMORAL</v>
      </c>
      <c r="E200" s="13">
        <f>CosteoIndividual!E199</f>
        <v>0</v>
      </c>
      <c r="F200" s="13" t="str">
        <f>CosteoIndividual!F199</f>
        <v xml:space="preserve">Unidad </v>
      </c>
      <c r="G200" s="13">
        <f>CosteoIndividual!G199</f>
        <v>1</v>
      </c>
      <c r="H200" s="84">
        <f>CosteoIndividual!K199</f>
        <v>2140757</v>
      </c>
      <c r="I200" s="84">
        <f>CosteoIndividual!L199</f>
        <v>2140757</v>
      </c>
      <c r="J200" s="13" t="str">
        <f>CosteoIndividual!M199</f>
        <v>Proceso FDLB-ES-C-120-2025 - PYBA</v>
      </c>
      <c r="K200" s="13">
        <f>CosteoIndividual!N199</f>
        <v>104416.79985781825</v>
      </c>
      <c r="L200" s="13">
        <f>CosteoIndividual!O199</f>
        <v>4.877565206877657E-2</v>
      </c>
      <c r="M200" s="10" t="str">
        <f t="shared" si="5"/>
        <v>Promedio</v>
      </c>
    </row>
    <row r="201" spans="2:13" ht="14.5" x14ac:dyDescent="0.35">
      <c r="B201" s="13">
        <f>CosteoIndividual!B200</f>
        <v>196</v>
      </c>
      <c r="C201" s="13">
        <f>CosteoIndividual!C200</f>
        <v>0</v>
      </c>
      <c r="D201" s="16" t="str">
        <f>CosteoIndividual!D200</f>
        <v>ARTRODESIS</v>
      </c>
      <c r="E201" s="13">
        <f>CosteoIndividual!E200</f>
        <v>0</v>
      </c>
      <c r="F201" s="13" t="str">
        <f>CosteoIndividual!F200</f>
        <v xml:space="preserve">Unidad </v>
      </c>
      <c r="G201" s="13">
        <f>CosteoIndividual!G200</f>
        <v>1</v>
      </c>
      <c r="H201" s="84">
        <f>CosteoIndividual!K200</f>
        <v>2970000</v>
      </c>
      <c r="I201" s="84">
        <f>CosteoIndividual!L200</f>
        <v>2970000</v>
      </c>
      <c r="J201" s="13" t="str">
        <f>CosteoIndividual!M200</f>
        <v>Proceso FDLB-ES-C-120-2025 - PYBA</v>
      </c>
      <c r="K201" s="13">
        <f>CosteoIndividual!N200</f>
        <v>545711.48970861884</v>
      </c>
      <c r="L201" s="13">
        <f>CosteoIndividual!O200</f>
        <v>0.16687914427956907</v>
      </c>
      <c r="M201" s="10" t="str">
        <f t="shared" si="5"/>
        <v>Mediana</v>
      </c>
    </row>
    <row r="202" spans="2:13" ht="14.5" x14ac:dyDescent="0.35">
      <c r="B202" s="13">
        <f>CosteoIndividual!B201</f>
        <v>197</v>
      </c>
      <c r="C202" s="13">
        <f>CosteoIndividual!C201</f>
        <v>0</v>
      </c>
      <c r="D202" s="16" t="str">
        <f>CosteoIndividual!D201</f>
        <v>NEUROCIRUGÍA (HEMILAMINECTOMÍA)</v>
      </c>
      <c r="E202" s="13">
        <f>CosteoIndividual!E201</f>
        <v>0</v>
      </c>
      <c r="F202" s="13" t="str">
        <f>CosteoIndividual!F201</f>
        <v xml:space="preserve">Unidad </v>
      </c>
      <c r="G202" s="13">
        <f>CosteoIndividual!G201</f>
        <v>1</v>
      </c>
      <c r="H202" s="84">
        <f>CosteoIndividual!K201</f>
        <v>5550167</v>
      </c>
      <c r="I202" s="84">
        <f>CosteoIndividual!L201</f>
        <v>5550167</v>
      </c>
      <c r="J202" s="13" t="str">
        <f>CosteoIndividual!M201</f>
        <v>Proceso FDLB-ES-C-120-2025 - PYBA</v>
      </c>
      <c r="K202" s="13">
        <f>CosteoIndividual!N201</f>
        <v>822967.24317152251</v>
      </c>
      <c r="L202" s="13">
        <f>CosteoIndividual!O201</f>
        <v>0.14827793336623929</v>
      </c>
      <c r="M202" s="10" t="str">
        <f t="shared" si="5"/>
        <v>Promedio</v>
      </c>
    </row>
    <row r="203" spans="2:13" ht="14.5" x14ac:dyDescent="0.35">
      <c r="B203" s="13">
        <f>CosteoIndividual!B202</f>
        <v>198</v>
      </c>
      <c r="C203" s="13">
        <f>CosteoIndividual!C202</f>
        <v>0</v>
      </c>
      <c r="D203" s="16" t="str">
        <f>CosteoIndividual!D202</f>
        <v>OSTEOSÍNTESIS CON CLAVOS Y/O TORNILLO PACIENTE GRANDE (&gt;25 KG)</v>
      </c>
      <c r="E203" s="13">
        <f>CosteoIndividual!E202</f>
        <v>0</v>
      </c>
      <c r="F203" s="13" t="str">
        <f>CosteoIndividual!F202</f>
        <v xml:space="preserve">Unidad </v>
      </c>
      <c r="G203" s="13">
        <f>CosteoIndividual!G202</f>
        <v>1</v>
      </c>
      <c r="H203" s="84">
        <f>CosteoIndividual!K202</f>
        <v>2925768</v>
      </c>
      <c r="I203" s="84">
        <f>CosteoIndividual!L202</f>
        <v>2925768</v>
      </c>
      <c r="J203" s="13" t="str">
        <f>CosteoIndividual!M202</f>
        <v>Proceso FDLB-ES-C-120-2025 - PYBA</v>
      </c>
      <c r="K203" s="13">
        <f>CosteoIndividual!N202</f>
        <v>44217.739911583725</v>
      </c>
      <c r="L203" s="13">
        <f>CosteoIndividual!O202</f>
        <v>1.5113206290874495E-2</v>
      </c>
      <c r="M203" s="10" t="str">
        <f t="shared" si="5"/>
        <v>Promedio</v>
      </c>
    </row>
    <row r="204" spans="2:13" ht="14.5" x14ac:dyDescent="0.35">
      <c r="B204" s="13">
        <f>CosteoIndividual!B203</f>
        <v>199</v>
      </c>
      <c r="C204" s="13">
        <f>CosteoIndividual!C203</f>
        <v>0</v>
      </c>
      <c r="D204" s="16" t="str">
        <f>CosteoIndividual!D203</f>
        <v>OSTEOSÍNTESIS CON CLAVOS Y/O TORNILLO PACIENTE MEDIANO (&gt;10 KG - 25 KG)</v>
      </c>
      <c r="E204" s="13">
        <f>CosteoIndividual!E203</f>
        <v>0</v>
      </c>
      <c r="F204" s="13" t="str">
        <f>CosteoIndividual!F203</f>
        <v xml:space="preserve">Unidad </v>
      </c>
      <c r="G204" s="13">
        <f>CosteoIndividual!G203</f>
        <v>1</v>
      </c>
      <c r="H204" s="84">
        <f>CosteoIndividual!K203</f>
        <v>2730935</v>
      </c>
      <c r="I204" s="84">
        <f>CosteoIndividual!L203</f>
        <v>2730935</v>
      </c>
      <c r="J204" s="13" t="str">
        <f>CosteoIndividual!M203</f>
        <v>Proceso FDLB-ES-C-120-2025 - PYBA</v>
      </c>
      <c r="K204" s="13">
        <f>CosteoIndividual!N203</f>
        <v>34878.909758172806</v>
      </c>
      <c r="L204" s="13">
        <f>CosteoIndividual!O203</f>
        <v>1.2771784664427552E-2</v>
      </c>
      <c r="M204" s="10" t="str">
        <f t="shared" si="5"/>
        <v>Promedio</v>
      </c>
    </row>
    <row r="205" spans="2:13" ht="14.5" x14ac:dyDescent="0.35">
      <c r="B205" s="13">
        <f>CosteoIndividual!B204</f>
        <v>200</v>
      </c>
      <c r="C205" s="13">
        <f>CosteoIndividual!C204</f>
        <v>0</v>
      </c>
      <c r="D205" s="16" t="str">
        <f>CosteoIndividual!D204</f>
        <v>OSTEOSÍNTESIS CON CLAVOS Y/O TORNILLO PACIENTE PEQUEÑO (0 KG – 10 KG)</v>
      </c>
      <c r="E205" s="13">
        <f>CosteoIndividual!E204</f>
        <v>0</v>
      </c>
      <c r="F205" s="13" t="str">
        <f>CosteoIndividual!F204</f>
        <v xml:space="preserve">Unidad </v>
      </c>
      <c r="G205" s="13">
        <f>CosteoIndividual!G204</f>
        <v>1</v>
      </c>
      <c r="H205" s="84">
        <f>CosteoIndividual!K204</f>
        <v>2740880</v>
      </c>
      <c r="I205" s="84">
        <f>CosteoIndividual!L204</f>
        <v>2740880</v>
      </c>
      <c r="J205" s="13" t="str">
        <f>CosteoIndividual!M204</f>
        <v>Proceso FDLB-ES-C-120-2025 - PYBA</v>
      </c>
      <c r="K205" s="13">
        <f>CosteoIndividual!N204</f>
        <v>48625.419129738511</v>
      </c>
      <c r="L205" s="13">
        <f>CosteoIndividual!O204</f>
        <v>1.7740802501682165E-2</v>
      </c>
      <c r="M205" s="10" t="str">
        <f t="shared" si="5"/>
        <v>Promedio</v>
      </c>
    </row>
    <row r="206" spans="2:13" ht="14.5" x14ac:dyDescent="0.35">
      <c r="B206" s="13">
        <f>CosteoIndividual!B205</f>
        <v>201</v>
      </c>
      <c r="C206" s="13">
        <f>CosteoIndividual!C205</f>
        <v>0</v>
      </c>
      <c r="D206" s="16" t="str">
        <f>CosteoIndividual!D205</f>
        <v>OSTEOSÍNTESIS CON PLACA Y TORNILLOS PACIENTE GRANDE (&gt;25 KG)</v>
      </c>
      <c r="E206" s="13">
        <f>CosteoIndividual!E205</f>
        <v>0</v>
      </c>
      <c r="F206" s="13" t="str">
        <f>CosteoIndividual!F205</f>
        <v xml:space="preserve">Unidad </v>
      </c>
      <c r="G206" s="13">
        <f>CosteoIndividual!G205</f>
        <v>1</v>
      </c>
      <c r="H206" s="84">
        <f>CosteoIndividual!K205</f>
        <v>4341225</v>
      </c>
      <c r="I206" s="84">
        <f>CosteoIndividual!L205</f>
        <v>4341225</v>
      </c>
      <c r="J206" s="13" t="str">
        <f>CosteoIndividual!M205</f>
        <v>Proceso FDLB-ES-C-120-2025 - PYBA</v>
      </c>
      <c r="K206" s="13">
        <f>CosteoIndividual!N205</f>
        <v>43196.093246191267</v>
      </c>
      <c r="L206" s="13">
        <f>CosteoIndividual!O205</f>
        <v>9.9502077086079249E-3</v>
      </c>
      <c r="M206" s="10" t="str">
        <f t="shared" si="5"/>
        <v>Promedio</v>
      </c>
    </row>
    <row r="207" spans="2:13" ht="14.5" x14ac:dyDescent="0.35">
      <c r="B207" s="13">
        <f>CosteoIndividual!B206</f>
        <v>202</v>
      </c>
      <c r="C207" s="13">
        <f>CosteoIndividual!C206</f>
        <v>0</v>
      </c>
      <c r="D207" s="16" t="str">
        <f>CosteoIndividual!D206</f>
        <v>OSTEOSÍNTESIS CON PLACA Y TORNILLOS PACIENTE MEDIANO (&gt;10 KG - 25 KG)</v>
      </c>
      <c r="E207" s="13">
        <f>CosteoIndividual!E206</f>
        <v>0</v>
      </c>
      <c r="F207" s="13" t="str">
        <f>CosteoIndividual!F206</f>
        <v xml:space="preserve">Unidad </v>
      </c>
      <c r="G207" s="13">
        <f>CosteoIndividual!G206</f>
        <v>1</v>
      </c>
      <c r="H207" s="84">
        <f>CosteoIndividual!K206</f>
        <v>4065171</v>
      </c>
      <c r="I207" s="84">
        <f>CosteoIndividual!L206</f>
        <v>4065171</v>
      </c>
      <c r="J207" s="13" t="str">
        <f>CosteoIndividual!M206</f>
        <v>Proceso FDLB-ES-C-120-2025 - PYBA</v>
      </c>
      <c r="K207" s="13">
        <f>CosteoIndividual!N206</f>
        <v>102912.96225563106</v>
      </c>
      <c r="L207" s="13">
        <f>CosteoIndividual!O206</f>
        <v>2.5315779644244446E-2</v>
      </c>
      <c r="M207" s="10" t="str">
        <f t="shared" si="5"/>
        <v>Promedio</v>
      </c>
    </row>
    <row r="208" spans="2:13" ht="14.5" x14ac:dyDescent="0.35">
      <c r="B208" s="13">
        <f>CosteoIndividual!B207</f>
        <v>203</v>
      </c>
      <c r="C208" s="13">
        <f>CosteoIndividual!C207</f>
        <v>0</v>
      </c>
      <c r="D208" s="16" t="str">
        <f>CosteoIndividual!D207</f>
        <v>OSTEOSÍNTESIS CON PLACA Y TORNILLOS PACIENTE PEQUEÑO (0 KG – 10 KG)</v>
      </c>
      <c r="E208" s="13">
        <f>CosteoIndividual!E207</f>
        <v>0</v>
      </c>
      <c r="F208" s="13" t="str">
        <f>CosteoIndividual!F207</f>
        <v xml:space="preserve">Unidad </v>
      </c>
      <c r="G208" s="13">
        <f>CosteoIndividual!G207</f>
        <v>1</v>
      </c>
      <c r="H208" s="84">
        <f>CosteoIndividual!K207</f>
        <v>4157944</v>
      </c>
      <c r="I208" s="84">
        <f>CosteoIndividual!L207</f>
        <v>4157944</v>
      </c>
      <c r="J208" s="13" t="str">
        <f>CosteoIndividual!M207</f>
        <v>Proceso FDLB-ES-C-120-2025 - PYBA</v>
      </c>
      <c r="K208" s="13">
        <f>CosteoIndividual!N207</f>
        <v>129641.83681415494</v>
      </c>
      <c r="L208" s="13">
        <f>CosteoIndividual!O207</f>
        <v>3.1179310713964684E-2</v>
      </c>
      <c r="M208" s="10" t="str">
        <f t="shared" si="5"/>
        <v>Promedio</v>
      </c>
    </row>
    <row r="209" spans="2:13" ht="14.5" x14ac:dyDescent="0.35">
      <c r="B209" s="13">
        <f>CosteoIndividual!B208</f>
        <v>204</v>
      </c>
      <c r="C209" s="13">
        <f>CosteoIndividual!C208</f>
        <v>0</v>
      </c>
      <c r="D209" s="16" t="str">
        <f>CosteoIndividual!D208</f>
        <v>CERCLAJE</v>
      </c>
      <c r="E209" s="13">
        <f>CosteoIndividual!E208</f>
        <v>0</v>
      </c>
      <c r="F209" s="13" t="str">
        <f>CosteoIndividual!F208</f>
        <v xml:space="preserve">Unidad </v>
      </c>
      <c r="G209" s="13">
        <f>CosteoIndividual!G208</f>
        <v>1</v>
      </c>
      <c r="H209" s="84">
        <f>CosteoIndividual!K208</f>
        <v>835002</v>
      </c>
      <c r="I209" s="84">
        <f>CosteoIndividual!L208</f>
        <v>835002</v>
      </c>
      <c r="J209" s="13" t="str">
        <f>CosteoIndividual!M208</f>
        <v>Proceso FDLB-ES-C-120-2025 - PYBA</v>
      </c>
      <c r="K209" s="13">
        <f>CosteoIndividual!N208</f>
        <v>10563.269052162585</v>
      </c>
      <c r="L209" s="13">
        <f>CosteoIndividual!O208</f>
        <v>1.2650590498398751E-2</v>
      </c>
      <c r="M209" s="10" t="str">
        <f t="shared" si="5"/>
        <v>Promedio</v>
      </c>
    </row>
    <row r="210" spans="2:13" ht="14.5" x14ac:dyDescent="0.35">
      <c r="B210" s="13">
        <f>CosteoIndividual!B209</f>
        <v>205</v>
      </c>
      <c r="C210" s="13">
        <f>CosteoIndividual!C209</f>
        <v>0</v>
      </c>
      <c r="D210" s="16" t="str">
        <f>CosteoIndividual!D209</f>
        <v>AMPUTACIÓN DE MIEMBRO ANTERIOR O POSTERIOR PACIENTE PEQUEÑO (0 KG – 10 KG)</v>
      </c>
      <c r="E210" s="13">
        <f>CosteoIndividual!E209</f>
        <v>0</v>
      </c>
      <c r="F210" s="13" t="str">
        <f>CosteoIndividual!F209</f>
        <v xml:space="preserve">Unidad </v>
      </c>
      <c r="G210" s="13">
        <f>CosteoIndividual!G209</f>
        <v>1</v>
      </c>
      <c r="H210" s="84">
        <f>CosteoIndividual!K209</f>
        <v>1936890</v>
      </c>
      <c r="I210" s="84">
        <f>CosteoIndividual!L209</f>
        <v>1936890</v>
      </c>
      <c r="J210" s="13" t="str">
        <f>CosteoIndividual!M209</f>
        <v>Proceso FDLB-ES-C-120-2025 - PYBA</v>
      </c>
      <c r="K210" s="13">
        <f>CosteoIndividual!N209</f>
        <v>47280.11274299107</v>
      </c>
      <c r="L210" s="13">
        <f>CosteoIndividual!O209</f>
        <v>2.4410327285008433E-2</v>
      </c>
      <c r="M210" s="10" t="str">
        <f t="shared" si="5"/>
        <v>Promedio</v>
      </c>
    </row>
    <row r="211" spans="2:13" ht="14.5" x14ac:dyDescent="0.35">
      <c r="B211" s="13">
        <f>CosteoIndividual!B210</f>
        <v>206</v>
      </c>
      <c r="C211" s="13">
        <f>CosteoIndividual!C210</f>
        <v>0</v>
      </c>
      <c r="D211" s="16" t="str">
        <f>CosteoIndividual!D210</f>
        <v>AMPUTACIÓN DE MIEMBRO ANTERIOR O POSTERIOR PACIENTE MEDIANO (&gt;10 KG – 25 KG)</v>
      </c>
      <c r="E211" s="13">
        <f>CosteoIndividual!E210</f>
        <v>0</v>
      </c>
      <c r="F211" s="13" t="str">
        <f>CosteoIndividual!F210</f>
        <v xml:space="preserve">Unidad </v>
      </c>
      <c r="G211" s="13">
        <f>CosteoIndividual!G210</f>
        <v>1</v>
      </c>
      <c r="H211" s="84">
        <f>CosteoIndividual!K210</f>
        <v>2009919</v>
      </c>
      <c r="I211" s="84">
        <f>CosteoIndividual!L210</f>
        <v>2009919</v>
      </c>
      <c r="J211" s="13" t="str">
        <f>CosteoIndividual!M210</f>
        <v>Proceso FDLB-ES-C-120-2025 - PYBA</v>
      </c>
      <c r="K211" s="13">
        <f>CosteoIndividual!N210</f>
        <v>52095.53466480472</v>
      </c>
      <c r="L211" s="13">
        <f>CosteoIndividual!O210</f>
        <v>2.5919224238015206E-2</v>
      </c>
      <c r="M211" s="10" t="str">
        <f t="shared" si="5"/>
        <v>Promedio</v>
      </c>
    </row>
    <row r="212" spans="2:13" ht="14.5" x14ac:dyDescent="0.35">
      <c r="B212" s="13">
        <f>CosteoIndividual!B211</f>
        <v>207</v>
      </c>
      <c r="C212" s="13">
        <f>CosteoIndividual!C211</f>
        <v>0</v>
      </c>
      <c r="D212" s="16" t="str">
        <f>CosteoIndividual!D211</f>
        <v>AMPUTACIÓN DE MIEMBRO ANTERIOR O POSTERIOR PACIENTE GRANDE (&gt;25 KG)</v>
      </c>
      <c r="E212" s="13">
        <f>CosteoIndividual!E211</f>
        <v>0</v>
      </c>
      <c r="F212" s="13" t="str">
        <f>CosteoIndividual!F211</f>
        <v xml:space="preserve">Unidad </v>
      </c>
      <c r="G212" s="13">
        <f>CosteoIndividual!G211</f>
        <v>1</v>
      </c>
      <c r="H212" s="84">
        <f>CosteoIndividual!K211</f>
        <v>2178336</v>
      </c>
      <c r="I212" s="84">
        <f>CosteoIndividual!L211</f>
        <v>2178336</v>
      </c>
      <c r="J212" s="13" t="str">
        <f>CosteoIndividual!M211</f>
        <v>Proceso FDLB-ES-C-120-2025 - PYBA</v>
      </c>
      <c r="K212" s="13">
        <f>CosteoIndividual!N211</f>
        <v>12598.405646092022</v>
      </c>
      <c r="L212" s="13">
        <f>CosteoIndividual!O211</f>
        <v>5.783500080296604E-3</v>
      </c>
      <c r="M212" s="10" t="str">
        <f t="shared" si="5"/>
        <v>Promedio</v>
      </c>
    </row>
    <row r="213" spans="2:13" ht="14.5" x14ac:dyDescent="0.35">
      <c r="B213" s="13">
        <f>CosteoIndividual!B212</f>
        <v>208</v>
      </c>
      <c r="C213" s="13">
        <f>CosteoIndividual!C212</f>
        <v>0</v>
      </c>
      <c r="D213" s="16" t="str">
        <f>CosteoIndividual!D212</f>
        <v>RETIRO DE MATERIAL ORTOPEDICO (INCLUYE ANESTESIA)</v>
      </c>
      <c r="E213" s="13">
        <f>CosteoIndividual!E212</f>
        <v>0</v>
      </c>
      <c r="F213" s="13" t="str">
        <f>CosteoIndividual!F212</f>
        <v xml:space="preserve">Unidad </v>
      </c>
      <c r="G213" s="13">
        <f>CosteoIndividual!G212</f>
        <v>1</v>
      </c>
      <c r="H213" s="84">
        <f>CosteoIndividual!K212</f>
        <v>1170474</v>
      </c>
      <c r="I213" s="84">
        <f>CosteoIndividual!L212</f>
        <v>1170474</v>
      </c>
      <c r="J213" s="13" t="str">
        <f>CosteoIndividual!M212</f>
        <v>Proceso FDLB-ES-C-120-2025 - PYBA</v>
      </c>
      <c r="K213" s="13">
        <f>CosteoIndividual!N212</f>
        <v>8981.3678286212562</v>
      </c>
      <c r="L213" s="13">
        <f>CosteoIndividual!O212</f>
        <v>7.6732730909293287E-3</v>
      </c>
      <c r="M213" s="10" t="str">
        <f t="shared" si="5"/>
        <v>Promedio</v>
      </c>
    </row>
    <row r="214" spans="2:13" ht="14.5" x14ac:dyDescent="0.35">
      <c r="B214" s="13">
        <f>CosteoIndividual!B213</f>
        <v>209</v>
      </c>
      <c r="C214" s="13" t="str">
        <f>CosteoIndividual!C213</f>
        <v xml:space="preserve">Procedimientos quirúrgicos de tejidos blando </v>
      </c>
      <c r="D214" s="16" t="str">
        <f>CosteoIndividual!D213</f>
        <v>AMPUTACIÓN DE PENE</v>
      </c>
      <c r="E214" s="13" t="str">
        <f>CosteoIndividual!E213</f>
        <v>INCLUYE PERSONAL MÉDICO ESPECIALIZADO, QUIRÓFANO, TODOS LOS INSUMOS, MATERIALES, ANESTESIA, Y DEMÁS MEDICAMENTOS QUE REQUIERE EL PACIENTE DURANTE EL PROCEDIMIENTO QUIRÚRGICO, DILIGENCIAMIENTO DE DOCUMENTACIÓN FÍSICA Y/O DIGITAL RELACIONADA.</v>
      </c>
      <c r="F214" s="13" t="str">
        <f>CosteoIndividual!F213</f>
        <v xml:space="preserve">Unidad </v>
      </c>
      <c r="G214" s="13">
        <f>CosteoIndividual!G213</f>
        <v>1</v>
      </c>
      <c r="H214" s="84">
        <f>CosteoIndividual!K213</f>
        <v>1685309</v>
      </c>
      <c r="I214" s="84">
        <f>CosteoIndividual!L213</f>
        <v>1685309</v>
      </c>
      <c r="J214" s="13" t="str">
        <f>CosteoIndividual!M213</f>
        <v>Proceso FDLB-ES-C-120-2025 - PYBA</v>
      </c>
      <c r="K214" s="13">
        <f>CosteoIndividual!N213</f>
        <v>34513.013899658625</v>
      </c>
      <c r="L214" s="13">
        <f>CosteoIndividual!O213</f>
        <v>2.0478741088245569E-2</v>
      </c>
      <c r="M214" s="10" t="str">
        <f t="shared" si="5"/>
        <v>Promedio</v>
      </c>
    </row>
    <row r="215" spans="2:13" ht="14.5" x14ac:dyDescent="0.35">
      <c r="B215" s="13">
        <f>CosteoIndividual!B214</f>
        <v>210</v>
      </c>
      <c r="C215" s="13">
        <f>CosteoIndividual!C214</f>
        <v>0</v>
      </c>
      <c r="D215" s="16" t="str">
        <f>CosteoIndividual!D214</f>
        <v>AMPUTACION DE UNA O MAS FALANGES</v>
      </c>
      <c r="E215" s="13">
        <f>CosteoIndividual!E214</f>
        <v>0</v>
      </c>
      <c r="F215" s="13" t="str">
        <f>CosteoIndividual!F214</f>
        <v xml:space="preserve">Unidad </v>
      </c>
      <c r="G215" s="13">
        <f>CosteoIndividual!G214</f>
        <v>1</v>
      </c>
      <c r="H215" s="84">
        <f>CosteoIndividual!K214</f>
        <v>787511</v>
      </c>
      <c r="I215" s="84">
        <f>CosteoIndividual!L214</f>
        <v>787511</v>
      </c>
      <c r="J215" s="13" t="str">
        <f>CosteoIndividual!M214</f>
        <v>Proceso FDLB-ES-C-120-2025 - PYBA</v>
      </c>
      <c r="K215" s="13">
        <f>CosteoIndividual!N214</f>
        <v>7955.720328322981</v>
      </c>
      <c r="L215" s="13">
        <f>CosteoIndividual!O214</f>
        <v>1.0102363773095086E-2</v>
      </c>
      <c r="M215" s="10" t="str">
        <f t="shared" si="5"/>
        <v>Promedio</v>
      </c>
    </row>
    <row r="216" spans="2:13" ht="14.5" x14ac:dyDescent="0.35">
      <c r="B216" s="13">
        <f>CosteoIndividual!B215</f>
        <v>211</v>
      </c>
      <c r="C216" s="13">
        <f>CosteoIndividual!C215</f>
        <v>0</v>
      </c>
      <c r="D216" s="16" t="str">
        <f>CosteoIndividual!D215</f>
        <v>PECTINECTOMÍA UNILATERAL</v>
      </c>
      <c r="E216" s="13">
        <f>CosteoIndividual!E215</f>
        <v>0</v>
      </c>
      <c r="F216" s="13" t="str">
        <f>CosteoIndividual!F215</f>
        <v xml:space="preserve">Unidad </v>
      </c>
      <c r="G216" s="13">
        <f>CosteoIndividual!G215</f>
        <v>1</v>
      </c>
      <c r="H216" s="84">
        <f>CosteoIndividual!K215</f>
        <v>808000</v>
      </c>
      <c r="I216" s="84">
        <f>CosteoIndividual!L215</f>
        <v>808000</v>
      </c>
      <c r="J216" s="13" t="str">
        <f>CosteoIndividual!M215</f>
        <v>Proceso FDLB-ES-C-120-2025 - PYBA</v>
      </c>
      <c r="K216" s="13">
        <f>CosteoIndividual!N215</f>
        <v>137577.53498785058</v>
      </c>
      <c r="L216" s="13">
        <f>CosteoIndividual!O215</f>
        <v>0.15610867549342319</v>
      </c>
      <c r="M216" s="10" t="str">
        <f t="shared" si="5"/>
        <v>Mediana</v>
      </c>
    </row>
    <row r="217" spans="2:13" ht="14.5" x14ac:dyDescent="0.35">
      <c r="B217" s="13">
        <f>CosteoIndividual!B216</f>
        <v>212</v>
      </c>
      <c r="C217" s="13">
        <f>CosteoIndividual!C216</f>
        <v>0</v>
      </c>
      <c r="D217" s="16" t="str">
        <f>CosteoIndividual!D216</f>
        <v>PECTINECTOMÍA BILATERAL</v>
      </c>
      <c r="E217" s="13">
        <f>CosteoIndividual!E216</f>
        <v>0</v>
      </c>
      <c r="F217" s="13" t="str">
        <f>CosteoIndividual!F216</f>
        <v xml:space="preserve">Unidad </v>
      </c>
      <c r="G217" s="13">
        <f>CosteoIndividual!G216</f>
        <v>1</v>
      </c>
      <c r="H217" s="84">
        <f>CosteoIndividual!K216</f>
        <v>1083225</v>
      </c>
      <c r="I217" s="84">
        <f>CosteoIndividual!L216</f>
        <v>1083225</v>
      </c>
      <c r="J217" s="13" t="str">
        <f>CosteoIndividual!M216</f>
        <v>Proceso FDLB-ES-C-120-2025 - PYBA</v>
      </c>
      <c r="K217" s="13">
        <f>CosteoIndividual!N216</f>
        <v>203377.38986508123</v>
      </c>
      <c r="L217" s="13">
        <f>CosteoIndividual!O216</f>
        <v>0.17015587352494785</v>
      </c>
      <c r="M217" s="10" t="str">
        <f t="shared" si="5"/>
        <v>Mediana</v>
      </c>
    </row>
    <row r="218" spans="2:13" ht="14.5" x14ac:dyDescent="0.35">
      <c r="B218" s="13">
        <f>CosteoIndividual!B217</f>
        <v>213</v>
      </c>
      <c r="C218" s="13">
        <f>CosteoIndividual!C217</f>
        <v>0</v>
      </c>
      <c r="D218" s="16" t="str">
        <f>CosteoIndividual!D217</f>
        <v>FLAP GINGIVAL</v>
      </c>
      <c r="E218" s="13">
        <f>CosteoIndividual!E217</f>
        <v>0</v>
      </c>
      <c r="F218" s="13" t="str">
        <f>CosteoIndividual!F217</f>
        <v xml:space="preserve">Unidad </v>
      </c>
      <c r="G218" s="13">
        <f>CosteoIndividual!G217</f>
        <v>1</v>
      </c>
      <c r="H218" s="84">
        <f>CosteoIndividual!K217</f>
        <v>787208</v>
      </c>
      <c r="I218" s="84">
        <f>CosteoIndividual!L217</f>
        <v>787208</v>
      </c>
      <c r="J218" s="13" t="str">
        <f>CosteoIndividual!M217</f>
        <v>Proceso FDLB-ES-C-120-2025 - PYBA</v>
      </c>
      <c r="K218" s="13">
        <f>CosteoIndividual!N217</f>
        <v>106736.85028298978</v>
      </c>
      <c r="L218" s="13">
        <f>CosteoIndividual!O217</f>
        <v>0.13558907567838641</v>
      </c>
      <c r="M218" s="10" t="str">
        <f t="shared" ref="M218:M230" si="6">IF(L218="","",IF(L218&lt;0.15,"Promedio","Mediana"))</f>
        <v>Promedio</v>
      </c>
    </row>
    <row r="219" spans="2:13" ht="14.5" x14ac:dyDescent="0.35">
      <c r="B219" s="13">
        <f>CosteoIndividual!B218</f>
        <v>214</v>
      </c>
      <c r="C219" s="13">
        <f>CosteoIndividual!C218</f>
        <v>0</v>
      </c>
      <c r="D219" s="16" t="str">
        <f>CosteoIndividual!D218</f>
        <v>GASTROPEXIA</v>
      </c>
      <c r="E219" s="13">
        <f>CosteoIndividual!E218</f>
        <v>0</v>
      </c>
      <c r="F219" s="13" t="str">
        <f>CosteoIndividual!F218</f>
        <v xml:space="preserve">Unidad </v>
      </c>
      <c r="G219" s="13">
        <f>CosteoIndividual!G218</f>
        <v>1</v>
      </c>
      <c r="H219" s="84">
        <f>CosteoIndividual!K218</f>
        <v>1350159</v>
      </c>
      <c r="I219" s="84">
        <f>CosteoIndividual!L218</f>
        <v>1350159</v>
      </c>
      <c r="J219" s="13" t="str">
        <f>CosteoIndividual!M218</f>
        <v>Proceso FDLB-ES-C-120-2025 - PYBA</v>
      </c>
      <c r="K219" s="13">
        <f>CosteoIndividual!N218</f>
        <v>7782.6669427299557</v>
      </c>
      <c r="L219" s="13">
        <f>CosteoIndividual!O218</f>
        <v>5.764259107634207E-3</v>
      </c>
      <c r="M219" s="10" t="str">
        <f t="shared" si="6"/>
        <v>Promedio</v>
      </c>
    </row>
    <row r="220" spans="2:13" ht="14.5" x14ac:dyDescent="0.35">
      <c r="B220" s="13">
        <f>CosteoIndividual!B219</f>
        <v>215</v>
      </c>
      <c r="C220" s="13">
        <f>CosteoIndividual!C219</f>
        <v>0</v>
      </c>
      <c r="D220" s="16" t="str">
        <f>CosteoIndividual!D219</f>
        <v>CORRECCION QUIRURGICA PROLAPSO RECTAL</v>
      </c>
      <c r="E220" s="13">
        <f>CosteoIndividual!E219</f>
        <v>0</v>
      </c>
      <c r="F220" s="13" t="str">
        <f>CosteoIndividual!F219</f>
        <v xml:space="preserve">Unidad </v>
      </c>
      <c r="G220" s="13">
        <f>CosteoIndividual!G219</f>
        <v>1</v>
      </c>
      <c r="H220" s="84">
        <f>CosteoIndividual!K219</f>
        <v>1535096</v>
      </c>
      <c r="I220" s="84">
        <f>CosteoIndividual!L219</f>
        <v>1535096</v>
      </c>
      <c r="J220" s="13" t="str">
        <f>CosteoIndividual!M219</f>
        <v>Proceso FDLB-ES-C-120-2025 - PYBA</v>
      </c>
      <c r="K220" s="13">
        <f>CosteoIndividual!N219</f>
        <v>38171.298874117339</v>
      </c>
      <c r="L220" s="13">
        <f>CosteoIndividual!O219</f>
        <v>2.4865740655369659E-2</v>
      </c>
      <c r="M220" s="10" t="str">
        <f t="shared" si="6"/>
        <v>Promedio</v>
      </c>
    </row>
    <row r="221" spans="2:13" ht="14.5" x14ac:dyDescent="0.35">
      <c r="B221" s="13">
        <f>CosteoIndividual!B220</f>
        <v>216</v>
      </c>
      <c r="C221" s="13">
        <f>CosteoIndividual!C220</f>
        <v>0</v>
      </c>
      <c r="D221" s="16" t="str">
        <f>CosteoIndividual!D220</f>
        <v>CORRECCION CLINICA PROLAPSO RECTAL</v>
      </c>
      <c r="E221" s="13">
        <f>CosteoIndividual!E220</f>
        <v>0</v>
      </c>
      <c r="F221" s="13" t="str">
        <f>CosteoIndividual!F220</f>
        <v xml:space="preserve">Unidad </v>
      </c>
      <c r="G221" s="13">
        <f>CosteoIndividual!G220</f>
        <v>1</v>
      </c>
      <c r="H221" s="84">
        <f>CosteoIndividual!K220</f>
        <v>1042635</v>
      </c>
      <c r="I221" s="84">
        <f>CosteoIndividual!L220</f>
        <v>1042635</v>
      </c>
      <c r="J221" s="13" t="str">
        <f>CosteoIndividual!M220</f>
        <v>Proceso FDLB-ES-C-120-2025 - PYBA</v>
      </c>
      <c r="K221" s="13">
        <f>CosteoIndividual!N220</f>
        <v>18934.262535192451</v>
      </c>
      <c r="L221" s="13">
        <f>CosteoIndividual!O220</f>
        <v>1.8160012980177765E-2</v>
      </c>
      <c r="M221" s="10" t="str">
        <f t="shared" si="6"/>
        <v>Promedio</v>
      </c>
    </row>
    <row r="222" spans="2:13" ht="14.5" x14ac:dyDescent="0.35">
      <c r="B222" s="13">
        <f>CosteoIndividual!B221</f>
        <v>217</v>
      </c>
      <c r="C222" s="13">
        <f>CosteoIndividual!C221</f>
        <v>0</v>
      </c>
      <c r="D222" s="16" t="str">
        <f>CosteoIndividual!D221</f>
        <v>OVARIOHISTERECTOMIA</v>
      </c>
      <c r="E222" s="13">
        <f>CosteoIndividual!E221</f>
        <v>0</v>
      </c>
      <c r="F222" s="13" t="str">
        <f>CosteoIndividual!F221</f>
        <v xml:space="preserve">Unidad </v>
      </c>
      <c r="G222" s="13">
        <f>CosteoIndividual!G221</f>
        <v>1</v>
      </c>
      <c r="H222" s="84">
        <f>CosteoIndividual!K221</f>
        <v>1666433</v>
      </c>
      <c r="I222" s="84">
        <f>CosteoIndividual!L221</f>
        <v>1666433</v>
      </c>
      <c r="J222" s="13" t="str">
        <f>CosteoIndividual!M221</f>
        <v>Proceso FDLB-ES-C-120-2025 - PYBA</v>
      </c>
      <c r="K222" s="13">
        <f>CosteoIndividual!N221</f>
        <v>52802.717656501598</v>
      </c>
      <c r="L222" s="13">
        <f>CosteoIndividual!O221</f>
        <v>3.168607262956822E-2</v>
      </c>
      <c r="M222" s="10" t="str">
        <f t="shared" si="6"/>
        <v>Promedio</v>
      </c>
    </row>
    <row r="223" spans="2:13" ht="14.5" x14ac:dyDescent="0.35">
      <c r="B223" s="13">
        <f>CosteoIndividual!B222</f>
        <v>218</v>
      </c>
      <c r="C223" s="13">
        <f>CosteoIndividual!C222</f>
        <v>0</v>
      </c>
      <c r="D223" s="16" t="str">
        <f>CosteoIndividual!D222</f>
        <v>ORQUIECTOMIA</v>
      </c>
      <c r="E223" s="13">
        <f>CosteoIndividual!E222</f>
        <v>0</v>
      </c>
      <c r="F223" s="13" t="str">
        <f>CosteoIndividual!F222</f>
        <v xml:space="preserve">Unidad </v>
      </c>
      <c r="G223" s="13">
        <f>CosteoIndividual!G222</f>
        <v>1</v>
      </c>
      <c r="H223" s="84">
        <f>CosteoIndividual!K222</f>
        <v>498060</v>
      </c>
      <c r="I223" s="84">
        <f>CosteoIndividual!L222</f>
        <v>498060</v>
      </c>
      <c r="J223" s="13" t="str">
        <f>CosteoIndividual!M222</f>
        <v>Proceso FDLB-ES-C-120-2025 - PYBA</v>
      </c>
      <c r="K223" s="13">
        <f>CosteoIndividual!N222</f>
        <v>6316.4403808055185</v>
      </c>
      <c r="L223" s="13">
        <f>CosteoIndividual!O222</f>
        <v>1.2682086286221977E-2</v>
      </c>
      <c r="M223" s="10" t="str">
        <f t="shared" si="6"/>
        <v>Promedio</v>
      </c>
    </row>
    <row r="224" spans="2:13" ht="14.5" x14ac:dyDescent="0.35">
      <c r="B224" s="13">
        <f>CosteoIndividual!B223</f>
        <v>219</v>
      </c>
      <c r="C224" s="13">
        <f>CosteoIndividual!C223</f>
        <v>0</v>
      </c>
      <c r="D224" s="16" t="str">
        <f>CosteoIndividual!D223</f>
        <v>CORECCION ECTROPION BILATERAL</v>
      </c>
      <c r="E224" s="13">
        <f>CosteoIndividual!E223</f>
        <v>0</v>
      </c>
      <c r="F224" s="13" t="str">
        <f>CosteoIndividual!F223</f>
        <v xml:space="preserve">Unidad </v>
      </c>
      <c r="G224" s="13">
        <f>CosteoIndividual!G223</f>
        <v>1</v>
      </c>
      <c r="H224" s="84">
        <f>CosteoIndividual!K223</f>
        <v>1000386</v>
      </c>
      <c r="I224" s="84">
        <f>CosteoIndividual!L223</f>
        <v>1000386</v>
      </c>
      <c r="J224" s="13" t="str">
        <f>CosteoIndividual!M223</f>
        <v>Proceso FDLB-ES-C-120-2025 - PYBA</v>
      </c>
      <c r="K224" s="13">
        <f>CosteoIndividual!N223</f>
        <v>12776.709900963438</v>
      </c>
      <c r="L224" s="13">
        <f>CosteoIndividual!O223</f>
        <v>1.2771784664427526E-2</v>
      </c>
      <c r="M224" s="10" t="str">
        <f t="shared" si="6"/>
        <v>Promedio</v>
      </c>
    </row>
    <row r="225" spans="2:13" ht="14.5" x14ac:dyDescent="0.35">
      <c r="B225" s="13">
        <f>CosteoIndividual!B224</f>
        <v>220</v>
      </c>
      <c r="C225" s="13">
        <f>CosteoIndividual!C224</f>
        <v>0</v>
      </c>
      <c r="D225" s="16" t="str">
        <f>CosteoIndividual!D224</f>
        <v>CORECCION ECTROPIÓN UNILATERAL</v>
      </c>
      <c r="E225" s="13">
        <f>CosteoIndividual!E224</f>
        <v>0</v>
      </c>
      <c r="F225" s="13" t="str">
        <f>CosteoIndividual!F224</f>
        <v xml:space="preserve">Unidad </v>
      </c>
      <c r="G225" s="13">
        <f>CosteoIndividual!G224</f>
        <v>1</v>
      </c>
      <c r="H225" s="84">
        <f>CosteoIndividual!K224</f>
        <v>673059</v>
      </c>
      <c r="I225" s="84">
        <f>CosteoIndividual!L224</f>
        <v>673059</v>
      </c>
      <c r="J225" s="13" t="str">
        <f>CosteoIndividual!M224</f>
        <v>Proceso FDLB-ES-C-120-2025 - PYBA</v>
      </c>
      <c r="K225" s="13">
        <f>CosteoIndividual!N224</f>
        <v>11940.60633385837</v>
      </c>
      <c r="L225" s="13">
        <f>CosteoIndividual!O224</f>
        <v>1.7740802501682192E-2</v>
      </c>
      <c r="M225" s="10" t="str">
        <f t="shared" si="6"/>
        <v>Promedio</v>
      </c>
    </row>
    <row r="226" spans="2:13" ht="14.5" x14ac:dyDescent="0.35">
      <c r="B226" s="13">
        <f>CosteoIndividual!B225</f>
        <v>221</v>
      </c>
      <c r="C226" s="13">
        <f>CosteoIndividual!C225</f>
        <v>0</v>
      </c>
      <c r="D226" s="16" t="str">
        <f>CosteoIndividual!D225</f>
        <v>TENORRAFIA</v>
      </c>
      <c r="E226" s="13">
        <f>CosteoIndividual!E225</f>
        <v>0</v>
      </c>
      <c r="F226" s="13" t="str">
        <f>CosteoIndividual!F225</f>
        <v xml:space="preserve">Unidad </v>
      </c>
      <c r="G226" s="13">
        <f>CosteoIndividual!G225</f>
        <v>1</v>
      </c>
      <c r="H226" s="84">
        <f>CosteoIndividual!K225</f>
        <v>1665050</v>
      </c>
      <c r="I226" s="84">
        <f>CosteoIndividual!L225</f>
        <v>1665050</v>
      </c>
      <c r="J226" s="13" t="str">
        <f>CosteoIndividual!M225</f>
        <v>Proceso FDLB-ES-C-120-2025 - PYBA</v>
      </c>
      <c r="K226" s="13">
        <f>CosteoIndividual!N225</f>
        <v>246890.1729514563</v>
      </c>
      <c r="L226" s="13">
        <f>CosteoIndividual!O225</f>
        <v>0.14827793336623904</v>
      </c>
      <c r="M226" s="10" t="str">
        <f t="shared" si="6"/>
        <v>Promedio</v>
      </c>
    </row>
    <row r="227" spans="2:13" ht="14.5" x14ac:dyDescent="0.35">
      <c r="B227" s="13">
        <f>CosteoIndividual!B226</f>
        <v>222</v>
      </c>
      <c r="C227" s="13">
        <f>CosteoIndividual!C226</f>
        <v>0</v>
      </c>
      <c r="D227" s="16" t="str">
        <f>CosteoIndividual!D226</f>
        <v>TRAQUEOTOMÍA</v>
      </c>
      <c r="E227" s="13">
        <f>CosteoIndividual!E226</f>
        <v>0</v>
      </c>
      <c r="F227" s="13" t="str">
        <f>CosteoIndividual!F226</f>
        <v xml:space="preserve">Unidad </v>
      </c>
      <c r="G227" s="13">
        <f>CosteoIndividual!G226</f>
        <v>1</v>
      </c>
      <c r="H227" s="84">
        <f>CosteoIndividual!K226</f>
        <v>682500</v>
      </c>
      <c r="I227" s="84">
        <f>CosteoIndividual!L226</f>
        <v>682500</v>
      </c>
      <c r="J227" s="13" t="str">
        <f>CosteoIndividual!M226</f>
        <v>Proceso FDLB-ES-C-120-2025 - PYBA</v>
      </c>
      <c r="K227" s="13">
        <f>CosteoIndividual!N226</f>
        <v>134400.00949435745</v>
      </c>
      <c r="L227" s="13">
        <f>CosteoIndividual!O226</f>
        <v>0.1780319254151693</v>
      </c>
      <c r="M227" s="10" t="str">
        <f t="shared" si="6"/>
        <v>Mediana</v>
      </c>
    </row>
    <row r="228" spans="2:13" ht="14.5" x14ac:dyDescent="0.35">
      <c r="B228" s="13">
        <f>CosteoIndividual!B227</f>
        <v>223</v>
      </c>
      <c r="C228" s="13">
        <f>CosteoIndividual!C227</f>
        <v>0</v>
      </c>
      <c r="D228" s="16" t="str">
        <f>CosteoIndividual!D227</f>
        <v>URETROSTOMÍA</v>
      </c>
      <c r="E228" s="13">
        <f>CosteoIndividual!E227</f>
        <v>0</v>
      </c>
      <c r="F228" s="13" t="str">
        <f>CosteoIndividual!F227</f>
        <v xml:space="preserve">Unidad </v>
      </c>
      <c r="G228" s="13">
        <f>CosteoIndividual!G227</f>
        <v>1</v>
      </c>
      <c r="H228" s="84">
        <f>CosteoIndividual!K227</f>
        <v>1785855</v>
      </c>
      <c r="I228" s="84">
        <f>CosteoIndividual!L227</f>
        <v>1785855</v>
      </c>
      <c r="J228" s="13" t="str">
        <f>CosteoIndividual!M227</f>
        <v>Proceso FDLB-ES-C-120-2025 - PYBA</v>
      </c>
      <c r="K228" s="13">
        <f>CosteoIndividual!N227</f>
        <v>55681.734550297791</v>
      </c>
      <c r="L228" s="13">
        <f>CosteoIndividual!O227</f>
        <v>3.1179310713964663E-2</v>
      </c>
      <c r="M228" s="10" t="str">
        <f t="shared" si="6"/>
        <v>Promedio</v>
      </c>
    </row>
    <row r="229" spans="2:13" ht="14.5" x14ac:dyDescent="0.35">
      <c r="B229" s="13">
        <f>CosteoIndividual!B228</f>
        <v>224</v>
      </c>
      <c r="C229" s="13">
        <f>CosteoIndividual!C228</f>
        <v>0</v>
      </c>
      <c r="D229" s="16" t="str">
        <f>CosteoIndividual!D228</f>
        <v>NEFRECTOMÍA</v>
      </c>
      <c r="E229" s="13">
        <f>CosteoIndividual!E228</f>
        <v>0</v>
      </c>
      <c r="F229" s="13" t="str">
        <f>CosteoIndividual!F228</f>
        <v xml:space="preserve">Unidad </v>
      </c>
      <c r="G229" s="13">
        <f>CosteoIndividual!G228</f>
        <v>1</v>
      </c>
      <c r="H229" s="84">
        <f>CosteoIndividual!K228</f>
        <v>1584000</v>
      </c>
      <c r="I229" s="84">
        <f>CosteoIndividual!L228</f>
        <v>1584000</v>
      </c>
      <c r="J229" s="13" t="str">
        <f>CosteoIndividual!M228</f>
        <v>Proceso FDLB-ES-C-120-2025 - PYBA</v>
      </c>
      <c r="K229" s="13">
        <f>CosteoIndividual!N228</f>
        <v>298454.77602701052</v>
      </c>
      <c r="L229" s="13">
        <f>CosteoIndividual!O228</f>
        <v>0.17190775057235075</v>
      </c>
      <c r="M229" s="10" t="str">
        <f t="shared" si="6"/>
        <v>Mediana</v>
      </c>
    </row>
    <row r="230" spans="2:13" ht="14.5" x14ac:dyDescent="0.35">
      <c r="B230" s="13">
        <f>CosteoIndividual!B229</f>
        <v>225</v>
      </c>
      <c r="C230" s="13">
        <f>CosteoIndividual!C229</f>
        <v>0</v>
      </c>
      <c r="D230" s="16" t="str">
        <f>CosteoIndividual!D229</f>
        <v>CISTOTOMIA</v>
      </c>
      <c r="E230" s="13">
        <f>CosteoIndividual!E229</f>
        <v>0</v>
      </c>
      <c r="F230" s="13" t="str">
        <f>CosteoIndividual!F229</f>
        <v xml:space="preserve">Unidad </v>
      </c>
      <c r="G230" s="13">
        <f>CosteoIndividual!G229</f>
        <v>1</v>
      </c>
      <c r="H230" s="84">
        <f>CosteoIndividual!K229</f>
        <v>1437868</v>
      </c>
      <c r="I230" s="84">
        <f>CosteoIndividual!L229</f>
        <v>1437868</v>
      </c>
      <c r="J230" s="13" t="str">
        <f>CosteoIndividual!M229</f>
        <v>Proceso FDLB-ES-C-120-2025 - PYBA</v>
      </c>
      <c r="K230" s="13">
        <f>CosteoIndividual!N229</f>
        <v>44831.733906756628</v>
      </c>
      <c r="L230" s="13">
        <f>CosteoIndividual!O229</f>
        <v>3.1179310713964677E-2</v>
      </c>
      <c r="M230" s="10" t="str">
        <f t="shared" si="6"/>
        <v>Promedio</v>
      </c>
    </row>
    <row r="231" spans="2:13" ht="14.5" x14ac:dyDescent="0.35">
      <c r="B231" s="13">
        <f>CosteoIndividual!B230</f>
        <v>226</v>
      </c>
      <c r="C231" s="13">
        <f>CosteoIndividual!C230</f>
        <v>0</v>
      </c>
      <c r="D231" s="16" t="str">
        <f>CosteoIndividual!D230</f>
        <v>CORRECCION PROTRUSION DE GLÁNDULA DE HARDER PRESERVANDOLA POR OJO</v>
      </c>
      <c r="E231" s="13">
        <f>CosteoIndividual!E230</f>
        <v>0</v>
      </c>
      <c r="F231" s="13" t="str">
        <f>CosteoIndividual!F230</f>
        <v xml:space="preserve">Unidad </v>
      </c>
      <c r="G231" s="13">
        <f>CosteoIndividual!G230</f>
        <v>1</v>
      </c>
      <c r="H231" s="84">
        <f>CosteoIndividual!K230</f>
        <v>482978</v>
      </c>
      <c r="I231" s="84">
        <f>CosteoIndividual!L230</f>
        <v>482978</v>
      </c>
      <c r="J231" s="13" t="str">
        <f>CosteoIndividual!M230</f>
        <v>Proceso FDLB-ES-C-120-2025 - PYBA</v>
      </c>
      <c r="K231" s="13">
        <f>CosteoIndividual!N230</f>
        <v>6109.96268854342</v>
      </c>
      <c r="L231" s="13">
        <f>CosteoIndividual!O230</f>
        <v>1.2650590498398725E-2</v>
      </c>
      <c r="M231" s="10" t="str">
        <f t="shared" ref="M231:M258" si="7">IF(L231="","",IF(L231&lt;0.15,"Promedio","Mediana"))</f>
        <v>Promedio</v>
      </c>
    </row>
    <row r="232" spans="2:13" ht="14.5" x14ac:dyDescent="0.35">
      <c r="B232" s="13">
        <f>CosteoIndividual!B231</f>
        <v>227</v>
      </c>
      <c r="C232" s="13">
        <f>CosteoIndividual!C231</f>
        <v>0</v>
      </c>
      <c r="D232" s="16" t="str">
        <f>CosteoIndividual!D231</f>
        <v>MASTECTOMÍA PARCIAL</v>
      </c>
      <c r="E232" s="13">
        <f>CosteoIndividual!E231</f>
        <v>0</v>
      </c>
      <c r="F232" s="13" t="str">
        <f>CosteoIndividual!F231</f>
        <v xml:space="preserve">Unidad </v>
      </c>
      <c r="G232" s="13">
        <f>CosteoIndividual!G231</f>
        <v>1</v>
      </c>
      <c r="H232" s="84">
        <f>CosteoIndividual!K231</f>
        <v>973803</v>
      </c>
      <c r="I232" s="84">
        <f>CosteoIndividual!L231</f>
        <v>973803</v>
      </c>
      <c r="J232" s="13" t="str">
        <f>CosteoIndividual!M231</f>
        <v>Proceso FDLB-ES-C-120-2025 - PYBA</v>
      </c>
      <c r="K232" s="13">
        <f>CosteoIndividual!N231</f>
        <v>12404.23395301659</v>
      </c>
      <c r="L232" s="13">
        <f>CosteoIndividual!O231</f>
        <v>1.2737931355902383E-2</v>
      </c>
      <c r="M232" s="10" t="str">
        <f t="shared" si="7"/>
        <v>Promedio</v>
      </c>
    </row>
    <row r="233" spans="2:13" ht="14.5" x14ac:dyDescent="0.35">
      <c r="B233" s="13">
        <f>CosteoIndividual!B232</f>
        <v>228</v>
      </c>
      <c r="C233" s="13">
        <f>CosteoIndividual!C232</f>
        <v>0</v>
      </c>
      <c r="D233" s="16" t="str">
        <f>CosteoIndividual!D232</f>
        <v>MASTECTOMÍA RADICAL</v>
      </c>
      <c r="E233" s="13">
        <f>CosteoIndividual!E232</f>
        <v>0</v>
      </c>
      <c r="F233" s="13" t="str">
        <f>CosteoIndividual!F232</f>
        <v xml:space="preserve">Unidad </v>
      </c>
      <c r="G233" s="13">
        <f>CosteoIndividual!G232</f>
        <v>1</v>
      </c>
      <c r="H233" s="84">
        <f>CosteoIndividual!K232</f>
        <v>1154720</v>
      </c>
      <c r="I233" s="84">
        <f>CosteoIndividual!L232</f>
        <v>1154720</v>
      </c>
      <c r="J233" s="13" t="str">
        <f>CosteoIndividual!M232</f>
        <v>Proceso FDLB-ES-C-120-2025 - PYBA</v>
      </c>
      <c r="K233" s="13">
        <f>CosteoIndividual!N232</f>
        <v>28964.162086834698</v>
      </c>
      <c r="L233" s="13">
        <f>CosteoIndividual!O232</f>
        <v>2.5083272761530825E-2</v>
      </c>
      <c r="M233" s="10" t="str">
        <f t="shared" si="7"/>
        <v>Promedio</v>
      </c>
    </row>
    <row r="234" spans="2:13" ht="14.5" x14ac:dyDescent="0.35">
      <c r="B234" s="13">
        <f>CosteoIndividual!B233</f>
        <v>229</v>
      </c>
      <c r="C234" s="13">
        <f>CosteoIndividual!C233</f>
        <v>0</v>
      </c>
      <c r="D234" s="16" t="str">
        <f>CosteoIndividual!D233</f>
        <v>LAPAROTOMIA EXPLORATORIA</v>
      </c>
      <c r="E234" s="13">
        <f>CosteoIndividual!E233</f>
        <v>0</v>
      </c>
      <c r="F234" s="13" t="str">
        <f>CosteoIndividual!F233</f>
        <v xml:space="preserve">Unidad </v>
      </c>
      <c r="G234" s="13">
        <f>CosteoIndividual!G233</f>
        <v>1</v>
      </c>
      <c r="H234" s="84">
        <f>CosteoIndividual!K233</f>
        <v>861800</v>
      </c>
      <c r="I234" s="84">
        <f>CosteoIndividual!L233</f>
        <v>861800</v>
      </c>
      <c r="J234" s="13" t="str">
        <f>CosteoIndividual!M233</f>
        <v>Proceso FDLB-ES-C-120-2025 - PYBA</v>
      </c>
      <c r="K234" s="13">
        <f>CosteoIndividual!N233</f>
        <v>15760.832147231575</v>
      </c>
      <c r="L234" s="13">
        <f>CosteoIndividual!O233</f>
        <v>1.8288270890108167E-2</v>
      </c>
      <c r="M234" s="10" t="str">
        <f t="shared" si="7"/>
        <v>Promedio</v>
      </c>
    </row>
    <row r="235" spans="2:13" ht="14.5" x14ac:dyDescent="0.35">
      <c r="B235" s="13">
        <f>CosteoIndividual!B234</f>
        <v>230</v>
      </c>
      <c r="C235" s="13">
        <f>CosteoIndividual!C234</f>
        <v>0</v>
      </c>
      <c r="D235" s="16" t="str">
        <f>CosteoIndividual!D234</f>
        <v>ENUCLEACIÓN</v>
      </c>
      <c r="E235" s="13">
        <f>CosteoIndividual!E234</f>
        <v>0</v>
      </c>
      <c r="F235" s="13" t="str">
        <f>CosteoIndividual!F234</f>
        <v xml:space="preserve">Unidad </v>
      </c>
      <c r="G235" s="13">
        <f>CosteoIndividual!G234</f>
        <v>1</v>
      </c>
      <c r="H235" s="84">
        <f>CosteoIndividual!K234</f>
        <v>1377190</v>
      </c>
      <c r="I235" s="84">
        <f>CosteoIndividual!L234</f>
        <v>1377190</v>
      </c>
      <c r="J235" s="13" t="str">
        <f>CosteoIndividual!M234</f>
        <v>Proceso FDLB-ES-C-120-2025 - PYBA</v>
      </c>
      <c r="K235" s="13">
        <f>CosteoIndividual!N234</f>
        <v>13912.877432420019</v>
      </c>
      <c r="L235" s="13">
        <f>CosteoIndividual!O234</f>
        <v>1.0102363773095133E-2</v>
      </c>
      <c r="M235" s="10" t="str">
        <f t="shared" si="7"/>
        <v>Promedio</v>
      </c>
    </row>
    <row r="236" spans="2:13" ht="14.5" x14ac:dyDescent="0.35">
      <c r="B236" s="13">
        <f>CosteoIndividual!B235</f>
        <v>231</v>
      </c>
      <c r="C236" s="13">
        <f>CosteoIndividual!C235</f>
        <v>0</v>
      </c>
      <c r="D236" s="16" t="str">
        <f>CosteoIndividual!D235</f>
        <v>FLAP CONJUNTIVAL POR OJO</v>
      </c>
      <c r="E236" s="13">
        <f>CosteoIndividual!E235</f>
        <v>0</v>
      </c>
      <c r="F236" s="13" t="str">
        <f>CosteoIndividual!F235</f>
        <v xml:space="preserve">Unidad </v>
      </c>
      <c r="G236" s="13">
        <f>CosteoIndividual!G235</f>
        <v>1</v>
      </c>
      <c r="H236" s="84">
        <f>CosteoIndividual!K235</f>
        <v>760656</v>
      </c>
      <c r="I236" s="84">
        <f>CosteoIndividual!L235</f>
        <v>760656</v>
      </c>
      <c r="J236" s="13" t="str">
        <f>CosteoIndividual!M235</f>
        <v>Proceso FDLB-ES-C-120-2025 - PYBA</v>
      </c>
      <c r="K236" s="13">
        <f>CosteoIndividual!N235</f>
        <v>5850.1018328377377</v>
      </c>
      <c r="L236" s="13">
        <f>CosteoIndividual!O235</f>
        <v>7.6908665909347232E-3</v>
      </c>
      <c r="M236" s="10" t="str">
        <f t="shared" si="7"/>
        <v>Promedio</v>
      </c>
    </row>
    <row r="237" spans="2:13" ht="14.5" x14ac:dyDescent="0.35">
      <c r="B237" s="13">
        <f>CosteoIndividual!B236</f>
        <v>232</v>
      </c>
      <c r="C237" s="13">
        <f>CosteoIndividual!C236</f>
        <v>0</v>
      </c>
      <c r="D237" s="16" t="str">
        <f>CosteoIndividual!D236</f>
        <v>GASTROSTOMÍA</v>
      </c>
      <c r="E237" s="13">
        <f>CosteoIndividual!E236</f>
        <v>0</v>
      </c>
      <c r="F237" s="13" t="str">
        <f>CosteoIndividual!F236</f>
        <v xml:space="preserve">Unidad </v>
      </c>
      <c r="G237" s="13">
        <f>CosteoIndividual!G236</f>
        <v>1</v>
      </c>
      <c r="H237" s="84">
        <f>CosteoIndividual!K236</f>
        <v>984750</v>
      </c>
      <c r="I237" s="84">
        <f>CosteoIndividual!L236</f>
        <v>984750</v>
      </c>
      <c r="J237" s="13" t="str">
        <f>CosteoIndividual!M236</f>
        <v>Proceso FDLB-ES-C-120-2025 - PYBA</v>
      </c>
      <c r="K237" s="13">
        <f>CosteoIndividual!N236</f>
        <v>184888.53624098291</v>
      </c>
      <c r="L237" s="13">
        <f>CosteoIndividual!O236</f>
        <v>0.17015587352494785</v>
      </c>
      <c r="M237" s="10" t="str">
        <f t="shared" si="7"/>
        <v>Mediana</v>
      </c>
    </row>
    <row r="238" spans="2:13" ht="14.5" x14ac:dyDescent="0.35">
      <c r="B238" s="13">
        <f>CosteoIndividual!B237</f>
        <v>233</v>
      </c>
      <c r="C238" s="13">
        <f>CosteoIndividual!C237</f>
        <v>0</v>
      </c>
      <c r="D238" s="16" t="str">
        <f>CosteoIndividual!D237</f>
        <v>CORRECCION HERNIA DIAFRAGMÁTICA</v>
      </c>
      <c r="E238" s="13">
        <f>CosteoIndividual!E237</f>
        <v>0</v>
      </c>
      <c r="F238" s="13" t="str">
        <f>CosteoIndividual!F237</f>
        <v xml:space="preserve">Unidad </v>
      </c>
      <c r="G238" s="13">
        <f>CosteoIndividual!G237</f>
        <v>1</v>
      </c>
      <c r="H238" s="84">
        <f>CosteoIndividual!K237</f>
        <v>1768493</v>
      </c>
      <c r="I238" s="84">
        <f>CosteoIndividual!L237</f>
        <v>1768493</v>
      </c>
      <c r="J238" s="13" t="str">
        <f>CosteoIndividual!M237</f>
        <v>Proceso FDLB-ES-C-120-2025 - PYBA</v>
      </c>
      <c r="K238" s="13">
        <f>CosteoIndividual!N237</f>
        <v>43974.875872543518</v>
      </c>
      <c r="L238" s="13">
        <f>CosteoIndividual!O237</f>
        <v>2.4865740655369676E-2</v>
      </c>
      <c r="M238" s="10" t="str">
        <f t="shared" si="7"/>
        <v>Promedio</v>
      </c>
    </row>
    <row r="239" spans="2:13" ht="14.5" x14ac:dyDescent="0.35">
      <c r="B239" s="13">
        <f>CosteoIndividual!B238</f>
        <v>234</v>
      </c>
      <c r="C239" s="13">
        <f>CosteoIndividual!C238</f>
        <v>0</v>
      </c>
      <c r="D239" s="16" t="str">
        <f>CosteoIndividual!D238</f>
        <v>CORRECCION HERNIA ESCROTAL</v>
      </c>
      <c r="E239" s="13">
        <f>CosteoIndividual!E238</f>
        <v>0</v>
      </c>
      <c r="F239" s="13" t="str">
        <f>CosteoIndividual!F238</f>
        <v xml:space="preserve">Unidad </v>
      </c>
      <c r="G239" s="13">
        <f>CosteoIndividual!G238</f>
        <v>1</v>
      </c>
      <c r="H239" s="84">
        <f>CosteoIndividual!K238</f>
        <v>793827</v>
      </c>
      <c r="I239" s="84">
        <f>CosteoIndividual!L238</f>
        <v>793827</v>
      </c>
      <c r="J239" s="13" t="str">
        <f>CosteoIndividual!M238</f>
        <v>Proceso FDLB-ES-C-120-2025 - PYBA</v>
      </c>
      <c r="K239" s="13">
        <f>CosteoIndividual!N238</f>
        <v>4575.8269338954551</v>
      </c>
      <c r="L239" s="13">
        <f>CosteoIndividual!O238</f>
        <v>5.7642591076341671E-3</v>
      </c>
      <c r="M239" s="10" t="str">
        <f t="shared" si="7"/>
        <v>Promedio</v>
      </c>
    </row>
    <row r="240" spans="2:13" ht="14.5" x14ac:dyDescent="0.35">
      <c r="B240" s="13">
        <f>CosteoIndividual!B239</f>
        <v>235</v>
      </c>
      <c r="C240" s="13">
        <f>CosteoIndividual!C239</f>
        <v>0</v>
      </c>
      <c r="D240" s="16" t="str">
        <f>CosteoIndividual!D239</f>
        <v>CORRECCION HERNIA INGUINAL</v>
      </c>
      <c r="E240" s="13">
        <f>CosteoIndividual!E239</f>
        <v>0</v>
      </c>
      <c r="F240" s="13" t="str">
        <f>CosteoIndividual!F239</f>
        <v xml:space="preserve">Unidad </v>
      </c>
      <c r="G240" s="13">
        <f>CosteoIndividual!G239</f>
        <v>1</v>
      </c>
      <c r="H240" s="84">
        <f>CosteoIndividual!K239</f>
        <v>1393693</v>
      </c>
      <c r="I240" s="84">
        <f>CosteoIndividual!L239</f>
        <v>1393693</v>
      </c>
      <c r="J240" s="13" t="str">
        <f>CosteoIndividual!M239</f>
        <v>Proceso FDLB-ES-C-120-2025 - PYBA</v>
      </c>
      <c r="K240" s="13">
        <f>CosteoIndividual!N239</f>
        <v>34020.491351374803</v>
      </c>
      <c r="L240" s="13">
        <f>CosteoIndividual!O239</f>
        <v>2.4410327285008457E-2</v>
      </c>
      <c r="M240" s="10" t="str">
        <f t="shared" si="7"/>
        <v>Promedio</v>
      </c>
    </row>
    <row r="241" spans="2:13" ht="14.5" x14ac:dyDescent="0.35">
      <c r="B241" s="13">
        <f>CosteoIndividual!B240</f>
        <v>236</v>
      </c>
      <c r="C241" s="13">
        <f>CosteoIndividual!C240</f>
        <v>0</v>
      </c>
      <c r="D241" s="16" t="str">
        <f>CosteoIndividual!D240</f>
        <v>CORRECCION HERNIA PERINEAL</v>
      </c>
      <c r="E241" s="13">
        <f>CosteoIndividual!E240</f>
        <v>0</v>
      </c>
      <c r="F241" s="13" t="str">
        <f>CosteoIndividual!F240</f>
        <v xml:space="preserve">Unidad </v>
      </c>
      <c r="G241" s="13">
        <f>CosteoIndividual!G240</f>
        <v>1</v>
      </c>
      <c r="H241" s="84">
        <f>CosteoIndividual!K240</f>
        <v>779515</v>
      </c>
      <c r="I241" s="84">
        <f>CosteoIndividual!L240</f>
        <v>779515</v>
      </c>
      <c r="J241" s="13" t="str">
        <f>CosteoIndividual!M240</f>
        <v>Proceso FDLB-ES-C-120-2025 - PYBA</v>
      </c>
      <c r="K241" s="13">
        <f>CosteoIndividual!N240</f>
        <v>4493.3251032850594</v>
      </c>
      <c r="L241" s="13">
        <f>CosteoIndividual!O240</f>
        <v>5.764259107634194E-3</v>
      </c>
      <c r="M241" s="10" t="str">
        <f t="shared" si="7"/>
        <v>Promedio</v>
      </c>
    </row>
    <row r="242" spans="2:13" ht="14.5" x14ac:dyDescent="0.35">
      <c r="B242" s="13">
        <f>CosteoIndividual!B241</f>
        <v>237</v>
      </c>
      <c r="C242" s="13">
        <f>CosteoIndividual!C241</f>
        <v>0</v>
      </c>
      <c r="D242" s="16" t="str">
        <f>CosteoIndividual!D241</f>
        <v>CORRECCION HERNIA UMBILICAL</v>
      </c>
      <c r="E242" s="13">
        <f>CosteoIndividual!E241</f>
        <v>0</v>
      </c>
      <c r="F242" s="13" t="str">
        <f>CosteoIndividual!F241</f>
        <v xml:space="preserve">Unidad </v>
      </c>
      <c r="G242" s="13">
        <f>CosteoIndividual!G241</f>
        <v>1</v>
      </c>
      <c r="H242" s="84">
        <f>CosteoIndividual!K241</f>
        <v>785852</v>
      </c>
      <c r="I242" s="84">
        <f>CosteoIndividual!L241</f>
        <v>785852</v>
      </c>
      <c r="J242" s="13" t="str">
        <f>CosteoIndividual!M241</f>
        <v>Proceso FDLB-ES-C-120-2025 - PYBA</v>
      </c>
      <c r="K242" s="13">
        <f>CosteoIndividual!N241</f>
        <v>6043.8860516271843</v>
      </c>
      <c r="L242" s="13">
        <f>CosteoIndividual!O241</f>
        <v>7.6908665909346651E-3</v>
      </c>
      <c r="M242" s="10" t="str">
        <f t="shared" si="7"/>
        <v>Promedio</v>
      </c>
    </row>
    <row r="243" spans="2:13" ht="14.5" x14ac:dyDescent="0.35">
      <c r="B243" s="13">
        <f>CosteoIndividual!B242</f>
        <v>238</v>
      </c>
      <c r="C243" s="13">
        <f>CosteoIndividual!C242</f>
        <v>0</v>
      </c>
      <c r="D243" s="16" t="str">
        <f>CosteoIndividual!D242</f>
        <v>EXTIRPACIÓN DE MASA CUTANEA PEQUEÑA (HASTA 5 CENTIMETROS DE LONGITUD)</v>
      </c>
      <c r="E243" s="13">
        <f>CosteoIndividual!E242</f>
        <v>0</v>
      </c>
      <c r="F243" s="13" t="str">
        <f>CosteoIndividual!F242</f>
        <v xml:space="preserve">Unidad </v>
      </c>
      <c r="G243" s="13">
        <f>CosteoIndividual!G242</f>
        <v>1</v>
      </c>
      <c r="H243" s="84">
        <f>CosteoIndividual!K242</f>
        <v>689500</v>
      </c>
      <c r="I243" s="84">
        <f>CosteoIndividual!L242</f>
        <v>689500</v>
      </c>
      <c r="J243" s="13" t="str">
        <f>CosteoIndividual!M242</f>
        <v>Proceso FDLB-ES-C-120-2025 - PYBA</v>
      </c>
      <c r="K243" s="13">
        <f>CosteoIndividual!N242</f>
        <v>130393.93973168384</v>
      </c>
      <c r="L243" s="13">
        <f>CosteoIndividual!O242</f>
        <v>0.17167205654867024</v>
      </c>
      <c r="M243" s="10" t="str">
        <f t="shared" si="7"/>
        <v>Mediana</v>
      </c>
    </row>
    <row r="244" spans="2:13" ht="14.5" x14ac:dyDescent="0.35">
      <c r="B244" s="13">
        <f>CosteoIndividual!B243</f>
        <v>239</v>
      </c>
      <c r="C244" s="13">
        <f>CosteoIndividual!C243</f>
        <v>0</v>
      </c>
      <c r="D244" s="16" t="str">
        <f>CosteoIndividual!D243</f>
        <v>EXTIRPACIÓN MASA CUTANEA MEDIANA (HASTA 20 CENTIMETROS DE LONGITUD)</v>
      </c>
      <c r="E244" s="13">
        <f>CosteoIndividual!E243</f>
        <v>0</v>
      </c>
      <c r="F244" s="13" t="str">
        <f>CosteoIndividual!F243</f>
        <v xml:space="preserve">Unidad </v>
      </c>
      <c r="G244" s="13">
        <f>CosteoIndividual!G243</f>
        <v>1</v>
      </c>
      <c r="H244" s="84">
        <f>CosteoIndividual!K243</f>
        <v>886275</v>
      </c>
      <c r="I244" s="84">
        <f>CosteoIndividual!L243</f>
        <v>886275</v>
      </c>
      <c r="J244" s="13" t="str">
        <f>CosteoIndividual!M243</f>
        <v>Proceso FDLB-ES-C-120-2025 - PYBA</v>
      </c>
      <c r="K244" s="13">
        <f>CosteoIndividual!N243</f>
        <v>166399.68261688482</v>
      </c>
      <c r="L244" s="13">
        <f>CosteoIndividual!O243</f>
        <v>0.17015587352494804</v>
      </c>
      <c r="M244" s="10" t="str">
        <f t="shared" si="7"/>
        <v>Mediana</v>
      </c>
    </row>
    <row r="245" spans="2:13" ht="14.5" x14ac:dyDescent="0.35">
      <c r="B245" s="13">
        <f>CosteoIndividual!B244</f>
        <v>240</v>
      </c>
      <c r="C245" s="13">
        <f>CosteoIndividual!C244</f>
        <v>0</v>
      </c>
      <c r="D245" s="16" t="str">
        <f>CosteoIndividual!D244</f>
        <v>EXTIRPACIÓN MASA CUTÁNEA GRANDE (MAS DE 25 CENTIMETROS DE LONGITUD)</v>
      </c>
      <c r="E245" s="13">
        <f>CosteoIndividual!E244</f>
        <v>0</v>
      </c>
      <c r="F245" s="13" t="str">
        <f>CosteoIndividual!F244</f>
        <v xml:space="preserve">Unidad </v>
      </c>
      <c r="G245" s="13">
        <f>CosteoIndividual!G244</f>
        <v>1</v>
      </c>
      <c r="H245" s="84">
        <f>CosteoIndividual!K244</f>
        <v>1078000</v>
      </c>
      <c r="I245" s="84">
        <f>CosteoIndividual!L244</f>
        <v>1078000</v>
      </c>
      <c r="J245" s="13" t="str">
        <f>CosteoIndividual!M244</f>
        <v>Proceso FDLB-ES-C-120-2025 - PYBA</v>
      </c>
      <c r="K245" s="13">
        <f>CosteoIndividual!N244</f>
        <v>208052.324268039</v>
      </c>
      <c r="L245" s="13">
        <f>CosteoIndividual!O244</f>
        <v>0.17484221175913617</v>
      </c>
      <c r="M245" s="10" t="str">
        <f t="shared" si="7"/>
        <v>Mediana</v>
      </c>
    </row>
    <row r="246" spans="2:13" ht="14.5" x14ac:dyDescent="0.35">
      <c r="B246" s="13">
        <f>CosteoIndividual!B245</f>
        <v>241</v>
      </c>
      <c r="C246" s="13">
        <f>CosteoIndividual!C245</f>
        <v>0</v>
      </c>
      <c r="D246" s="16" t="str">
        <f>CosteoIndividual!D245</f>
        <v>ESPLENECTOMÍA</v>
      </c>
      <c r="E246" s="13">
        <f>CosteoIndividual!E245</f>
        <v>0</v>
      </c>
      <c r="F246" s="13" t="str">
        <f>CosteoIndividual!F245</f>
        <v xml:space="preserve">Unidad </v>
      </c>
      <c r="G246" s="13">
        <f>CosteoIndividual!G245</f>
        <v>1</v>
      </c>
      <c r="H246" s="84">
        <f>CosteoIndividual!K245</f>
        <v>1368312</v>
      </c>
      <c r="I246" s="84">
        <f>CosteoIndividual!L245</f>
        <v>1368312</v>
      </c>
      <c r="J246" s="13" t="str">
        <f>CosteoIndividual!M245</f>
        <v>Proceso FDLB-ES-C-120-2025 - PYBA</v>
      </c>
      <c r="K246" s="13">
        <f>CosteoIndividual!N245</f>
        <v>13614.992165721616</v>
      </c>
      <c r="L246" s="13">
        <f>CosteoIndividual!O245</f>
        <v>9.9502077086079267E-3</v>
      </c>
      <c r="M246" s="10" t="str">
        <f t="shared" si="7"/>
        <v>Promedio</v>
      </c>
    </row>
    <row r="247" spans="2:13" ht="14.5" x14ac:dyDescent="0.35">
      <c r="B247" s="13">
        <f>CosteoIndividual!B246</f>
        <v>242</v>
      </c>
      <c r="C247" s="13">
        <f>CosteoIndividual!C246</f>
        <v>0</v>
      </c>
      <c r="D247" s="16" t="str">
        <f>CosteoIndividual!D246</f>
        <v>CAUDECTOMÍA</v>
      </c>
      <c r="E247" s="13">
        <f>CosteoIndividual!E246</f>
        <v>0</v>
      </c>
      <c r="F247" s="13" t="str">
        <f>CosteoIndividual!F246</f>
        <v xml:space="preserve">Unidad </v>
      </c>
      <c r="G247" s="13">
        <f>CosteoIndividual!G246</f>
        <v>1</v>
      </c>
      <c r="H247" s="84">
        <f>CosteoIndividual!K246</f>
        <v>769253</v>
      </c>
      <c r="I247" s="84">
        <f>CosteoIndividual!L246</f>
        <v>769253</v>
      </c>
      <c r="J247" s="13" t="str">
        <f>CosteoIndividual!M246</f>
        <v>Proceso FDLB-ES-C-120-2025 - PYBA</v>
      </c>
      <c r="K247" s="13">
        <f>CosteoIndividual!N246</f>
        <v>19474.24222868383</v>
      </c>
      <c r="L247" s="13">
        <f>CosteoIndividual!O246</f>
        <v>2.5315779644244415E-2</v>
      </c>
      <c r="M247" s="10" t="str">
        <f t="shared" si="7"/>
        <v>Promedio</v>
      </c>
    </row>
    <row r="248" spans="2:13" ht="14.5" x14ac:dyDescent="0.35">
      <c r="B248" s="13">
        <f>CosteoIndividual!B247</f>
        <v>243</v>
      </c>
      <c r="C248" s="13">
        <f>CosteoIndividual!C247</f>
        <v>0</v>
      </c>
      <c r="D248" s="16" t="str">
        <f>CosteoIndividual!D247</f>
        <v>ENTEROTOMÍA</v>
      </c>
      <c r="E248" s="13">
        <f>CosteoIndividual!E247</f>
        <v>0</v>
      </c>
      <c r="F248" s="13" t="str">
        <f>CosteoIndividual!F247</f>
        <v xml:space="preserve">Unidad </v>
      </c>
      <c r="G248" s="13">
        <f>CosteoIndividual!G247</f>
        <v>1</v>
      </c>
      <c r="H248" s="84">
        <f>CosteoIndividual!K247</f>
        <v>911701</v>
      </c>
      <c r="I248" s="84">
        <f>CosteoIndividual!L247</f>
        <v>911701</v>
      </c>
      <c r="J248" s="13" t="str">
        <f>CosteoIndividual!M247</f>
        <v>Proceso FDLB-ES-C-120-2025 - PYBA</v>
      </c>
      <c r="K248" s="13">
        <f>CosteoIndividual!N247</f>
        <v>28426.209656235755</v>
      </c>
      <c r="L248" s="13">
        <f>CosteoIndividual!O247</f>
        <v>3.117931071396466E-2</v>
      </c>
      <c r="M248" s="10" t="str">
        <f t="shared" si="7"/>
        <v>Promedio</v>
      </c>
    </row>
    <row r="249" spans="2:13" ht="14.5" x14ac:dyDescent="0.35">
      <c r="B249" s="13">
        <f>CosteoIndividual!B248</f>
        <v>244</v>
      </c>
      <c r="C249" s="13">
        <f>CosteoIndividual!C248</f>
        <v>0</v>
      </c>
      <c r="D249" s="16" t="str">
        <f>CosteoIndividual!D248</f>
        <v>ENTEROANASTOMOSIS</v>
      </c>
      <c r="E249" s="13">
        <f>CosteoIndividual!E248</f>
        <v>0</v>
      </c>
      <c r="F249" s="13" t="str">
        <f>CosteoIndividual!F248</f>
        <v xml:space="preserve">Unidad </v>
      </c>
      <c r="G249" s="13">
        <f>CosteoIndividual!G248</f>
        <v>1</v>
      </c>
      <c r="H249" s="84">
        <f>CosteoIndividual!K248</f>
        <v>1256601</v>
      </c>
      <c r="I249" s="84">
        <f>CosteoIndividual!L248</f>
        <v>1256601</v>
      </c>
      <c r="J249" s="13" t="str">
        <f>CosteoIndividual!M248</f>
        <v>Proceso FDLB-ES-C-120-2025 - PYBA</v>
      </c>
      <c r="K249" s="13">
        <f>CosteoIndividual!N248</f>
        <v>15896.743639855244</v>
      </c>
      <c r="L249" s="13">
        <f>CosteoIndividual!O248</f>
        <v>1.2650590498398753E-2</v>
      </c>
      <c r="M249" s="10" t="str">
        <f t="shared" si="7"/>
        <v>Promedio</v>
      </c>
    </row>
    <row r="250" spans="2:13" ht="14.5" x14ac:dyDescent="0.35">
      <c r="B250" s="13">
        <f>CosteoIndividual!B249</f>
        <v>245</v>
      </c>
      <c r="C250" s="13">
        <f>CosteoIndividual!C249</f>
        <v>0</v>
      </c>
      <c r="D250" s="16" t="str">
        <f>CosteoIndividual!D249</f>
        <v>CORRECCION ENTROPION BILATERAL</v>
      </c>
      <c r="E250" s="13">
        <f>CosteoIndividual!E249</f>
        <v>0</v>
      </c>
      <c r="F250" s="13" t="str">
        <f>CosteoIndividual!F249</f>
        <v xml:space="preserve">Unidad </v>
      </c>
      <c r="G250" s="13">
        <f>CosteoIndividual!G249</f>
        <v>1</v>
      </c>
      <c r="H250" s="84">
        <f>CosteoIndividual!K249</f>
        <v>1063524</v>
      </c>
      <c r="I250" s="84">
        <f>CosteoIndividual!L249</f>
        <v>1063524</v>
      </c>
      <c r="J250" s="13" t="str">
        <f>CosteoIndividual!M249</f>
        <v>Proceso FDLB-ES-C-120-2025 - PYBA</v>
      </c>
      <c r="K250" s="13">
        <f>CosteoIndividual!N249</f>
        <v>25960.960310820938</v>
      </c>
      <c r="L250" s="13">
        <f>CosteoIndividual!O249</f>
        <v>2.4410327285008433E-2</v>
      </c>
      <c r="M250" s="10" t="str">
        <f t="shared" si="7"/>
        <v>Promedio</v>
      </c>
    </row>
    <row r="251" spans="2:13" ht="14.5" x14ac:dyDescent="0.35">
      <c r="B251" s="13">
        <f>CosteoIndividual!B250</f>
        <v>246</v>
      </c>
      <c r="C251" s="13">
        <f>CosteoIndividual!C250</f>
        <v>0</v>
      </c>
      <c r="D251" s="16" t="str">
        <f>CosteoIndividual!D250</f>
        <v>CORRECCION ENTROPIÓN UNILATERAL</v>
      </c>
      <c r="E251" s="13">
        <f>CosteoIndividual!E250</f>
        <v>0</v>
      </c>
      <c r="F251" s="13" t="str">
        <f>CosteoIndividual!F250</f>
        <v xml:space="preserve">Unidad </v>
      </c>
      <c r="G251" s="13">
        <f>CosteoIndividual!G250</f>
        <v>1</v>
      </c>
      <c r="H251" s="84">
        <f>CosteoIndividual!K250</f>
        <v>702959</v>
      </c>
      <c r="I251" s="84">
        <f>CosteoIndividual!L250</f>
        <v>702959</v>
      </c>
      <c r="J251" s="13" t="str">
        <f>CosteoIndividual!M250</f>
        <v>Proceso FDLB-ES-C-120-2025 - PYBA</v>
      </c>
      <c r="K251" s="13">
        <f>CosteoIndividual!N250</f>
        <v>18220.15508735707</v>
      </c>
      <c r="L251" s="13">
        <f>CosteoIndividual!O250</f>
        <v>2.5919224238015216E-2</v>
      </c>
      <c r="M251" s="10" t="str">
        <f t="shared" si="7"/>
        <v>Promedio</v>
      </c>
    </row>
    <row r="252" spans="2:13" ht="14.5" x14ac:dyDescent="0.35">
      <c r="B252" s="13">
        <f>CosteoIndividual!B251</f>
        <v>247</v>
      </c>
      <c r="C252" s="13">
        <f>CosteoIndividual!C251</f>
        <v>0</v>
      </c>
      <c r="D252" s="16" t="str">
        <f>CosteoIndividual!D251</f>
        <v>CIRUGÍA CORRECION PROLAPSO DE LA GLANDULA DELTERCER PARPADO</v>
      </c>
      <c r="E252" s="13">
        <f>CosteoIndividual!E251</f>
        <v>0</v>
      </c>
      <c r="F252" s="13" t="str">
        <f>CosteoIndividual!F251</f>
        <v xml:space="preserve">Unidad </v>
      </c>
      <c r="G252" s="13">
        <f>CosteoIndividual!G251</f>
        <v>1</v>
      </c>
      <c r="H252" s="84">
        <f>CosteoIndividual!K251</f>
        <v>808000</v>
      </c>
      <c r="I252" s="84">
        <f>CosteoIndividual!L251</f>
        <v>808000</v>
      </c>
      <c r="J252" s="13" t="str">
        <f>CosteoIndividual!M251</f>
        <v>Proceso FDLB-ES-C-120-2025 - PYBA</v>
      </c>
      <c r="K252" s="13">
        <f>CosteoIndividual!N251</f>
        <v>136337.62796821719</v>
      </c>
      <c r="L252" s="13">
        <f>CosteoIndividual!O251</f>
        <v>0.15446572551461205</v>
      </c>
      <c r="M252" s="10" t="str">
        <f t="shared" si="7"/>
        <v>Mediana</v>
      </c>
    </row>
    <row r="253" spans="2:13" ht="14.5" x14ac:dyDescent="0.35">
      <c r="B253" s="13">
        <f>CosteoIndividual!B252</f>
        <v>248</v>
      </c>
      <c r="C253" s="13">
        <f>CosteoIndividual!C252</f>
        <v>0</v>
      </c>
      <c r="D253" s="16" t="str">
        <f>CosteoIndividual!D252</f>
        <v>CESAREA</v>
      </c>
      <c r="E253" s="13">
        <f>CosteoIndividual!E252</f>
        <v>0</v>
      </c>
      <c r="F253" s="13" t="str">
        <f>CosteoIndividual!F252</f>
        <v xml:space="preserve">Unidad </v>
      </c>
      <c r="G253" s="13">
        <f>CosteoIndividual!G252</f>
        <v>1</v>
      </c>
      <c r="H253" s="84">
        <f>CosteoIndividual!K252</f>
        <v>1552156</v>
      </c>
      <c r="I253" s="84">
        <f>CosteoIndividual!L252</f>
        <v>1552156</v>
      </c>
      <c r="J253" s="13" t="str">
        <f>CosteoIndividual!M252</f>
        <v>Proceso FDLB-ES-C-120-2025 - PYBA</v>
      </c>
      <c r="K253" s="13">
        <f>CosteoIndividual!N252</f>
        <v>11910.118305695911</v>
      </c>
      <c r="L253" s="13">
        <f>CosteoIndividual!O252</f>
        <v>7.6732730909293478E-3</v>
      </c>
      <c r="M253" s="10" t="str">
        <f t="shared" si="7"/>
        <v>Promedio</v>
      </c>
    </row>
    <row r="254" spans="2:13" ht="14.5" x14ac:dyDescent="0.35">
      <c r="B254" s="13">
        <f>CosteoIndividual!B253</f>
        <v>249</v>
      </c>
      <c r="C254" s="13" t="str">
        <f>CosteoIndividual!C253</f>
        <v xml:space="preserve">Necropsia </v>
      </c>
      <c r="D254" s="16" t="str">
        <f>CosteoIndividual!D253</f>
        <v xml:space="preserve">Necropsia </v>
      </c>
      <c r="E254" s="13" t="str">
        <f>CosteoIndividual!E253</f>
        <v>INCLUYE PERSONAL MÉDICO, INSUMOS Y/O MATERIALES, TOMA DE MUESTRAS, INFORME E INTERPRETACIÓN DE ALTERACIONES MACROSCÓPICAS EVIDENCIADAS POR ÓRGANO, CORRELACIÓN CON LA CLÍNICA DEL PACIENTE. DILIGENCIAMIENTO DE DOCUMENTACIÓN FÍSICA Y/O DIGITAL RELACIONADA.</v>
      </c>
      <c r="F254" s="13" t="str">
        <f>CosteoIndividual!F253</f>
        <v xml:space="preserve">Unidad </v>
      </c>
      <c r="G254" s="13">
        <f>CosteoIndividual!G253</f>
        <v>1</v>
      </c>
      <c r="H254" s="84">
        <f>CosteoIndividual!K253</f>
        <v>1044990</v>
      </c>
      <c r="I254" s="84">
        <f>CosteoIndividual!L253</f>
        <v>1044990</v>
      </c>
      <c r="J254" s="13" t="str">
        <f>CosteoIndividual!M253</f>
        <v>Proceso FDLB-ES-C-120-2025 - PYBA</v>
      </c>
      <c r="K254" s="13">
        <f>CosteoIndividual!N253</f>
        <v>21400.071175020046</v>
      </c>
      <c r="L254" s="13">
        <f>CosteoIndividual!O253</f>
        <v>2.0478741088245565E-2</v>
      </c>
      <c r="M254" s="10" t="str">
        <f t="shared" si="7"/>
        <v>Promedio</v>
      </c>
    </row>
    <row r="255" spans="2:13" ht="14.5" x14ac:dyDescent="0.35">
      <c r="B255" s="13">
        <f>CosteoIndividual!B254</f>
        <v>250</v>
      </c>
      <c r="C255" s="13" t="str">
        <f>CosteoIndividual!C254</f>
        <v xml:space="preserve">Pruebas rápidas </v>
      </c>
      <c r="D255" s="16" t="str">
        <f>CosteoIndividual!D254</f>
        <v xml:space="preserve">Distemper canino </v>
      </c>
      <c r="E255" s="13" t="str">
        <f>CosteoIndividual!E254</f>
        <v>INCLUYE MATERIALES Y/O INSUMOS, DILIGENCIAMIENTO DE DOCUMENTACIÓN FÍSICA Y/O DIGITAL RELACIONADA</v>
      </c>
      <c r="F255" s="13" t="str">
        <f>CosteoIndividual!F254</f>
        <v xml:space="preserve">Unidad </v>
      </c>
      <c r="G255" s="13">
        <f>CosteoIndividual!G254</f>
        <v>1</v>
      </c>
      <c r="H255" s="84">
        <f>CosteoIndividual!K254</f>
        <v>128595</v>
      </c>
      <c r="I255" s="84">
        <f>CosteoIndividual!L254</f>
        <v>128595</v>
      </c>
      <c r="J255" s="13" t="str">
        <f>CosteoIndividual!M254</f>
        <v>Proceso FDLB-ES-C-120-2025 - PYBA</v>
      </c>
      <c r="K255" s="13">
        <f>CosteoIndividual!N254</f>
        <v>1299.1165991134578</v>
      </c>
      <c r="L255" s="13">
        <f>CosteoIndividual!O254</f>
        <v>1.0102363773095074E-2</v>
      </c>
      <c r="M255" s="10" t="str">
        <f t="shared" si="7"/>
        <v>Promedio</v>
      </c>
    </row>
    <row r="256" spans="2:13" ht="14.5" x14ac:dyDescent="0.35">
      <c r="B256" s="13">
        <f>CosteoIndividual!B255</f>
        <v>251</v>
      </c>
      <c r="C256" s="13">
        <f>CosteoIndividual!C255</f>
        <v>0</v>
      </c>
      <c r="D256" s="16" t="str">
        <f>CosteoIndividual!D255</f>
        <v xml:space="preserve">Parvovirus Canino </v>
      </c>
      <c r="E256" s="13">
        <f>CosteoIndividual!E255</f>
        <v>0</v>
      </c>
      <c r="F256" s="13" t="str">
        <f>CosteoIndividual!F255</f>
        <v xml:space="preserve">Unidad </v>
      </c>
      <c r="G256" s="13">
        <f>CosteoIndividual!G255</f>
        <v>1</v>
      </c>
      <c r="H256" s="84">
        <f>CosteoIndividual!K255</f>
        <v>147301</v>
      </c>
      <c r="I256" s="84">
        <f>CosteoIndividual!L255</f>
        <v>147301</v>
      </c>
      <c r="J256" s="13" t="str">
        <f>CosteoIndividual!M255</f>
        <v>Proceso FDLB-ES-C-120-2025 - PYBA</v>
      </c>
      <c r="K256" s="13">
        <f>CosteoIndividual!N255</f>
        <v>1132.8704312227308</v>
      </c>
      <c r="L256" s="13">
        <f>CosteoIndividual!O255</f>
        <v>7.6908665909347206E-3</v>
      </c>
      <c r="M256" s="10" t="str">
        <f t="shared" si="7"/>
        <v>Promedio</v>
      </c>
    </row>
    <row r="257" spans="2:13" ht="14.5" x14ac:dyDescent="0.35">
      <c r="B257" s="13">
        <f>CosteoIndividual!B256</f>
        <v>252</v>
      </c>
      <c r="C257" s="13">
        <f>CosteoIndividual!C256</f>
        <v>0</v>
      </c>
      <c r="D257" s="16" t="str">
        <f>CosteoIndividual!D256</f>
        <v xml:space="preserve">Leucemia felina </v>
      </c>
      <c r="E257" s="13">
        <f>CosteoIndividual!E256</f>
        <v>0</v>
      </c>
      <c r="F257" s="13" t="str">
        <f>CosteoIndividual!F256</f>
        <v xml:space="preserve">Unidad </v>
      </c>
      <c r="G257" s="13">
        <f>CosteoIndividual!G256</f>
        <v>1</v>
      </c>
      <c r="H257" s="84">
        <f>CosteoIndividual!K256</f>
        <v>176003</v>
      </c>
      <c r="I257" s="84">
        <f>CosteoIndividual!L256</f>
        <v>176003</v>
      </c>
      <c r="J257" s="13" t="str">
        <f>CosteoIndividual!M256</f>
        <v>Proceso FDLB-ES-C-120-2025 - PYBA</v>
      </c>
      <c r="K257" s="13">
        <f>CosteoIndividual!N256</f>
        <v>2247.8662900938566</v>
      </c>
      <c r="L257" s="13">
        <f>CosteoIndividual!O256</f>
        <v>1.2771784664427506E-2</v>
      </c>
      <c r="M257" s="10" t="str">
        <f t="shared" si="7"/>
        <v>Promedio</v>
      </c>
    </row>
    <row r="258" spans="2:13" ht="14.5" x14ac:dyDescent="0.35">
      <c r="B258" s="13">
        <f>CosteoIndividual!B257</f>
        <v>253</v>
      </c>
      <c r="C258" s="13">
        <f>CosteoIndividual!C257</f>
        <v>0</v>
      </c>
      <c r="D258" s="16" t="str">
        <f>CosteoIndividual!D257</f>
        <v xml:space="preserve">Inmunodeficiencia felina </v>
      </c>
      <c r="E258" s="13">
        <f>CosteoIndividual!E257</f>
        <v>0</v>
      </c>
      <c r="F258" s="13" t="str">
        <f>CosteoIndividual!F257</f>
        <v xml:space="preserve">Unidad </v>
      </c>
      <c r="G258" s="13">
        <f>CosteoIndividual!G257</f>
        <v>1</v>
      </c>
      <c r="H258" s="84">
        <f>CosteoIndividual!K257</f>
        <v>182782</v>
      </c>
      <c r="I258" s="84">
        <f>CosteoIndividual!L257</f>
        <v>182782</v>
      </c>
      <c r="J258" s="13" t="str">
        <f>CosteoIndividual!M257</f>
        <v>Proceso FDLB-ES-C-120-2025 - PYBA</v>
      </c>
      <c r="K258" s="13">
        <f>CosteoIndividual!N257</f>
        <v>4461.7579046838046</v>
      </c>
      <c r="L258" s="13">
        <f>CosteoIndividual!O257</f>
        <v>2.4410327285008453E-2</v>
      </c>
      <c r="M258" s="10" t="str">
        <f t="shared" si="7"/>
        <v>Promedio</v>
      </c>
    </row>
    <row r="259" spans="2:13" ht="29" x14ac:dyDescent="0.35">
      <c r="B259" s="13">
        <f>CosteoIndividual!B258</f>
        <v>254</v>
      </c>
      <c r="C259" s="13" t="str">
        <f>CosteoIndividual!C258</f>
        <v xml:space="preserve">Eutanasia </v>
      </c>
      <c r="D259" s="16" t="str">
        <f>CosteoIndividual!D258</f>
        <v>EUTANASIA PACIENTE TALLA PEQUEÑA (0 KG -  10KG) inyección de un tranquilizante, seguido de dosis letal de medicamento.</v>
      </c>
      <c r="E259" s="13" t="str">
        <f>CosteoIndividual!E258</f>
        <v>INCLUYE PERSONAL MÉDICO, MEDICAMENTOS, INSUMOS, DILIGENCIAMIENTO DE DOCUMENTACIÓN FÍSICA Y/O DIGITAL RELACIONADA.</v>
      </c>
      <c r="F259" s="13" t="str">
        <f>CosteoIndividual!F258</f>
        <v xml:space="preserve">Unidad </v>
      </c>
      <c r="G259" s="13">
        <f>CosteoIndividual!G258</f>
        <v>1</v>
      </c>
      <c r="H259" s="84">
        <f>CosteoIndividual!K258</f>
        <v>266991</v>
      </c>
      <c r="I259" s="84">
        <f>CosteoIndividual!L258</f>
        <v>266991</v>
      </c>
      <c r="J259" s="13" t="str">
        <f>CosteoIndividual!M258</f>
        <v>Proceso FDLB-ES-C-120-2025 - PYBA</v>
      </c>
      <c r="K259" s="13">
        <f>CosteoIndividual!N258</f>
        <v>3377.593826101308</v>
      </c>
      <c r="L259" s="13">
        <f>CosteoIndividual!O258</f>
        <v>1.265059049839864E-2</v>
      </c>
      <c r="M259" s="10" t="str">
        <f t="shared" ref="M259:M267" si="8">IF(L259="","",IF(L259&lt;0.15,"Promedio","Mediana"))</f>
        <v>Promedio</v>
      </c>
    </row>
    <row r="260" spans="2:13" ht="29" x14ac:dyDescent="0.35">
      <c r="B260" s="13">
        <f>CosteoIndividual!B259</f>
        <v>255</v>
      </c>
      <c r="C260" s="13" t="str">
        <f>CosteoIndividual!C259</f>
        <v xml:space="preserve">Eutanasia </v>
      </c>
      <c r="D260" s="16" t="str">
        <f>CosteoIndividual!D259</f>
        <v>EUTANASIA PACIENTE TALLA MEDIANA (&gt;10 KG - 25 KG) inyección de un tranquilizante, seguido de dosis letal de medicamento.</v>
      </c>
      <c r="E260" s="13">
        <f>CosteoIndividual!E259</f>
        <v>0</v>
      </c>
      <c r="F260" s="13" t="str">
        <f>CosteoIndividual!F259</f>
        <v xml:space="preserve">Unidad </v>
      </c>
      <c r="G260" s="13">
        <f>CosteoIndividual!G259</f>
        <v>1</v>
      </c>
      <c r="H260" s="84">
        <f>CosteoIndividual!K259</f>
        <v>327353</v>
      </c>
      <c r="I260" s="84">
        <f>CosteoIndividual!L259</f>
        <v>327353</v>
      </c>
      <c r="J260" s="13" t="str">
        <f>CosteoIndividual!M259</f>
        <v>Proceso FDLB-ES-C-120-2025 - PYBA</v>
      </c>
      <c r="K260" s="13">
        <f>CosteoIndividual!N259</f>
        <v>10206.646117486467</v>
      </c>
      <c r="L260" s="13">
        <f>CosteoIndividual!O259</f>
        <v>3.1179310713964663E-2</v>
      </c>
      <c r="M260" s="10" t="str">
        <f t="shared" si="8"/>
        <v>Promedio</v>
      </c>
    </row>
    <row r="261" spans="2:13" ht="29" x14ac:dyDescent="0.35">
      <c r="B261" s="13">
        <f>CosteoIndividual!B260</f>
        <v>256</v>
      </c>
      <c r="C261" s="13" t="str">
        <f>CosteoIndividual!C260</f>
        <v xml:space="preserve">Eutanasia </v>
      </c>
      <c r="D261" s="16" t="str">
        <f>CosteoIndividual!D260</f>
        <v>EUTANASIA PACIENTE TALLA GRANDE (&gt;25 KG) inyección de un tranquilizante, seguido de dosis letal de medicamento.</v>
      </c>
      <c r="E261" s="13">
        <f>CosteoIndividual!E260</f>
        <v>0</v>
      </c>
      <c r="F261" s="13" t="str">
        <f>CosteoIndividual!F260</f>
        <v xml:space="preserve">Unidad </v>
      </c>
      <c r="G261" s="13">
        <f>CosteoIndividual!G260</f>
        <v>1</v>
      </c>
      <c r="H261" s="84">
        <f>CosteoIndividual!K260</f>
        <v>328966</v>
      </c>
      <c r="I261" s="84">
        <f>CosteoIndividual!L260</f>
        <v>328966</v>
      </c>
      <c r="J261" s="13" t="str">
        <f>CosteoIndividual!M260</f>
        <v>Proceso FDLB-ES-C-120-2025 - PYBA</v>
      </c>
      <c r="K261" s="13">
        <f>CosteoIndividual!N260</f>
        <v>4161.6091139009823</v>
      </c>
      <c r="L261" s="13">
        <f>CosteoIndividual!O260</f>
        <v>1.265059049839873E-2</v>
      </c>
      <c r="M261" s="10" t="str">
        <f t="shared" si="8"/>
        <v>Promedio</v>
      </c>
    </row>
    <row r="262" spans="2:13" ht="14.5" x14ac:dyDescent="0.35">
      <c r="B262" s="13">
        <f>CosteoIndividual!B261</f>
        <v>257</v>
      </c>
      <c r="C262" s="13" t="str">
        <f>CosteoIndividual!C261</f>
        <v xml:space="preserve">Disposición de cádaver </v>
      </c>
      <c r="D262" s="16" t="str">
        <f>CosteoIndividual!D261</f>
        <v>Disposición de cádaver paciente talla pequeña (0 kg- 10 kg)</v>
      </c>
      <c r="E262" s="13" t="str">
        <f>CosteoIndividual!E261</f>
        <v>INCLUYE ENTREGA MENSUAL DE REGISTRO DE DISPOSICIÓN DE CAVADORES, DILIGENCIAMIENTO DE DOCUMENTACIÓN FÍSICA Y/O DIGITAL RELACIONADA.</v>
      </c>
      <c r="F262" s="13" t="str">
        <f>CosteoIndividual!F261</f>
        <v xml:space="preserve">Unidad </v>
      </c>
      <c r="G262" s="13">
        <f>CosteoIndividual!G261</f>
        <v>1</v>
      </c>
      <c r="H262" s="84">
        <f>CosteoIndividual!K261</f>
        <v>19150</v>
      </c>
      <c r="I262" s="84">
        <f>CosteoIndividual!L261</f>
        <v>19150</v>
      </c>
      <c r="J262" s="13" t="str">
        <f>CosteoIndividual!M261</f>
        <v>Proceso FDLB-ES-C-120-2025 - PYBA</v>
      </c>
      <c r="K262" s="13">
        <f>CosteoIndividual!N261</f>
        <v>190.54878606802924</v>
      </c>
      <c r="L262" s="13">
        <f>CosteoIndividual!O261</f>
        <v>9.9502077086078763E-3</v>
      </c>
      <c r="M262" s="10" t="str">
        <f t="shared" si="8"/>
        <v>Promedio</v>
      </c>
    </row>
    <row r="263" spans="2:13" ht="14.5" x14ac:dyDescent="0.35">
      <c r="B263" s="13">
        <f>CosteoIndividual!B262</f>
        <v>258</v>
      </c>
      <c r="C263" s="13" t="str">
        <f>CosteoIndividual!C262</f>
        <v xml:space="preserve">Disposición de cádaver </v>
      </c>
      <c r="D263" s="16" t="str">
        <f>CosteoIndividual!D262</f>
        <v>Disposición de cádaver paciente talla mediana (10 kg- 25 kg)</v>
      </c>
      <c r="E263" s="13">
        <f>CosteoIndividual!E262</f>
        <v>0</v>
      </c>
      <c r="F263" s="13" t="str">
        <f>CosteoIndividual!F262</f>
        <v xml:space="preserve">Unidad </v>
      </c>
      <c r="G263" s="13">
        <f>CosteoIndividual!G262</f>
        <v>1</v>
      </c>
      <c r="H263" s="84">
        <f>CosteoIndividual!K262</f>
        <v>18615</v>
      </c>
      <c r="I263" s="84">
        <f>CosteoIndividual!L262</f>
        <v>18615</v>
      </c>
      <c r="J263" s="13" t="str">
        <f>CosteoIndividual!M262</f>
        <v>Proceso FDLB-ES-C-120-2025 - PYBA</v>
      </c>
      <c r="K263" s="13">
        <f>CosteoIndividual!N262</f>
        <v>379.32094946100761</v>
      </c>
      <c r="L263" s="13">
        <f>CosteoIndividual!O262</f>
        <v>2.0377418010590925E-2</v>
      </c>
      <c r="M263" s="10" t="str">
        <f t="shared" si="8"/>
        <v>Promedio</v>
      </c>
    </row>
    <row r="264" spans="2:13" ht="14.5" x14ac:dyDescent="0.35">
      <c r="B264" s="13">
        <f>CosteoIndividual!B263</f>
        <v>259</v>
      </c>
      <c r="C264" s="13" t="str">
        <f>CosteoIndividual!C263</f>
        <v xml:space="preserve">Disposición de cádaver </v>
      </c>
      <c r="D264" s="16" t="str">
        <f>CosteoIndividual!D263</f>
        <v>Disposición de cádaver paciente talla grande (&gt;25 kg)</v>
      </c>
      <c r="E264" s="13">
        <f>CosteoIndividual!E263</f>
        <v>0</v>
      </c>
      <c r="F264" s="13" t="str">
        <f>CosteoIndividual!F263</f>
        <v xml:space="preserve">Unidad </v>
      </c>
      <c r="G264" s="13">
        <f>CosteoIndividual!G263</f>
        <v>1</v>
      </c>
      <c r="H264" s="84">
        <f>CosteoIndividual!K263</f>
        <v>18706</v>
      </c>
      <c r="I264" s="84">
        <f>CosteoIndividual!L263</f>
        <v>18706</v>
      </c>
      <c r="J264" s="13" t="str">
        <f>CosteoIndividual!M263</f>
        <v>Proceso FDLB-ES-C-120-2025 - PYBA</v>
      </c>
      <c r="K264" s="13">
        <f>CosteoIndividual!N263</f>
        <v>238.90415065460871</v>
      </c>
      <c r="L264" s="13">
        <f>CosteoIndividual!O263</f>
        <v>1.2771784664427521E-2</v>
      </c>
      <c r="M264" s="10" t="str">
        <f t="shared" si="8"/>
        <v>Promedio</v>
      </c>
    </row>
    <row r="265" spans="2:13" ht="58" x14ac:dyDescent="0.35">
      <c r="B265" s="13">
        <f>CosteoIndividual!B264</f>
        <v>260</v>
      </c>
      <c r="C265" s="13" t="str">
        <f>CosteoIndividual!C264</f>
        <v>Alquiler de Transporte</v>
      </c>
      <c r="D265" s="16" t="str">
        <f>CosteoIndividual!D264</f>
        <v xml:space="preserve">Servicio de transporte tipo  Van de pasajeros hasta 19 pasajeros, Tipo Microbús – VAN, Modelo 2020 en adelante, Normativa EURO VI, Tracción 4X2, Potencia 150 HP o superior, Cilindraje De 1900 c.c. en adelante (denominación comercial del cilindraje), Capacidad de diecinueve (19) pasajeros, Carga Útil 2.000 kg o superior, Seguridad Airbag conductor + pasajero - ASR, EDS – ABS (mínimo), Color Blanco </v>
      </c>
      <c r="E265" s="13">
        <f>CosteoIndividual!E264</f>
        <v>0</v>
      </c>
      <c r="F265" s="13" t="str">
        <f>CosteoIndividual!F264</f>
        <v>Día</v>
      </c>
      <c r="G265" s="13">
        <f>CosteoIndividual!G264</f>
        <v>1</v>
      </c>
      <c r="H265" s="84">
        <f>CosteoIndividual!K264</f>
        <v>666667</v>
      </c>
      <c r="I265" s="84">
        <f>CosteoIndividual!L264</f>
        <v>666667</v>
      </c>
      <c r="J265" s="13" t="str">
        <f>CosteoIndividual!M264</f>
        <v>Proceso FDLB-ES-C-120-2025 - PYBA</v>
      </c>
      <c r="K265" s="13">
        <f>CosteoIndividual!N264</f>
        <v>28867.513459481288</v>
      </c>
      <c r="L265" s="13">
        <f>CosteoIndividual!O264</f>
        <v>4.3301270189221933E-2</v>
      </c>
      <c r="M265" s="10" t="str">
        <f t="shared" si="8"/>
        <v>Promedio</v>
      </c>
    </row>
    <row r="266" spans="2:13" ht="14.5" x14ac:dyDescent="0.35">
      <c r="B266" s="13">
        <f>CosteoIndividual!B265</f>
        <v>261</v>
      </c>
      <c r="C266" s="13" t="str">
        <f>CosteoIndividual!C265</f>
        <v>Alimento balanceado para caninos</v>
      </c>
      <c r="D266" s="16" t="str">
        <f>CosteoIndividual!D265</f>
        <v xml:space="preserve">Paquete de alimento para caninos cachorros </v>
      </c>
      <c r="E266" s="13" t="str">
        <f>CosteoIndividual!E265</f>
        <v>Diferentes marcas sujetas a aprobacion del CTSC (Bulto de 8 kg)</v>
      </c>
      <c r="F266" s="13" t="str">
        <f>CosteoIndividual!F265</f>
        <v>unidad</v>
      </c>
      <c r="G266" s="13">
        <f>CosteoIndividual!G265</f>
        <v>1</v>
      </c>
      <c r="H266" s="84">
        <f>CosteoIndividual!K265</f>
        <v>202994</v>
      </c>
      <c r="I266" s="84">
        <f>CosteoIndividual!L265</f>
        <v>202994</v>
      </c>
      <c r="J266" s="13" t="str">
        <f>CosteoIndividual!M265</f>
        <v>Proceso FDLB-ES-C-120-2025 - PYBA</v>
      </c>
      <c r="K266" s="13">
        <f>CosteoIndividual!N265</f>
        <v>4226.7951462444516</v>
      </c>
      <c r="L266" s="13">
        <f>CosteoIndividual!O265</f>
        <v>2.0822242881064296E-2</v>
      </c>
      <c r="M266" s="10" t="str">
        <f t="shared" si="8"/>
        <v>Promedio</v>
      </c>
    </row>
    <row r="267" spans="2:13" ht="14.5" x14ac:dyDescent="0.35">
      <c r="B267" s="13">
        <f>CosteoIndividual!B266</f>
        <v>262</v>
      </c>
      <c r="C267" s="13" t="str">
        <f>CosteoIndividual!C266</f>
        <v>Alimento balanceado para caninos</v>
      </c>
      <c r="D267" s="16" t="str">
        <f>CosteoIndividual!D266</f>
        <v>Paquete de alimento para caninos cachorros</v>
      </c>
      <c r="E267" s="13" t="str">
        <f>CosteoIndividual!E266</f>
        <v>Diferentes marcas sujetas a aprobacion del CTSC (Bulto de 15 kg)</v>
      </c>
      <c r="F267" s="13" t="str">
        <f>CosteoIndividual!F266</f>
        <v>unidad</v>
      </c>
      <c r="G267" s="13">
        <f>CosteoIndividual!G266</f>
        <v>1</v>
      </c>
      <c r="H267" s="84">
        <f>CosteoIndividual!K266</f>
        <v>322608</v>
      </c>
      <c r="I267" s="84">
        <f>CosteoIndividual!L266</f>
        <v>322608</v>
      </c>
      <c r="J267" s="13" t="str">
        <f>CosteoIndividual!M266</f>
        <v>Proceso FDLB-ES-C-120-2025 - PYBA</v>
      </c>
      <c r="K267" s="13">
        <f>CosteoIndividual!N266</f>
        <v>169127.79050568043</v>
      </c>
      <c r="L267" s="13">
        <f>CosteoIndividual!O266</f>
        <v>0.74095876769150526</v>
      </c>
      <c r="M267" s="10" t="str">
        <f t="shared" si="8"/>
        <v>Mediana</v>
      </c>
    </row>
    <row r="268" spans="2:13" ht="14.5" x14ac:dyDescent="0.35">
      <c r="B268" s="13">
        <f>CosteoIndividual!B267</f>
        <v>263</v>
      </c>
      <c r="C268" s="13" t="str">
        <f>CosteoIndividual!C267</f>
        <v>Alimento balanceado para caninos</v>
      </c>
      <c r="D268" s="16" t="str">
        <f>CosteoIndividual!D267</f>
        <v xml:space="preserve">Paquete de alimento para caninos cachorros </v>
      </c>
      <c r="E268" s="13" t="str">
        <f>CosteoIndividual!E267</f>
        <v>Diferentes marcas sujetas a aprobacion del CTSC (Bulto 25 kg)</v>
      </c>
      <c r="F268" s="13" t="str">
        <f>CosteoIndividual!F267</f>
        <v>unidad</v>
      </c>
      <c r="G268" s="13">
        <f>CosteoIndividual!G267</f>
        <v>1</v>
      </c>
      <c r="H268" s="84">
        <f>CosteoIndividual!K267</f>
        <v>334405</v>
      </c>
      <c r="I268" s="84">
        <f>CosteoIndividual!L267</f>
        <v>334405</v>
      </c>
      <c r="J268" s="13" t="str">
        <f>CosteoIndividual!M267</f>
        <v>Proceso FDLB-ES-C-120-2025 - PYBA</v>
      </c>
      <c r="K268" s="13">
        <f>CosteoIndividual!N267</f>
        <v>42934.626414274804</v>
      </c>
      <c r="L268" s="13">
        <f>CosteoIndividual!O267</f>
        <v>0.12839122983015031</v>
      </c>
      <c r="M268" s="10" t="str">
        <f t="shared" ref="M268:M272" si="9">IF(L268="","",IF(L268&lt;0.15,"Promedio","Mediana"))</f>
        <v>Promedio</v>
      </c>
    </row>
    <row r="269" spans="2:13" ht="14.5" x14ac:dyDescent="0.35">
      <c r="B269" s="13">
        <f>CosteoIndividual!B268</f>
        <v>264</v>
      </c>
      <c r="C269" s="13" t="str">
        <f>CosteoIndividual!C268</f>
        <v>Alimento balanceado para caninos</v>
      </c>
      <c r="D269" s="16" t="str">
        <f>CosteoIndividual!D268</f>
        <v xml:space="preserve">Paquete de alimento para caninos adultos </v>
      </c>
      <c r="E269" s="13" t="str">
        <f>CosteoIndividual!E268</f>
        <v>Diferentes marcas sujetas a aprobacion del CTSC (Bulto 8 kg)</v>
      </c>
      <c r="F269" s="13" t="str">
        <f>CosteoIndividual!F268</f>
        <v>unidad</v>
      </c>
      <c r="G269" s="13">
        <f>CosteoIndividual!G268</f>
        <v>1</v>
      </c>
      <c r="H269" s="84">
        <f>CosteoIndividual!K268</f>
        <v>179106</v>
      </c>
      <c r="I269" s="84">
        <f>CosteoIndividual!L268</f>
        <v>179106</v>
      </c>
      <c r="J269" s="13" t="str">
        <f>CosteoIndividual!M268</f>
        <v>Proceso FDLB-ES-C-120-2025 - PYBA</v>
      </c>
      <c r="K269" s="13">
        <f>CosteoIndividual!N268</f>
        <v>3670.9444511369711</v>
      </c>
      <c r="L269" s="13">
        <f>CosteoIndividual!O268</f>
        <v>2.0495882715195438E-2</v>
      </c>
      <c r="M269" s="10" t="str">
        <f t="shared" si="9"/>
        <v>Promedio</v>
      </c>
    </row>
    <row r="270" spans="2:13" ht="14.5" x14ac:dyDescent="0.35">
      <c r="B270" s="13">
        <f>CosteoIndividual!B269</f>
        <v>265</v>
      </c>
      <c r="C270" s="13" t="str">
        <f>CosteoIndividual!C269</f>
        <v>Alimento balanceado para caninos</v>
      </c>
      <c r="D270" s="16" t="str">
        <f>CosteoIndividual!D269</f>
        <v xml:space="preserve">Paquete de alimento para caninos adultos </v>
      </c>
      <c r="E270" s="13" t="str">
        <f>CosteoIndividual!E269</f>
        <v>Diferentes marcas sujetas a aprobacion del CTSC (Bulto 15 kg)</v>
      </c>
      <c r="F270" s="13" t="str">
        <f>CosteoIndividual!F269</f>
        <v>unidad</v>
      </c>
      <c r="G270" s="13">
        <f>CosteoIndividual!G269</f>
        <v>1</v>
      </c>
      <c r="H270" s="84">
        <f>CosteoIndividual!K269</f>
        <v>208026</v>
      </c>
      <c r="I270" s="84">
        <f>CosteoIndividual!L269</f>
        <v>208026</v>
      </c>
      <c r="J270" s="13" t="str">
        <f>CosteoIndividual!M269</f>
        <v>Proceso FDLB-ES-C-120-2025 - PYBA</v>
      </c>
      <c r="K270" s="13">
        <f>CosteoIndividual!N269</f>
        <v>4398.9614498222527</v>
      </c>
      <c r="L270" s="13">
        <f>CosteoIndividual!O269</f>
        <v>2.1146248073655016E-2</v>
      </c>
      <c r="M270" s="10" t="str">
        <f t="shared" si="9"/>
        <v>Promedio</v>
      </c>
    </row>
    <row r="271" spans="2:13" ht="14.5" x14ac:dyDescent="0.35">
      <c r="B271" s="13">
        <f>CosteoIndividual!B270</f>
        <v>266</v>
      </c>
      <c r="C271" s="13" t="str">
        <f>CosteoIndividual!C270</f>
        <v>Alimento balanceado para caninos</v>
      </c>
      <c r="D271" s="16" t="str">
        <f>CosteoIndividual!D270</f>
        <v xml:space="preserve">Paquete de alimento para caninos adultos  </v>
      </c>
      <c r="E271" s="13" t="str">
        <f>CosteoIndividual!E270</f>
        <v>Diferentes marcas sujetas a aprobacion del CTSC (Bulto 25 kg)</v>
      </c>
      <c r="F271" s="13" t="str">
        <f>CosteoIndividual!F270</f>
        <v>unidad</v>
      </c>
      <c r="G271" s="13">
        <f>CosteoIndividual!G270</f>
        <v>1</v>
      </c>
      <c r="H271" s="84">
        <f>CosteoIndividual!K270</f>
        <v>291223</v>
      </c>
      <c r="I271" s="84">
        <f>CosteoIndividual!L270</f>
        <v>291223</v>
      </c>
      <c r="J271" s="13" t="str">
        <f>CosteoIndividual!M270</f>
        <v>Proceso FDLB-ES-C-120-2025 - PYBA</v>
      </c>
      <c r="K271" s="13">
        <f>CosteoIndividual!N270</f>
        <v>10376.362982913486</v>
      </c>
      <c r="L271" s="13">
        <f>CosteoIndividual!O270</f>
        <v>3.563027046583743E-2</v>
      </c>
      <c r="M271" s="10" t="str">
        <f t="shared" si="9"/>
        <v>Promedio</v>
      </c>
    </row>
    <row r="272" spans="2:13" ht="14.5" x14ac:dyDescent="0.35">
      <c r="B272" s="13">
        <f>CosteoIndividual!B271</f>
        <v>267</v>
      </c>
      <c r="C272" s="13" t="str">
        <f>CosteoIndividual!C271</f>
        <v>Alimento balanceado para felinos</v>
      </c>
      <c r="D272" s="16" t="str">
        <f>CosteoIndividual!D271</f>
        <v xml:space="preserve">Paquete de alimento para felinos cachorros </v>
      </c>
      <c r="E272" s="13" t="str">
        <f>CosteoIndividual!E271</f>
        <v>Diferentes marcas sujetas a aprobacion del CTSC (Bulto 3 kg)</v>
      </c>
      <c r="F272" s="13" t="str">
        <f>CosteoIndividual!F271</f>
        <v>unidad</v>
      </c>
      <c r="G272" s="13">
        <f>CosteoIndividual!G271</f>
        <v>1</v>
      </c>
      <c r="H272" s="84">
        <f>CosteoIndividual!K271</f>
        <v>86752</v>
      </c>
      <c r="I272" s="84">
        <f>CosteoIndividual!L271</f>
        <v>86752</v>
      </c>
      <c r="J272" s="13" t="str">
        <f>CosteoIndividual!M271</f>
        <v>Proceso FDLB-ES-C-120-2025 - PYBA</v>
      </c>
      <c r="K272" s="13">
        <f>CosteoIndividual!N271</f>
        <v>2679.4333428326772</v>
      </c>
      <c r="L272" s="13">
        <f>CosteoIndividual!O271</f>
        <v>3.088625201040629E-2</v>
      </c>
      <c r="M272" s="10" t="str">
        <f t="shared" si="9"/>
        <v>Promedio</v>
      </c>
    </row>
    <row r="273" spans="2:13" ht="14.5" x14ac:dyDescent="0.35">
      <c r="B273" s="13">
        <f>CosteoIndividual!B272</f>
        <v>268</v>
      </c>
      <c r="C273" s="13" t="str">
        <f>CosteoIndividual!C272</f>
        <v>Alimento balanceado para felinos</v>
      </c>
      <c r="D273" s="16" t="str">
        <f>CosteoIndividual!D272</f>
        <v>Paquete de alimento para felinos cachorros</v>
      </c>
      <c r="E273" s="13" t="str">
        <f>CosteoIndividual!E272</f>
        <v>Diferentes marcas sujetas a aprobacion del CTSC (Bulto 8 kg)</v>
      </c>
      <c r="F273" s="13" t="str">
        <f>CosteoIndividual!F272</f>
        <v>unidad</v>
      </c>
      <c r="G273" s="13">
        <f>CosteoIndividual!G272</f>
        <v>1</v>
      </c>
      <c r="H273" s="84">
        <f>CosteoIndividual!K272</f>
        <v>137789</v>
      </c>
      <c r="I273" s="84">
        <f>CosteoIndividual!L272</f>
        <v>137789</v>
      </c>
      <c r="J273" s="13" t="str">
        <f>CosteoIndividual!M272</f>
        <v>Proceso FDLB-ES-C-120-2025 - PYBA</v>
      </c>
      <c r="K273" s="13">
        <f>CosteoIndividual!N272</f>
        <v>3436.9149269229652</v>
      </c>
      <c r="L273" s="13">
        <f>CosteoIndividual!O272</f>
        <v>2.4943304588986567E-2</v>
      </c>
      <c r="M273" s="10" t="str">
        <f t="shared" ref="M273:M288" si="10">IF(L273="","",IF(L273&lt;0.15,"Promedio","Mediana"))</f>
        <v>Promedio</v>
      </c>
    </row>
    <row r="274" spans="2:13" ht="14.5" x14ac:dyDescent="0.35">
      <c r="B274" s="13">
        <f>CosteoIndividual!B273</f>
        <v>269</v>
      </c>
      <c r="C274" s="13" t="str">
        <f>CosteoIndividual!C273</f>
        <v>Alimento balanceado para felinos</v>
      </c>
      <c r="D274" s="16" t="str">
        <f>CosteoIndividual!D273</f>
        <v xml:space="preserve">Paquete de alimento para felinos cachorros </v>
      </c>
      <c r="E274" s="13" t="str">
        <f>CosteoIndividual!E273</f>
        <v>Diferentes marcas sujetas a aprobacion del CTSC (Bulto 15 kg)</v>
      </c>
      <c r="F274" s="13" t="str">
        <f>CosteoIndividual!F273</f>
        <v>unidad</v>
      </c>
      <c r="G274" s="13">
        <f>CosteoIndividual!G273</f>
        <v>1</v>
      </c>
      <c r="H274" s="84">
        <f>CosteoIndividual!K273</f>
        <v>348854</v>
      </c>
      <c r="I274" s="84">
        <f>CosteoIndividual!L273</f>
        <v>348854</v>
      </c>
      <c r="J274" s="13" t="str">
        <f>CosteoIndividual!M273</f>
        <v>Proceso FDLB-ES-C-120-2025 - PYBA</v>
      </c>
      <c r="K274" s="13">
        <f>CosteoIndividual!N273</f>
        <v>112740.1690436909</v>
      </c>
      <c r="L274" s="13">
        <f>CosteoIndividual!O273</f>
        <v>0.27696612499494144</v>
      </c>
      <c r="M274" s="10" t="str">
        <f t="shared" si="10"/>
        <v>Mediana</v>
      </c>
    </row>
    <row r="275" spans="2:13" ht="14.5" x14ac:dyDescent="0.35">
      <c r="B275" s="13">
        <f>CosteoIndividual!B274</f>
        <v>270</v>
      </c>
      <c r="C275" s="13" t="str">
        <f>CosteoIndividual!C274</f>
        <v>Alimento balanceado para felinos</v>
      </c>
      <c r="D275" s="16" t="str">
        <f>CosteoIndividual!D274</f>
        <v xml:space="preserve">Paquete de alimento para felinos adultos </v>
      </c>
      <c r="E275" s="13" t="str">
        <f>CosteoIndividual!E274</f>
        <v>Diferentes marcas sujetas a aprobacion del CTSC (Bulto 3 kg)</v>
      </c>
      <c r="F275" s="13" t="str">
        <f>CosteoIndividual!F274</f>
        <v>unidad</v>
      </c>
      <c r="G275" s="13">
        <f>CosteoIndividual!G274</f>
        <v>1</v>
      </c>
      <c r="H275" s="84">
        <f>CosteoIndividual!K274</f>
        <v>72113</v>
      </c>
      <c r="I275" s="84">
        <f>CosteoIndividual!L274</f>
        <v>72113</v>
      </c>
      <c r="J275" s="13" t="str">
        <f>CosteoIndividual!M274</f>
        <v>Proceso FDLB-ES-C-120-2025 - PYBA</v>
      </c>
      <c r="K275" s="13">
        <f>CosteoIndividual!N274</f>
        <v>414721.81711640558</v>
      </c>
      <c r="L275" s="13">
        <f>CosteoIndividual!O274</f>
        <v>1.3372802770394756</v>
      </c>
      <c r="M275" s="10" t="str">
        <f t="shared" si="10"/>
        <v>Mediana</v>
      </c>
    </row>
    <row r="276" spans="2:13" ht="14.5" x14ac:dyDescent="0.35">
      <c r="B276" s="13">
        <f>CosteoIndividual!B275</f>
        <v>271</v>
      </c>
      <c r="C276" s="13" t="str">
        <f>CosteoIndividual!C275</f>
        <v>Alimento balanceado para felinos</v>
      </c>
      <c r="D276" s="16" t="str">
        <f>CosteoIndividual!D275</f>
        <v xml:space="preserve">Paquete de alimento para felinos adultos </v>
      </c>
      <c r="E276" s="13" t="str">
        <f>CosteoIndividual!E275</f>
        <v>Diferentes marcas sujetas a aprobacion del CTSC (Bulto 8 kg)</v>
      </c>
      <c r="F276" s="13" t="str">
        <f>CosteoIndividual!F275</f>
        <v>unidad</v>
      </c>
      <c r="G276" s="13">
        <f>CosteoIndividual!G275</f>
        <v>1</v>
      </c>
      <c r="H276" s="84">
        <f>CosteoIndividual!K275</f>
        <v>117889</v>
      </c>
      <c r="I276" s="84">
        <f>CosteoIndividual!L275</f>
        <v>117889</v>
      </c>
      <c r="J276" s="13" t="str">
        <f>CosteoIndividual!M275</f>
        <v>Proceso FDLB-ES-C-120-2025 - PYBA</v>
      </c>
      <c r="K276" s="13">
        <f>CosteoIndividual!N275</f>
        <v>3168.5336900874863</v>
      </c>
      <c r="L276" s="13">
        <f>CosteoIndividual!O275</f>
        <v>2.6877304915111994E-2</v>
      </c>
      <c r="M276" s="10" t="str">
        <f t="shared" si="10"/>
        <v>Promedio</v>
      </c>
    </row>
    <row r="277" spans="2:13" ht="14.5" x14ac:dyDescent="0.35">
      <c r="B277" s="13">
        <f>CosteoIndividual!B276</f>
        <v>272</v>
      </c>
      <c r="C277" s="13" t="str">
        <f>CosteoIndividual!C276</f>
        <v>Alimento balanceado para felinos</v>
      </c>
      <c r="D277" s="16" t="str">
        <f>CosteoIndividual!D276</f>
        <v xml:space="preserve">Paquete de alimento para felinos adultos </v>
      </c>
      <c r="E277" s="13" t="str">
        <f>CosteoIndividual!E276</f>
        <v>Diferentes marcas sujetas a aprobacion del CTSC (Bulto 15 kg)</v>
      </c>
      <c r="F277" s="13" t="str">
        <f>CosteoIndividual!F276</f>
        <v>unidad</v>
      </c>
      <c r="G277" s="13">
        <f>CosteoIndividual!G276</f>
        <v>1</v>
      </c>
      <c r="H277" s="84">
        <f>CosteoIndividual!K276</f>
        <v>229170</v>
      </c>
      <c r="I277" s="84">
        <f>CosteoIndividual!L276</f>
        <v>229170</v>
      </c>
      <c r="J277" s="13" t="str">
        <f>CosteoIndividual!M276</f>
        <v>Proceso FDLB-ES-C-120-2025 - PYBA</v>
      </c>
      <c r="K277" s="13">
        <f>CosteoIndividual!N276</f>
        <v>2303.5849581552234</v>
      </c>
      <c r="L277" s="13">
        <f>CosteoIndividual!O276</f>
        <v>1.005185747484932E-2</v>
      </c>
      <c r="M277" s="10" t="str">
        <f t="shared" si="10"/>
        <v>Promedio</v>
      </c>
    </row>
    <row r="278" spans="2:13" ht="14.5" x14ac:dyDescent="0.35">
      <c r="B278" s="13">
        <f>CosteoIndividual!B277</f>
        <v>273</v>
      </c>
      <c r="C278" s="13" t="str">
        <f>CosteoIndividual!C277</f>
        <v xml:space="preserve">Arena para gatos - Higiene </v>
      </c>
      <c r="D278" s="16" t="str">
        <f>CosteoIndividual!D277</f>
        <v>Paquete de arena para gatos x 10 kg</v>
      </c>
      <c r="E278" s="13">
        <f>CosteoIndividual!E277</f>
        <v>0</v>
      </c>
      <c r="F278" s="13" t="str">
        <f>CosteoIndividual!F277</f>
        <v>unidad</v>
      </c>
      <c r="G278" s="13">
        <f>CosteoIndividual!G277</f>
        <v>1</v>
      </c>
      <c r="H278" s="84">
        <f>CosteoIndividual!K277</f>
        <v>73169</v>
      </c>
      <c r="I278" s="84">
        <f>CosteoIndividual!L277</f>
        <v>73169</v>
      </c>
      <c r="J278" s="13" t="str">
        <f>CosteoIndividual!M277</f>
        <v>Proceso FDLB-ES-C-120-2025 - PYBA</v>
      </c>
      <c r="K278" s="13">
        <f>CosteoIndividual!N277</f>
        <v>2607.0565406909896</v>
      </c>
      <c r="L278" s="13">
        <f>CosteoIndividual!O277</f>
        <v>3.5630552289901384E-2</v>
      </c>
      <c r="M278" s="10" t="str">
        <f t="shared" si="10"/>
        <v>Promedio</v>
      </c>
    </row>
    <row r="279" spans="2:13" ht="87" x14ac:dyDescent="0.35">
      <c r="B279" s="13">
        <f>CosteoIndividual!B278</f>
        <v>274</v>
      </c>
      <c r="C279" s="13" t="str">
        <f>CosteoIndividual!C278</f>
        <v xml:space="preserve">Kits de educación para colegios </v>
      </c>
      <c r="D279" s="16" t="str">
        <f>CosteoIndividual!D278</f>
        <v xml:space="preserve">Kit con enfoque a caninos que contiene: 
- Agenda ecológica con notas adhesivas y esfero, cosida de min 75 hojas blancas con broche de cierre, estampada según diseño de la alcaldía.
- Dispensador de bolsas (en forma de hueso)
- Pañoleta (brandeada en tela 70*70 cm, colores surtidos, marcada a full color / 1 tinta)
- Premios para perros (10 galletas) </v>
      </c>
      <c r="E279" s="13">
        <f>CosteoIndividual!E278</f>
        <v>0</v>
      </c>
      <c r="F279" s="13" t="str">
        <f>CosteoIndividual!F278</f>
        <v>unidad</v>
      </c>
      <c r="G279" s="13">
        <f>CosteoIndividual!G278</f>
        <v>1</v>
      </c>
      <c r="H279" s="84">
        <f>CosteoIndividual!K278</f>
        <v>63288</v>
      </c>
      <c r="I279" s="84">
        <f>CosteoIndividual!L278</f>
        <v>63288</v>
      </c>
      <c r="J279" s="13" t="str">
        <f>CosteoIndividual!M278</f>
        <v>Proceso FDLB-ES-C-120-2025 - PYBA</v>
      </c>
      <c r="K279" s="13">
        <f>CosteoIndividual!N278</f>
        <v>1954.786707682794</v>
      </c>
      <c r="L279" s="13">
        <f>CosteoIndividual!O278</f>
        <v>3.0886960262175332E-2</v>
      </c>
      <c r="M279" s="10" t="str">
        <f t="shared" si="10"/>
        <v>Promedio</v>
      </c>
    </row>
    <row r="280" spans="2:13" ht="87" x14ac:dyDescent="0.35">
      <c r="B280" s="13">
        <f>CosteoIndividual!B279</f>
        <v>275</v>
      </c>
      <c r="C280" s="13" t="str">
        <f>CosteoIndividual!C279</f>
        <v xml:space="preserve">Kits de educación para colegios </v>
      </c>
      <c r="D280" s="16" t="str">
        <f>CosteoIndividual!D279</f>
        <v>Kit con enfoque a felinos que contiene: 
- Agenda ecológica con notas adhesivas y esfero, cosida de min 75 hojas blancas con broche de cierre, estampada según diseño de la alcaldía.
- Pala plásticas para recoger heces para marcar a 1 tinta, colores surtido 
- Pañoleta (brandeada en tela 30*30 cm, colores surtidos, marcada a full color / 1 tinta)
- Juguete de pluma.</v>
      </c>
      <c r="E280" s="13">
        <f>CosteoIndividual!E279</f>
        <v>0</v>
      </c>
      <c r="F280" s="13" t="str">
        <f>CosteoIndividual!F279</f>
        <v>unidad</v>
      </c>
      <c r="G280" s="13">
        <f>CosteoIndividual!G279</f>
        <v>1</v>
      </c>
      <c r="H280" s="84">
        <f>CosteoIndividual!K279</f>
        <v>55550</v>
      </c>
      <c r="I280" s="84">
        <f>CosteoIndividual!L279</f>
        <v>55550</v>
      </c>
      <c r="J280" s="13" t="str">
        <f>CosteoIndividual!M279</f>
        <v>Proceso FDLB-ES-C-120-2025 - PYBA</v>
      </c>
      <c r="K280" s="13">
        <f>CosteoIndividual!N279</f>
        <v>553.02205743381819</v>
      </c>
      <c r="L280" s="13">
        <f>CosteoIndividual!O279</f>
        <v>9.9553659895804929E-3</v>
      </c>
      <c r="M280" s="10" t="str">
        <f t="shared" si="10"/>
        <v>Promedio</v>
      </c>
    </row>
    <row r="281" spans="2:13" ht="217.5" x14ac:dyDescent="0.35">
      <c r="B281" s="13">
        <f>CosteoIndividual!B280</f>
        <v>276</v>
      </c>
      <c r="C281" s="13" t="str">
        <f>CosteoIndividual!C280</f>
        <v xml:space="preserve">Kits de educación para comunidad </v>
      </c>
      <c r="D281" s="16" t="str">
        <f>CosteoIndividual!D280</f>
        <v xml:space="preserve">Kit con enfoque a caninos que contiene: 
- Paquete cartilla genérica x 50 unidades-tamaño final: 250mm ancho x 25mm alto Impresión: Cubierta 4 páginas a cuatricromía en ambas caras interior 20 pagina a cuatricromía en ambas caras Papel: cubierta PAPELES ESMALTADOS C25 GLOSS de 200gr/m2
- Camisetas T-shirt en algodón 100% de 180 gr cuello redondo. Con estampado en policromía al frente de 25cmx20cm y estampado en policromía en espalda de 20cmx15cm empacada en bolsa plástica en forma individual-color y tallas según solicitud de la entidad-diseños que envié entidad.
- Paquete por 50 gorras con  parte frontal en poliéster blanco o color requerido – cascos en malla en la parte trasera, cierre plástico. Tipo de impresión: bordado en el frente o impreso según indique el diseño que entregue la Alcaldía Local (cantidad paquete 
- Agenda ecológica con notas adhesivas y esfero, cosida de min 75 hojas blancas con broche de cierre, estampada según diseño de la alcaldía.
- Dispensador de bolsas (en forma de hueso)
 Pañoleta (brandeada en tela 70*70 cm, colores surtidos, marcada a full color / 1 tinta)
- Premios para perros (10 galletas) </v>
      </c>
      <c r="E281" s="13">
        <f>CosteoIndividual!E280</f>
        <v>0</v>
      </c>
      <c r="F281" s="13" t="str">
        <f>CosteoIndividual!F280</f>
        <v>unidad</v>
      </c>
      <c r="G281" s="13">
        <f>CosteoIndividual!G280</f>
        <v>1</v>
      </c>
      <c r="H281" s="84">
        <f>CosteoIndividual!K280</f>
        <v>139104</v>
      </c>
      <c r="I281" s="84">
        <f>CosteoIndividual!L280</f>
        <v>139104</v>
      </c>
      <c r="J281" s="13" t="str">
        <f>CosteoIndividual!M280</f>
        <v>Proceso FDLB-ES-C-120-2025 - PYBA</v>
      </c>
      <c r="K281" s="13">
        <f>CosteoIndividual!N280</f>
        <v>3623.0378492640707</v>
      </c>
      <c r="L281" s="13">
        <f>CosteoIndividual!O280</f>
        <v>2.6045499490123664E-2</v>
      </c>
      <c r="M281" s="10" t="str">
        <f t="shared" si="10"/>
        <v>Promedio</v>
      </c>
    </row>
    <row r="282" spans="2:13" ht="217.5" x14ac:dyDescent="0.35">
      <c r="B282" s="13">
        <f>CosteoIndividual!B281</f>
        <v>277</v>
      </c>
      <c r="C282" s="13" t="str">
        <f>CosteoIndividual!C281</f>
        <v xml:space="preserve">Kits de educación para comunidad </v>
      </c>
      <c r="D282" s="16" t="str">
        <f>CosteoIndividual!D281</f>
        <v>Kit con enfoque a felinos que contiene: 
- Paquete cartilla genérica x 50 unidades-tamaño final: 250mm ancho x 25mm alto Impresión: Cubierta 4 páginas a cuatricromía en ambas caras interior 20 pagina a cuatricromía en ambas caras Papel: cubierta PAPELES ESMALTADOS C25 GLOSS de 200gr/m2
- Camisetas T-shirt en algodón 100% de 180 gr cuello redondo. Con estampado en policromía al frente de 25cmx20cm y estampado en policromía en espalda de 20cmx15cm empacada en bolsa plástica en forma individual-color y tallas según solicitud de la entidad-diseños que envié entidad.
- Paquete por 50 gorras con  parte frontal en poliéster blanco o color requerido – cascos en malla en la parte trasera, cierre plástico. Tipo de impresión: bordado en el frente o impreso según indique el diseño que entregue la Alcaldía Local (cantidad paquete 
- Agenda ecológica con notas adhesivas y esfero, cosida de min 75 hojas blancas con broche de cierre, estampada según diseño de la alcaldía.
- Pala plásticas para recoger heces para marcar a 1 tinta, colores surtido 
- Pañoleta (brandeada en tela 30*30 cm, colores surtidos, marcada a full color / 1 tinta)
- Juguete de pluma.</v>
      </c>
      <c r="E282" s="13">
        <f>CosteoIndividual!E281</f>
        <v>0</v>
      </c>
      <c r="F282" s="13" t="str">
        <f>CosteoIndividual!F281</f>
        <v>unidad</v>
      </c>
      <c r="G282" s="13">
        <f>CosteoIndividual!G281</f>
        <v>1</v>
      </c>
      <c r="H282" s="84">
        <f>CosteoIndividual!K281</f>
        <v>130139</v>
      </c>
      <c r="I282" s="84">
        <f>CosteoIndividual!L281</f>
        <v>130139</v>
      </c>
      <c r="J282" s="13" t="str">
        <f>CosteoIndividual!M281</f>
        <v>Proceso FDLB-ES-C-120-2025 - PYBA</v>
      </c>
      <c r="K282" s="13">
        <f>CosteoIndividual!N281</f>
        <v>4636.9087498893105</v>
      </c>
      <c r="L282" s="13">
        <f>CosteoIndividual!O281</f>
        <v>3.5630305749611305E-2</v>
      </c>
      <c r="M282" s="10" t="str">
        <f t="shared" si="10"/>
        <v>Promedio</v>
      </c>
    </row>
    <row r="283" spans="2:13" ht="14.5" x14ac:dyDescent="0.35">
      <c r="B283" s="13">
        <f>CosteoIndividual!B282</f>
        <v>278</v>
      </c>
      <c r="C283" s="13" t="str">
        <f>CosteoIndividual!C282</f>
        <v>Kits de urgencias (comunidad)</v>
      </c>
      <c r="D283" s="16" t="str">
        <f>CosteoIndividual!D282</f>
        <v xml:space="preserve">Kit que contiene: clorexhidina spray 120 ml (1), sobre de carbón activo (1), gasas (1) y guantes (1). </v>
      </c>
      <c r="E283" s="13">
        <f>CosteoIndividual!E282</f>
        <v>0</v>
      </c>
      <c r="F283" s="13" t="str">
        <f>CosteoIndividual!F282</f>
        <v>unidad</v>
      </c>
      <c r="G283" s="13">
        <f>CosteoIndividual!G282</f>
        <v>1</v>
      </c>
      <c r="H283" s="84">
        <f>CosteoIndividual!K282</f>
        <v>48040</v>
      </c>
      <c r="I283" s="84">
        <f>CosteoIndividual!L282</f>
        <v>48040</v>
      </c>
      <c r="J283" s="13" t="str">
        <f>CosteoIndividual!M282</f>
        <v>Proceso FDLB-ES-C-120-2025 - PYBA</v>
      </c>
      <c r="K283" s="13">
        <f>CosteoIndividual!N282</f>
        <v>1950.4748686751489</v>
      </c>
      <c r="L283" s="13">
        <f>CosteoIndividual!O282</f>
        <v>4.0601284256542129E-2</v>
      </c>
      <c r="M283" s="10" t="str">
        <f t="shared" si="10"/>
        <v>Promedio</v>
      </c>
    </row>
    <row r="284" spans="2:13" ht="43.5" x14ac:dyDescent="0.35">
      <c r="B284" s="13">
        <f>CosteoIndividual!B283</f>
        <v>279</v>
      </c>
      <c r="C284" s="13" t="str">
        <f>CosteoIndividual!C283</f>
        <v>Afiche</v>
      </c>
      <c r="D284" s="16" t="str">
        <f>CosteoIndividual!D283</f>
        <v>Afiche - Tamaño final: 28cm ancho x 45cm alto | Impresión: a cuatricromía (4x0) digital | Policromía Papel: PAPELES ESMALTADOS C2S GLOSS de 200gr/m2Finalización: Cortar a tamaño final | Según las referencias o diseños que requiera la ENTIDAD. | Incluye entrega en Bosa</v>
      </c>
      <c r="E284" s="13" t="str">
        <f>CosteoIndividual!E283</f>
        <v>Por Unidad - Incluye gastos de entrega e impuestos (si aplica)
ELEMENTOS REQUERIDOS PARA COMPONENTE DE ESTERILIZACIÓN, BRIGADAS Y ADOPCIÓN</v>
      </c>
      <c r="F284" s="13" t="str">
        <f>CosteoIndividual!F283</f>
        <v xml:space="preserve">Unidad </v>
      </c>
      <c r="G284" s="13">
        <f>CosteoIndividual!G283</f>
        <v>1000</v>
      </c>
      <c r="H284" s="84">
        <f>CosteoIndividual!K283</f>
        <v>3442</v>
      </c>
      <c r="I284" s="84">
        <f>CosteoIndividual!L283</f>
        <v>3442000</v>
      </c>
      <c r="J284" s="13" t="str">
        <f>CosteoIndividual!M283</f>
        <v>Proceso FDLB-ES-C-120-2025 - PYBA</v>
      </c>
      <c r="K284" s="13">
        <f>CosteoIndividual!N283</f>
        <v>53.008128817663462</v>
      </c>
      <c r="L284" s="13">
        <f>CosteoIndividual!O283</f>
        <v>1.5400316709109376E-2</v>
      </c>
      <c r="M284" s="10" t="str">
        <f t="shared" si="10"/>
        <v>Promedio</v>
      </c>
    </row>
    <row r="285" spans="2:13" ht="29" x14ac:dyDescent="0.35">
      <c r="B285" s="13">
        <f>CosteoIndividual!B284</f>
        <v>280</v>
      </c>
      <c r="C285" s="13" t="str">
        <f>CosteoIndividual!C284</f>
        <v>Volantes</v>
      </c>
      <c r="D285" s="16" t="str">
        <f>CosteoIndividual!D284</f>
        <v>Volantes Institucionales paquete por mil unidades - Tamaño final: 200 mm ancho x 140 mm alto Impresión: 4x4 a cuatricromía en ambas caras Papel: PAPELES ESMALTADOS C2S GLOSS de 115 gr/m2</v>
      </c>
      <c r="E285" s="13" t="str">
        <f>CosteoIndividual!E284</f>
        <v>Costo por paquete de 1000 Unidades - Incluye gastos de entrega e impuestos (si aplica)
ELEMENTOS REQUERIDOS PARA COMPONENTE DE ESTERILIZACIÓN, BRIGADAS Y ADOPCIÓN</v>
      </c>
      <c r="F285" s="13" t="str">
        <f>CosteoIndividual!F284</f>
        <v>Paquete</v>
      </c>
      <c r="G285" s="13">
        <f>CosteoIndividual!G284</f>
        <v>3</v>
      </c>
      <c r="H285" s="84">
        <f>CosteoIndividual!K284</f>
        <v>586</v>
      </c>
      <c r="I285" s="84">
        <f>CosteoIndividual!L284</f>
        <v>1758</v>
      </c>
      <c r="J285" s="13" t="str">
        <f>CosteoIndividual!M284</f>
        <v>Proceso FDLB-ES-C-120-2025 - PYBA</v>
      </c>
      <c r="K285" s="13">
        <f>CosteoIndividual!N284</f>
        <v>12.489611760178942</v>
      </c>
      <c r="L285" s="13">
        <f>CosteoIndividual!O284</f>
        <v>2.131330155211212E-2</v>
      </c>
      <c r="M285" s="10" t="str">
        <f t="shared" si="10"/>
        <v>Promedio</v>
      </c>
    </row>
    <row r="286" spans="2:13" ht="72.5" x14ac:dyDescent="0.35">
      <c r="B286" s="13">
        <f>CosteoIndividual!B285</f>
        <v>281</v>
      </c>
      <c r="C286" s="13" t="str">
        <f>CosteoIndividual!C285</f>
        <v xml:space="preserve">Alquiler de carpa tipo kiosco 6 x 6
</v>
      </c>
      <c r="D286" s="16" t="str">
        <f>CosteoIndividual!D285</f>
        <v>Alquiler de Carpa tipo kiosco de seis (6) metros de acho x seis (6)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horas.</v>
      </c>
      <c r="E286" s="13" t="str">
        <f>CosteoIndividual!E285</f>
        <v>ELEMENTOS REQUERIDOS PARA COMPONENTE DE ESTERILIZACIÓN, BRIGADAS Y ADOPCIÓN</v>
      </c>
      <c r="F286" s="13" t="str">
        <f>CosteoIndividual!F285</f>
        <v xml:space="preserve">Unidad </v>
      </c>
      <c r="G286" s="13">
        <f>CosteoIndividual!G285</f>
        <v>1</v>
      </c>
      <c r="H286" s="84">
        <f>CosteoIndividual!K285</f>
        <v>635006</v>
      </c>
      <c r="I286" s="84">
        <f>CosteoIndividual!L285</f>
        <v>635006</v>
      </c>
      <c r="J286" s="13" t="str">
        <f>CosteoIndividual!M285</f>
        <v>Proceso FDLB-ES-C-120-2025 - PYBA</v>
      </c>
      <c r="K286" s="13">
        <f>CosteoIndividual!N285</f>
        <v>16122.385380297623</v>
      </c>
      <c r="L286" s="13">
        <f>CosteoIndividual!O285</f>
        <v>2.5389342710371104E-2</v>
      </c>
      <c r="M286" s="10" t="str">
        <f t="shared" si="10"/>
        <v>Promedio</v>
      </c>
    </row>
    <row r="287" spans="2:13" ht="58" x14ac:dyDescent="0.35">
      <c r="B287" s="13">
        <f>CosteoIndividual!B286</f>
        <v>282</v>
      </c>
      <c r="C287" s="13" t="str">
        <f>CosteoIndividual!C286</f>
        <v>Alquiler de carpa tipo 4x4</v>
      </c>
      <c r="D287" s="16" t="str">
        <f>CosteoIndividual!D286</f>
        <v>Alquiler de Carpa 4x4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horas.</v>
      </c>
      <c r="E287" s="13" t="str">
        <f>CosteoIndividual!E286</f>
        <v>ELEMENTOS REQUERIDOS PARA COMPONENTE DE ESTERILIZACIÓN, BRIGADAS Y ADOPCIÓN</v>
      </c>
      <c r="F287" s="13" t="str">
        <f>CosteoIndividual!F286</f>
        <v xml:space="preserve">Unidad </v>
      </c>
      <c r="G287" s="13">
        <f>CosteoIndividual!G286</f>
        <v>1</v>
      </c>
      <c r="H287" s="84">
        <f>CosteoIndividual!K286</f>
        <v>399919</v>
      </c>
      <c r="I287" s="84">
        <f>CosteoIndividual!L286</f>
        <v>399919</v>
      </c>
      <c r="J287" s="13" t="str">
        <f>CosteoIndividual!M286</f>
        <v>Proceso FDLB-ES-C-120-2025 - PYBA</v>
      </c>
      <c r="K287" s="13">
        <f>CosteoIndividual!N286</f>
        <v>8161.0980176281191</v>
      </c>
      <c r="L287" s="13">
        <f>CosteoIndividual!O286</f>
        <v>2.0406853623933251E-2</v>
      </c>
      <c r="M287" s="10" t="str">
        <f t="shared" si="10"/>
        <v>Promedio</v>
      </c>
    </row>
    <row r="288" spans="2:13" ht="72.5" x14ac:dyDescent="0.35">
      <c r="B288" s="13">
        <f>CosteoIndividual!B287</f>
        <v>283</v>
      </c>
      <c r="C288" s="13" t="str">
        <f>CosteoIndividual!C287</f>
        <v>Alquiler de carpa tipo kiosco 3 x 3</v>
      </c>
      <c r="D288" s="16" t="str">
        <f>CosteoIndividual!D287</f>
        <v xml:space="preserve">Alquiler de Carpa tipo kiosco de tres (3) metros de acho x tres (3) metros de profundidad y dos metros con veinte (2,20) centímetros de altura recubierta en su totalidad por lona de color blanco con laterales, la carpa debe estar en buen estado estético y de funcionamiento e incluir contrapesos, accesorios, transporte de carga y personal para ser instaladas y desinstaladas en el lugar dispuesto por la Alcaldía Local de Bosa.el servicio de alquiler por diez (10) horas </v>
      </c>
      <c r="E288" s="13" t="str">
        <f>CosteoIndividual!E287</f>
        <v>ELEMENTOS REQUERIDOS PARA COMPONENTE DE ESTERILIZACIÓN, BRIGADAS Y ADOPCIÓN</v>
      </c>
      <c r="F288" s="13" t="str">
        <f>CosteoIndividual!F287</f>
        <v xml:space="preserve">Unidad </v>
      </c>
      <c r="G288" s="13">
        <f>CosteoIndividual!G287</f>
        <v>1</v>
      </c>
      <c r="H288" s="84">
        <f>CosteoIndividual!K287</f>
        <v>344213</v>
      </c>
      <c r="I288" s="84">
        <f>CosteoIndividual!L287</f>
        <v>344213</v>
      </c>
      <c r="J288" s="13" t="str">
        <f>CosteoIndividual!M287</f>
        <v>Proceso FDLB-ES-C-120-2025 - PYBA</v>
      </c>
      <c r="K288" s="13">
        <f>CosteoIndividual!N287</f>
        <v>5296.8831675649808</v>
      </c>
      <c r="L288" s="13">
        <f>CosteoIndividual!O287</f>
        <v>1.5388378223415053E-2</v>
      </c>
      <c r="M288" s="10" t="str">
        <f t="shared" si="10"/>
        <v>Promedio</v>
      </c>
    </row>
    <row r="289" spans="2:13" ht="29" x14ac:dyDescent="0.35">
      <c r="B289" s="13">
        <f>CosteoIndividual!B288</f>
        <v>284</v>
      </c>
      <c r="C289" s="13" t="str">
        <f>CosteoIndividual!C288</f>
        <v xml:space="preserve">Alquiler de estibas plásticas </v>
      </c>
      <c r="D289" s="16" t="str">
        <f>CosteoIndividual!D288</f>
        <v xml:space="preserve">Tipo Pallet 120 cm x 100 cm, Polietileno de alta densidad, Peso máximo soportado: 1500 kgel servicio de alquiler por diez (10) horas </v>
      </c>
      <c r="E289" s="13">
        <f>CosteoIndividual!E288</f>
        <v>0</v>
      </c>
      <c r="F289" s="13" t="str">
        <f>CosteoIndividual!F288</f>
        <v xml:space="preserve">Unidad </v>
      </c>
      <c r="G289" s="13">
        <f>CosteoIndividual!G288</f>
        <v>1</v>
      </c>
      <c r="H289" s="84">
        <f>CosteoIndividual!K288</f>
        <v>8791</v>
      </c>
      <c r="I289" s="84">
        <f>CosteoIndividual!L288</f>
        <v>8791</v>
      </c>
      <c r="J289" s="13" t="str">
        <f>CosteoIndividual!M288</f>
        <v>Proceso FDLB-ES-C-120-2025 - PYBA</v>
      </c>
      <c r="K289" s="13">
        <f>CosteoIndividual!N288</f>
        <v>185.75017029691608</v>
      </c>
      <c r="L289" s="13">
        <f>CosteoIndividual!O288</f>
        <v>2.1128753706514555E-2</v>
      </c>
      <c r="M289" s="10" t="str">
        <f t="shared" ref="M289:M298" si="11">IF(L289="","",IF(L289&lt;0.15,"Promedio","Mediana"))</f>
        <v>Promedio</v>
      </c>
    </row>
    <row r="290" spans="2:13" ht="29" x14ac:dyDescent="0.35">
      <c r="B290" s="13">
        <f>CosteoIndividual!B289</f>
        <v>285</v>
      </c>
      <c r="C290" s="13" t="str">
        <f>CosteoIndividual!C289</f>
        <v>Alquiler de mesa plástica cuadrada </v>
      </c>
      <c r="D290" s="16" t="str">
        <f>CosteoIndividual!D289</f>
        <v>Servicio de alquiler por un (1) día de mesa plástica cuadrada para cuatro (4) puestos con transporte e instalación conforme a la programación establecida por la Alcaldía Local de Bosa el servicio de alquiler por diez (10) horas </v>
      </c>
      <c r="E290" s="13" t="str">
        <f>CosteoIndividual!E289</f>
        <v>ELEMENTOS REQUERIDOS PARA COMPONENTE DE ESTERILIZACIÓN, BRIGADAS Y ADOPCIÓN</v>
      </c>
      <c r="F290" s="13" t="str">
        <f>CosteoIndividual!F289</f>
        <v xml:space="preserve">Unidad </v>
      </c>
      <c r="G290" s="13">
        <f>CosteoIndividual!G289</f>
        <v>1</v>
      </c>
      <c r="H290" s="84">
        <f>CosteoIndividual!K289</f>
        <v>7816</v>
      </c>
      <c r="I290" s="84">
        <f>CosteoIndividual!L289</f>
        <v>7816</v>
      </c>
      <c r="J290" s="13" t="str">
        <f>CosteoIndividual!M289</f>
        <v>Proceso FDLB-ES-C-120-2025 - PYBA</v>
      </c>
      <c r="K290" s="13">
        <f>CosteoIndividual!N289</f>
        <v>198.44216267047014</v>
      </c>
      <c r="L290" s="13">
        <f>CosteoIndividual!O289</f>
        <v>2.5390764434491859E-2</v>
      </c>
      <c r="M290" s="10" t="str">
        <f t="shared" si="11"/>
        <v>Promedio</v>
      </c>
    </row>
    <row r="291" spans="2:13" ht="29" x14ac:dyDescent="0.35">
      <c r="B291" s="13">
        <f>CosteoIndividual!B290</f>
        <v>286</v>
      </c>
      <c r="C291" s="13" t="str">
        <f>CosteoIndividual!C290</f>
        <v>Alquiler de silla plástica sin brazos </v>
      </c>
      <c r="D291" s="16" t="str">
        <f>CosteoIndividual!D290</f>
        <v>Alquiler de silla plástica sin brazos durante un (1) día que incluya instalación, transporte y desinstalación conforme a la programación establecida por la Alcaldía Local de Bosa.</v>
      </c>
      <c r="E291" s="13" t="str">
        <f>CosteoIndividual!E290</f>
        <v>ELEMENTOS REQUERIDOS PARA COMPONENTE DE ESTERILIZACIÓN, BRIGADAS Y ADOPCIÓN</v>
      </c>
      <c r="F291" s="13" t="str">
        <f>CosteoIndividual!F290</f>
        <v xml:space="preserve">Unidad </v>
      </c>
      <c r="G291" s="13">
        <f>CosteoIndividual!G290</f>
        <v>1</v>
      </c>
      <c r="H291" s="84">
        <f>CosteoIndividual!K290</f>
        <v>4499</v>
      </c>
      <c r="I291" s="84">
        <f>CosteoIndividual!L290</f>
        <v>4499</v>
      </c>
      <c r="J291" s="13" t="str">
        <f>CosteoIndividual!M290</f>
        <v>Proceso FDLB-ES-C-120-2025 - PYBA</v>
      </c>
      <c r="K291" s="13">
        <f>CosteoIndividual!N290</f>
        <v>91.588565923918964</v>
      </c>
      <c r="L291" s="13">
        <f>CosteoIndividual!O290</f>
        <v>2.0357791944936185E-2</v>
      </c>
      <c r="M291" s="10" t="str">
        <f t="shared" si="11"/>
        <v>Promedio</v>
      </c>
    </row>
    <row r="292" spans="2:13" ht="72.5" x14ac:dyDescent="0.35">
      <c r="B292" s="13">
        <f>CosteoIndividual!B291</f>
        <v>287</v>
      </c>
      <c r="C292" s="13" t="str">
        <f>CosteoIndividual!C291</f>
        <v>Alquiler de baño portátil convencional</v>
      </c>
      <c r="D292" s="16" t="str">
        <f>CosteoIndividual!D291</f>
        <v>Alquiler de baño portátil convencional construido en plástico reforzado con fibra de vidrio, con capacidad de tanque de 250 litros equivalente a 317 usos aproximadamente, rejilla de ventilación antilluvia,  inodoro químico y lavamanos debidamente marcados por genero masculino y femenino, con operador que garantice la sanidad de los baños durante el desarrollo del evento, incluye transporte a instalación conforme a la programación establecida por la Alcaldía Local de Bosa.el servicio de alquiler por diez (10) horas</v>
      </c>
      <c r="E292" s="13">
        <f>CosteoIndividual!E291</f>
        <v>0</v>
      </c>
      <c r="F292" s="13" t="str">
        <f>CosteoIndividual!F291</f>
        <v xml:space="preserve">Unidad </v>
      </c>
      <c r="G292" s="13">
        <f>CosteoIndividual!G291</f>
        <v>1</v>
      </c>
      <c r="H292" s="84">
        <f>CosteoIndividual!K291</f>
        <v>413056</v>
      </c>
      <c r="I292" s="84">
        <f>CosteoIndividual!L291</f>
        <v>413056</v>
      </c>
      <c r="J292" s="13" t="str">
        <f>CosteoIndividual!M291</f>
        <v>Proceso FDLB-ES-C-120-2025 - PYBA</v>
      </c>
      <c r="K292" s="13">
        <f>CosteoIndividual!N291</f>
        <v>6356.259801077982</v>
      </c>
      <c r="L292" s="13">
        <f>CosteoIndividual!O291</f>
        <v>1.5388378223415064E-2</v>
      </c>
      <c r="M292" s="10" t="str">
        <f t="shared" si="11"/>
        <v>Promedio</v>
      </c>
    </row>
    <row r="293" spans="2:13" ht="101.5" x14ac:dyDescent="0.35">
      <c r="B293" s="13">
        <f>CosteoIndividual!B292</f>
        <v>288</v>
      </c>
      <c r="C293" s="13" t="str">
        <f>CosteoIndividual!C292</f>
        <v>Servicio Pos operatorio</v>
      </c>
      <c r="D293" s="16" t="str">
        <f>CosteoIndividual!D292</f>
        <v>Prestación de servicio Pos operatorio el cual debe incluir como mínimo:
- Estiba plásticaTipo Pallet 120 cm x 100 cm, Polietileno de alta densidad, Peso máximo soportado: 1500 kg,
- Mantas térmicas de facil limpieza
- Solución antiséptica y Desinfección
- Guacal, bozal, tradillas y demás elementos de manejo animal.
Este servicio debe ser costeado por unidad y contar con cada uno de los elementos mencionados en sitio
.</v>
      </c>
      <c r="E293" s="13" t="str">
        <f>CosteoIndividual!E292</f>
        <v>ELEMENTOS REQUERIDOS PARA COMPONENTE DE ESTERILIZACIÓN, BRIGADAS Y ADOPCIÓN</v>
      </c>
      <c r="F293" s="13" t="str">
        <f>CosteoIndividual!F292</f>
        <v xml:space="preserve">Unidad </v>
      </c>
      <c r="G293" s="13">
        <f>CosteoIndividual!G292</f>
        <v>1</v>
      </c>
      <c r="H293" s="84">
        <f>CosteoIndividual!K292</f>
        <v>634921</v>
      </c>
      <c r="I293" s="84">
        <f>CosteoIndividual!L292</f>
        <v>634921</v>
      </c>
      <c r="J293" s="13" t="str">
        <f>CosteoIndividual!M292</f>
        <v>Proceso FDLB-ES-C-120-2025 - PYBA</v>
      </c>
      <c r="K293" s="13">
        <f>CosteoIndividual!N292</f>
        <v>13426.753526200348</v>
      </c>
      <c r="L293" s="13">
        <f>CosteoIndividual!O292</f>
        <v>2.1147129085063429E-2</v>
      </c>
      <c r="M293" s="10" t="str">
        <f t="shared" si="11"/>
        <v>Promedio</v>
      </c>
    </row>
    <row r="294" spans="2:13" ht="58" x14ac:dyDescent="0.35">
      <c r="B294" s="13">
        <f>CosteoIndividual!B293</f>
        <v>289</v>
      </c>
      <c r="C294" s="13" t="str">
        <f>CosteoIndividual!C293</f>
        <v xml:space="preserve">TRANSPORTE DE ANIMALES EN CASO DE URGENCIA </v>
      </c>
      <c r="D294" s="16" t="str">
        <f>CosteoIndividual!D293</f>
        <v xml:space="preserve">Una ambulancia veterinaria que debe contar con equipo de diagnóstico básico, como un termómetro y estetoscopio, material de primeros auxilios como gasas estériles, vendas y antisépticos, instrumental médico como tijeras, pinzas y jeringas, medicamentos prescritos por el veterinario, y elementos de seguridad como guantes, bozal y mantas de emergencia, además de una transportadora y el historial del animal. </v>
      </c>
      <c r="E294" s="13" t="str">
        <f>CosteoIndividual!E293</f>
        <v xml:space="preserve">INCLUYE TRANSPORTE DESDE EL PUNTO DE LA OCURRENCIA DE LA URGENCIA HASTA EL LUGAR DESIGNADO PARA LA ATENCIÓN 
SERVICIO REQUERIDO PARA URGENCIAS Y BRIGADAS </v>
      </c>
      <c r="F294" s="13" t="str">
        <f>CosteoIndividual!F293</f>
        <v xml:space="preserve">Unidad </v>
      </c>
      <c r="G294" s="13">
        <f>CosteoIndividual!G293</f>
        <v>1</v>
      </c>
      <c r="H294" s="84">
        <f>CosteoIndividual!K293</f>
        <v>239349</v>
      </c>
      <c r="I294" s="84">
        <f>CosteoIndividual!L293</f>
        <v>239349</v>
      </c>
      <c r="J294" s="13" t="str">
        <f>CosteoIndividual!M293</f>
        <v>Proceso FDLB-ES-C-120-2025 - PYBA</v>
      </c>
      <c r="K294" s="13">
        <f>CosteoIndividual!N293</f>
        <v>6076.9310390532182</v>
      </c>
      <c r="L294" s="13">
        <f>CosteoIndividual!O293</f>
        <v>2.5389458452080214E-2</v>
      </c>
      <c r="M294" s="10" t="str">
        <f t="shared" si="11"/>
        <v>Promedio</v>
      </c>
    </row>
    <row r="295" spans="2:13" ht="101.5" x14ac:dyDescent="0.35">
      <c r="B295" s="13">
        <f>CosteoIndividual!B294</f>
        <v>290</v>
      </c>
      <c r="C295" s="13" t="str">
        <f>CosteoIndividual!C294</f>
        <v xml:space="preserve">Refrigerios </v>
      </c>
      <c r="D295" s="16" t="str">
        <f>CosteoIndividual!D294</f>
        <v xml:space="preserve">Refrigerio Tipo 2	Refrigerio compuesto por un (1) pastel de pollo o un pastel gloria, jugo o avena en la caja, que cumpla con las normas de bioseguridad - empacado, todos los alimentos relacionados en esta descripción técnica deberán estar en empaques desechables biodegradables aptos para el almacenamiento y transporte de alimentos, para ser entregados conforme a la programación establecida por la Alcaldía Local de Bosa. 
Refrigerio Tipo 3	Refrigerio compuesto por una (1) galleta con chips de chocolate o un (1) ponqué o una (1) mantecada, jugo o avena de 200 ml y fruta de temporada, todos lo </v>
      </c>
      <c r="E295" s="13" t="str">
        <f>CosteoIndividual!E294</f>
        <v>El servicio de refrigerio debe incluir transporte y personal en el lugar y horario establecido por la Alcaldía Local de Bosa 
SERVICIO REQUERIDO PARA ADOPCIÓN Y EDUCACIÓN</v>
      </c>
      <c r="F295" s="13" t="str">
        <f>CosteoIndividual!F294</f>
        <v xml:space="preserve">Unidad </v>
      </c>
      <c r="G295" s="13">
        <f>CosteoIndividual!G294</f>
        <v>1</v>
      </c>
      <c r="H295" s="84">
        <f>CosteoIndividual!K294</f>
        <v>20996</v>
      </c>
      <c r="I295" s="84">
        <f>CosteoIndividual!L294</f>
        <v>20996</v>
      </c>
      <c r="J295" s="13" t="str">
        <f>CosteoIndividual!M294</f>
        <v>Proceso FDLB-ES-C-120-2025 - PYBA</v>
      </c>
      <c r="K295" s="13">
        <f>CosteoIndividual!N294</f>
        <v>428.40789545167672</v>
      </c>
      <c r="L295" s="13">
        <f>CosteoIndividual!O294</f>
        <v>2.0404516471326975E-2</v>
      </c>
      <c r="M295" s="10" t="str">
        <f t="shared" si="11"/>
        <v>Promedio</v>
      </c>
    </row>
    <row r="296" spans="2:13" ht="43.5" x14ac:dyDescent="0.35">
      <c r="B296" s="13">
        <f>CosteoIndividual!B295</f>
        <v>291</v>
      </c>
      <c r="C296" s="13" t="str">
        <f>CosteoIndividual!C295</f>
        <v xml:space="preserve">Psicólogo </v>
      </c>
      <c r="D296" s="16" t="str">
        <f>CosteoIndividual!D295</f>
        <v xml:space="preserve">Título profesional en psicología  
Experiencia profesional mínima de tres (3) años a partir de la expedición de la tarjeta profesional 
</v>
      </c>
      <c r="E296" s="13" t="str">
        <f>CosteoIndividual!E295</f>
        <v>Experiencia específica mínima de dos (2) años  en el síndrome del arca de noé</v>
      </c>
      <c r="F296" s="13" t="str">
        <f>CosteoIndividual!F295</f>
        <v>Día</v>
      </c>
      <c r="G296" s="13">
        <f>CosteoIndividual!G295</f>
        <v>1</v>
      </c>
      <c r="H296" s="84">
        <f>CosteoIndividual!K295</f>
        <v>537573</v>
      </c>
      <c r="I296" s="84">
        <f>CosteoIndividual!L295</f>
        <v>537573</v>
      </c>
      <c r="J296" s="13" t="str">
        <f>CosteoIndividual!M295</f>
        <v>Proceso FDLB-ES-C-120-2025 - PYBA</v>
      </c>
      <c r="K296" s="13">
        <f>CosteoIndividual!N295</f>
        <v>11005.985099821832</v>
      </c>
      <c r="L296" s="13">
        <f>CosteoIndividual!O295</f>
        <v>2.0473465052750182E-2</v>
      </c>
      <c r="M296" s="10" t="str">
        <f t="shared" si="11"/>
        <v>Promedio</v>
      </c>
    </row>
    <row r="297" spans="2:13" ht="29" x14ac:dyDescent="0.35">
      <c r="B297" s="13">
        <f>CosteoIndividual!B296</f>
        <v>292</v>
      </c>
      <c r="C297" s="13" t="str">
        <f>CosteoIndividual!C296</f>
        <v xml:space="preserve">Adiestrador </v>
      </c>
      <c r="D297" s="16" t="str">
        <f>CosteoIndividual!D296</f>
        <v xml:space="preserve">Técnico y/o tecnólogo  
Experiencia profesional mínima de tres (3) años como adiestrador de especies pequeñas. </v>
      </c>
      <c r="E297" s="13">
        <f>CosteoIndividual!E296</f>
        <v>0</v>
      </c>
      <c r="F297" s="13" t="str">
        <f>CosteoIndividual!F296</f>
        <v>Día</v>
      </c>
      <c r="G297" s="13">
        <f>CosteoIndividual!G296</f>
        <v>1</v>
      </c>
      <c r="H297" s="84">
        <f>CosteoIndividual!K296</f>
        <v>488401</v>
      </c>
      <c r="I297" s="84">
        <f>CosteoIndividual!L296</f>
        <v>488401</v>
      </c>
      <c r="J297" s="13" t="str">
        <f>CosteoIndividual!M296</f>
        <v>Proceso FDLB-ES-C-120-2025 - PYBA</v>
      </c>
      <c r="K297" s="13">
        <f>CosteoIndividual!N296</f>
        <v>10328.271943231033</v>
      </c>
      <c r="L297" s="13">
        <f>CosteoIndividual!O296</f>
        <v>2.1147129085063422E-2</v>
      </c>
      <c r="M297" s="10" t="str">
        <f t="shared" si="11"/>
        <v>Promedio</v>
      </c>
    </row>
    <row r="298" spans="2:13" ht="29" x14ac:dyDescent="0.35">
      <c r="B298" s="13">
        <f>CosteoIndividual!B297</f>
        <v>293</v>
      </c>
      <c r="C298" s="13" t="str">
        <f>CosteoIndividual!C297</f>
        <v>Nutricionista animal</v>
      </c>
      <c r="D298" s="16" t="str">
        <f>CosteoIndividual!D297</f>
        <v>Título profesional médico veterinario, médico veterinario zootecnista y/o zootecnista. Experiencia profesional mínima de tres (3) años a partir de la expedición de la tarjeta profesional. </v>
      </c>
      <c r="E298" s="13" t="str">
        <f>CosteoIndividual!E297</f>
        <v>Experiencia específica mínima de dos (2) años en nutrición animal en especies pequeñas.</v>
      </c>
      <c r="F298" s="13" t="str">
        <f>CosteoIndividual!F297</f>
        <v>Día</v>
      </c>
      <c r="G298" s="13">
        <f>CosteoIndividual!G297</f>
        <v>1</v>
      </c>
      <c r="H298" s="84">
        <f>CosteoIndividual!K297</f>
        <v>537313</v>
      </c>
      <c r="I298" s="84">
        <f>CosteoIndividual!L297</f>
        <v>537313</v>
      </c>
      <c r="J298" s="13" t="str">
        <f>CosteoIndividual!M297</f>
        <v>Proceso FDLB-ES-C-120-2025 - PYBA</v>
      </c>
      <c r="K298" s="13">
        <f>CosteoIndividual!N297</f>
        <v>13642.018398713355</v>
      </c>
      <c r="L298" s="13">
        <f>CosteoIndividual!O297</f>
        <v>2.5389342710371066E-2</v>
      </c>
      <c r="M298" s="10" t="str">
        <f t="shared" si="11"/>
        <v>Promedio</v>
      </c>
    </row>
    <row r="299" spans="2:13" ht="14.5" x14ac:dyDescent="0.35">
      <c r="H299" s="24">
        <f>SUM(H6:H298)</f>
        <v>141604738</v>
      </c>
      <c r="I299" s="24">
        <f>SUM(I6:I298)</f>
        <v>145044468</v>
      </c>
      <c r="K299" s="8"/>
      <c r="L299" s="9"/>
      <c r="M299" s="9"/>
    </row>
    <row r="300" spans="2:13" ht="14.5" x14ac:dyDescent="0.35">
      <c r="H300" s="8"/>
      <c r="I300" s="8"/>
      <c r="K300" s="8"/>
      <c r="L300" s="9"/>
      <c r="M300" s="9"/>
    </row>
    <row r="301" spans="2:13" ht="15" customHeight="1" thickBot="1" x14ac:dyDescent="0.4"/>
    <row r="302" spans="2:13" ht="15" customHeight="1" x14ac:dyDescent="0.35">
      <c r="I302" s="111" t="s">
        <v>12</v>
      </c>
      <c r="J302" s="102" t="s">
        <v>13</v>
      </c>
      <c r="K302" s="103"/>
      <c r="L302" s="104"/>
      <c r="M302" s="5"/>
    </row>
    <row r="303" spans="2:13" ht="15" customHeight="1" x14ac:dyDescent="0.35">
      <c r="I303" s="112"/>
      <c r="J303" s="105" t="s">
        <v>14</v>
      </c>
      <c r="K303" s="106"/>
      <c r="L303" s="107"/>
      <c r="M303" s="5"/>
    </row>
    <row r="304" spans="2:13" ht="15" customHeight="1" thickBot="1" x14ac:dyDescent="0.4">
      <c r="C304" s="7"/>
      <c r="I304" s="113"/>
      <c r="J304" s="108" t="s">
        <v>15</v>
      </c>
      <c r="K304" s="109"/>
      <c r="L304" s="110"/>
      <c r="M304" s="5"/>
    </row>
    <row r="305" spans="3:13" ht="15" customHeight="1" x14ac:dyDescent="0.35">
      <c r="C305" s="7"/>
      <c r="J305" s="5"/>
      <c r="K305" s="5"/>
      <c r="L305" s="5"/>
      <c r="M305" s="5"/>
    </row>
    <row r="306" spans="3:13" ht="15" customHeight="1" x14ac:dyDescent="0.35">
      <c r="C306" s="7"/>
    </row>
    <row r="307" spans="3:13" ht="15" customHeight="1" x14ac:dyDescent="0.35">
      <c r="C307" s="7"/>
    </row>
    <row r="308" spans="3:13" ht="15" customHeight="1" x14ac:dyDescent="0.35">
      <c r="C308" s="6"/>
    </row>
    <row r="309" spans="3:13" ht="15" customHeight="1" x14ac:dyDescent="0.35">
      <c r="C309" s="6"/>
    </row>
    <row r="310" spans="3:13" ht="15" customHeight="1" x14ac:dyDescent="0.35">
      <c r="C310" s="6"/>
    </row>
    <row r="311" spans="3:13" ht="15" customHeight="1" x14ac:dyDescent="0.35">
      <c r="C311" s="6"/>
    </row>
    <row r="312" spans="3:13" ht="15" customHeight="1" x14ac:dyDescent="0.35">
      <c r="C312" s="6"/>
    </row>
    <row r="313" spans="3:13" ht="15" customHeight="1" x14ac:dyDescent="0.35">
      <c r="C313" s="6"/>
    </row>
    <row r="314" spans="3:13" ht="15" customHeight="1" x14ac:dyDescent="0.35">
      <c r="C314" s="6"/>
    </row>
    <row r="315" spans="3:13" ht="15" customHeight="1" x14ac:dyDescent="0.35">
      <c r="C315" s="6"/>
    </row>
  </sheetData>
  <mergeCells count="5">
    <mergeCell ref="B3:L3"/>
    <mergeCell ref="J302:L302"/>
    <mergeCell ref="J303:L303"/>
    <mergeCell ref="J304:L304"/>
    <mergeCell ref="I302:I304"/>
  </mergeCells>
  <conditionalFormatting sqref="L299:M300">
    <cfRule type="cellIs" dxfId="2" priority="3" operator="greaterThan">
      <formula>0.15</formula>
    </cfRule>
  </conditionalFormatting>
  <hyperlinks>
    <hyperlink ref="J304" r:id="rId1" xr:uid="{00000000-0004-0000-0000-000000000000}"/>
    <hyperlink ref="J304:L304" r:id="rId2" display="Nini.castellanos@GobiernoBogota.Gov.Co" xr:uid="{00000000-0004-0000-0000-000001000000}"/>
  </hyperlinks>
  <pageMargins left="0.7" right="0.7" top="0.75" bottom="0.75" header="0.3" footer="0.3"/>
  <pageSetup paperSize="9" scale="50" fitToHeight="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306"/>
  <sheetViews>
    <sheetView showGridLines="0" tabSelected="1" zoomScale="70" zoomScaleNormal="70" workbookViewId="0">
      <pane xSplit="4" ySplit="4" topLeftCell="F294" activePane="bottomRight" state="frozen"/>
      <selection pane="topRight" activeCell="E1" sqref="E1"/>
      <selection pane="bottomLeft" activeCell="A5" sqref="A5"/>
      <selection pane="bottomRight" activeCell="C5" sqref="C5:G297"/>
    </sheetView>
  </sheetViews>
  <sheetFormatPr baseColWidth="10" defaultColWidth="11.453125" defaultRowHeight="14.5" x14ac:dyDescent="0.35"/>
  <cols>
    <col min="1" max="1" width="5.54296875" customWidth="1"/>
    <col min="2" max="2" width="6.7265625" bestFit="1" customWidth="1"/>
    <col min="3" max="3" width="29.08984375" customWidth="1"/>
    <col min="4" max="4" width="39.453125" customWidth="1"/>
    <col min="5" max="5" width="43.81640625" customWidth="1"/>
    <col min="6" max="6" width="18.26953125" bestFit="1" customWidth="1"/>
    <col min="7" max="7" width="13.54296875" bestFit="1" customWidth="1"/>
    <col min="8" max="8" width="22.81640625" bestFit="1" customWidth="1"/>
    <col min="9" max="9" width="22.81640625" customWidth="1"/>
    <col min="10" max="10" width="21.1796875" bestFit="1" customWidth="1"/>
    <col min="11" max="11" width="19.453125" customWidth="1"/>
    <col min="12" max="12" width="19.1796875" customWidth="1"/>
    <col min="13" max="13" width="66.54296875" bestFit="1" customWidth="1"/>
    <col min="14" max="14" width="13.1796875" bestFit="1" customWidth="1"/>
    <col min="15" max="16" width="11.453125" customWidth="1"/>
    <col min="17" max="17" width="8" customWidth="1"/>
  </cols>
  <sheetData>
    <row r="2" spans="2:18" ht="18.5" x14ac:dyDescent="0.45">
      <c r="B2" s="101" t="s">
        <v>434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2:18" ht="31.5" x14ac:dyDescent="0.35">
      <c r="H3" s="14" t="s">
        <v>135</v>
      </c>
      <c r="I3" s="14" t="s">
        <v>137</v>
      </c>
      <c r="J3" s="14" t="s">
        <v>138</v>
      </c>
    </row>
    <row r="4" spans="2:18" ht="42" x14ac:dyDescent="0.35">
      <c r="B4" s="1" t="s">
        <v>0</v>
      </c>
      <c r="C4" s="25" t="s">
        <v>1</v>
      </c>
      <c r="D4" s="18" t="s">
        <v>2</v>
      </c>
      <c r="E4" s="2" t="s">
        <v>3</v>
      </c>
      <c r="F4" s="2" t="s">
        <v>4</v>
      </c>
      <c r="G4" s="25" t="s">
        <v>5</v>
      </c>
      <c r="H4" s="19" t="s">
        <v>16</v>
      </c>
      <c r="I4" s="19" t="s">
        <v>133</v>
      </c>
      <c r="J4" s="19" t="s">
        <v>134</v>
      </c>
      <c r="K4" s="20" t="s">
        <v>6</v>
      </c>
      <c r="L4" s="20" t="s">
        <v>7</v>
      </c>
      <c r="M4" s="21" t="s">
        <v>8</v>
      </c>
      <c r="N4" s="21" t="s">
        <v>9</v>
      </c>
      <c r="O4" s="21" t="s">
        <v>10</v>
      </c>
      <c r="P4" s="22"/>
      <c r="Q4" s="21" t="s">
        <v>17</v>
      </c>
      <c r="R4" s="21" t="s">
        <v>18</v>
      </c>
    </row>
    <row r="5" spans="2:18" ht="58" x14ac:dyDescent="0.35">
      <c r="B5" s="34">
        <v>1</v>
      </c>
      <c r="C5" s="37" t="s">
        <v>32</v>
      </c>
      <c r="D5" s="40" t="s">
        <v>33</v>
      </c>
      <c r="E5" s="62" t="s">
        <v>136</v>
      </c>
      <c r="F5" s="66" t="s">
        <v>128</v>
      </c>
      <c r="G5" s="75">
        <v>1</v>
      </c>
      <c r="H5" s="73">
        <v>199881.59399999998</v>
      </c>
      <c r="I5" s="73">
        <v>198000</v>
      </c>
      <c r="J5" s="73">
        <v>194060</v>
      </c>
      <c r="K5" s="12">
        <f>IFERROR(IF(O5&gt;(0.15),ROUND(MEDIAN(H5:J5),0),ROUND(AVERAGE(H5:J5),0)),"")</f>
        <v>197314</v>
      </c>
      <c r="L5" s="81">
        <f>IFERROR(K5*G5,"")</f>
        <v>197314</v>
      </c>
      <c r="M5" s="15" t="s">
        <v>139</v>
      </c>
      <c r="N5" s="12">
        <f>IFERROR(STDEV(H5:J5),"")</f>
        <v>2970.8290841018252</v>
      </c>
      <c r="O5" s="23">
        <f>IFERROR(N5/AVERAGE(H5:J5),"")</f>
        <v>1.5056362557799029E-2</v>
      </c>
      <c r="P5" s="22"/>
      <c r="Q5" s="82">
        <f>COUNTIF(H5:J5,"&gt;0")</f>
        <v>3</v>
      </c>
      <c r="R5" s="83">
        <f>1-(MIN(H5:J5)/K5)</f>
        <v>1.6491480584246432E-2</v>
      </c>
    </row>
    <row r="6" spans="2:18" ht="116" x14ac:dyDescent="0.35">
      <c r="B6" s="34">
        <v>2</v>
      </c>
      <c r="C6" s="37" t="s">
        <v>34</v>
      </c>
      <c r="D6" s="37" t="s">
        <v>35</v>
      </c>
      <c r="E6" s="38" t="s">
        <v>36</v>
      </c>
      <c r="F6" s="66" t="s">
        <v>128</v>
      </c>
      <c r="G6" s="75">
        <v>1</v>
      </c>
      <c r="H6" s="73">
        <v>33000</v>
      </c>
      <c r="I6" s="73">
        <v>33467</v>
      </c>
      <c r="J6" s="73">
        <v>32801</v>
      </c>
      <c r="K6" s="12">
        <f t="shared" ref="K6:K69" si="0">IFERROR(IF(O6&gt;(0.15),ROUND(MEDIAN(H6:J6),0),ROUND(AVERAGE(H6:J6),0)),"")</f>
        <v>33089</v>
      </c>
      <c r="L6" s="81">
        <f t="shared" ref="L6:L69" si="1">IFERROR(K6*G6,"")</f>
        <v>33089</v>
      </c>
      <c r="M6" s="15" t="s">
        <v>139</v>
      </c>
      <c r="N6" s="12">
        <f t="shared" ref="N6:N69" si="2">IFERROR(STDEV(H6:J6),"")</f>
        <v>341.86888324814436</v>
      </c>
      <c r="O6" s="23">
        <f t="shared" ref="O6:O69" si="3">IFERROR(N6/AVERAGE(H6:J6),"")</f>
        <v>1.0331694501193063E-2</v>
      </c>
      <c r="P6" s="22"/>
      <c r="Q6" s="82">
        <f t="shared" ref="Q6:Q69" si="4">COUNTIF(H6:J6,"&gt;0")</f>
        <v>3</v>
      </c>
      <c r="R6" s="83">
        <f t="shared" ref="R6:R69" si="5">1-(MIN(H6:J6)/K6)</f>
        <v>8.7037988455378468E-3</v>
      </c>
    </row>
    <row r="7" spans="2:18" ht="29" x14ac:dyDescent="0.35">
      <c r="B7" s="34">
        <v>3</v>
      </c>
      <c r="C7" s="37" t="s">
        <v>37</v>
      </c>
      <c r="D7" s="37" t="s">
        <v>38</v>
      </c>
      <c r="E7" s="38"/>
      <c r="F7" s="64" t="s">
        <v>128</v>
      </c>
      <c r="G7" s="65">
        <v>1</v>
      </c>
      <c r="H7" s="73">
        <v>285000</v>
      </c>
      <c r="I7" s="73">
        <v>300000</v>
      </c>
      <c r="J7" s="73">
        <v>320000</v>
      </c>
      <c r="K7" s="12">
        <f t="shared" si="0"/>
        <v>301667</v>
      </c>
      <c r="L7" s="81">
        <f t="shared" si="1"/>
        <v>301667</v>
      </c>
      <c r="M7" s="15" t="s">
        <v>139</v>
      </c>
      <c r="N7" s="12">
        <f t="shared" si="2"/>
        <v>17559.422921421232</v>
      </c>
      <c r="O7" s="23">
        <f t="shared" si="3"/>
        <v>5.8208031783716786E-2</v>
      </c>
      <c r="P7" s="22"/>
      <c r="Q7" s="82">
        <f t="shared" si="4"/>
        <v>3</v>
      </c>
      <c r="R7" s="83">
        <f t="shared" si="5"/>
        <v>5.5249662707555047E-2</v>
      </c>
    </row>
    <row r="8" spans="2:18" ht="87" x14ac:dyDescent="0.35">
      <c r="B8" s="34">
        <v>4</v>
      </c>
      <c r="C8" s="37" t="s">
        <v>39</v>
      </c>
      <c r="D8" s="37" t="s">
        <v>40</v>
      </c>
      <c r="E8" s="39" t="s">
        <v>41</v>
      </c>
      <c r="F8" s="66" t="s">
        <v>130</v>
      </c>
      <c r="G8" s="65">
        <v>1</v>
      </c>
      <c r="H8" s="73">
        <v>146900.949636</v>
      </c>
      <c r="I8" s="73">
        <v>148503</v>
      </c>
      <c r="J8" s="73">
        <v>142622</v>
      </c>
      <c r="K8" s="12">
        <f t="shared" si="0"/>
        <v>146009</v>
      </c>
      <c r="L8" s="81">
        <f t="shared" si="1"/>
        <v>146009</v>
      </c>
      <c r="M8" s="15" t="s">
        <v>139</v>
      </c>
      <c r="N8" s="12">
        <f t="shared" si="2"/>
        <v>3040.3436306942094</v>
      </c>
      <c r="O8" s="23">
        <f t="shared" si="3"/>
        <v>2.0823037766740111E-2</v>
      </c>
      <c r="P8" s="22"/>
      <c r="Q8" s="82">
        <f t="shared" si="4"/>
        <v>3</v>
      </c>
      <c r="R8" s="83">
        <f t="shared" si="5"/>
        <v>2.3197200172592081E-2</v>
      </c>
    </row>
    <row r="9" spans="2:18" ht="29" x14ac:dyDescent="0.35">
      <c r="B9" s="34">
        <v>5</v>
      </c>
      <c r="C9" s="37" t="s">
        <v>42</v>
      </c>
      <c r="D9" s="40" t="s">
        <v>43</v>
      </c>
      <c r="E9" s="117" t="s">
        <v>44</v>
      </c>
      <c r="F9" s="66" t="s">
        <v>130</v>
      </c>
      <c r="G9" s="65">
        <v>1</v>
      </c>
      <c r="H9" s="74">
        <v>33000</v>
      </c>
      <c r="I9" s="74">
        <v>49000</v>
      </c>
      <c r="J9" s="74">
        <v>48025</v>
      </c>
      <c r="K9" s="12">
        <f t="shared" si="0"/>
        <v>48025</v>
      </c>
      <c r="L9" s="81">
        <f t="shared" si="1"/>
        <v>48025</v>
      </c>
      <c r="M9" s="15" t="s">
        <v>139</v>
      </c>
      <c r="N9" s="12">
        <f t="shared" si="2"/>
        <v>8969.4040121589733</v>
      </c>
      <c r="O9" s="23">
        <f t="shared" si="3"/>
        <v>0.20694644904039164</v>
      </c>
      <c r="P9" s="22"/>
      <c r="Q9" s="82">
        <f t="shared" si="4"/>
        <v>3</v>
      </c>
      <c r="R9" s="83">
        <f t="shared" si="5"/>
        <v>0.31285788651743884</v>
      </c>
    </row>
    <row r="10" spans="2:18" x14ac:dyDescent="0.35">
      <c r="B10" s="34">
        <v>6</v>
      </c>
      <c r="C10" s="37" t="s">
        <v>42</v>
      </c>
      <c r="D10" s="40" t="s">
        <v>45</v>
      </c>
      <c r="E10" s="118"/>
      <c r="F10" s="66" t="s">
        <v>130</v>
      </c>
      <c r="G10" s="65">
        <v>1</v>
      </c>
      <c r="H10" s="73">
        <v>285000</v>
      </c>
      <c r="I10" s="73">
        <v>101116</v>
      </c>
      <c r="J10" s="73">
        <v>103148</v>
      </c>
      <c r="K10" s="12">
        <f t="shared" si="0"/>
        <v>103148</v>
      </c>
      <c r="L10" s="81">
        <f t="shared" si="1"/>
        <v>103148</v>
      </c>
      <c r="M10" s="15" t="s">
        <v>139</v>
      </c>
      <c r="N10" s="12">
        <f t="shared" si="2"/>
        <v>105583.77746604825</v>
      </c>
      <c r="O10" s="23">
        <f t="shared" si="3"/>
        <v>0.64740371741666003</v>
      </c>
      <c r="P10" s="22"/>
      <c r="Q10" s="82">
        <f t="shared" si="4"/>
        <v>3</v>
      </c>
      <c r="R10" s="83">
        <f t="shared" si="5"/>
        <v>1.9699848761003613E-2</v>
      </c>
    </row>
    <row r="11" spans="2:18" ht="29" x14ac:dyDescent="0.35">
      <c r="B11" s="34">
        <v>7</v>
      </c>
      <c r="C11" s="37" t="s">
        <v>42</v>
      </c>
      <c r="D11" s="40" t="s">
        <v>46</v>
      </c>
      <c r="E11" s="118"/>
      <c r="F11" s="66" t="s">
        <v>130</v>
      </c>
      <c r="G11" s="65">
        <v>1</v>
      </c>
      <c r="H11" s="73">
        <v>99930.211920000002</v>
      </c>
      <c r="I11" s="73">
        <v>97020</v>
      </c>
      <c r="J11" s="73">
        <v>100940</v>
      </c>
      <c r="K11" s="12">
        <f t="shared" si="0"/>
        <v>99297</v>
      </c>
      <c r="L11" s="81">
        <f t="shared" si="1"/>
        <v>99297</v>
      </c>
      <c r="M11" s="15" t="s">
        <v>139</v>
      </c>
      <c r="N11" s="12">
        <f t="shared" si="2"/>
        <v>2035.3298416481205</v>
      </c>
      <c r="O11" s="23">
        <f t="shared" si="3"/>
        <v>2.0497449330708982E-2</v>
      </c>
      <c r="P11" s="22"/>
      <c r="Q11" s="82">
        <f t="shared" si="4"/>
        <v>3</v>
      </c>
      <c r="R11" s="83">
        <f t="shared" si="5"/>
        <v>2.2931206380857438E-2</v>
      </c>
    </row>
    <row r="12" spans="2:18" ht="29" x14ac:dyDescent="0.35">
      <c r="B12" s="34">
        <v>8</v>
      </c>
      <c r="C12" s="37" t="s">
        <v>42</v>
      </c>
      <c r="D12" s="40" t="s">
        <v>47</v>
      </c>
      <c r="E12" s="119"/>
      <c r="F12" s="66" t="s">
        <v>130</v>
      </c>
      <c r="G12" s="65">
        <v>1</v>
      </c>
      <c r="H12" s="73">
        <v>91597.477719999981</v>
      </c>
      <c r="I12" s="73">
        <v>94430</v>
      </c>
      <c r="J12" s="73">
        <v>90691</v>
      </c>
      <c r="K12" s="12">
        <f t="shared" si="0"/>
        <v>92239</v>
      </c>
      <c r="L12" s="81">
        <f t="shared" si="1"/>
        <v>92239</v>
      </c>
      <c r="M12" s="15" t="s">
        <v>139</v>
      </c>
      <c r="N12" s="12">
        <f t="shared" si="2"/>
        <v>1950.4275310622229</v>
      </c>
      <c r="O12" s="23">
        <f t="shared" si="3"/>
        <v>2.1145254344407532E-2</v>
      </c>
      <c r="P12" s="22"/>
      <c r="Q12" s="82">
        <f t="shared" si="4"/>
        <v>3</v>
      </c>
      <c r="R12" s="83">
        <f t="shared" si="5"/>
        <v>1.6782488968874354E-2</v>
      </c>
    </row>
    <row r="13" spans="2:18" ht="29" x14ac:dyDescent="0.35">
      <c r="B13" s="34">
        <v>9</v>
      </c>
      <c r="C13" s="43" t="s">
        <v>48</v>
      </c>
      <c r="D13" s="40" t="s">
        <v>49</v>
      </c>
      <c r="E13" s="117" t="s">
        <v>44</v>
      </c>
      <c r="F13" s="66" t="s">
        <v>130</v>
      </c>
      <c r="G13" s="65">
        <v>1</v>
      </c>
      <c r="H13" s="73">
        <v>102685.73366699999</v>
      </c>
      <c r="I13" s="73">
        <v>108011</v>
      </c>
      <c r="J13" s="73">
        <v>105862</v>
      </c>
      <c r="K13" s="12">
        <f t="shared" si="0"/>
        <v>105520</v>
      </c>
      <c r="L13" s="81">
        <f t="shared" si="1"/>
        <v>105520</v>
      </c>
      <c r="M13" s="15" t="s">
        <v>139</v>
      </c>
      <c r="N13" s="12">
        <f t="shared" si="2"/>
        <v>2679.0959400368829</v>
      </c>
      <c r="O13" s="23">
        <f t="shared" si="3"/>
        <v>2.5389562710866079E-2</v>
      </c>
      <c r="P13" s="22"/>
      <c r="Q13" s="82">
        <f t="shared" si="4"/>
        <v>3</v>
      </c>
      <c r="R13" s="83">
        <f t="shared" si="5"/>
        <v>2.6859991783548254E-2</v>
      </c>
    </row>
    <row r="14" spans="2:18" ht="29" x14ac:dyDescent="0.35">
      <c r="B14" s="34">
        <v>10</v>
      </c>
      <c r="C14" s="43" t="s">
        <v>48</v>
      </c>
      <c r="D14" s="40" t="s">
        <v>50</v>
      </c>
      <c r="E14" s="119"/>
      <c r="F14" s="66" t="s">
        <v>130</v>
      </c>
      <c r="G14" s="65">
        <v>1</v>
      </c>
      <c r="H14" s="73">
        <v>109513.69238400001</v>
      </c>
      <c r="I14" s="73">
        <v>111829</v>
      </c>
      <c r="J14" s="73">
        <v>114077</v>
      </c>
      <c r="K14" s="12">
        <f t="shared" si="0"/>
        <v>111807</v>
      </c>
      <c r="L14" s="81">
        <f t="shared" si="1"/>
        <v>111807</v>
      </c>
      <c r="M14" s="15" t="s">
        <v>139</v>
      </c>
      <c r="N14" s="12">
        <f t="shared" si="2"/>
        <v>2281.7365373384323</v>
      </c>
      <c r="O14" s="23">
        <f t="shared" si="3"/>
        <v>2.0407894251416418E-2</v>
      </c>
      <c r="P14" s="22"/>
      <c r="Q14" s="82">
        <f t="shared" si="4"/>
        <v>3</v>
      </c>
      <c r="R14" s="83">
        <f t="shared" si="5"/>
        <v>2.0511306233062299E-2</v>
      </c>
    </row>
    <row r="15" spans="2:18" ht="43.5" x14ac:dyDescent="0.35">
      <c r="B15" s="34">
        <v>11</v>
      </c>
      <c r="C15" s="37" t="s">
        <v>51</v>
      </c>
      <c r="D15" s="40" t="s">
        <v>52</v>
      </c>
      <c r="E15" s="117" t="s">
        <v>53</v>
      </c>
      <c r="F15" s="66" t="s">
        <v>130</v>
      </c>
      <c r="G15" s="65">
        <v>1</v>
      </c>
      <c r="H15" s="73">
        <v>44505.117972000007</v>
      </c>
      <c r="I15" s="73">
        <v>41531</v>
      </c>
      <c r="J15" s="73">
        <v>43209</v>
      </c>
      <c r="K15" s="12">
        <f t="shared" si="0"/>
        <v>43082</v>
      </c>
      <c r="L15" s="81">
        <f t="shared" si="1"/>
        <v>43082</v>
      </c>
      <c r="M15" s="15" t="s">
        <v>139</v>
      </c>
      <c r="N15" s="12">
        <f t="shared" si="2"/>
        <v>1491.1395814787006</v>
      </c>
      <c r="O15" s="23">
        <f t="shared" si="3"/>
        <v>3.4611897258705233E-2</v>
      </c>
      <c r="P15" s="22"/>
      <c r="Q15" s="82">
        <f t="shared" si="4"/>
        <v>3</v>
      </c>
      <c r="R15" s="83">
        <f t="shared" si="5"/>
        <v>3.6001114154403213E-2</v>
      </c>
    </row>
    <row r="16" spans="2:18" ht="43.5" x14ac:dyDescent="0.35">
      <c r="B16" s="34">
        <v>12</v>
      </c>
      <c r="C16" s="37" t="s">
        <v>51</v>
      </c>
      <c r="D16" s="40" t="s">
        <v>54</v>
      </c>
      <c r="E16" s="118"/>
      <c r="F16" s="66" t="s">
        <v>130</v>
      </c>
      <c r="G16" s="65">
        <v>1</v>
      </c>
      <c r="H16" s="73">
        <v>537000</v>
      </c>
      <c r="I16" s="73">
        <v>55226</v>
      </c>
      <c r="J16" s="73">
        <v>53039</v>
      </c>
      <c r="K16" s="12">
        <f t="shared" si="0"/>
        <v>55226</v>
      </c>
      <c r="L16" s="81">
        <f t="shared" si="1"/>
        <v>55226</v>
      </c>
      <c r="M16" s="15" t="s">
        <v>139</v>
      </c>
      <c r="N16" s="12">
        <f t="shared" si="2"/>
        <v>278785.82566969458</v>
      </c>
      <c r="O16" s="23">
        <f t="shared" si="3"/>
        <v>1.2961457339373492</v>
      </c>
      <c r="P16" s="22"/>
      <c r="Q16" s="82">
        <f t="shared" si="4"/>
        <v>3</v>
      </c>
      <c r="R16" s="83">
        <f t="shared" si="5"/>
        <v>3.9600912613623973E-2</v>
      </c>
    </row>
    <row r="17" spans="2:18" ht="43.5" x14ac:dyDescent="0.35">
      <c r="B17" s="34">
        <v>13</v>
      </c>
      <c r="C17" s="37" t="s">
        <v>51</v>
      </c>
      <c r="D17" s="40" t="s">
        <v>55</v>
      </c>
      <c r="E17" s="119"/>
      <c r="F17" s="66" t="s">
        <v>130</v>
      </c>
      <c r="G17" s="65">
        <v>1</v>
      </c>
      <c r="H17" s="73">
        <v>789000</v>
      </c>
      <c r="I17" s="73">
        <v>61793</v>
      </c>
      <c r="J17" s="73">
        <v>60563</v>
      </c>
      <c r="K17" s="12">
        <f t="shared" si="0"/>
        <v>61793</v>
      </c>
      <c r="L17" s="81">
        <f t="shared" si="1"/>
        <v>61793</v>
      </c>
      <c r="M17" s="15" t="s">
        <v>139</v>
      </c>
      <c r="N17" s="12">
        <f t="shared" si="2"/>
        <v>420208.67766662478</v>
      </c>
      <c r="O17" s="23">
        <f t="shared" si="3"/>
        <v>1.3832421501585268</v>
      </c>
      <c r="P17" s="22"/>
      <c r="Q17" s="82">
        <f t="shared" si="4"/>
        <v>3</v>
      </c>
      <c r="R17" s="83">
        <f t="shared" si="5"/>
        <v>1.9905167251954126E-2</v>
      </c>
    </row>
    <row r="18" spans="2:18" ht="29" x14ac:dyDescent="0.35">
      <c r="B18" s="34">
        <v>14</v>
      </c>
      <c r="C18" s="37" t="s">
        <v>56</v>
      </c>
      <c r="D18" s="40" t="s">
        <v>57</v>
      </c>
      <c r="E18" s="117" t="s">
        <v>58</v>
      </c>
      <c r="F18" s="66" t="s">
        <v>130</v>
      </c>
      <c r="G18" s="65">
        <v>1</v>
      </c>
      <c r="H18" s="73">
        <v>67905.608759999988</v>
      </c>
      <c r="I18" s="73">
        <v>67240</v>
      </c>
      <c r="J18" s="73">
        <v>68592</v>
      </c>
      <c r="K18" s="12">
        <f t="shared" si="0"/>
        <v>67913</v>
      </c>
      <c r="L18" s="81">
        <f t="shared" si="1"/>
        <v>67913</v>
      </c>
      <c r="M18" s="15" t="s">
        <v>139</v>
      </c>
      <c r="N18" s="12">
        <f t="shared" si="2"/>
        <v>676.02662123833011</v>
      </c>
      <c r="O18" s="23">
        <f t="shared" si="3"/>
        <v>9.9543715863674425E-3</v>
      </c>
      <c r="P18" s="22"/>
      <c r="Q18" s="82">
        <f t="shared" si="4"/>
        <v>3</v>
      </c>
      <c r="R18" s="83">
        <f t="shared" si="5"/>
        <v>9.9097374582185482E-3</v>
      </c>
    </row>
    <row r="19" spans="2:18" ht="29" x14ac:dyDescent="0.35">
      <c r="B19" s="34">
        <v>15</v>
      </c>
      <c r="C19" s="37" t="s">
        <v>56</v>
      </c>
      <c r="D19" s="40" t="s">
        <v>59</v>
      </c>
      <c r="E19" s="118"/>
      <c r="F19" s="66" t="s">
        <v>130</v>
      </c>
      <c r="G19" s="65">
        <v>1</v>
      </c>
      <c r="H19" s="73">
        <v>84679.040340000007</v>
      </c>
      <c r="I19" s="73">
        <v>80585</v>
      </c>
      <c r="J19" s="73">
        <v>83841</v>
      </c>
      <c r="K19" s="12">
        <f t="shared" si="0"/>
        <v>83035</v>
      </c>
      <c r="L19" s="81">
        <f t="shared" si="1"/>
        <v>83035</v>
      </c>
      <c r="M19" s="15" t="s">
        <v>139</v>
      </c>
      <c r="N19" s="12">
        <f t="shared" si="2"/>
        <v>2162.7534116265888</v>
      </c>
      <c r="O19" s="23">
        <f t="shared" si="3"/>
        <v>2.6046282427782393E-2</v>
      </c>
      <c r="P19" s="22"/>
      <c r="Q19" s="82">
        <f t="shared" si="4"/>
        <v>3</v>
      </c>
      <c r="R19" s="83">
        <f t="shared" si="5"/>
        <v>2.9505630155958307E-2</v>
      </c>
    </row>
    <row r="20" spans="2:18" ht="29" x14ac:dyDescent="0.35">
      <c r="B20" s="34">
        <v>16</v>
      </c>
      <c r="C20" s="37" t="s">
        <v>56</v>
      </c>
      <c r="D20" s="40" t="s">
        <v>60</v>
      </c>
      <c r="E20" s="119"/>
      <c r="F20" s="66" t="s">
        <v>130</v>
      </c>
      <c r="G20" s="65">
        <v>1</v>
      </c>
      <c r="H20" s="73">
        <v>89793.904144</v>
      </c>
      <c r="I20" s="73">
        <v>96388</v>
      </c>
      <c r="J20" s="73">
        <v>92571</v>
      </c>
      <c r="K20" s="12">
        <f t="shared" si="0"/>
        <v>92918</v>
      </c>
      <c r="L20" s="81">
        <f t="shared" si="1"/>
        <v>92918</v>
      </c>
      <c r="M20" s="15" t="s">
        <v>139</v>
      </c>
      <c r="N20" s="12">
        <f t="shared" si="2"/>
        <v>3310.6859951659753</v>
      </c>
      <c r="O20" s="23">
        <f t="shared" si="3"/>
        <v>3.5630330080317858E-2</v>
      </c>
      <c r="P20" s="22"/>
      <c r="Q20" s="82">
        <f t="shared" si="4"/>
        <v>3</v>
      </c>
      <c r="R20" s="83">
        <f t="shared" si="5"/>
        <v>3.3622073828536991E-2</v>
      </c>
    </row>
    <row r="21" spans="2:18" ht="58" x14ac:dyDescent="0.35">
      <c r="B21" s="34">
        <v>17</v>
      </c>
      <c r="C21" s="37" t="s">
        <v>61</v>
      </c>
      <c r="D21" s="36" t="s">
        <v>62</v>
      </c>
      <c r="E21" s="42" t="s">
        <v>63</v>
      </c>
      <c r="F21" s="66" t="s">
        <v>131</v>
      </c>
      <c r="G21" s="65">
        <v>1</v>
      </c>
      <c r="H21" s="73">
        <v>14113.439999999999</v>
      </c>
      <c r="I21" s="73">
        <v>15000</v>
      </c>
      <c r="J21" s="73">
        <v>14702</v>
      </c>
      <c r="K21" s="12">
        <f t="shared" si="0"/>
        <v>14605</v>
      </c>
      <c r="L21" s="81">
        <f t="shared" si="1"/>
        <v>14605</v>
      </c>
      <c r="M21" s="15" t="s">
        <v>139</v>
      </c>
      <c r="N21" s="12">
        <f t="shared" si="2"/>
        <v>451.14585727160789</v>
      </c>
      <c r="O21" s="23">
        <f t="shared" si="3"/>
        <v>3.0889512277289092E-2</v>
      </c>
      <c r="P21" s="22"/>
      <c r="Q21" s="82">
        <f t="shared" si="4"/>
        <v>3</v>
      </c>
      <c r="R21" s="83">
        <f t="shared" si="5"/>
        <v>3.3656966792194543E-2</v>
      </c>
    </row>
    <row r="22" spans="2:18" s="85" customFormat="1" ht="106.5" customHeight="1" x14ac:dyDescent="0.35">
      <c r="B22" s="34">
        <v>18</v>
      </c>
      <c r="C22" s="37" t="s">
        <v>39</v>
      </c>
      <c r="D22" s="37" t="s">
        <v>40</v>
      </c>
      <c r="E22" s="39" t="s">
        <v>41</v>
      </c>
      <c r="F22" s="66" t="s">
        <v>128</v>
      </c>
      <c r="G22" s="65">
        <v>1</v>
      </c>
      <c r="H22" s="77">
        <v>142622.2812</v>
      </c>
      <c r="I22" s="77">
        <v>145532.94</v>
      </c>
      <c r="J22" s="77">
        <v>148503</v>
      </c>
      <c r="K22" s="12">
        <f t="shared" si="0"/>
        <v>145553</v>
      </c>
      <c r="L22" s="81">
        <f t="shared" si="1"/>
        <v>145553</v>
      </c>
      <c r="M22" s="15" t="s">
        <v>139</v>
      </c>
      <c r="N22" s="12">
        <f t="shared" si="2"/>
        <v>2940.4094005849743</v>
      </c>
      <c r="O22" s="23">
        <f t="shared" si="3"/>
        <v>2.0201676674065382E-2</v>
      </c>
      <c r="P22" s="22"/>
      <c r="Q22" s="82">
        <f t="shared" si="4"/>
        <v>3</v>
      </c>
      <c r="R22" s="83">
        <f t="shared" si="5"/>
        <v>2.0135062829347405E-2</v>
      </c>
    </row>
    <row r="23" spans="2:18" s="85" customFormat="1" x14ac:dyDescent="0.35">
      <c r="B23" s="34">
        <v>19</v>
      </c>
      <c r="C23" s="44" t="s">
        <v>140</v>
      </c>
      <c r="D23" s="86" t="s">
        <v>141</v>
      </c>
      <c r="E23" s="117" t="s">
        <v>142</v>
      </c>
      <c r="F23" s="66" t="s">
        <v>128</v>
      </c>
      <c r="G23" s="65">
        <v>1</v>
      </c>
      <c r="H23" s="77">
        <v>247844.51610000001</v>
      </c>
      <c r="I23" s="77">
        <v>245390.61000000002</v>
      </c>
      <c r="J23" s="77">
        <v>242961</v>
      </c>
      <c r="K23" s="12">
        <f t="shared" si="0"/>
        <v>245399</v>
      </c>
      <c r="L23" s="81">
        <f t="shared" si="1"/>
        <v>245399</v>
      </c>
      <c r="M23" s="15" t="s">
        <v>139</v>
      </c>
      <c r="N23" s="12">
        <f t="shared" si="2"/>
        <v>2441.7681229891773</v>
      </c>
      <c r="O23" s="23">
        <f t="shared" si="3"/>
        <v>9.9502077086079527E-3</v>
      </c>
      <c r="P23" s="22"/>
      <c r="Q23" s="82">
        <f t="shared" si="4"/>
        <v>3</v>
      </c>
      <c r="R23" s="83">
        <f t="shared" si="5"/>
        <v>9.934840810272294E-3</v>
      </c>
    </row>
    <row r="24" spans="2:18" s="85" customFormat="1" x14ac:dyDescent="0.35">
      <c r="B24" s="34">
        <v>20</v>
      </c>
      <c r="C24" s="44" t="s">
        <v>140</v>
      </c>
      <c r="D24" s="87" t="s">
        <v>143</v>
      </c>
      <c r="E24" s="118"/>
      <c r="F24" s="66" t="s">
        <v>128</v>
      </c>
      <c r="G24" s="65">
        <v>1</v>
      </c>
      <c r="H24" s="77">
        <v>300135.12749999994</v>
      </c>
      <c r="I24" s="77">
        <v>307830.89999999997</v>
      </c>
      <c r="J24" s="77">
        <v>315724</v>
      </c>
      <c r="K24" s="12">
        <f t="shared" si="0"/>
        <v>307897</v>
      </c>
      <c r="L24" s="81">
        <f t="shared" si="1"/>
        <v>307897</v>
      </c>
      <c r="M24" s="15" t="s">
        <v>139</v>
      </c>
      <c r="N24" s="12">
        <f t="shared" si="2"/>
        <v>7794.6443985920559</v>
      </c>
      <c r="O24" s="23">
        <f t="shared" si="3"/>
        <v>2.5315779644244533E-2</v>
      </c>
      <c r="P24" s="22"/>
      <c r="Q24" s="82">
        <f t="shared" si="4"/>
        <v>3</v>
      </c>
      <c r="R24" s="83">
        <f t="shared" si="5"/>
        <v>2.5209315128111198E-2</v>
      </c>
    </row>
    <row r="25" spans="2:18" s="85" customFormat="1" x14ac:dyDescent="0.35">
      <c r="B25" s="34">
        <v>21</v>
      </c>
      <c r="C25" s="44" t="s">
        <v>140</v>
      </c>
      <c r="D25" s="87" t="s">
        <v>144</v>
      </c>
      <c r="E25" s="119"/>
      <c r="F25" s="66" t="s">
        <v>128</v>
      </c>
      <c r="G25" s="65">
        <v>1</v>
      </c>
      <c r="H25" s="77">
        <v>366947.28</v>
      </c>
      <c r="I25" s="77">
        <v>349473.60000000003</v>
      </c>
      <c r="J25" s="77">
        <v>332832</v>
      </c>
      <c r="K25" s="12">
        <f t="shared" si="0"/>
        <v>349751</v>
      </c>
      <c r="L25" s="81">
        <f t="shared" si="1"/>
        <v>349751</v>
      </c>
      <c r="M25" s="15" t="s">
        <v>139</v>
      </c>
      <c r="N25" s="12">
        <f t="shared" si="2"/>
        <v>17059.331135680568</v>
      </c>
      <c r="O25" s="23">
        <f t="shared" si="3"/>
        <v>4.8775652068776501E-2</v>
      </c>
      <c r="P25" s="22"/>
      <c r="Q25" s="82">
        <f t="shared" si="4"/>
        <v>3</v>
      </c>
      <c r="R25" s="83">
        <f t="shared" si="5"/>
        <v>4.83744149409151E-2</v>
      </c>
    </row>
    <row r="26" spans="2:18" s="85" customFormat="1" x14ac:dyDescent="0.35">
      <c r="B26" s="34">
        <v>22</v>
      </c>
      <c r="C26" s="44" t="s">
        <v>145</v>
      </c>
      <c r="D26" s="86" t="s">
        <v>146</v>
      </c>
      <c r="E26" s="117" t="s">
        <v>147</v>
      </c>
      <c r="F26" s="66" t="s">
        <v>128</v>
      </c>
      <c r="G26" s="65">
        <v>1</v>
      </c>
      <c r="H26" s="77">
        <v>76016.555999999997</v>
      </c>
      <c r="I26" s="77">
        <v>76784.399999999994</v>
      </c>
      <c r="J26" s="77">
        <v>77560</v>
      </c>
      <c r="K26" s="12">
        <f t="shared" si="0"/>
        <v>76787</v>
      </c>
      <c r="L26" s="81">
        <f t="shared" si="1"/>
        <v>76787</v>
      </c>
      <c r="M26" s="15" t="s">
        <v>139</v>
      </c>
      <c r="N26" s="12">
        <f t="shared" si="2"/>
        <v>771.7252478993646</v>
      </c>
      <c r="O26" s="23">
        <f t="shared" si="3"/>
        <v>1.0050208958579308E-2</v>
      </c>
      <c r="P26" s="22"/>
      <c r="Q26" s="82">
        <f t="shared" si="4"/>
        <v>3</v>
      </c>
      <c r="R26" s="83">
        <f t="shared" si="5"/>
        <v>1.0033521299178338E-2</v>
      </c>
    </row>
    <row r="27" spans="2:18" s="85" customFormat="1" x14ac:dyDescent="0.35">
      <c r="B27" s="34">
        <v>23</v>
      </c>
      <c r="C27" s="44" t="s">
        <v>145</v>
      </c>
      <c r="D27" s="87" t="s">
        <v>148</v>
      </c>
      <c r="E27" s="118"/>
      <c r="F27" s="66" t="s">
        <v>128</v>
      </c>
      <c r="G27" s="65">
        <v>1</v>
      </c>
      <c r="H27" s="77">
        <v>104498.0239</v>
      </c>
      <c r="I27" s="77">
        <v>103463.39</v>
      </c>
      <c r="J27" s="77">
        <v>102439</v>
      </c>
      <c r="K27" s="12">
        <f t="shared" si="0"/>
        <v>103467</v>
      </c>
      <c r="L27" s="81">
        <f t="shared" si="1"/>
        <v>103467</v>
      </c>
      <c r="M27" s="15" t="s">
        <v>139</v>
      </c>
      <c r="N27" s="12">
        <f t="shared" si="2"/>
        <v>1029.5161970476247</v>
      </c>
      <c r="O27" s="23">
        <f t="shared" si="3"/>
        <v>9.9502077086079371E-3</v>
      </c>
      <c r="P27" s="22"/>
      <c r="Q27" s="82">
        <f t="shared" si="4"/>
        <v>3</v>
      </c>
      <c r="R27" s="83">
        <f t="shared" si="5"/>
        <v>9.9355350014980193E-3</v>
      </c>
    </row>
    <row r="28" spans="2:18" s="85" customFormat="1" x14ac:dyDescent="0.35">
      <c r="B28" s="34">
        <v>24</v>
      </c>
      <c r="C28" s="44" t="s">
        <v>145</v>
      </c>
      <c r="D28" s="87" t="s">
        <v>149</v>
      </c>
      <c r="E28" s="119"/>
      <c r="F28" s="66" t="s">
        <v>128</v>
      </c>
      <c r="G28" s="65">
        <v>1</v>
      </c>
      <c r="H28" s="77">
        <v>106113.50825</v>
      </c>
      <c r="I28" s="77">
        <v>107729.45</v>
      </c>
      <c r="J28" s="77">
        <v>109370</v>
      </c>
      <c r="K28" s="12">
        <f t="shared" si="0"/>
        <v>107738</v>
      </c>
      <c r="L28" s="81">
        <f t="shared" si="1"/>
        <v>107738</v>
      </c>
      <c r="M28" s="15" t="s">
        <v>139</v>
      </c>
      <c r="N28" s="12">
        <f t="shared" si="2"/>
        <v>1628.2613713053531</v>
      </c>
      <c r="O28" s="23">
        <f t="shared" si="3"/>
        <v>1.5113206290874506E-2</v>
      </c>
      <c r="P28" s="22"/>
      <c r="Q28" s="82">
        <f t="shared" si="4"/>
        <v>3</v>
      </c>
      <c r="R28" s="83">
        <f t="shared" si="5"/>
        <v>1.5078168798381308E-2</v>
      </c>
    </row>
    <row r="29" spans="2:18" s="85" customFormat="1" ht="29" x14ac:dyDescent="0.35">
      <c r="B29" s="34">
        <v>25</v>
      </c>
      <c r="C29" s="44" t="s">
        <v>150</v>
      </c>
      <c r="D29" s="86" t="s">
        <v>151</v>
      </c>
      <c r="E29" s="117" t="s">
        <v>152</v>
      </c>
      <c r="F29" s="66" t="s">
        <v>128</v>
      </c>
      <c r="G29" s="65">
        <v>1</v>
      </c>
      <c r="H29" s="77">
        <v>342189.82687499997</v>
      </c>
      <c r="I29" s="77">
        <v>350963.92499999999</v>
      </c>
      <c r="J29" s="77">
        <v>359963</v>
      </c>
      <c r="K29" s="12">
        <f t="shared" si="0"/>
        <v>351039</v>
      </c>
      <c r="L29" s="81">
        <f t="shared" si="1"/>
        <v>351039</v>
      </c>
      <c r="M29" s="15" t="s">
        <v>139</v>
      </c>
      <c r="N29" s="12">
        <f t="shared" si="2"/>
        <v>8886.8238767099974</v>
      </c>
      <c r="O29" s="23">
        <f t="shared" si="3"/>
        <v>2.5315779644244481E-2</v>
      </c>
      <c r="P29" s="22"/>
      <c r="Q29" s="82">
        <f t="shared" si="4"/>
        <v>3</v>
      </c>
      <c r="R29" s="83">
        <f t="shared" si="5"/>
        <v>2.520851849794481E-2</v>
      </c>
    </row>
    <row r="30" spans="2:18" s="85" customFormat="1" ht="29" x14ac:dyDescent="0.35">
      <c r="B30" s="34">
        <v>26</v>
      </c>
      <c r="C30" s="44" t="s">
        <v>150</v>
      </c>
      <c r="D30" s="87" t="s">
        <v>153</v>
      </c>
      <c r="E30" s="118"/>
      <c r="F30" s="66" t="s">
        <v>128</v>
      </c>
      <c r="G30" s="65">
        <v>1</v>
      </c>
      <c r="H30" s="77">
        <v>412353.228</v>
      </c>
      <c r="I30" s="77">
        <v>392717.36</v>
      </c>
      <c r="J30" s="77">
        <v>400732</v>
      </c>
      <c r="K30" s="12">
        <f t="shared" si="0"/>
        <v>401934</v>
      </c>
      <c r="L30" s="81">
        <f t="shared" si="1"/>
        <v>401934</v>
      </c>
      <c r="M30" s="15" t="s">
        <v>139</v>
      </c>
      <c r="N30" s="12">
        <f t="shared" si="2"/>
        <v>9872.9825506362649</v>
      </c>
      <c r="O30" s="23">
        <f t="shared" si="3"/>
        <v>2.4563678952651904E-2</v>
      </c>
      <c r="P30" s="22"/>
      <c r="Q30" s="82">
        <f t="shared" si="4"/>
        <v>3</v>
      </c>
      <c r="R30" s="83">
        <f t="shared" si="5"/>
        <v>2.2930729920832782E-2</v>
      </c>
    </row>
    <row r="31" spans="2:18" s="85" customFormat="1" x14ac:dyDescent="0.35">
      <c r="B31" s="34">
        <v>27</v>
      </c>
      <c r="C31" s="44" t="s">
        <v>150</v>
      </c>
      <c r="D31" s="87" t="s">
        <v>154</v>
      </c>
      <c r="E31" s="119"/>
      <c r="F31" s="66" t="s">
        <v>128</v>
      </c>
      <c r="G31" s="65">
        <v>1</v>
      </c>
      <c r="H31" s="77">
        <v>451707.8247</v>
      </c>
      <c r="I31" s="77">
        <v>456270.53</v>
      </c>
      <c r="J31" s="77">
        <v>451753</v>
      </c>
      <c r="K31" s="12">
        <f t="shared" si="0"/>
        <v>453244</v>
      </c>
      <c r="L31" s="81">
        <f t="shared" si="1"/>
        <v>453244</v>
      </c>
      <c r="M31" s="15" t="s">
        <v>139</v>
      </c>
      <c r="N31" s="12">
        <f t="shared" si="2"/>
        <v>2621.335466363113</v>
      </c>
      <c r="O31" s="23">
        <f t="shared" si="3"/>
        <v>5.7835000802966621E-3</v>
      </c>
      <c r="P31" s="22"/>
      <c r="Q31" s="82">
        <f t="shared" si="4"/>
        <v>3</v>
      </c>
      <c r="R31" s="83">
        <f t="shared" si="5"/>
        <v>3.3892898747694966E-3</v>
      </c>
    </row>
    <row r="32" spans="2:18" s="85" customFormat="1" x14ac:dyDescent="0.35">
      <c r="B32" s="34">
        <v>28</v>
      </c>
      <c r="C32" s="37" t="s">
        <v>155</v>
      </c>
      <c r="D32" s="86" t="s">
        <v>156</v>
      </c>
      <c r="E32" s="114" t="s">
        <v>157</v>
      </c>
      <c r="F32" s="66" t="s">
        <v>128</v>
      </c>
      <c r="G32" s="65">
        <v>1</v>
      </c>
      <c r="H32" s="77">
        <v>287902.49474999995</v>
      </c>
      <c r="I32" s="77">
        <v>285051.97499999998</v>
      </c>
      <c r="J32" s="77">
        <v>292361</v>
      </c>
      <c r="K32" s="12">
        <f t="shared" si="0"/>
        <v>288438</v>
      </c>
      <c r="L32" s="81">
        <f t="shared" si="1"/>
        <v>288438</v>
      </c>
      <c r="M32" s="15" t="s">
        <v>139</v>
      </c>
      <c r="N32" s="12">
        <f t="shared" si="2"/>
        <v>3683.8742821483302</v>
      </c>
      <c r="O32" s="23">
        <f t="shared" si="3"/>
        <v>1.2771784664427573E-2</v>
      </c>
      <c r="P32" s="22"/>
      <c r="Q32" s="82">
        <f t="shared" si="4"/>
        <v>3</v>
      </c>
      <c r="R32" s="83">
        <f t="shared" si="5"/>
        <v>1.1739177916918142E-2</v>
      </c>
    </row>
    <row r="33" spans="2:18" s="85" customFormat="1" x14ac:dyDescent="0.35">
      <c r="B33" s="34">
        <v>29</v>
      </c>
      <c r="C33" s="37" t="s">
        <v>155</v>
      </c>
      <c r="D33" s="86" t="s">
        <v>158</v>
      </c>
      <c r="E33" s="115"/>
      <c r="F33" s="66" t="s">
        <v>128</v>
      </c>
      <c r="G33" s="65">
        <v>1</v>
      </c>
      <c r="H33" s="77">
        <v>364963.03725000005</v>
      </c>
      <c r="I33" s="77">
        <v>370520.85000000003</v>
      </c>
      <c r="J33" s="77">
        <v>352877</v>
      </c>
      <c r="K33" s="12">
        <f t="shared" si="0"/>
        <v>362787</v>
      </c>
      <c r="L33" s="81">
        <f t="shared" si="1"/>
        <v>362787</v>
      </c>
      <c r="M33" s="15" t="s">
        <v>139</v>
      </c>
      <c r="N33" s="12">
        <f t="shared" si="2"/>
        <v>9020.96652060218</v>
      </c>
      <c r="O33" s="23">
        <f t="shared" si="3"/>
        <v>2.4865740655369672E-2</v>
      </c>
      <c r="P33" s="22"/>
      <c r="Q33" s="82">
        <f t="shared" si="4"/>
        <v>3</v>
      </c>
      <c r="R33" s="83">
        <f t="shared" si="5"/>
        <v>2.7316304057201646E-2</v>
      </c>
    </row>
    <row r="34" spans="2:18" s="85" customFormat="1" x14ac:dyDescent="0.35">
      <c r="B34" s="34">
        <v>30</v>
      </c>
      <c r="C34" s="37" t="s">
        <v>155</v>
      </c>
      <c r="D34" s="86" t="s">
        <v>159</v>
      </c>
      <c r="E34" s="116"/>
      <c r="F34" s="66" t="s">
        <v>128</v>
      </c>
      <c r="G34" s="65">
        <v>1</v>
      </c>
      <c r="H34" s="77">
        <v>419406.0552</v>
      </c>
      <c r="I34" s="77">
        <v>415253.52</v>
      </c>
      <c r="J34" s="77">
        <v>419448</v>
      </c>
      <c r="K34" s="12">
        <f t="shared" si="0"/>
        <v>418036</v>
      </c>
      <c r="L34" s="81">
        <f t="shared" si="1"/>
        <v>418036</v>
      </c>
      <c r="M34" s="15" t="s">
        <v>139</v>
      </c>
      <c r="N34" s="12">
        <f t="shared" si="2"/>
        <v>2409.6670040998679</v>
      </c>
      <c r="O34" s="23">
        <f t="shared" si="3"/>
        <v>5.7642591076341688E-3</v>
      </c>
      <c r="P34" s="22"/>
      <c r="Q34" s="82">
        <f t="shared" si="4"/>
        <v>3</v>
      </c>
      <c r="R34" s="83">
        <f t="shared" si="5"/>
        <v>6.6560774670123557E-3</v>
      </c>
    </row>
    <row r="35" spans="2:18" s="85" customFormat="1" x14ac:dyDescent="0.35">
      <c r="B35" s="34">
        <v>31</v>
      </c>
      <c r="C35" s="37" t="s">
        <v>160</v>
      </c>
      <c r="D35" s="37" t="s">
        <v>161</v>
      </c>
      <c r="E35" s="114" t="s">
        <v>162</v>
      </c>
      <c r="F35" s="66" t="s">
        <v>128</v>
      </c>
      <c r="G35" s="65">
        <v>1</v>
      </c>
      <c r="H35" s="77">
        <v>348197.5</v>
      </c>
      <c r="I35" s="77">
        <v>353500</v>
      </c>
      <c r="J35" s="77">
        <v>455000</v>
      </c>
      <c r="K35" s="12">
        <f t="shared" si="0"/>
        <v>353500</v>
      </c>
      <c r="L35" s="81">
        <f t="shared" si="1"/>
        <v>353500</v>
      </c>
      <c r="M35" s="15" t="s">
        <v>139</v>
      </c>
      <c r="N35" s="12">
        <f t="shared" si="2"/>
        <v>60190.171557184847</v>
      </c>
      <c r="O35" s="23">
        <f t="shared" si="3"/>
        <v>0.15610867549342378</v>
      </c>
      <c r="P35" s="22"/>
      <c r="Q35" s="82">
        <f t="shared" si="4"/>
        <v>3</v>
      </c>
      <c r="R35" s="83">
        <f t="shared" si="5"/>
        <v>1.5000000000000013E-2</v>
      </c>
    </row>
    <row r="36" spans="2:18" s="85" customFormat="1" ht="29" x14ac:dyDescent="0.35">
      <c r="B36" s="34">
        <v>32</v>
      </c>
      <c r="C36" s="37" t="s">
        <v>160</v>
      </c>
      <c r="D36" s="86" t="s">
        <v>163</v>
      </c>
      <c r="E36" s="115"/>
      <c r="F36" s="66" t="s">
        <v>128</v>
      </c>
      <c r="G36" s="65">
        <v>1</v>
      </c>
      <c r="H36" s="77">
        <v>397940</v>
      </c>
      <c r="I36" s="77">
        <v>394000</v>
      </c>
      <c r="J36" s="77">
        <v>520000</v>
      </c>
      <c r="K36" s="12">
        <f t="shared" si="0"/>
        <v>397940</v>
      </c>
      <c r="L36" s="81">
        <f t="shared" si="1"/>
        <v>397940</v>
      </c>
      <c r="M36" s="15" t="s">
        <v>139</v>
      </c>
      <c r="N36" s="12">
        <f t="shared" si="2"/>
        <v>71635.846706333512</v>
      </c>
      <c r="O36" s="23">
        <f t="shared" si="3"/>
        <v>0.16380897001311076</v>
      </c>
      <c r="P36" s="22"/>
      <c r="Q36" s="82">
        <f t="shared" si="4"/>
        <v>3</v>
      </c>
      <c r="R36" s="83">
        <f t="shared" si="5"/>
        <v>9.9009900990099098E-3</v>
      </c>
    </row>
    <row r="37" spans="2:18" s="85" customFormat="1" x14ac:dyDescent="0.35">
      <c r="B37" s="34">
        <v>33</v>
      </c>
      <c r="C37" s="37" t="s">
        <v>160</v>
      </c>
      <c r="D37" s="37" t="s">
        <v>164</v>
      </c>
      <c r="E37" s="116"/>
      <c r="F37" s="66" t="s">
        <v>128</v>
      </c>
      <c r="G37" s="65">
        <v>1</v>
      </c>
      <c r="H37" s="77">
        <v>456300</v>
      </c>
      <c r="I37" s="77">
        <v>468000</v>
      </c>
      <c r="J37" s="77">
        <v>624000</v>
      </c>
      <c r="K37" s="12">
        <f t="shared" si="0"/>
        <v>468000</v>
      </c>
      <c r="L37" s="81">
        <f t="shared" si="1"/>
        <v>468000</v>
      </c>
      <c r="M37" s="15" t="s">
        <v>139</v>
      </c>
      <c r="N37" s="12">
        <f t="shared" si="2"/>
        <v>93627.07941616037</v>
      </c>
      <c r="O37" s="23">
        <f t="shared" si="3"/>
        <v>0.181412670831545</v>
      </c>
      <c r="P37" s="22"/>
      <c r="Q37" s="82">
        <f t="shared" si="4"/>
        <v>3</v>
      </c>
      <c r="R37" s="83">
        <f t="shared" si="5"/>
        <v>2.5000000000000022E-2</v>
      </c>
    </row>
    <row r="38" spans="2:18" s="85" customFormat="1" ht="29" x14ac:dyDescent="0.35">
      <c r="B38" s="34">
        <v>34</v>
      </c>
      <c r="C38" s="37" t="s">
        <v>165</v>
      </c>
      <c r="D38" s="40" t="s">
        <v>166</v>
      </c>
      <c r="E38" s="117" t="s">
        <v>167</v>
      </c>
      <c r="F38" s="66" t="s">
        <v>128</v>
      </c>
      <c r="G38" s="65">
        <v>1</v>
      </c>
      <c r="H38" s="77">
        <v>263297.43300000002</v>
      </c>
      <c r="I38" s="77">
        <v>250759.46</v>
      </c>
      <c r="J38" s="77">
        <v>255877</v>
      </c>
      <c r="K38" s="12">
        <f t="shared" si="0"/>
        <v>256645</v>
      </c>
      <c r="L38" s="81">
        <f t="shared" si="1"/>
        <v>256645</v>
      </c>
      <c r="M38" s="15" t="s">
        <v>139</v>
      </c>
      <c r="N38" s="12">
        <f t="shared" si="2"/>
        <v>6304.1363208058228</v>
      </c>
      <c r="O38" s="23">
        <f t="shared" si="3"/>
        <v>2.4563678952651935E-2</v>
      </c>
      <c r="P38" s="22"/>
      <c r="Q38" s="82">
        <f t="shared" si="4"/>
        <v>3</v>
      </c>
      <c r="R38" s="83">
        <f t="shared" si="5"/>
        <v>2.2932611194451558E-2</v>
      </c>
    </row>
    <row r="39" spans="2:18" s="85" customFormat="1" ht="43.5" x14ac:dyDescent="0.35">
      <c r="B39" s="34">
        <v>35</v>
      </c>
      <c r="C39" s="37" t="s">
        <v>168</v>
      </c>
      <c r="D39" s="40" t="s">
        <v>169</v>
      </c>
      <c r="E39" s="119"/>
      <c r="F39" s="66" t="s">
        <v>128</v>
      </c>
      <c r="G39" s="65">
        <v>1</v>
      </c>
      <c r="H39" s="77">
        <v>638473.14630000002</v>
      </c>
      <c r="I39" s="77">
        <v>644922.37</v>
      </c>
      <c r="J39" s="77">
        <v>638537</v>
      </c>
      <c r="K39" s="12">
        <f t="shared" si="0"/>
        <v>640644</v>
      </c>
      <c r="L39" s="81">
        <f t="shared" si="1"/>
        <v>640644</v>
      </c>
      <c r="M39" s="15" t="s">
        <v>139</v>
      </c>
      <c r="N39" s="12">
        <f t="shared" si="2"/>
        <v>3705.1656207819055</v>
      </c>
      <c r="O39" s="23">
        <f t="shared" si="3"/>
        <v>5.783500080296611E-3</v>
      </c>
      <c r="P39" s="22"/>
      <c r="Q39" s="82">
        <f t="shared" si="4"/>
        <v>3</v>
      </c>
      <c r="R39" s="83">
        <f t="shared" si="5"/>
        <v>3.3885491786389554E-3</v>
      </c>
    </row>
    <row r="40" spans="2:18" s="85" customFormat="1" x14ac:dyDescent="0.35">
      <c r="B40" s="34">
        <v>36</v>
      </c>
      <c r="C40" s="37" t="s">
        <v>170</v>
      </c>
      <c r="D40" s="40" t="s">
        <v>171</v>
      </c>
      <c r="E40" s="117" t="s">
        <v>172</v>
      </c>
      <c r="F40" s="66" t="s">
        <v>128</v>
      </c>
      <c r="G40" s="65">
        <v>1</v>
      </c>
      <c r="H40" s="77">
        <v>150739.62150000001</v>
      </c>
      <c r="I40" s="77">
        <v>149247.15</v>
      </c>
      <c r="J40" s="77">
        <v>153074</v>
      </c>
      <c r="K40" s="12">
        <f t="shared" si="0"/>
        <v>151020</v>
      </c>
      <c r="L40" s="81">
        <f t="shared" si="1"/>
        <v>151020</v>
      </c>
      <c r="M40" s="15" t="s">
        <v>139</v>
      </c>
      <c r="N40" s="12">
        <f t="shared" si="2"/>
        <v>1928.7982044991361</v>
      </c>
      <c r="O40" s="23">
        <f t="shared" si="3"/>
        <v>1.2771784664427535E-2</v>
      </c>
      <c r="P40" s="22"/>
      <c r="Q40" s="82">
        <f t="shared" si="4"/>
        <v>3</v>
      </c>
      <c r="R40" s="83">
        <f t="shared" si="5"/>
        <v>1.1739173619388144E-2</v>
      </c>
    </row>
    <row r="41" spans="2:18" s="85" customFormat="1" x14ac:dyDescent="0.35">
      <c r="B41" s="34">
        <v>37</v>
      </c>
      <c r="C41" s="37" t="s">
        <v>170</v>
      </c>
      <c r="D41" s="40" t="s">
        <v>173</v>
      </c>
      <c r="E41" s="118"/>
      <c r="F41" s="66" t="s">
        <v>128</v>
      </c>
      <c r="G41" s="65">
        <v>1</v>
      </c>
      <c r="H41" s="77">
        <v>158239.21575</v>
      </c>
      <c r="I41" s="77">
        <v>160648.95000000001</v>
      </c>
      <c r="J41" s="77">
        <v>152999</v>
      </c>
      <c r="K41" s="12">
        <f t="shared" si="0"/>
        <v>157296</v>
      </c>
      <c r="L41" s="81">
        <f t="shared" si="1"/>
        <v>157296</v>
      </c>
      <c r="M41" s="15" t="s">
        <v>139</v>
      </c>
      <c r="N41" s="12">
        <f t="shared" si="2"/>
        <v>3911.274627378978</v>
      </c>
      <c r="O41" s="23">
        <f t="shared" si="3"/>
        <v>2.4865740655369652E-2</v>
      </c>
      <c r="P41" s="22"/>
      <c r="Q41" s="82">
        <f t="shared" si="4"/>
        <v>3</v>
      </c>
      <c r="R41" s="83">
        <f t="shared" si="5"/>
        <v>2.7317922896958557E-2</v>
      </c>
    </row>
    <row r="42" spans="2:18" s="85" customFormat="1" x14ac:dyDescent="0.35">
      <c r="B42" s="34">
        <v>38</v>
      </c>
      <c r="C42" s="37" t="s">
        <v>170</v>
      </c>
      <c r="D42" s="40" t="s">
        <v>174</v>
      </c>
      <c r="E42" s="118"/>
      <c r="F42" s="66" t="s">
        <v>128</v>
      </c>
      <c r="G42" s="65">
        <v>1</v>
      </c>
      <c r="H42" s="77">
        <v>148511.4345</v>
      </c>
      <c r="I42" s="77">
        <v>152319.42000000001</v>
      </c>
      <c r="J42" s="77">
        <v>153858</v>
      </c>
      <c r="K42" s="12">
        <f t="shared" si="0"/>
        <v>151563</v>
      </c>
      <c r="L42" s="81">
        <f t="shared" si="1"/>
        <v>151563</v>
      </c>
      <c r="M42" s="15" t="s">
        <v>139</v>
      </c>
      <c r="N42" s="12">
        <f t="shared" si="2"/>
        <v>2752.3851665540474</v>
      </c>
      <c r="O42" s="23">
        <f t="shared" si="3"/>
        <v>1.8160012980177727E-2</v>
      </c>
      <c r="P42" s="22"/>
      <c r="Q42" s="82">
        <f t="shared" si="4"/>
        <v>3</v>
      </c>
      <c r="R42" s="83">
        <f t="shared" si="5"/>
        <v>2.0133973991013576E-2</v>
      </c>
    </row>
    <row r="43" spans="2:18" s="85" customFormat="1" ht="29" x14ac:dyDescent="0.35">
      <c r="B43" s="34">
        <v>39</v>
      </c>
      <c r="C43" s="37" t="s">
        <v>170</v>
      </c>
      <c r="D43" s="40" t="s">
        <v>175</v>
      </c>
      <c r="E43" s="118"/>
      <c r="F43" s="66" t="s">
        <v>128</v>
      </c>
      <c r="G43" s="65">
        <v>1</v>
      </c>
      <c r="H43" s="77">
        <v>106050</v>
      </c>
      <c r="I43" s="77">
        <v>101000</v>
      </c>
      <c r="J43" s="77">
        <v>130000</v>
      </c>
      <c r="K43" s="12">
        <f t="shared" si="0"/>
        <v>112350</v>
      </c>
      <c r="L43" s="81">
        <f t="shared" si="1"/>
        <v>112350</v>
      </c>
      <c r="M43" s="15" t="s">
        <v>139</v>
      </c>
      <c r="N43" s="12">
        <f t="shared" si="2"/>
        <v>15492.498184605349</v>
      </c>
      <c r="O43" s="23">
        <f t="shared" si="3"/>
        <v>0.13789495491415532</v>
      </c>
      <c r="P43" s="22"/>
      <c r="Q43" s="82">
        <f t="shared" si="4"/>
        <v>3</v>
      </c>
      <c r="R43" s="83">
        <f t="shared" si="5"/>
        <v>0.10102358700489544</v>
      </c>
    </row>
    <row r="44" spans="2:18" s="85" customFormat="1" ht="29" x14ac:dyDescent="0.35">
      <c r="B44" s="34">
        <v>40</v>
      </c>
      <c r="C44" s="37" t="s">
        <v>170</v>
      </c>
      <c r="D44" s="40" t="s">
        <v>176</v>
      </c>
      <c r="E44" s="118"/>
      <c r="F44" s="66" t="s">
        <v>128</v>
      </c>
      <c r="G44" s="65">
        <v>1</v>
      </c>
      <c r="H44" s="77">
        <v>107266.5</v>
      </c>
      <c r="I44" s="77">
        <v>108350</v>
      </c>
      <c r="J44" s="77">
        <v>143000</v>
      </c>
      <c r="K44" s="12">
        <f t="shared" si="0"/>
        <v>108350</v>
      </c>
      <c r="L44" s="81">
        <f t="shared" si="1"/>
        <v>108350</v>
      </c>
      <c r="M44" s="15" t="s">
        <v>139</v>
      </c>
      <c r="N44" s="12">
        <f t="shared" si="2"/>
        <v>20325.187553460168</v>
      </c>
      <c r="O44" s="23">
        <f t="shared" si="3"/>
        <v>0.17002999767266846</v>
      </c>
      <c r="P44" s="22"/>
      <c r="Q44" s="82">
        <f t="shared" si="4"/>
        <v>3</v>
      </c>
      <c r="R44" s="83">
        <f t="shared" si="5"/>
        <v>1.0000000000000009E-2</v>
      </c>
    </row>
    <row r="45" spans="2:18" s="85" customFormat="1" x14ac:dyDescent="0.35">
      <c r="B45" s="34">
        <v>41</v>
      </c>
      <c r="C45" s="37" t="s">
        <v>170</v>
      </c>
      <c r="D45" s="40" t="s">
        <v>177</v>
      </c>
      <c r="E45" s="119"/>
      <c r="F45" s="66" t="s">
        <v>128</v>
      </c>
      <c r="G45" s="65">
        <v>1</v>
      </c>
      <c r="H45" s="77">
        <v>118170</v>
      </c>
      <c r="I45" s="77">
        <v>117000</v>
      </c>
      <c r="J45" s="77">
        <v>156000</v>
      </c>
      <c r="K45" s="12">
        <f t="shared" si="0"/>
        <v>118170</v>
      </c>
      <c r="L45" s="81">
        <f t="shared" si="1"/>
        <v>118170</v>
      </c>
      <c r="M45" s="15" t="s">
        <v>139</v>
      </c>
      <c r="N45" s="12">
        <f t="shared" si="2"/>
        <v>22186.624348917976</v>
      </c>
      <c r="O45" s="23">
        <f t="shared" si="3"/>
        <v>0.17015587352494804</v>
      </c>
      <c r="P45" s="22"/>
      <c r="Q45" s="82">
        <f t="shared" si="4"/>
        <v>3</v>
      </c>
      <c r="R45" s="83">
        <f t="shared" si="5"/>
        <v>9.9009900990099098E-3</v>
      </c>
    </row>
    <row r="46" spans="2:18" s="85" customFormat="1" ht="29" x14ac:dyDescent="0.35">
      <c r="B46" s="34">
        <v>42</v>
      </c>
      <c r="C46" s="37" t="s">
        <v>178</v>
      </c>
      <c r="D46" s="40" t="s">
        <v>179</v>
      </c>
      <c r="E46" s="117" t="s">
        <v>180</v>
      </c>
      <c r="F46" s="66" t="s">
        <v>128</v>
      </c>
      <c r="G46" s="65">
        <v>1</v>
      </c>
      <c r="H46" s="77">
        <v>314285.26989999996</v>
      </c>
      <c r="I46" s="77">
        <v>319071.33999999997</v>
      </c>
      <c r="J46" s="77">
        <v>325583</v>
      </c>
      <c r="K46" s="12">
        <f t="shared" si="0"/>
        <v>319647</v>
      </c>
      <c r="L46" s="81">
        <f t="shared" si="1"/>
        <v>319647</v>
      </c>
      <c r="M46" s="15" t="s">
        <v>139</v>
      </c>
      <c r="N46" s="12">
        <f t="shared" si="2"/>
        <v>5670.7860767586935</v>
      </c>
      <c r="O46" s="23">
        <f t="shared" si="3"/>
        <v>1.774080250168221E-2</v>
      </c>
      <c r="P46" s="22"/>
      <c r="Q46" s="82">
        <f t="shared" si="4"/>
        <v>3</v>
      </c>
      <c r="R46" s="83">
        <f t="shared" si="5"/>
        <v>1.6773910282280258E-2</v>
      </c>
    </row>
    <row r="47" spans="2:18" s="85" customFormat="1" x14ac:dyDescent="0.35">
      <c r="B47" s="34">
        <v>43</v>
      </c>
      <c r="C47" s="37" t="s">
        <v>181</v>
      </c>
      <c r="D47" s="40" t="s">
        <v>182</v>
      </c>
      <c r="E47" s="118"/>
      <c r="F47" s="66" t="s">
        <v>128</v>
      </c>
      <c r="G47" s="65">
        <v>1</v>
      </c>
      <c r="H47" s="77">
        <v>287073.4817</v>
      </c>
      <c r="I47" s="77">
        <v>284231.17</v>
      </c>
      <c r="J47" s="77">
        <v>281417</v>
      </c>
      <c r="K47" s="12">
        <f t="shared" si="0"/>
        <v>284241</v>
      </c>
      <c r="L47" s="81">
        <f t="shared" si="1"/>
        <v>284241</v>
      </c>
      <c r="M47" s="15" t="s">
        <v>139</v>
      </c>
      <c r="N47" s="12">
        <f t="shared" si="2"/>
        <v>2828.2525173474123</v>
      </c>
      <c r="O47" s="23">
        <f t="shared" si="3"/>
        <v>9.9502077086079405E-3</v>
      </c>
      <c r="P47" s="22"/>
      <c r="Q47" s="82">
        <f t="shared" si="4"/>
        <v>3</v>
      </c>
      <c r="R47" s="83">
        <f t="shared" si="5"/>
        <v>9.9352310187481585E-3</v>
      </c>
    </row>
    <row r="48" spans="2:18" s="85" customFormat="1" ht="29" x14ac:dyDescent="0.35">
      <c r="B48" s="34">
        <v>44</v>
      </c>
      <c r="C48" s="37" t="s">
        <v>183</v>
      </c>
      <c r="D48" s="40" t="s">
        <v>184</v>
      </c>
      <c r="E48" s="119"/>
      <c r="F48" s="66" t="s">
        <v>128</v>
      </c>
      <c r="G48" s="65">
        <v>1</v>
      </c>
      <c r="H48" s="77">
        <v>270313.87012500002</v>
      </c>
      <c r="I48" s="77">
        <v>274430.32500000001</v>
      </c>
      <c r="J48" s="77">
        <v>281467</v>
      </c>
      <c r="K48" s="12">
        <f t="shared" si="0"/>
        <v>275404</v>
      </c>
      <c r="L48" s="81">
        <f t="shared" si="1"/>
        <v>275404</v>
      </c>
      <c r="M48" s="15" t="s">
        <v>139</v>
      </c>
      <c r="N48" s="12">
        <f t="shared" si="2"/>
        <v>5639.9217163915973</v>
      </c>
      <c r="O48" s="23">
        <f t="shared" si="3"/>
        <v>2.0478741088245541E-2</v>
      </c>
      <c r="P48" s="22"/>
      <c r="Q48" s="82">
        <f t="shared" si="4"/>
        <v>3</v>
      </c>
      <c r="R48" s="83">
        <f t="shared" si="5"/>
        <v>1.8482410840074848E-2</v>
      </c>
    </row>
    <row r="49" spans="2:18" s="85" customFormat="1" ht="101.5" x14ac:dyDescent="0.35">
      <c r="B49" s="34">
        <v>45</v>
      </c>
      <c r="C49" s="37" t="s">
        <v>185</v>
      </c>
      <c r="D49" s="86" t="s">
        <v>186</v>
      </c>
      <c r="E49" s="88" t="s">
        <v>187</v>
      </c>
      <c r="F49" s="66" t="s">
        <v>128</v>
      </c>
      <c r="G49" s="65">
        <v>1</v>
      </c>
      <c r="H49" s="77">
        <v>67565.515500000009</v>
      </c>
      <c r="I49" s="77">
        <v>66896.55</v>
      </c>
      <c r="J49" s="77">
        <v>63711</v>
      </c>
      <c r="K49" s="12">
        <f t="shared" si="0"/>
        <v>66058</v>
      </c>
      <c r="L49" s="81">
        <f t="shared" si="1"/>
        <v>66058</v>
      </c>
      <c r="M49" s="15" t="s">
        <v>139</v>
      </c>
      <c r="N49" s="12">
        <f t="shared" si="2"/>
        <v>2059.6331947877916</v>
      </c>
      <c r="O49" s="23">
        <f t="shared" si="3"/>
        <v>3.1179310713964681E-2</v>
      </c>
      <c r="P49" s="22"/>
      <c r="Q49" s="82">
        <f t="shared" si="4"/>
        <v>3</v>
      </c>
      <c r="R49" s="83">
        <f t="shared" si="5"/>
        <v>3.552938326924826E-2</v>
      </c>
    </row>
    <row r="50" spans="2:18" s="85" customFormat="1" ht="101.5" x14ac:dyDescent="0.35">
      <c r="B50" s="34">
        <v>46</v>
      </c>
      <c r="C50" s="89" t="s">
        <v>188</v>
      </c>
      <c r="D50" s="86" t="s">
        <v>189</v>
      </c>
      <c r="E50" s="88" t="s">
        <v>190</v>
      </c>
      <c r="F50" s="66" t="s">
        <v>128</v>
      </c>
      <c r="G50" s="65">
        <v>1</v>
      </c>
      <c r="H50" s="77">
        <v>63143.759250000003</v>
      </c>
      <c r="I50" s="77">
        <v>64762.83</v>
      </c>
      <c r="J50" s="77">
        <v>65417</v>
      </c>
      <c r="K50" s="12">
        <f t="shared" si="0"/>
        <v>64441</v>
      </c>
      <c r="L50" s="81">
        <f t="shared" si="1"/>
        <v>64441</v>
      </c>
      <c r="M50" s="15" t="s">
        <v>139</v>
      </c>
      <c r="N50" s="12">
        <f t="shared" si="2"/>
        <v>1170.2529633848478</v>
      </c>
      <c r="O50" s="23">
        <f t="shared" si="3"/>
        <v>1.8160012980177706E-2</v>
      </c>
      <c r="P50" s="22"/>
      <c r="Q50" s="82">
        <f t="shared" si="4"/>
        <v>3</v>
      </c>
      <c r="R50" s="83">
        <f t="shared" si="5"/>
        <v>2.0130673794633847E-2</v>
      </c>
    </row>
    <row r="51" spans="2:18" s="85" customFormat="1" ht="29" x14ac:dyDescent="0.35">
      <c r="B51" s="34">
        <v>47</v>
      </c>
      <c r="C51" s="45" t="s">
        <v>191</v>
      </c>
      <c r="D51" s="86" t="s">
        <v>192</v>
      </c>
      <c r="E51" s="114" t="s">
        <v>190</v>
      </c>
      <c r="F51" s="66" t="s">
        <v>128</v>
      </c>
      <c r="G51" s="65">
        <v>1</v>
      </c>
      <c r="H51" s="77">
        <v>58327.5</v>
      </c>
      <c r="I51" s="77">
        <v>55550</v>
      </c>
      <c r="J51" s="77">
        <v>71500</v>
      </c>
      <c r="K51" s="12">
        <f t="shared" si="0"/>
        <v>61793</v>
      </c>
      <c r="L51" s="81">
        <f t="shared" si="1"/>
        <v>61793</v>
      </c>
      <c r="M51" s="15" t="s">
        <v>139</v>
      </c>
      <c r="N51" s="12">
        <f t="shared" si="2"/>
        <v>8520.8740015329422</v>
      </c>
      <c r="O51" s="23">
        <f t="shared" si="3"/>
        <v>0.13789495491415532</v>
      </c>
      <c r="P51" s="22"/>
      <c r="Q51" s="82">
        <f t="shared" si="4"/>
        <v>3</v>
      </c>
      <c r="R51" s="83">
        <f t="shared" si="5"/>
        <v>0.10103086110077197</v>
      </c>
    </row>
    <row r="52" spans="2:18" s="85" customFormat="1" x14ac:dyDescent="0.35">
      <c r="B52" s="34">
        <v>48</v>
      </c>
      <c r="C52" s="90" t="s">
        <v>193</v>
      </c>
      <c r="D52" s="86" t="s">
        <v>194</v>
      </c>
      <c r="E52" s="115"/>
      <c r="F52" s="66" t="s">
        <v>128</v>
      </c>
      <c r="G52" s="65">
        <v>1</v>
      </c>
      <c r="H52" s="77">
        <v>53633.25</v>
      </c>
      <c r="I52" s="77">
        <v>54175</v>
      </c>
      <c r="J52" s="77">
        <v>71500</v>
      </c>
      <c r="K52" s="12">
        <f t="shared" si="0"/>
        <v>54175</v>
      </c>
      <c r="L52" s="81">
        <f t="shared" si="1"/>
        <v>54175</v>
      </c>
      <c r="M52" s="15" t="s">
        <v>139</v>
      </c>
      <c r="N52" s="12">
        <f t="shared" si="2"/>
        <v>10162.593776730084</v>
      </c>
      <c r="O52" s="23">
        <f t="shared" si="3"/>
        <v>0.17002999767266846</v>
      </c>
      <c r="P52" s="22"/>
      <c r="Q52" s="82">
        <f t="shared" si="4"/>
        <v>3</v>
      </c>
      <c r="R52" s="83">
        <f t="shared" si="5"/>
        <v>1.0000000000000009E-2</v>
      </c>
    </row>
    <row r="53" spans="2:18" s="85" customFormat="1" x14ac:dyDescent="0.35">
      <c r="B53" s="34">
        <v>49</v>
      </c>
      <c r="C53" s="90" t="s">
        <v>195</v>
      </c>
      <c r="D53" s="86" t="s">
        <v>196</v>
      </c>
      <c r="E53" s="116"/>
      <c r="F53" s="66" t="s">
        <v>128</v>
      </c>
      <c r="G53" s="65">
        <v>1</v>
      </c>
      <c r="H53" s="77">
        <v>54161.25</v>
      </c>
      <c r="I53" s="77">
        <v>53625</v>
      </c>
      <c r="J53" s="77">
        <v>71500</v>
      </c>
      <c r="K53" s="12">
        <f t="shared" si="0"/>
        <v>54161</v>
      </c>
      <c r="L53" s="81">
        <f t="shared" si="1"/>
        <v>54161</v>
      </c>
      <c r="M53" s="15" t="s">
        <v>139</v>
      </c>
      <c r="N53" s="12">
        <f t="shared" si="2"/>
        <v>10168.869493254057</v>
      </c>
      <c r="O53" s="23">
        <f t="shared" si="3"/>
        <v>0.17015587352494776</v>
      </c>
      <c r="P53" s="22"/>
      <c r="Q53" s="82">
        <f t="shared" si="4"/>
        <v>3</v>
      </c>
      <c r="R53" s="83">
        <f t="shared" si="5"/>
        <v>9.8964199331622593E-3</v>
      </c>
    </row>
    <row r="54" spans="2:18" s="85" customFormat="1" ht="14.25" customHeight="1" x14ac:dyDescent="0.35">
      <c r="B54" s="34">
        <v>50</v>
      </c>
      <c r="C54" s="122" t="s">
        <v>197</v>
      </c>
      <c r="D54" s="45" t="s">
        <v>198</v>
      </c>
      <c r="E54" s="114" t="s">
        <v>190</v>
      </c>
      <c r="F54" s="66" t="s">
        <v>128</v>
      </c>
      <c r="G54" s="65">
        <v>1</v>
      </c>
      <c r="H54" s="77">
        <v>135142</v>
      </c>
      <c r="I54" s="77">
        <v>137200</v>
      </c>
      <c r="J54" s="77">
        <v>182000</v>
      </c>
      <c r="K54" s="12">
        <f t="shared" si="0"/>
        <v>137200</v>
      </c>
      <c r="L54" s="81">
        <f t="shared" si="1"/>
        <v>137200</v>
      </c>
      <c r="M54" s="15" t="s">
        <v>139</v>
      </c>
      <c r="N54" s="12">
        <f t="shared" si="2"/>
        <v>26479.386725023218</v>
      </c>
      <c r="O54" s="23">
        <f t="shared" si="3"/>
        <v>0.17484221175913661</v>
      </c>
      <c r="P54" s="22"/>
      <c r="Q54" s="82">
        <f t="shared" si="4"/>
        <v>3</v>
      </c>
      <c r="R54" s="83">
        <f t="shared" si="5"/>
        <v>1.5000000000000013E-2</v>
      </c>
    </row>
    <row r="55" spans="2:18" s="85" customFormat="1" ht="14.25" customHeight="1" x14ac:dyDescent="0.35">
      <c r="B55" s="34">
        <v>51</v>
      </c>
      <c r="C55" s="123"/>
      <c r="D55" s="91" t="s">
        <v>199</v>
      </c>
      <c r="E55" s="115"/>
      <c r="F55" s="66" t="s">
        <v>128</v>
      </c>
      <c r="G55" s="65">
        <v>1</v>
      </c>
      <c r="H55" s="77">
        <v>55790.0265</v>
      </c>
      <c r="I55" s="77">
        <v>57220.54</v>
      </c>
      <c r="J55" s="77">
        <v>56654</v>
      </c>
      <c r="K55" s="12">
        <f t="shared" si="0"/>
        <v>56555</v>
      </c>
      <c r="L55" s="81">
        <f t="shared" si="1"/>
        <v>56555</v>
      </c>
      <c r="M55" s="15" t="s">
        <v>139</v>
      </c>
      <c r="N55" s="12">
        <f t="shared" si="2"/>
        <v>720.39186720197688</v>
      </c>
      <c r="O55" s="23">
        <f t="shared" si="3"/>
        <v>1.2737931355902355E-2</v>
      </c>
      <c r="P55" s="22"/>
      <c r="Q55" s="82">
        <f t="shared" si="4"/>
        <v>3</v>
      </c>
      <c r="R55" s="83">
        <f t="shared" si="5"/>
        <v>1.3526186897710235E-2</v>
      </c>
    </row>
    <row r="56" spans="2:18" s="85" customFormat="1" ht="14.25" customHeight="1" x14ac:dyDescent="0.35">
      <c r="B56" s="34">
        <v>52</v>
      </c>
      <c r="C56" s="123"/>
      <c r="D56" s="91" t="s">
        <v>200</v>
      </c>
      <c r="E56" s="115"/>
      <c r="F56" s="66" t="s">
        <v>128</v>
      </c>
      <c r="G56" s="65">
        <v>1</v>
      </c>
      <c r="H56" s="77">
        <v>60552.764999999999</v>
      </c>
      <c r="I56" s="77">
        <v>57669.299999999996</v>
      </c>
      <c r="J56" s="77">
        <v>59148</v>
      </c>
      <c r="K56" s="12">
        <f t="shared" si="0"/>
        <v>59123</v>
      </c>
      <c r="L56" s="81">
        <f t="shared" si="1"/>
        <v>59123</v>
      </c>
      <c r="M56" s="15" t="s">
        <v>139</v>
      </c>
      <c r="N56" s="12">
        <f t="shared" si="2"/>
        <v>1441.8904721146491</v>
      </c>
      <c r="O56" s="23">
        <f t="shared" si="3"/>
        <v>2.4387832390679605E-2</v>
      </c>
      <c r="P56" s="22"/>
      <c r="Q56" s="82">
        <f t="shared" si="4"/>
        <v>3</v>
      </c>
      <c r="R56" s="83">
        <f t="shared" si="5"/>
        <v>2.4587723897637193E-2</v>
      </c>
    </row>
    <row r="57" spans="2:18" s="85" customFormat="1" ht="14.25" customHeight="1" x14ac:dyDescent="0.35">
      <c r="B57" s="34">
        <v>53</v>
      </c>
      <c r="C57" s="123"/>
      <c r="D57" s="91" t="s">
        <v>201</v>
      </c>
      <c r="E57" s="115"/>
      <c r="F57" s="66" t="s">
        <v>128</v>
      </c>
      <c r="G57" s="65">
        <v>1</v>
      </c>
      <c r="H57" s="77">
        <v>67567.5</v>
      </c>
      <c r="I57" s="77">
        <v>68250</v>
      </c>
      <c r="J57" s="77">
        <v>84500</v>
      </c>
      <c r="K57" s="12">
        <f t="shared" si="0"/>
        <v>73439</v>
      </c>
      <c r="L57" s="81">
        <f t="shared" si="1"/>
        <v>73439</v>
      </c>
      <c r="M57" s="15" t="s">
        <v>139</v>
      </c>
      <c r="N57" s="12">
        <f t="shared" si="2"/>
        <v>9585.0392322271182</v>
      </c>
      <c r="O57" s="23">
        <f t="shared" si="3"/>
        <v>0.13051672108062842</v>
      </c>
      <c r="P57" s="22"/>
      <c r="Q57" s="82">
        <f t="shared" si="4"/>
        <v>3</v>
      </c>
      <c r="R57" s="83">
        <f t="shared" si="5"/>
        <v>7.9950707389806475E-2</v>
      </c>
    </row>
    <row r="58" spans="2:18" s="85" customFormat="1" ht="14.25" customHeight="1" x14ac:dyDescent="0.35">
      <c r="B58" s="34">
        <v>54</v>
      </c>
      <c r="C58" s="123"/>
      <c r="D58" s="91" t="s">
        <v>202</v>
      </c>
      <c r="E58" s="115"/>
      <c r="F58" s="66" t="s">
        <v>128</v>
      </c>
      <c r="G58" s="65">
        <v>1</v>
      </c>
      <c r="H58" s="77">
        <v>351747.82169999997</v>
      </c>
      <c r="I58" s="77">
        <v>348265.17</v>
      </c>
      <c r="J58" s="77">
        <v>351783</v>
      </c>
      <c r="K58" s="12">
        <f t="shared" si="0"/>
        <v>350599</v>
      </c>
      <c r="L58" s="81">
        <f t="shared" si="1"/>
        <v>350599</v>
      </c>
      <c r="M58" s="15" t="s">
        <v>139</v>
      </c>
      <c r="N58" s="12">
        <f t="shared" si="2"/>
        <v>2020.9415415099554</v>
      </c>
      <c r="O58" s="23">
        <f t="shared" si="3"/>
        <v>5.7642591076341966E-3</v>
      </c>
      <c r="P58" s="22"/>
      <c r="Q58" s="82">
        <f t="shared" si="4"/>
        <v>3</v>
      </c>
      <c r="R58" s="83">
        <f t="shared" si="5"/>
        <v>6.6566932592506678E-3</v>
      </c>
    </row>
    <row r="59" spans="2:18" s="85" customFormat="1" ht="14.25" customHeight="1" x14ac:dyDescent="0.35">
      <c r="B59" s="34">
        <v>55</v>
      </c>
      <c r="C59" s="123"/>
      <c r="D59" s="91" t="s">
        <v>203</v>
      </c>
      <c r="E59" s="115"/>
      <c r="F59" s="66" t="s">
        <v>128</v>
      </c>
      <c r="G59" s="65">
        <v>1</v>
      </c>
      <c r="H59" s="77">
        <v>54716.75</v>
      </c>
      <c r="I59" s="77">
        <v>55550</v>
      </c>
      <c r="J59" s="77">
        <v>71500</v>
      </c>
      <c r="K59" s="12">
        <f t="shared" si="0"/>
        <v>55550</v>
      </c>
      <c r="L59" s="81">
        <f t="shared" si="1"/>
        <v>55550</v>
      </c>
      <c r="M59" s="15" t="s">
        <v>139</v>
      </c>
      <c r="N59" s="12">
        <f t="shared" si="2"/>
        <v>9458.4555304147307</v>
      </c>
      <c r="O59" s="23">
        <f t="shared" si="3"/>
        <v>0.15610867549342328</v>
      </c>
      <c r="P59" s="22"/>
      <c r="Q59" s="82">
        <f t="shared" si="4"/>
        <v>3</v>
      </c>
      <c r="R59" s="83">
        <f t="shared" si="5"/>
        <v>1.5000000000000013E-2</v>
      </c>
    </row>
    <row r="60" spans="2:18" s="85" customFormat="1" ht="14.25" customHeight="1" x14ac:dyDescent="0.35">
      <c r="B60" s="34">
        <v>56</v>
      </c>
      <c r="C60" s="123"/>
      <c r="D60" s="91" t="s">
        <v>204</v>
      </c>
      <c r="E60" s="115"/>
      <c r="F60" s="66" t="s">
        <v>128</v>
      </c>
      <c r="G60" s="65">
        <v>1</v>
      </c>
      <c r="H60" s="77">
        <v>89536.5</v>
      </c>
      <c r="I60" s="77">
        <v>88650</v>
      </c>
      <c r="J60" s="77">
        <v>117000</v>
      </c>
      <c r="K60" s="12">
        <f t="shared" si="0"/>
        <v>89537</v>
      </c>
      <c r="L60" s="81">
        <f t="shared" si="1"/>
        <v>89537</v>
      </c>
      <c r="M60" s="15" t="s">
        <v>139</v>
      </c>
      <c r="N60" s="12">
        <f t="shared" si="2"/>
        <v>16118.06550892507</v>
      </c>
      <c r="O60" s="23">
        <f t="shared" si="3"/>
        <v>0.16380897001311107</v>
      </c>
      <c r="P60" s="22"/>
      <c r="Q60" s="82">
        <f t="shared" si="4"/>
        <v>3</v>
      </c>
      <c r="R60" s="83">
        <f t="shared" si="5"/>
        <v>9.9065190926655999E-3</v>
      </c>
    </row>
    <row r="61" spans="2:18" s="85" customFormat="1" ht="14.25" customHeight="1" x14ac:dyDescent="0.35">
      <c r="B61" s="34">
        <v>57</v>
      </c>
      <c r="C61" s="123"/>
      <c r="D61" s="91" t="s">
        <v>205</v>
      </c>
      <c r="E61" s="115"/>
      <c r="F61" s="66" t="s">
        <v>128</v>
      </c>
      <c r="G61" s="65">
        <v>1</v>
      </c>
      <c r="H61" s="77">
        <v>153660</v>
      </c>
      <c r="I61" s="77">
        <v>156000</v>
      </c>
      <c r="J61" s="77">
        <v>208000</v>
      </c>
      <c r="K61" s="12">
        <f t="shared" si="0"/>
        <v>156000</v>
      </c>
      <c r="L61" s="81">
        <f t="shared" si="1"/>
        <v>156000</v>
      </c>
      <c r="M61" s="15" t="s">
        <v>139</v>
      </c>
      <c r="N61" s="12">
        <f t="shared" si="2"/>
        <v>30720.002170138854</v>
      </c>
      <c r="O61" s="23">
        <f t="shared" si="3"/>
        <v>0.17803192541516932</v>
      </c>
      <c r="P61" s="22"/>
      <c r="Q61" s="82">
        <f t="shared" si="4"/>
        <v>3</v>
      </c>
      <c r="R61" s="83">
        <f t="shared" si="5"/>
        <v>1.5000000000000013E-2</v>
      </c>
    </row>
    <row r="62" spans="2:18" s="85" customFormat="1" ht="14.25" customHeight="1" x14ac:dyDescent="0.35">
      <c r="B62" s="34">
        <v>58</v>
      </c>
      <c r="C62" s="123"/>
      <c r="D62" s="45" t="s">
        <v>206</v>
      </c>
      <c r="E62" s="115"/>
      <c r="F62" s="66" t="s">
        <v>128</v>
      </c>
      <c r="G62" s="65">
        <v>1</v>
      </c>
      <c r="H62" s="77">
        <v>56102.853799999997</v>
      </c>
      <c r="I62" s="77">
        <v>55547.38</v>
      </c>
      <c r="J62" s="77">
        <v>56681</v>
      </c>
      <c r="K62" s="12">
        <f t="shared" si="0"/>
        <v>56110</v>
      </c>
      <c r="L62" s="81">
        <f t="shared" si="1"/>
        <v>56110</v>
      </c>
      <c r="M62" s="15" t="s">
        <v>139</v>
      </c>
      <c r="N62" s="12">
        <f t="shared" si="2"/>
        <v>566.84778607384078</v>
      </c>
      <c r="O62" s="23">
        <f t="shared" si="3"/>
        <v>1.0102363773095107E-2</v>
      </c>
      <c r="P62" s="22"/>
      <c r="Q62" s="82">
        <f t="shared" si="4"/>
        <v>3</v>
      </c>
      <c r="R62" s="83">
        <f t="shared" si="5"/>
        <v>1.0027089645339604E-2</v>
      </c>
    </row>
    <row r="63" spans="2:18" s="85" customFormat="1" ht="14.25" customHeight="1" x14ac:dyDescent="0.35">
      <c r="B63" s="34">
        <v>59</v>
      </c>
      <c r="C63" s="123"/>
      <c r="D63" s="91" t="s">
        <v>207</v>
      </c>
      <c r="E63" s="115"/>
      <c r="F63" s="66" t="s">
        <v>128</v>
      </c>
      <c r="G63" s="65">
        <v>1</v>
      </c>
      <c r="H63" s="77">
        <v>104738.01000000001</v>
      </c>
      <c r="I63" s="77">
        <v>107423.6</v>
      </c>
      <c r="J63" s="77">
        <v>106360</v>
      </c>
      <c r="K63" s="12">
        <f t="shared" si="0"/>
        <v>106174</v>
      </c>
      <c r="L63" s="81">
        <f t="shared" si="1"/>
        <v>106174</v>
      </c>
      <c r="M63" s="15" t="s">
        <v>139</v>
      </c>
      <c r="N63" s="12">
        <f t="shared" si="2"/>
        <v>1352.4354678504974</v>
      </c>
      <c r="O63" s="23">
        <f t="shared" si="3"/>
        <v>1.2737931355902328E-2</v>
      </c>
      <c r="P63" s="22"/>
      <c r="Q63" s="82">
        <f t="shared" si="4"/>
        <v>3</v>
      </c>
      <c r="R63" s="83">
        <f t="shared" si="5"/>
        <v>1.3524874263002196E-2</v>
      </c>
    </row>
    <row r="64" spans="2:18" s="85" customFormat="1" ht="14.25" customHeight="1" x14ac:dyDescent="0.35">
      <c r="B64" s="34">
        <v>60</v>
      </c>
      <c r="C64" s="123"/>
      <c r="D64" s="91" t="s">
        <v>208</v>
      </c>
      <c r="E64" s="115"/>
      <c r="F64" s="66" t="s">
        <v>128</v>
      </c>
      <c r="G64" s="65">
        <v>1</v>
      </c>
      <c r="H64" s="77">
        <v>59132.823750000003</v>
      </c>
      <c r="I64" s="77">
        <v>56316.974999999999</v>
      </c>
      <c r="J64" s="77">
        <v>57761</v>
      </c>
      <c r="K64" s="12">
        <f t="shared" si="0"/>
        <v>57737</v>
      </c>
      <c r="L64" s="81">
        <f t="shared" si="1"/>
        <v>57737</v>
      </c>
      <c r="M64" s="15" t="s">
        <v>139</v>
      </c>
      <c r="N64" s="12">
        <f t="shared" si="2"/>
        <v>1408.0786427235794</v>
      </c>
      <c r="O64" s="23">
        <f t="shared" si="3"/>
        <v>2.4387832390679612E-2</v>
      </c>
      <c r="P64" s="22"/>
      <c r="Q64" s="82">
        <f t="shared" si="4"/>
        <v>3</v>
      </c>
      <c r="R64" s="83">
        <f t="shared" si="5"/>
        <v>2.4594713961584413E-2</v>
      </c>
    </row>
    <row r="65" spans="2:18" s="85" customFormat="1" ht="14.25" customHeight="1" x14ac:dyDescent="0.35">
      <c r="B65" s="34">
        <v>61</v>
      </c>
      <c r="C65" s="123"/>
      <c r="D65" s="91" t="s">
        <v>209</v>
      </c>
      <c r="E65" s="115"/>
      <c r="F65" s="66" t="s">
        <v>128</v>
      </c>
      <c r="G65" s="65">
        <v>1</v>
      </c>
      <c r="H65" s="77">
        <v>62370</v>
      </c>
      <c r="I65" s="77">
        <v>63000</v>
      </c>
      <c r="J65" s="77">
        <v>78000</v>
      </c>
      <c r="K65" s="12">
        <f t="shared" si="0"/>
        <v>67790</v>
      </c>
      <c r="L65" s="81">
        <f t="shared" si="1"/>
        <v>67790</v>
      </c>
      <c r="M65" s="15" t="s">
        <v>139</v>
      </c>
      <c r="N65" s="12">
        <f t="shared" si="2"/>
        <v>8847.7285220558169</v>
      </c>
      <c r="O65" s="23">
        <f t="shared" si="3"/>
        <v>0.13051672108062867</v>
      </c>
      <c r="P65" s="22"/>
      <c r="Q65" s="82">
        <f t="shared" si="4"/>
        <v>3</v>
      </c>
      <c r="R65" s="83">
        <f t="shared" si="5"/>
        <v>7.9952795397551291E-2</v>
      </c>
    </row>
    <row r="66" spans="2:18" s="85" customFormat="1" ht="14.25" customHeight="1" x14ac:dyDescent="0.35">
      <c r="B66" s="34">
        <v>62</v>
      </c>
      <c r="C66" s="123"/>
      <c r="D66" s="91" t="s">
        <v>210</v>
      </c>
      <c r="E66" s="115"/>
      <c r="F66" s="66" t="s">
        <v>128</v>
      </c>
      <c r="G66" s="65">
        <v>1</v>
      </c>
      <c r="H66" s="77">
        <v>59994</v>
      </c>
      <c r="I66" s="77">
        <v>59400</v>
      </c>
      <c r="J66" s="77">
        <v>78000</v>
      </c>
      <c r="K66" s="12">
        <f t="shared" si="0"/>
        <v>59994</v>
      </c>
      <c r="L66" s="81">
        <f t="shared" si="1"/>
        <v>59994</v>
      </c>
      <c r="M66" s="15" t="s">
        <v>139</v>
      </c>
      <c r="N66" s="12">
        <f t="shared" si="2"/>
        <v>10571.414853272952</v>
      </c>
      <c r="O66" s="23">
        <f t="shared" si="3"/>
        <v>0.16066468362675085</v>
      </c>
      <c r="P66" s="22"/>
      <c r="Q66" s="82">
        <f t="shared" si="4"/>
        <v>3</v>
      </c>
      <c r="R66" s="83">
        <f t="shared" si="5"/>
        <v>9.9009900990099098E-3</v>
      </c>
    </row>
    <row r="67" spans="2:18" s="85" customFormat="1" ht="14.25" customHeight="1" x14ac:dyDescent="0.35">
      <c r="B67" s="34">
        <v>63</v>
      </c>
      <c r="C67" s="123"/>
      <c r="D67" s="91" t="s">
        <v>211</v>
      </c>
      <c r="E67" s="115"/>
      <c r="F67" s="66" t="s">
        <v>128</v>
      </c>
      <c r="G67" s="65">
        <v>1</v>
      </c>
      <c r="H67" s="77">
        <v>78212.122449999995</v>
      </c>
      <c r="I67" s="77">
        <v>79403.17</v>
      </c>
      <c r="J67" s="77">
        <v>78617</v>
      </c>
      <c r="K67" s="12">
        <f t="shared" si="0"/>
        <v>78744</v>
      </c>
      <c r="L67" s="81">
        <f t="shared" si="1"/>
        <v>78744</v>
      </c>
      <c r="M67" s="15" t="s">
        <v>139</v>
      </c>
      <c r="N67" s="12">
        <f t="shared" si="2"/>
        <v>605.61034856787433</v>
      </c>
      <c r="O67" s="23">
        <f t="shared" si="3"/>
        <v>7.6908665909347102E-3</v>
      </c>
      <c r="P67" s="22"/>
      <c r="Q67" s="82">
        <f t="shared" si="4"/>
        <v>3</v>
      </c>
      <c r="R67" s="83">
        <f t="shared" si="5"/>
        <v>6.7545152646550921E-3</v>
      </c>
    </row>
    <row r="68" spans="2:18" s="85" customFormat="1" ht="14.25" customHeight="1" x14ac:dyDescent="0.35">
      <c r="B68" s="34">
        <v>64</v>
      </c>
      <c r="C68" s="123"/>
      <c r="D68" s="91" t="s">
        <v>212</v>
      </c>
      <c r="E68" s="115"/>
      <c r="F68" s="66" t="s">
        <v>128</v>
      </c>
      <c r="G68" s="65">
        <v>1</v>
      </c>
      <c r="H68" s="77">
        <v>50750.056499999999</v>
      </c>
      <c r="I68" s="77">
        <v>52051.34</v>
      </c>
      <c r="J68" s="77">
        <v>52844</v>
      </c>
      <c r="K68" s="12">
        <f t="shared" si="0"/>
        <v>51882</v>
      </c>
      <c r="L68" s="81">
        <f t="shared" si="1"/>
        <v>51882</v>
      </c>
      <c r="M68" s="15" t="s">
        <v>139</v>
      </c>
      <c r="N68" s="12">
        <f t="shared" si="2"/>
        <v>1057.2171019682212</v>
      </c>
      <c r="O68" s="23">
        <f t="shared" si="3"/>
        <v>2.0377418010590911E-2</v>
      </c>
      <c r="P68" s="22"/>
      <c r="Q68" s="82">
        <f t="shared" si="4"/>
        <v>3</v>
      </c>
      <c r="R68" s="83">
        <f t="shared" si="5"/>
        <v>2.1817653521452596E-2</v>
      </c>
    </row>
    <row r="69" spans="2:18" s="85" customFormat="1" ht="14.25" customHeight="1" x14ac:dyDescent="0.35">
      <c r="B69" s="34">
        <v>65</v>
      </c>
      <c r="C69" s="123"/>
      <c r="D69" s="91" t="s">
        <v>213</v>
      </c>
      <c r="E69" s="115"/>
      <c r="F69" s="66" t="s">
        <v>128</v>
      </c>
      <c r="G69" s="65">
        <v>1</v>
      </c>
      <c r="H69" s="77">
        <v>59451.21</v>
      </c>
      <c r="I69" s="77">
        <v>56620.2</v>
      </c>
      <c r="J69" s="77">
        <v>58072</v>
      </c>
      <c r="K69" s="12">
        <f t="shared" si="0"/>
        <v>58048</v>
      </c>
      <c r="L69" s="81">
        <f t="shared" si="1"/>
        <v>58048</v>
      </c>
      <c r="M69" s="15" t="s">
        <v>139</v>
      </c>
      <c r="N69" s="12">
        <f t="shared" si="2"/>
        <v>1415.6600983404653</v>
      </c>
      <c r="O69" s="23">
        <f t="shared" si="3"/>
        <v>2.4387832390679588E-2</v>
      </c>
      <c r="P69" s="22"/>
      <c r="Q69" s="82">
        <f t="shared" si="4"/>
        <v>3</v>
      </c>
      <c r="R69" s="83">
        <f t="shared" si="5"/>
        <v>2.4596885336273466E-2</v>
      </c>
    </row>
    <row r="70" spans="2:18" s="85" customFormat="1" ht="14.25" customHeight="1" x14ac:dyDescent="0.35">
      <c r="B70" s="34">
        <v>66</v>
      </c>
      <c r="C70" s="123"/>
      <c r="D70" s="91" t="s">
        <v>214</v>
      </c>
      <c r="E70" s="115"/>
      <c r="F70" s="66" t="s">
        <v>128</v>
      </c>
      <c r="G70" s="65">
        <v>1</v>
      </c>
      <c r="H70" s="77">
        <v>58212</v>
      </c>
      <c r="I70" s="77">
        <v>58800</v>
      </c>
      <c r="J70" s="77">
        <v>78000</v>
      </c>
      <c r="K70" s="12">
        <f t="shared" ref="K70:K133" si="6">IFERROR(IF(O70&gt;(0.15),ROUND(MEDIAN(H70:J70),0),ROUND(AVERAGE(H70:J70),0)),"")</f>
        <v>58800</v>
      </c>
      <c r="L70" s="81">
        <f t="shared" ref="L70:L133" si="7">IFERROR(K70*G70,"")</f>
        <v>58800</v>
      </c>
      <c r="M70" s="15" t="s">
        <v>139</v>
      </c>
      <c r="N70" s="12">
        <f t="shared" ref="N70:N133" si="8">IFERROR(STDEV(H70:J70),"")</f>
        <v>11258.705431798098</v>
      </c>
      <c r="O70" s="23">
        <f t="shared" ref="O70:O133" si="9">IFERROR(N70/AVERAGE(H70:J70),"")</f>
        <v>0.17320019432339701</v>
      </c>
      <c r="P70" s="22"/>
      <c r="Q70" s="82">
        <f t="shared" ref="Q70:Q133" si="10">COUNTIF(H70:J70,"&gt;0")</f>
        <v>3</v>
      </c>
      <c r="R70" s="83">
        <f t="shared" ref="R70:R133" si="11">1-(MIN(H70:J70)/K70)</f>
        <v>1.0000000000000009E-2</v>
      </c>
    </row>
    <row r="71" spans="2:18" s="85" customFormat="1" ht="14.25" customHeight="1" x14ac:dyDescent="0.35">
      <c r="B71" s="34">
        <v>67</v>
      </c>
      <c r="C71" s="123"/>
      <c r="D71" s="91" t="s">
        <v>215</v>
      </c>
      <c r="E71" s="115"/>
      <c r="F71" s="66" t="s">
        <v>128</v>
      </c>
      <c r="G71" s="65">
        <v>1</v>
      </c>
      <c r="H71" s="77">
        <v>61206</v>
      </c>
      <c r="I71" s="77">
        <v>60600</v>
      </c>
      <c r="J71" s="77">
        <v>78000</v>
      </c>
      <c r="K71" s="12">
        <f t="shared" si="6"/>
        <v>66602</v>
      </c>
      <c r="L71" s="81">
        <f t="shared" si="7"/>
        <v>66602</v>
      </c>
      <c r="M71" s="15" t="s">
        <v>139</v>
      </c>
      <c r="N71" s="12">
        <f t="shared" si="8"/>
        <v>9875.6069180582508</v>
      </c>
      <c r="O71" s="23">
        <f t="shared" si="9"/>
        <v>0.14827793336623901</v>
      </c>
      <c r="P71" s="22"/>
      <c r="Q71" s="82">
        <f t="shared" si="10"/>
        <v>3</v>
      </c>
      <c r="R71" s="83">
        <f t="shared" si="11"/>
        <v>9.0117413891474762E-2</v>
      </c>
    </row>
    <row r="72" spans="2:18" s="85" customFormat="1" ht="14.25" customHeight="1" x14ac:dyDescent="0.35">
      <c r="B72" s="34">
        <v>68</v>
      </c>
      <c r="C72" s="123"/>
      <c r="D72" s="91" t="s">
        <v>216</v>
      </c>
      <c r="E72" s="115"/>
      <c r="F72" s="66" t="s">
        <v>128</v>
      </c>
      <c r="G72" s="65">
        <v>1</v>
      </c>
      <c r="H72" s="77">
        <v>169929.712875</v>
      </c>
      <c r="I72" s="77">
        <v>172517.47500000001</v>
      </c>
      <c r="J72" s="77">
        <v>176941</v>
      </c>
      <c r="K72" s="12">
        <f t="shared" si="6"/>
        <v>173129</v>
      </c>
      <c r="L72" s="81">
        <f t="shared" si="7"/>
        <v>173129</v>
      </c>
      <c r="M72" s="15" t="s">
        <v>139</v>
      </c>
      <c r="N72" s="12">
        <f t="shared" si="8"/>
        <v>3545.4720745950581</v>
      </c>
      <c r="O72" s="23">
        <f t="shared" si="9"/>
        <v>2.0478741088245576E-2</v>
      </c>
      <c r="P72" s="22"/>
      <c r="Q72" s="82">
        <f t="shared" si="10"/>
        <v>3</v>
      </c>
      <c r="R72" s="83">
        <f t="shared" si="11"/>
        <v>1.8479209866631208E-2</v>
      </c>
    </row>
    <row r="73" spans="2:18" s="85" customFormat="1" ht="14.25" customHeight="1" x14ac:dyDescent="0.35">
      <c r="B73" s="34">
        <v>69</v>
      </c>
      <c r="C73" s="123"/>
      <c r="D73" s="91" t="s">
        <v>217</v>
      </c>
      <c r="E73" s="115"/>
      <c r="F73" s="66" t="s">
        <v>128</v>
      </c>
      <c r="G73" s="65">
        <v>1</v>
      </c>
      <c r="H73" s="77">
        <v>187645.93050000002</v>
      </c>
      <c r="I73" s="77">
        <v>185788.05000000002</v>
      </c>
      <c r="J73" s="77">
        <v>176941</v>
      </c>
      <c r="K73" s="12">
        <f t="shared" si="6"/>
        <v>183458</v>
      </c>
      <c r="L73" s="81">
        <f t="shared" si="7"/>
        <v>183458</v>
      </c>
      <c r="M73" s="15" t="s">
        <v>139</v>
      </c>
      <c r="N73" s="12">
        <f t="shared" si="8"/>
        <v>5720.1041754005837</v>
      </c>
      <c r="O73" s="23">
        <f t="shared" si="9"/>
        <v>3.1179310713964674E-2</v>
      </c>
      <c r="P73" s="22"/>
      <c r="Q73" s="82">
        <f t="shared" si="10"/>
        <v>3</v>
      </c>
      <c r="R73" s="83">
        <f t="shared" si="11"/>
        <v>3.5523117007707494E-2</v>
      </c>
    </row>
    <row r="74" spans="2:18" s="85" customFormat="1" ht="14.25" customHeight="1" x14ac:dyDescent="0.35">
      <c r="B74" s="34">
        <v>70</v>
      </c>
      <c r="C74" s="123"/>
      <c r="D74" s="91" t="s">
        <v>218</v>
      </c>
      <c r="E74" s="115"/>
      <c r="F74" s="66" t="s">
        <v>128</v>
      </c>
      <c r="G74" s="65">
        <v>1</v>
      </c>
      <c r="H74" s="77">
        <v>160627.68315</v>
      </c>
      <c r="I74" s="77">
        <v>163073.79</v>
      </c>
      <c r="J74" s="77">
        <v>164721</v>
      </c>
      <c r="K74" s="12">
        <f t="shared" si="6"/>
        <v>162807</v>
      </c>
      <c r="L74" s="81">
        <f t="shared" si="7"/>
        <v>162807</v>
      </c>
      <c r="M74" s="15" t="s">
        <v>139</v>
      </c>
      <c r="N74" s="12">
        <f t="shared" si="8"/>
        <v>2059.6108993452663</v>
      </c>
      <c r="O74" s="23">
        <f t="shared" si="9"/>
        <v>1.2650590498398732E-2</v>
      </c>
      <c r="P74" s="22"/>
      <c r="Q74" s="82">
        <f t="shared" si="10"/>
        <v>3</v>
      </c>
      <c r="R74" s="83">
        <f t="shared" si="11"/>
        <v>1.3385891577143538E-2</v>
      </c>
    </row>
    <row r="75" spans="2:18" s="85" customFormat="1" ht="14.25" customHeight="1" x14ac:dyDescent="0.35">
      <c r="B75" s="34">
        <v>71</v>
      </c>
      <c r="C75" s="123"/>
      <c r="D75" s="91" t="s">
        <v>219</v>
      </c>
      <c r="E75" s="115"/>
      <c r="F75" s="66" t="s">
        <v>128</v>
      </c>
      <c r="G75" s="65">
        <v>1</v>
      </c>
      <c r="H75" s="77">
        <v>168031.8921</v>
      </c>
      <c r="I75" s="77">
        <v>166368.21</v>
      </c>
      <c r="J75" s="77">
        <v>164721</v>
      </c>
      <c r="K75" s="12">
        <f t="shared" si="6"/>
        <v>166374</v>
      </c>
      <c r="L75" s="81">
        <f t="shared" si="7"/>
        <v>166374</v>
      </c>
      <c r="M75" s="15" t="s">
        <v>139</v>
      </c>
      <c r="N75" s="12">
        <f t="shared" si="8"/>
        <v>1655.452879214768</v>
      </c>
      <c r="O75" s="23">
        <f t="shared" si="9"/>
        <v>9.9502077086079267E-3</v>
      </c>
      <c r="P75" s="22"/>
      <c r="Q75" s="82">
        <f t="shared" si="10"/>
        <v>3</v>
      </c>
      <c r="R75" s="83">
        <f t="shared" si="11"/>
        <v>9.9354466443074552E-3</v>
      </c>
    </row>
    <row r="76" spans="2:18" s="85" customFormat="1" x14ac:dyDescent="0.35">
      <c r="B76" s="34">
        <v>72</v>
      </c>
      <c r="C76" s="123"/>
      <c r="D76" s="91" t="s">
        <v>220</v>
      </c>
      <c r="E76" s="115"/>
      <c r="F76" s="66" t="s">
        <v>128</v>
      </c>
      <c r="G76" s="65">
        <v>1</v>
      </c>
      <c r="H76" s="77">
        <v>75199.283249999993</v>
      </c>
      <c r="I76" s="77">
        <v>77127.47</v>
      </c>
      <c r="J76" s="77">
        <v>78302</v>
      </c>
      <c r="K76" s="12">
        <f t="shared" si="6"/>
        <v>76876</v>
      </c>
      <c r="L76" s="81">
        <f t="shared" si="7"/>
        <v>76876</v>
      </c>
      <c r="M76" s="15" t="s">
        <v>139</v>
      </c>
      <c r="N76" s="12">
        <f t="shared" si="8"/>
        <v>1566.5395034122289</v>
      </c>
      <c r="O76" s="23">
        <f t="shared" si="9"/>
        <v>2.0377418010590953E-2</v>
      </c>
      <c r="P76" s="22"/>
      <c r="Q76" s="82">
        <f t="shared" si="10"/>
        <v>3</v>
      </c>
      <c r="R76" s="83">
        <f t="shared" si="11"/>
        <v>2.1810665877517121E-2</v>
      </c>
    </row>
    <row r="77" spans="2:18" s="85" customFormat="1" x14ac:dyDescent="0.35">
      <c r="B77" s="34">
        <v>73</v>
      </c>
      <c r="C77" s="123"/>
      <c r="D77" s="45" t="s">
        <v>221</v>
      </c>
      <c r="E77" s="115"/>
      <c r="F77" s="66" t="s">
        <v>128</v>
      </c>
      <c r="G77" s="65">
        <v>1</v>
      </c>
      <c r="H77" s="77">
        <v>34186.083749999998</v>
      </c>
      <c r="I77" s="77">
        <v>32558.174999999999</v>
      </c>
      <c r="J77" s="77">
        <v>33393</v>
      </c>
      <c r="K77" s="12">
        <f t="shared" si="6"/>
        <v>33379</v>
      </c>
      <c r="L77" s="81">
        <f t="shared" si="7"/>
        <v>33379</v>
      </c>
      <c r="M77" s="15" t="s">
        <v>139</v>
      </c>
      <c r="N77" s="12">
        <f t="shared" si="8"/>
        <v>814.04356081903654</v>
      </c>
      <c r="O77" s="23">
        <f t="shared" si="9"/>
        <v>2.4387832390679553E-2</v>
      </c>
      <c r="P77" s="22"/>
      <c r="Q77" s="82">
        <f t="shared" si="10"/>
        <v>3</v>
      </c>
      <c r="R77" s="83">
        <f t="shared" si="11"/>
        <v>2.459106024746105E-2</v>
      </c>
    </row>
    <row r="78" spans="2:18" s="85" customFormat="1" x14ac:dyDescent="0.35">
      <c r="B78" s="34">
        <v>74</v>
      </c>
      <c r="C78" s="123"/>
      <c r="D78" s="91" t="s">
        <v>222</v>
      </c>
      <c r="E78" s="115"/>
      <c r="F78" s="66" t="s">
        <v>128</v>
      </c>
      <c r="G78" s="65">
        <v>1</v>
      </c>
      <c r="H78" s="77">
        <v>119612.0772</v>
      </c>
      <c r="I78" s="77">
        <v>120820.28</v>
      </c>
      <c r="J78" s="77">
        <v>123286</v>
      </c>
      <c r="K78" s="12">
        <f t="shared" si="6"/>
        <v>121239</v>
      </c>
      <c r="L78" s="81">
        <f t="shared" si="7"/>
        <v>121239</v>
      </c>
      <c r="M78" s="15" t="s">
        <v>139</v>
      </c>
      <c r="N78" s="12">
        <f t="shared" si="8"/>
        <v>1872.4866650476529</v>
      </c>
      <c r="O78" s="23">
        <f t="shared" si="9"/>
        <v>1.544453251792857E-2</v>
      </c>
      <c r="P78" s="22"/>
      <c r="Q78" s="82">
        <f t="shared" si="10"/>
        <v>3</v>
      </c>
      <c r="R78" s="83">
        <f t="shared" si="11"/>
        <v>1.3419137406280202E-2</v>
      </c>
    </row>
    <row r="79" spans="2:18" s="85" customFormat="1" x14ac:dyDescent="0.35">
      <c r="B79" s="34">
        <v>75</v>
      </c>
      <c r="C79" s="123"/>
      <c r="D79" s="91" t="s">
        <v>223</v>
      </c>
      <c r="E79" s="115"/>
      <c r="F79" s="66" t="s">
        <v>128</v>
      </c>
      <c r="G79" s="65">
        <v>1</v>
      </c>
      <c r="H79" s="77">
        <v>81608</v>
      </c>
      <c r="I79" s="77">
        <v>80800</v>
      </c>
      <c r="J79" s="77">
        <v>104000</v>
      </c>
      <c r="K79" s="12">
        <f t="shared" si="6"/>
        <v>88803</v>
      </c>
      <c r="L79" s="81">
        <f t="shared" si="7"/>
        <v>88803</v>
      </c>
      <c r="M79" s="15" t="s">
        <v>139</v>
      </c>
      <c r="N79" s="12">
        <f t="shared" si="8"/>
        <v>13167.475890744359</v>
      </c>
      <c r="O79" s="23">
        <f t="shared" si="9"/>
        <v>0.14827793336623929</v>
      </c>
      <c r="P79" s="22"/>
      <c r="Q79" s="82">
        <f t="shared" si="10"/>
        <v>3</v>
      </c>
      <c r="R79" s="83">
        <f t="shared" si="11"/>
        <v>9.0120829251264079E-2</v>
      </c>
    </row>
    <row r="80" spans="2:18" s="85" customFormat="1" x14ac:dyDescent="0.35">
      <c r="B80" s="34">
        <v>76</v>
      </c>
      <c r="C80" s="123"/>
      <c r="D80" s="91" t="s">
        <v>224</v>
      </c>
      <c r="E80" s="115"/>
      <c r="F80" s="66" t="s">
        <v>128</v>
      </c>
      <c r="G80" s="65">
        <v>1</v>
      </c>
      <c r="H80" s="77">
        <v>76830</v>
      </c>
      <c r="I80" s="77">
        <v>78000</v>
      </c>
      <c r="J80" s="77">
        <v>104000</v>
      </c>
      <c r="K80" s="12">
        <f t="shared" si="6"/>
        <v>78000</v>
      </c>
      <c r="L80" s="81">
        <f t="shared" si="7"/>
        <v>78000</v>
      </c>
      <c r="M80" s="15" t="s">
        <v>139</v>
      </c>
      <c r="N80" s="12">
        <f t="shared" si="8"/>
        <v>15360.001085069427</v>
      </c>
      <c r="O80" s="23">
        <f t="shared" si="9"/>
        <v>0.17803192541516932</v>
      </c>
      <c r="P80" s="22"/>
      <c r="Q80" s="82">
        <f t="shared" si="10"/>
        <v>3</v>
      </c>
      <c r="R80" s="83">
        <f t="shared" si="11"/>
        <v>1.5000000000000013E-2</v>
      </c>
    </row>
    <row r="81" spans="2:18" s="85" customFormat="1" x14ac:dyDescent="0.35">
      <c r="B81" s="34">
        <v>77</v>
      </c>
      <c r="C81" s="123"/>
      <c r="D81" s="91" t="s">
        <v>225</v>
      </c>
      <c r="E81" s="115"/>
      <c r="F81" s="66" t="s">
        <v>128</v>
      </c>
      <c r="G81" s="65">
        <v>1</v>
      </c>
      <c r="H81" s="77">
        <v>102375</v>
      </c>
      <c r="I81" s="77">
        <v>105000</v>
      </c>
      <c r="J81" s="77">
        <v>130000</v>
      </c>
      <c r="K81" s="12">
        <f t="shared" si="6"/>
        <v>112458</v>
      </c>
      <c r="L81" s="81">
        <f t="shared" si="7"/>
        <v>112458</v>
      </c>
      <c r="M81" s="15" t="s">
        <v>139</v>
      </c>
      <c r="N81" s="12">
        <f t="shared" si="8"/>
        <v>15248.12146899847</v>
      </c>
      <c r="O81" s="23">
        <f t="shared" si="9"/>
        <v>0.1355890756783858</v>
      </c>
      <c r="P81" s="22"/>
      <c r="Q81" s="82">
        <f t="shared" si="10"/>
        <v>3</v>
      </c>
      <c r="R81" s="83">
        <f t="shared" si="11"/>
        <v>8.9660139785519899E-2</v>
      </c>
    </row>
    <row r="82" spans="2:18" s="85" customFormat="1" x14ac:dyDescent="0.35">
      <c r="B82" s="34">
        <v>78</v>
      </c>
      <c r="C82" s="123"/>
      <c r="D82" s="91" t="s">
        <v>226</v>
      </c>
      <c r="E82" s="115"/>
      <c r="F82" s="66" t="s">
        <v>128</v>
      </c>
      <c r="G82" s="65">
        <v>1</v>
      </c>
      <c r="H82" s="77">
        <v>62370</v>
      </c>
      <c r="I82" s="77">
        <v>59400</v>
      </c>
      <c r="J82" s="77">
        <v>78000</v>
      </c>
      <c r="K82" s="12">
        <f t="shared" si="6"/>
        <v>62370</v>
      </c>
      <c r="L82" s="81">
        <f t="shared" si="7"/>
        <v>62370</v>
      </c>
      <c r="M82" s="15" t="s">
        <v>139</v>
      </c>
      <c r="N82" s="12">
        <f t="shared" si="8"/>
        <v>9992.3120447672172</v>
      </c>
      <c r="O82" s="23">
        <f t="shared" si="9"/>
        <v>0.150057246504989</v>
      </c>
      <c r="P82" s="22"/>
      <c r="Q82" s="82">
        <f t="shared" si="10"/>
        <v>3</v>
      </c>
      <c r="R82" s="83">
        <f t="shared" si="11"/>
        <v>4.7619047619047672E-2</v>
      </c>
    </row>
    <row r="83" spans="2:18" s="85" customFormat="1" x14ac:dyDescent="0.35">
      <c r="B83" s="34">
        <v>79</v>
      </c>
      <c r="C83" s="123"/>
      <c r="D83" s="91" t="s">
        <v>227</v>
      </c>
      <c r="E83" s="115"/>
      <c r="F83" s="66" t="s">
        <v>128</v>
      </c>
      <c r="G83" s="65">
        <v>1</v>
      </c>
      <c r="H83" s="77">
        <v>127348.10550000001</v>
      </c>
      <c r="I83" s="77">
        <v>128634.45000000001</v>
      </c>
      <c r="J83" s="77">
        <v>122509</v>
      </c>
      <c r="K83" s="12">
        <f t="shared" si="6"/>
        <v>126164</v>
      </c>
      <c r="L83" s="81">
        <f t="shared" si="7"/>
        <v>126164</v>
      </c>
      <c r="M83" s="15" t="s">
        <v>139</v>
      </c>
      <c r="N83" s="12">
        <f t="shared" si="8"/>
        <v>3229.8803361556784</v>
      </c>
      <c r="O83" s="23">
        <f t="shared" si="9"/>
        <v>2.5600679507014879E-2</v>
      </c>
      <c r="P83" s="22"/>
      <c r="Q83" s="82">
        <f t="shared" si="10"/>
        <v>3</v>
      </c>
      <c r="R83" s="83">
        <f t="shared" si="11"/>
        <v>2.897022922545256E-2</v>
      </c>
    </row>
    <row r="84" spans="2:18" s="85" customFormat="1" x14ac:dyDescent="0.35">
      <c r="B84" s="34">
        <v>80</v>
      </c>
      <c r="C84" s="123"/>
      <c r="D84" s="45" t="s">
        <v>228</v>
      </c>
      <c r="E84" s="115"/>
      <c r="F84" s="66" t="s">
        <v>128</v>
      </c>
      <c r="G84" s="65">
        <v>1</v>
      </c>
      <c r="H84" s="77">
        <v>49385.061000000002</v>
      </c>
      <c r="I84" s="77">
        <v>48896.1</v>
      </c>
      <c r="J84" s="77">
        <v>49390</v>
      </c>
      <c r="K84" s="12">
        <f t="shared" si="6"/>
        <v>49224</v>
      </c>
      <c r="L84" s="81">
        <f t="shared" si="7"/>
        <v>49224</v>
      </c>
      <c r="M84" s="15" t="s">
        <v>139</v>
      </c>
      <c r="N84" s="12">
        <f t="shared" si="8"/>
        <v>283.7382782430563</v>
      </c>
      <c r="O84" s="23">
        <f t="shared" si="9"/>
        <v>5.7642591076342183E-3</v>
      </c>
      <c r="P84" s="22"/>
      <c r="Q84" s="82">
        <f t="shared" si="10"/>
        <v>3</v>
      </c>
      <c r="R84" s="83">
        <f t="shared" si="11"/>
        <v>6.6613846903950114E-3</v>
      </c>
    </row>
    <row r="85" spans="2:18" s="85" customFormat="1" x14ac:dyDescent="0.35">
      <c r="B85" s="34">
        <v>81</v>
      </c>
      <c r="C85" s="123"/>
      <c r="D85" s="91" t="s">
        <v>229</v>
      </c>
      <c r="E85" s="115"/>
      <c r="F85" s="66" t="s">
        <v>128</v>
      </c>
      <c r="G85" s="65">
        <v>1</v>
      </c>
      <c r="H85" s="77">
        <v>79588</v>
      </c>
      <c r="I85" s="77">
        <v>80800</v>
      </c>
      <c r="J85" s="77">
        <v>104000</v>
      </c>
      <c r="K85" s="12">
        <f t="shared" si="6"/>
        <v>80800</v>
      </c>
      <c r="L85" s="81">
        <f t="shared" si="7"/>
        <v>80800</v>
      </c>
      <c r="M85" s="15" t="s">
        <v>139</v>
      </c>
      <c r="N85" s="12">
        <f t="shared" si="8"/>
        <v>13757.75349878511</v>
      </c>
      <c r="O85" s="23">
        <f t="shared" si="9"/>
        <v>0.1561086754934238</v>
      </c>
      <c r="P85" s="22"/>
      <c r="Q85" s="82">
        <f t="shared" si="10"/>
        <v>3</v>
      </c>
      <c r="R85" s="83">
        <f t="shared" si="11"/>
        <v>1.5000000000000013E-2</v>
      </c>
    </row>
    <row r="86" spans="2:18" s="85" customFormat="1" x14ac:dyDescent="0.35">
      <c r="B86" s="34">
        <v>82</v>
      </c>
      <c r="C86" s="123"/>
      <c r="D86" s="91" t="s">
        <v>230</v>
      </c>
      <c r="E86" s="115"/>
      <c r="F86" s="66" t="s">
        <v>128</v>
      </c>
      <c r="G86" s="65">
        <v>1</v>
      </c>
      <c r="H86" s="77">
        <v>149227.5</v>
      </c>
      <c r="I86" s="77">
        <v>147750</v>
      </c>
      <c r="J86" s="77">
        <v>195000</v>
      </c>
      <c r="K86" s="12">
        <f t="shared" si="6"/>
        <v>149228</v>
      </c>
      <c r="L86" s="81">
        <f t="shared" si="7"/>
        <v>149228</v>
      </c>
      <c r="M86" s="15" t="s">
        <v>139</v>
      </c>
      <c r="N86" s="12">
        <f t="shared" si="8"/>
        <v>26863.442514875118</v>
      </c>
      <c r="O86" s="23">
        <f t="shared" si="9"/>
        <v>0.16380897001311107</v>
      </c>
      <c r="P86" s="22"/>
      <c r="Q86" s="82">
        <f t="shared" si="10"/>
        <v>3</v>
      </c>
      <c r="R86" s="83">
        <f t="shared" si="11"/>
        <v>9.9043075026133964E-3</v>
      </c>
    </row>
    <row r="87" spans="2:18" s="85" customFormat="1" x14ac:dyDescent="0.35">
      <c r="B87" s="34">
        <v>83</v>
      </c>
      <c r="C87" s="123"/>
      <c r="D87" s="91" t="s">
        <v>231</v>
      </c>
      <c r="E87" s="115"/>
      <c r="F87" s="66" t="s">
        <v>128</v>
      </c>
      <c r="G87" s="65">
        <v>1</v>
      </c>
      <c r="H87" s="77">
        <v>115245</v>
      </c>
      <c r="I87" s="77">
        <v>117000</v>
      </c>
      <c r="J87" s="77">
        <v>156000</v>
      </c>
      <c r="K87" s="12">
        <f t="shared" si="6"/>
        <v>117000</v>
      </c>
      <c r="L87" s="81">
        <f t="shared" si="7"/>
        <v>117000</v>
      </c>
      <c r="M87" s="15" t="s">
        <v>139</v>
      </c>
      <c r="N87" s="12">
        <f t="shared" si="8"/>
        <v>23040.00162760411</v>
      </c>
      <c r="O87" s="23">
        <f t="shared" si="9"/>
        <v>0.1780319254151691</v>
      </c>
      <c r="P87" s="22"/>
      <c r="Q87" s="82">
        <f t="shared" si="10"/>
        <v>3</v>
      </c>
      <c r="R87" s="83">
        <f t="shared" si="11"/>
        <v>1.5000000000000013E-2</v>
      </c>
    </row>
    <row r="88" spans="2:18" s="85" customFormat="1" x14ac:dyDescent="0.35">
      <c r="B88" s="34">
        <v>84</v>
      </c>
      <c r="C88" s="123"/>
      <c r="D88" s="91" t="s">
        <v>232</v>
      </c>
      <c r="E88" s="115"/>
      <c r="F88" s="66" t="s">
        <v>128</v>
      </c>
      <c r="G88" s="65">
        <v>1</v>
      </c>
      <c r="H88" s="77">
        <v>59388</v>
      </c>
      <c r="I88" s="77">
        <v>58800</v>
      </c>
      <c r="J88" s="77">
        <v>78000</v>
      </c>
      <c r="K88" s="12">
        <f t="shared" si="6"/>
        <v>59388</v>
      </c>
      <c r="L88" s="81">
        <f t="shared" si="7"/>
        <v>59388</v>
      </c>
      <c r="M88" s="15" t="s">
        <v>139</v>
      </c>
      <c r="N88" s="12">
        <f t="shared" si="8"/>
        <v>10919.342837368922</v>
      </c>
      <c r="O88" s="23">
        <f t="shared" si="9"/>
        <v>0.16697264109989787</v>
      </c>
      <c r="P88" s="22"/>
      <c r="Q88" s="82">
        <f t="shared" si="10"/>
        <v>3</v>
      </c>
      <c r="R88" s="83">
        <f t="shared" si="11"/>
        <v>9.9009900990099098E-3</v>
      </c>
    </row>
    <row r="89" spans="2:18" s="85" customFormat="1" x14ac:dyDescent="0.35">
      <c r="B89" s="34">
        <v>85</v>
      </c>
      <c r="C89" s="123"/>
      <c r="D89" s="91" t="s">
        <v>233</v>
      </c>
      <c r="E89" s="115"/>
      <c r="F89" s="66" t="s">
        <v>128</v>
      </c>
      <c r="G89" s="65">
        <v>1</v>
      </c>
      <c r="H89" s="77">
        <v>59085</v>
      </c>
      <c r="I89" s="77">
        <v>60600</v>
      </c>
      <c r="J89" s="77">
        <v>78000</v>
      </c>
      <c r="K89" s="12">
        <f t="shared" si="6"/>
        <v>60600</v>
      </c>
      <c r="L89" s="81">
        <f t="shared" si="7"/>
        <v>60600</v>
      </c>
      <c r="M89" s="15" t="s">
        <v>139</v>
      </c>
      <c r="N89" s="12">
        <f t="shared" si="8"/>
        <v>10510.569680088705</v>
      </c>
      <c r="O89" s="23">
        <f t="shared" si="9"/>
        <v>0.15950481341662806</v>
      </c>
      <c r="P89" s="22"/>
      <c r="Q89" s="82">
        <f t="shared" si="10"/>
        <v>3</v>
      </c>
      <c r="R89" s="83">
        <f t="shared" si="11"/>
        <v>2.5000000000000022E-2</v>
      </c>
    </row>
    <row r="90" spans="2:18" s="85" customFormat="1" x14ac:dyDescent="0.35">
      <c r="B90" s="34">
        <v>86</v>
      </c>
      <c r="C90" s="123"/>
      <c r="D90" s="91" t="s">
        <v>234</v>
      </c>
      <c r="E90" s="115"/>
      <c r="F90" s="66" t="s">
        <v>128</v>
      </c>
      <c r="G90" s="65">
        <v>1</v>
      </c>
      <c r="H90" s="77">
        <v>51187.5</v>
      </c>
      <c r="I90" s="77">
        <v>48750</v>
      </c>
      <c r="J90" s="77">
        <v>65000</v>
      </c>
      <c r="K90" s="12">
        <f t="shared" si="6"/>
        <v>51188</v>
      </c>
      <c r="L90" s="81">
        <f t="shared" si="7"/>
        <v>51188</v>
      </c>
      <c r="M90" s="15" t="s">
        <v>139</v>
      </c>
      <c r="N90" s="12">
        <f t="shared" si="8"/>
        <v>8763.4569139885098</v>
      </c>
      <c r="O90" s="23">
        <f t="shared" si="9"/>
        <v>0.15939595751096949</v>
      </c>
      <c r="P90" s="22"/>
      <c r="Q90" s="82">
        <f t="shared" si="10"/>
        <v>3</v>
      </c>
      <c r="R90" s="83">
        <f t="shared" si="11"/>
        <v>4.7628350394623764E-2</v>
      </c>
    </row>
    <row r="91" spans="2:18" s="85" customFormat="1" x14ac:dyDescent="0.35">
      <c r="B91" s="34">
        <v>87</v>
      </c>
      <c r="C91" s="123"/>
      <c r="D91" s="91" t="s">
        <v>235</v>
      </c>
      <c r="E91" s="115"/>
      <c r="F91" s="66" t="s">
        <v>128</v>
      </c>
      <c r="G91" s="65">
        <v>1</v>
      </c>
      <c r="H91" s="77">
        <v>62370</v>
      </c>
      <c r="I91" s="77">
        <v>63000</v>
      </c>
      <c r="J91" s="77">
        <v>78000</v>
      </c>
      <c r="K91" s="12">
        <f t="shared" si="6"/>
        <v>67790</v>
      </c>
      <c r="L91" s="81">
        <f t="shared" si="7"/>
        <v>67790</v>
      </c>
      <c r="M91" s="15" t="s">
        <v>139</v>
      </c>
      <c r="N91" s="12">
        <f t="shared" si="8"/>
        <v>8847.7285220558169</v>
      </c>
      <c r="O91" s="23">
        <f t="shared" si="9"/>
        <v>0.13051672108062867</v>
      </c>
      <c r="P91" s="22"/>
      <c r="Q91" s="82">
        <f t="shared" si="10"/>
        <v>3</v>
      </c>
      <c r="R91" s="83">
        <f t="shared" si="11"/>
        <v>7.9952795397551291E-2</v>
      </c>
    </row>
    <row r="92" spans="2:18" s="85" customFormat="1" x14ac:dyDescent="0.35">
      <c r="B92" s="34">
        <v>88</v>
      </c>
      <c r="C92" s="123"/>
      <c r="D92" s="91" t="s">
        <v>236</v>
      </c>
      <c r="E92" s="115"/>
      <c r="F92" s="66" t="s">
        <v>128</v>
      </c>
      <c r="G92" s="65">
        <v>1</v>
      </c>
      <c r="H92" s="77">
        <v>59994</v>
      </c>
      <c r="I92" s="77">
        <v>59400</v>
      </c>
      <c r="J92" s="77">
        <v>78000</v>
      </c>
      <c r="K92" s="12">
        <f t="shared" si="6"/>
        <v>59994</v>
      </c>
      <c r="L92" s="81">
        <f t="shared" si="7"/>
        <v>59994</v>
      </c>
      <c r="M92" s="15" t="s">
        <v>139</v>
      </c>
      <c r="N92" s="12">
        <f t="shared" si="8"/>
        <v>10571.414853272952</v>
      </c>
      <c r="O92" s="23">
        <f t="shared" si="9"/>
        <v>0.16066468362675085</v>
      </c>
      <c r="P92" s="22"/>
      <c r="Q92" s="82">
        <f t="shared" si="10"/>
        <v>3</v>
      </c>
      <c r="R92" s="83">
        <f t="shared" si="11"/>
        <v>9.9009900990099098E-3</v>
      </c>
    </row>
    <row r="93" spans="2:18" s="85" customFormat="1" x14ac:dyDescent="0.35">
      <c r="B93" s="34">
        <v>89</v>
      </c>
      <c r="C93" s="123"/>
      <c r="D93" s="45" t="s">
        <v>237</v>
      </c>
      <c r="E93" s="115"/>
      <c r="F93" s="66" t="s">
        <v>128</v>
      </c>
      <c r="G93" s="65">
        <v>1</v>
      </c>
      <c r="H93" s="77">
        <v>54723.20175</v>
      </c>
      <c r="I93" s="77">
        <v>55556.55</v>
      </c>
      <c r="J93" s="77">
        <v>52911</v>
      </c>
      <c r="K93" s="12">
        <f t="shared" si="6"/>
        <v>54397</v>
      </c>
      <c r="L93" s="81">
        <f t="shared" si="7"/>
        <v>54397</v>
      </c>
      <c r="M93" s="15" t="s">
        <v>139</v>
      </c>
      <c r="N93" s="12">
        <f t="shared" si="8"/>
        <v>1352.6196367901032</v>
      </c>
      <c r="O93" s="23">
        <f t="shared" si="9"/>
        <v>2.4865740655369641E-2</v>
      </c>
      <c r="P93" s="22"/>
      <c r="Q93" s="82">
        <f t="shared" si="10"/>
        <v>3</v>
      </c>
      <c r="R93" s="83">
        <f t="shared" si="11"/>
        <v>2.7317682960457335E-2</v>
      </c>
    </row>
    <row r="94" spans="2:18" s="85" customFormat="1" x14ac:dyDescent="0.35">
      <c r="B94" s="34">
        <v>90</v>
      </c>
      <c r="C94" s="123"/>
      <c r="D94" s="91" t="s">
        <v>238</v>
      </c>
      <c r="E94" s="115"/>
      <c r="F94" s="66" t="s">
        <v>128</v>
      </c>
      <c r="G94" s="65">
        <v>1</v>
      </c>
      <c r="H94" s="77">
        <v>68000</v>
      </c>
      <c r="I94" s="77">
        <v>65000</v>
      </c>
      <c r="J94" s="77">
        <v>100000</v>
      </c>
      <c r="K94" s="12">
        <f t="shared" si="6"/>
        <v>68000</v>
      </c>
      <c r="L94" s="81">
        <f t="shared" si="7"/>
        <v>68000</v>
      </c>
      <c r="M94" s="15" t="s">
        <v>139</v>
      </c>
      <c r="N94" s="12">
        <f t="shared" si="8"/>
        <v>19399.312702601965</v>
      </c>
      <c r="O94" s="23">
        <f t="shared" si="9"/>
        <v>0.24977655840260038</v>
      </c>
      <c r="P94" s="22"/>
      <c r="Q94" s="82">
        <f t="shared" si="10"/>
        <v>3</v>
      </c>
      <c r="R94" s="83">
        <f t="shared" si="11"/>
        <v>4.4117647058823484E-2</v>
      </c>
    </row>
    <row r="95" spans="2:18" s="85" customFormat="1" x14ac:dyDescent="0.35">
      <c r="B95" s="34">
        <v>91</v>
      </c>
      <c r="C95" s="123"/>
      <c r="D95" s="91" t="s">
        <v>239</v>
      </c>
      <c r="E95" s="115"/>
      <c r="F95" s="66" t="s">
        <v>128</v>
      </c>
      <c r="G95" s="65">
        <v>1</v>
      </c>
      <c r="H95" s="77">
        <v>71102.28300000001</v>
      </c>
      <c r="I95" s="77">
        <v>67716.460000000006</v>
      </c>
      <c r="J95" s="77">
        <v>67046</v>
      </c>
      <c r="K95" s="12">
        <f t="shared" si="6"/>
        <v>68622</v>
      </c>
      <c r="L95" s="81">
        <f t="shared" si="7"/>
        <v>68622</v>
      </c>
      <c r="M95" s="15" t="s">
        <v>139</v>
      </c>
      <c r="N95" s="12">
        <f t="shared" si="8"/>
        <v>2174.3483995218016</v>
      </c>
      <c r="O95" s="23">
        <f t="shared" si="9"/>
        <v>3.1686072629568261E-2</v>
      </c>
      <c r="P95" s="22"/>
      <c r="Q95" s="82">
        <f t="shared" si="10"/>
        <v>3</v>
      </c>
      <c r="R95" s="83">
        <f t="shared" si="11"/>
        <v>2.2966395616566104E-2</v>
      </c>
    </row>
    <row r="96" spans="2:18" s="85" customFormat="1" x14ac:dyDescent="0.35">
      <c r="B96" s="34">
        <v>92</v>
      </c>
      <c r="C96" s="124"/>
      <c r="D96" s="91" t="s">
        <v>240</v>
      </c>
      <c r="E96" s="116"/>
      <c r="F96" s="66" t="s">
        <v>128</v>
      </c>
      <c r="G96" s="65">
        <v>1</v>
      </c>
      <c r="H96" s="77">
        <v>51602.987699999998</v>
      </c>
      <c r="I96" s="77">
        <v>52124.229999999996</v>
      </c>
      <c r="J96" s="77">
        <v>52918</v>
      </c>
      <c r="K96" s="12">
        <f t="shared" si="6"/>
        <v>52215</v>
      </c>
      <c r="L96" s="81">
        <f t="shared" si="7"/>
        <v>52215</v>
      </c>
      <c r="M96" s="15" t="s">
        <v>139</v>
      </c>
      <c r="N96" s="12">
        <f t="shared" si="8"/>
        <v>662.196055731809</v>
      </c>
      <c r="O96" s="23">
        <f t="shared" si="9"/>
        <v>1.2682086286221984E-2</v>
      </c>
      <c r="P96" s="22"/>
      <c r="Q96" s="82">
        <f t="shared" si="10"/>
        <v>3</v>
      </c>
      <c r="R96" s="83">
        <f t="shared" si="11"/>
        <v>1.1721005458201761E-2</v>
      </c>
    </row>
    <row r="97" spans="2:18" s="85" customFormat="1" x14ac:dyDescent="0.35">
      <c r="B97" s="34">
        <v>93</v>
      </c>
      <c r="C97" s="122" t="s">
        <v>241</v>
      </c>
      <c r="D97" s="45" t="s">
        <v>242</v>
      </c>
      <c r="E97" s="117" t="s">
        <v>190</v>
      </c>
      <c r="F97" s="66" t="s">
        <v>128</v>
      </c>
      <c r="G97" s="65">
        <v>1</v>
      </c>
      <c r="H97" s="77">
        <v>196950</v>
      </c>
      <c r="I97" s="77">
        <v>195000</v>
      </c>
      <c r="J97" s="77">
        <v>260000</v>
      </c>
      <c r="K97" s="12">
        <f t="shared" si="6"/>
        <v>196950</v>
      </c>
      <c r="L97" s="81">
        <f t="shared" si="7"/>
        <v>196950</v>
      </c>
      <c r="M97" s="15" t="s">
        <v>139</v>
      </c>
      <c r="N97" s="12">
        <f t="shared" si="8"/>
        <v>36977.707248196559</v>
      </c>
      <c r="O97" s="23">
        <f t="shared" si="9"/>
        <v>0.17015587352494774</v>
      </c>
      <c r="P97" s="22"/>
      <c r="Q97" s="82">
        <f t="shared" si="10"/>
        <v>3</v>
      </c>
      <c r="R97" s="83">
        <f t="shared" si="11"/>
        <v>9.9009900990099098E-3</v>
      </c>
    </row>
    <row r="98" spans="2:18" s="85" customFormat="1" x14ac:dyDescent="0.35">
      <c r="B98" s="34">
        <v>94</v>
      </c>
      <c r="C98" s="123"/>
      <c r="D98" s="91" t="s">
        <v>243</v>
      </c>
      <c r="E98" s="118"/>
      <c r="F98" s="66" t="s">
        <v>128</v>
      </c>
      <c r="G98" s="65">
        <v>1</v>
      </c>
      <c r="H98" s="77">
        <v>135142</v>
      </c>
      <c r="I98" s="77">
        <v>137200</v>
      </c>
      <c r="J98" s="77">
        <v>182000</v>
      </c>
      <c r="K98" s="12">
        <f t="shared" si="6"/>
        <v>137200</v>
      </c>
      <c r="L98" s="81">
        <f t="shared" si="7"/>
        <v>137200</v>
      </c>
      <c r="M98" s="15" t="s">
        <v>139</v>
      </c>
      <c r="N98" s="12">
        <f t="shared" si="8"/>
        <v>26479.386725023218</v>
      </c>
      <c r="O98" s="23">
        <f t="shared" si="9"/>
        <v>0.17484221175913661</v>
      </c>
      <c r="P98" s="22"/>
      <c r="Q98" s="82">
        <f t="shared" si="10"/>
        <v>3</v>
      </c>
      <c r="R98" s="83">
        <f t="shared" si="11"/>
        <v>1.5000000000000013E-2</v>
      </c>
    </row>
    <row r="99" spans="2:18" s="85" customFormat="1" x14ac:dyDescent="0.35">
      <c r="B99" s="34">
        <v>95</v>
      </c>
      <c r="C99" s="123"/>
      <c r="D99" s="91" t="s">
        <v>244</v>
      </c>
      <c r="E99" s="118"/>
      <c r="F99" s="66" t="s">
        <v>128</v>
      </c>
      <c r="G99" s="65">
        <v>1</v>
      </c>
      <c r="H99" s="77">
        <v>122412</v>
      </c>
      <c r="I99" s="77">
        <v>121200</v>
      </c>
      <c r="J99" s="77">
        <v>156000</v>
      </c>
      <c r="K99" s="12">
        <f t="shared" si="6"/>
        <v>133204</v>
      </c>
      <c r="L99" s="81">
        <f t="shared" si="7"/>
        <v>133204</v>
      </c>
      <c r="M99" s="15" t="s">
        <v>139</v>
      </c>
      <c r="N99" s="12">
        <f t="shared" si="8"/>
        <v>19751.213836116502</v>
      </c>
      <c r="O99" s="23">
        <f t="shared" si="9"/>
        <v>0.14827793336623901</v>
      </c>
      <c r="P99" s="22"/>
      <c r="Q99" s="82">
        <f t="shared" si="10"/>
        <v>3</v>
      </c>
      <c r="R99" s="83">
        <f t="shared" si="11"/>
        <v>9.0117413891474762E-2</v>
      </c>
    </row>
    <row r="100" spans="2:18" s="85" customFormat="1" x14ac:dyDescent="0.35">
      <c r="B100" s="34">
        <v>96</v>
      </c>
      <c r="C100" s="123"/>
      <c r="D100" s="91" t="s">
        <v>245</v>
      </c>
      <c r="E100" s="118"/>
      <c r="F100" s="66" t="s">
        <v>128</v>
      </c>
      <c r="G100" s="65">
        <v>1</v>
      </c>
      <c r="H100" s="77">
        <v>143423.36287499999</v>
      </c>
      <c r="I100" s="77">
        <v>145607.47500000001</v>
      </c>
      <c r="J100" s="77">
        <v>149341</v>
      </c>
      <c r="K100" s="12">
        <f t="shared" si="6"/>
        <v>146124</v>
      </c>
      <c r="L100" s="81">
        <f t="shared" si="7"/>
        <v>146124</v>
      </c>
      <c r="M100" s="15" t="s">
        <v>139</v>
      </c>
      <c r="N100" s="12">
        <f t="shared" si="8"/>
        <v>2992.4344560734994</v>
      </c>
      <c r="O100" s="23">
        <f t="shared" si="9"/>
        <v>2.0478741088245593E-2</v>
      </c>
      <c r="P100" s="22"/>
      <c r="Q100" s="82">
        <f t="shared" si="10"/>
        <v>3</v>
      </c>
      <c r="R100" s="83">
        <f t="shared" si="11"/>
        <v>1.84818176685555E-2</v>
      </c>
    </row>
    <row r="101" spans="2:18" s="85" customFormat="1" x14ac:dyDescent="0.35">
      <c r="B101" s="34">
        <v>97</v>
      </c>
      <c r="C101" s="123"/>
      <c r="D101" s="91" t="s">
        <v>246</v>
      </c>
      <c r="E101" s="118"/>
      <c r="F101" s="66" t="s">
        <v>128</v>
      </c>
      <c r="G101" s="65">
        <v>1</v>
      </c>
      <c r="H101" s="77">
        <v>84840</v>
      </c>
      <c r="I101" s="77">
        <v>84000</v>
      </c>
      <c r="J101" s="77">
        <v>104000</v>
      </c>
      <c r="K101" s="12">
        <f t="shared" si="6"/>
        <v>90947</v>
      </c>
      <c r="L101" s="81">
        <f t="shared" si="7"/>
        <v>90947</v>
      </c>
      <c r="M101" s="15" t="s">
        <v>139</v>
      </c>
      <c r="N101" s="12">
        <f t="shared" si="8"/>
        <v>11312.317770171327</v>
      </c>
      <c r="O101" s="23">
        <f t="shared" si="9"/>
        <v>0.12438408338408583</v>
      </c>
      <c r="P101" s="22"/>
      <c r="Q101" s="82">
        <f t="shared" si="10"/>
        <v>3</v>
      </c>
      <c r="R101" s="83">
        <f t="shared" si="11"/>
        <v>7.6385147393536856E-2</v>
      </c>
    </row>
    <row r="102" spans="2:18" s="85" customFormat="1" x14ac:dyDescent="0.35">
      <c r="B102" s="34">
        <v>98</v>
      </c>
      <c r="C102" s="123"/>
      <c r="D102" s="91" t="s">
        <v>247</v>
      </c>
      <c r="E102" s="118"/>
      <c r="F102" s="66" t="s">
        <v>128</v>
      </c>
      <c r="G102" s="65">
        <v>1</v>
      </c>
      <c r="H102" s="77">
        <v>77220</v>
      </c>
      <c r="I102" s="77">
        <v>79200</v>
      </c>
      <c r="J102" s="77">
        <v>104000</v>
      </c>
      <c r="K102" s="12">
        <f t="shared" si="6"/>
        <v>79200</v>
      </c>
      <c r="L102" s="81">
        <f t="shared" si="7"/>
        <v>79200</v>
      </c>
      <c r="M102" s="15" t="s">
        <v>139</v>
      </c>
      <c r="N102" s="12">
        <f t="shared" si="8"/>
        <v>14922.738801350573</v>
      </c>
      <c r="O102" s="23">
        <f t="shared" si="9"/>
        <v>0.17190775057235128</v>
      </c>
      <c r="P102" s="22"/>
      <c r="Q102" s="82">
        <f t="shared" si="10"/>
        <v>3</v>
      </c>
      <c r="R102" s="83">
        <f t="shared" si="11"/>
        <v>2.5000000000000022E-2</v>
      </c>
    </row>
    <row r="103" spans="2:18" s="85" customFormat="1" x14ac:dyDescent="0.35">
      <c r="B103" s="34">
        <v>99</v>
      </c>
      <c r="C103" s="124"/>
      <c r="D103" s="91" t="s">
        <v>248</v>
      </c>
      <c r="E103" s="119"/>
      <c r="F103" s="66" t="s">
        <v>128</v>
      </c>
      <c r="G103" s="65">
        <v>1</v>
      </c>
      <c r="H103" s="77">
        <v>88200</v>
      </c>
      <c r="I103" s="77">
        <v>84000</v>
      </c>
      <c r="J103" s="77">
        <v>104000</v>
      </c>
      <c r="K103" s="12">
        <f t="shared" si="6"/>
        <v>92067</v>
      </c>
      <c r="L103" s="81">
        <f t="shared" si="7"/>
        <v>92067</v>
      </c>
      <c r="M103" s="15" t="s">
        <v>139</v>
      </c>
      <c r="N103" s="12">
        <f t="shared" si="8"/>
        <v>10545.773244922979</v>
      </c>
      <c r="O103" s="23">
        <f t="shared" si="9"/>
        <v>0.11454496645463047</v>
      </c>
      <c r="P103" s="22"/>
      <c r="Q103" s="82">
        <f t="shared" si="10"/>
        <v>3</v>
      </c>
      <c r="R103" s="83">
        <f t="shared" si="11"/>
        <v>8.7620971683665116E-2</v>
      </c>
    </row>
    <row r="104" spans="2:18" s="85" customFormat="1" x14ac:dyDescent="0.35">
      <c r="B104" s="34">
        <v>100</v>
      </c>
      <c r="C104" s="122" t="s">
        <v>249</v>
      </c>
      <c r="D104" s="45" t="s">
        <v>250</v>
      </c>
      <c r="E104" s="117" t="s">
        <v>190</v>
      </c>
      <c r="F104" s="66" t="s">
        <v>128</v>
      </c>
      <c r="G104" s="65">
        <v>1</v>
      </c>
      <c r="H104" s="77">
        <v>85012.893899999995</v>
      </c>
      <c r="I104" s="77">
        <v>85871.61</v>
      </c>
      <c r="J104" s="77">
        <v>86739</v>
      </c>
      <c r="K104" s="12">
        <f t="shared" si="6"/>
        <v>85875</v>
      </c>
      <c r="L104" s="81">
        <f t="shared" si="7"/>
        <v>85875</v>
      </c>
      <c r="M104" s="15" t="s">
        <v>139</v>
      </c>
      <c r="N104" s="12">
        <f t="shared" si="8"/>
        <v>863.05668227879096</v>
      </c>
      <c r="O104" s="23">
        <f t="shared" si="9"/>
        <v>1.0050208958579315E-2</v>
      </c>
      <c r="P104" s="22"/>
      <c r="Q104" s="82">
        <f t="shared" si="10"/>
        <v>3</v>
      </c>
      <c r="R104" s="83">
        <f t="shared" si="11"/>
        <v>1.0039081222707469E-2</v>
      </c>
    </row>
    <row r="105" spans="2:18" s="85" customFormat="1" x14ac:dyDescent="0.35">
      <c r="B105" s="34">
        <v>101</v>
      </c>
      <c r="C105" s="123"/>
      <c r="D105" s="91" t="s">
        <v>251</v>
      </c>
      <c r="E105" s="118"/>
      <c r="F105" s="66" t="s">
        <v>128</v>
      </c>
      <c r="G105" s="65">
        <v>1</v>
      </c>
      <c r="H105" s="77">
        <v>87728.6</v>
      </c>
      <c r="I105" s="77">
        <v>86860</v>
      </c>
      <c r="J105" s="77">
        <v>111800</v>
      </c>
      <c r="K105" s="12">
        <f t="shared" si="6"/>
        <v>95463</v>
      </c>
      <c r="L105" s="81">
        <f t="shared" si="7"/>
        <v>95463</v>
      </c>
      <c r="M105" s="15" t="s">
        <v>139</v>
      </c>
      <c r="N105" s="12">
        <f t="shared" si="8"/>
        <v>14155.036582550172</v>
      </c>
      <c r="O105" s="23">
        <f t="shared" si="9"/>
        <v>0.14827793336623918</v>
      </c>
      <c r="P105" s="22"/>
      <c r="Q105" s="82">
        <f t="shared" si="10"/>
        <v>3</v>
      </c>
      <c r="R105" s="83">
        <f t="shared" si="11"/>
        <v>9.0118684726019471E-2</v>
      </c>
    </row>
    <row r="106" spans="2:18" s="85" customFormat="1" x14ac:dyDescent="0.35">
      <c r="B106" s="34">
        <v>102</v>
      </c>
      <c r="C106" s="123"/>
      <c r="D106" s="91" t="s">
        <v>252</v>
      </c>
      <c r="E106" s="118"/>
      <c r="F106" s="66" t="s">
        <v>128</v>
      </c>
      <c r="G106" s="65">
        <v>1</v>
      </c>
      <c r="H106" s="77">
        <v>97022.5</v>
      </c>
      <c r="I106" s="77">
        <v>98500</v>
      </c>
      <c r="J106" s="77">
        <v>130000</v>
      </c>
      <c r="K106" s="12">
        <f t="shared" si="6"/>
        <v>98500</v>
      </c>
      <c r="L106" s="81">
        <f t="shared" si="7"/>
        <v>98500</v>
      </c>
      <c r="M106" s="15" t="s">
        <v>139</v>
      </c>
      <c r="N106" s="12">
        <f t="shared" si="8"/>
        <v>18627.705675954836</v>
      </c>
      <c r="O106" s="23">
        <f t="shared" si="9"/>
        <v>0.17167205654867024</v>
      </c>
      <c r="P106" s="22"/>
      <c r="Q106" s="82">
        <f t="shared" si="10"/>
        <v>3</v>
      </c>
      <c r="R106" s="83">
        <f t="shared" si="11"/>
        <v>1.5000000000000013E-2</v>
      </c>
    </row>
    <row r="107" spans="2:18" s="85" customFormat="1" x14ac:dyDescent="0.35">
      <c r="B107" s="34">
        <v>103</v>
      </c>
      <c r="C107" s="123"/>
      <c r="D107" s="91" t="s">
        <v>253</v>
      </c>
      <c r="E107" s="118"/>
      <c r="F107" s="66" t="s">
        <v>128</v>
      </c>
      <c r="G107" s="65">
        <v>1</v>
      </c>
      <c r="H107" s="77">
        <v>194093.859375</v>
      </c>
      <c r="I107" s="77">
        <v>199070.625</v>
      </c>
      <c r="J107" s="77">
        <v>204175</v>
      </c>
      <c r="K107" s="12">
        <f t="shared" si="6"/>
        <v>199113</v>
      </c>
      <c r="L107" s="81">
        <f t="shared" si="7"/>
        <v>199113</v>
      </c>
      <c r="M107" s="15" t="s">
        <v>139</v>
      </c>
      <c r="N107" s="12">
        <f t="shared" si="8"/>
        <v>5040.704919748031</v>
      </c>
      <c r="O107" s="23">
        <f t="shared" si="9"/>
        <v>2.5315779644244436E-2</v>
      </c>
      <c r="P107" s="22"/>
      <c r="Q107" s="82">
        <f t="shared" si="10"/>
        <v>3</v>
      </c>
      <c r="R107" s="83">
        <f t="shared" si="11"/>
        <v>2.5207498380316662E-2</v>
      </c>
    </row>
    <row r="108" spans="2:18" s="85" customFormat="1" x14ac:dyDescent="0.35">
      <c r="B108" s="34">
        <v>104</v>
      </c>
      <c r="C108" s="123"/>
      <c r="D108" s="91" t="s">
        <v>254</v>
      </c>
      <c r="E108" s="118"/>
      <c r="F108" s="66" t="s">
        <v>128</v>
      </c>
      <c r="G108" s="65">
        <v>1</v>
      </c>
      <c r="H108" s="77">
        <v>96752.754000000001</v>
      </c>
      <c r="I108" s="77">
        <v>92145.48</v>
      </c>
      <c r="J108" s="77">
        <v>94026</v>
      </c>
      <c r="K108" s="12">
        <f t="shared" si="6"/>
        <v>94308</v>
      </c>
      <c r="L108" s="81">
        <f t="shared" si="7"/>
        <v>94308</v>
      </c>
      <c r="M108" s="15" t="s">
        <v>139</v>
      </c>
      <c r="N108" s="12">
        <f t="shared" si="8"/>
        <v>2316.5533506336546</v>
      </c>
      <c r="O108" s="23">
        <f t="shared" si="9"/>
        <v>2.4563678952651911E-2</v>
      </c>
      <c r="P108" s="22"/>
      <c r="Q108" s="82">
        <f t="shared" si="10"/>
        <v>3</v>
      </c>
      <c r="R108" s="83">
        <f t="shared" si="11"/>
        <v>2.2930398269499941E-2</v>
      </c>
    </row>
    <row r="109" spans="2:18" s="85" customFormat="1" x14ac:dyDescent="0.35">
      <c r="B109" s="34">
        <v>105</v>
      </c>
      <c r="C109" s="123"/>
      <c r="D109" s="91" t="s">
        <v>255</v>
      </c>
      <c r="E109" s="118"/>
      <c r="F109" s="66" t="s">
        <v>128</v>
      </c>
      <c r="G109" s="65">
        <v>1</v>
      </c>
      <c r="H109" s="77">
        <v>219978</v>
      </c>
      <c r="I109" s="77">
        <v>222200</v>
      </c>
      <c r="J109" s="77">
        <v>286000</v>
      </c>
      <c r="K109" s="12">
        <f t="shared" si="6"/>
        <v>222200</v>
      </c>
      <c r="L109" s="81">
        <f t="shared" si="7"/>
        <v>222200</v>
      </c>
      <c r="M109" s="15" t="s">
        <v>139</v>
      </c>
      <c r="N109" s="12">
        <f t="shared" si="8"/>
        <v>37492.847691259733</v>
      </c>
      <c r="O109" s="23">
        <f t="shared" si="9"/>
        <v>0.15446572551461207</v>
      </c>
      <c r="P109" s="22"/>
      <c r="Q109" s="82">
        <f t="shared" si="10"/>
        <v>3</v>
      </c>
      <c r="R109" s="83">
        <f t="shared" si="11"/>
        <v>1.0000000000000009E-2</v>
      </c>
    </row>
    <row r="110" spans="2:18" s="85" customFormat="1" x14ac:dyDescent="0.35">
      <c r="B110" s="34">
        <v>106</v>
      </c>
      <c r="C110" s="123"/>
      <c r="D110" s="91" t="s">
        <v>256</v>
      </c>
      <c r="E110" s="118"/>
      <c r="F110" s="66" t="s">
        <v>128</v>
      </c>
      <c r="G110" s="65">
        <v>1</v>
      </c>
      <c r="H110" s="77">
        <v>88627.5</v>
      </c>
      <c r="I110" s="77">
        <v>87750</v>
      </c>
      <c r="J110" s="77">
        <v>117000</v>
      </c>
      <c r="K110" s="12">
        <f t="shared" si="6"/>
        <v>88628</v>
      </c>
      <c r="L110" s="81">
        <f t="shared" si="7"/>
        <v>88628</v>
      </c>
      <c r="M110" s="15" t="s">
        <v>139</v>
      </c>
      <c r="N110" s="12">
        <f t="shared" si="8"/>
        <v>16639.968261688482</v>
      </c>
      <c r="O110" s="23">
        <f t="shared" si="9"/>
        <v>0.17015587352494804</v>
      </c>
      <c r="P110" s="22"/>
      <c r="Q110" s="82">
        <f t="shared" si="10"/>
        <v>3</v>
      </c>
      <c r="R110" s="83">
        <f t="shared" si="11"/>
        <v>9.9065757999728943E-3</v>
      </c>
    </row>
    <row r="111" spans="2:18" s="85" customFormat="1" x14ac:dyDescent="0.35">
      <c r="B111" s="34">
        <v>107</v>
      </c>
      <c r="C111" s="123"/>
      <c r="D111" s="91" t="s">
        <v>257</v>
      </c>
      <c r="E111" s="118"/>
      <c r="F111" s="66" t="s">
        <v>128</v>
      </c>
      <c r="G111" s="65">
        <v>1</v>
      </c>
      <c r="H111" s="77">
        <v>82138.066500000001</v>
      </c>
      <c r="I111" s="77">
        <v>83388.900000000009</v>
      </c>
      <c r="J111" s="77">
        <v>79418</v>
      </c>
      <c r="K111" s="12">
        <f t="shared" si="6"/>
        <v>81648</v>
      </c>
      <c r="L111" s="81">
        <f t="shared" si="7"/>
        <v>81648</v>
      </c>
      <c r="M111" s="15" t="s">
        <v>139</v>
      </c>
      <c r="N111" s="12">
        <f t="shared" si="8"/>
        <v>2030.2460039424036</v>
      </c>
      <c r="O111" s="23">
        <f t="shared" si="9"/>
        <v>2.4865740655369666E-2</v>
      </c>
      <c r="P111" s="22"/>
      <c r="Q111" s="82">
        <f t="shared" si="10"/>
        <v>3</v>
      </c>
      <c r="R111" s="83">
        <f t="shared" si="11"/>
        <v>2.731236527532821E-2</v>
      </c>
    </row>
    <row r="112" spans="2:18" s="85" customFormat="1" x14ac:dyDescent="0.35">
      <c r="B112" s="34">
        <v>108</v>
      </c>
      <c r="C112" s="123"/>
      <c r="D112" s="91" t="s">
        <v>258</v>
      </c>
      <c r="E112" s="118"/>
      <c r="F112" s="66" t="s">
        <v>128</v>
      </c>
      <c r="G112" s="65">
        <v>1</v>
      </c>
      <c r="H112" s="77">
        <v>89991</v>
      </c>
      <c r="I112" s="77">
        <v>89100</v>
      </c>
      <c r="J112" s="77">
        <v>117000</v>
      </c>
      <c r="K112" s="12">
        <f t="shared" si="6"/>
        <v>89991</v>
      </c>
      <c r="L112" s="81">
        <f t="shared" si="7"/>
        <v>89991</v>
      </c>
      <c r="M112" s="15" t="s">
        <v>139</v>
      </c>
      <c r="N112" s="12">
        <f t="shared" si="8"/>
        <v>15857.122279909428</v>
      </c>
      <c r="O112" s="23">
        <f t="shared" si="9"/>
        <v>0.16066468362675085</v>
      </c>
      <c r="P112" s="22"/>
      <c r="Q112" s="82">
        <f t="shared" si="10"/>
        <v>3</v>
      </c>
      <c r="R112" s="83">
        <f t="shared" si="11"/>
        <v>9.9009900990099098E-3</v>
      </c>
    </row>
    <row r="113" spans="2:18" s="85" customFormat="1" x14ac:dyDescent="0.35">
      <c r="B113" s="34">
        <v>109</v>
      </c>
      <c r="C113" s="123"/>
      <c r="D113" s="91" t="s">
        <v>259</v>
      </c>
      <c r="E113" s="118"/>
      <c r="F113" s="66" t="s">
        <v>128</v>
      </c>
      <c r="G113" s="65">
        <v>1</v>
      </c>
      <c r="H113" s="77">
        <v>93082.5</v>
      </c>
      <c r="I113" s="77">
        <v>94500</v>
      </c>
      <c r="J113" s="77">
        <v>117000</v>
      </c>
      <c r="K113" s="12">
        <f t="shared" si="6"/>
        <v>101528</v>
      </c>
      <c r="L113" s="81">
        <f t="shared" si="7"/>
        <v>101528</v>
      </c>
      <c r="M113" s="15" t="s">
        <v>139</v>
      </c>
      <c r="N113" s="12">
        <f t="shared" si="8"/>
        <v>13418.309086841009</v>
      </c>
      <c r="O113" s="23">
        <f t="shared" si="9"/>
        <v>0.13216428146897155</v>
      </c>
      <c r="P113" s="22"/>
      <c r="Q113" s="82">
        <f t="shared" si="10"/>
        <v>3</v>
      </c>
      <c r="R113" s="83">
        <f t="shared" si="11"/>
        <v>8.3183949255377865E-2</v>
      </c>
    </row>
    <row r="114" spans="2:18" s="85" customFormat="1" x14ac:dyDescent="0.35">
      <c r="B114" s="34">
        <v>110</v>
      </c>
      <c r="C114" s="124"/>
      <c r="D114" s="91" t="s">
        <v>260</v>
      </c>
      <c r="E114" s="119"/>
      <c r="F114" s="66" t="s">
        <v>128</v>
      </c>
      <c r="G114" s="65">
        <v>1</v>
      </c>
      <c r="H114" s="77">
        <v>89991</v>
      </c>
      <c r="I114" s="77">
        <v>89100</v>
      </c>
      <c r="J114" s="77">
        <v>117000</v>
      </c>
      <c r="K114" s="12">
        <f t="shared" si="6"/>
        <v>89991</v>
      </c>
      <c r="L114" s="81">
        <f t="shared" si="7"/>
        <v>89991</v>
      </c>
      <c r="M114" s="15" t="s">
        <v>139</v>
      </c>
      <c r="N114" s="12">
        <f t="shared" si="8"/>
        <v>15857.122279909428</v>
      </c>
      <c r="O114" s="23">
        <f t="shared" si="9"/>
        <v>0.16066468362675085</v>
      </c>
      <c r="P114" s="22"/>
      <c r="Q114" s="82">
        <f t="shared" si="10"/>
        <v>3</v>
      </c>
      <c r="R114" s="83">
        <f t="shared" si="11"/>
        <v>9.9009900990099098E-3</v>
      </c>
    </row>
    <row r="115" spans="2:18" s="85" customFormat="1" x14ac:dyDescent="0.35">
      <c r="B115" s="34">
        <v>111</v>
      </c>
      <c r="C115" s="122" t="s">
        <v>261</v>
      </c>
      <c r="D115" s="45" t="s">
        <v>262</v>
      </c>
      <c r="E115" s="117" t="s">
        <v>190</v>
      </c>
      <c r="F115" s="66" t="s">
        <v>128</v>
      </c>
      <c r="G115" s="65">
        <v>1</v>
      </c>
      <c r="H115" s="77">
        <v>49237.5</v>
      </c>
      <c r="I115" s="77">
        <v>50500</v>
      </c>
      <c r="J115" s="77">
        <v>65000</v>
      </c>
      <c r="K115" s="12">
        <f t="shared" si="6"/>
        <v>50500</v>
      </c>
      <c r="L115" s="81">
        <f t="shared" si="7"/>
        <v>50500</v>
      </c>
      <c r="M115" s="15" t="s">
        <v>139</v>
      </c>
      <c r="N115" s="12">
        <f t="shared" si="8"/>
        <v>8758.8080667405884</v>
      </c>
      <c r="O115" s="23">
        <f t="shared" si="9"/>
        <v>0.15950481341662806</v>
      </c>
      <c r="P115" s="22"/>
      <c r="Q115" s="82">
        <f t="shared" si="10"/>
        <v>3</v>
      </c>
      <c r="R115" s="83">
        <f t="shared" si="11"/>
        <v>2.5000000000000022E-2</v>
      </c>
    </row>
    <row r="116" spans="2:18" s="85" customFormat="1" x14ac:dyDescent="0.35">
      <c r="B116" s="34">
        <v>112</v>
      </c>
      <c r="C116" s="123"/>
      <c r="D116" s="91" t="s">
        <v>263</v>
      </c>
      <c r="E116" s="118"/>
      <c r="F116" s="66" t="s">
        <v>128</v>
      </c>
      <c r="G116" s="65">
        <v>1</v>
      </c>
      <c r="H116" s="77">
        <v>51712.5</v>
      </c>
      <c r="I116" s="77">
        <v>49250</v>
      </c>
      <c r="J116" s="77">
        <v>65000</v>
      </c>
      <c r="K116" s="12">
        <f t="shared" si="6"/>
        <v>51713</v>
      </c>
      <c r="L116" s="81">
        <f t="shared" si="7"/>
        <v>51713</v>
      </c>
      <c r="M116" s="15" t="s">
        <v>139</v>
      </c>
      <c r="N116" s="12">
        <f t="shared" si="8"/>
        <v>8472.3477905084274</v>
      </c>
      <c r="O116" s="23">
        <f t="shared" si="9"/>
        <v>0.15314931608963037</v>
      </c>
      <c r="P116" s="22"/>
      <c r="Q116" s="82">
        <f t="shared" si="10"/>
        <v>3</v>
      </c>
      <c r="R116" s="83">
        <f t="shared" si="11"/>
        <v>4.7628255951114862E-2</v>
      </c>
    </row>
    <row r="117" spans="2:18" s="85" customFormat="1" x14ac:dyDescent="0.35">
      <c r="B117" s="34">
        <v>113</v>
      </c>
      <c r="C117" s="123"/>
      <c r="D117" s="91" t="s">
        <v>264</v>
      </c>
      <c r="E117" s="118"/>
      <c r="F117" s="66" t="s">
        <v>128</v>
      </c>
      <c r="G117" s="65">
        <v>1</v>
      </c>
      <c r="H117" s="77">
        <v>77220</v>
      </c>
      <c r="I117" s="77">
        <v>78000</v>
      </c>
      <c r="J117" s="77">
        <v>104000</v>
      </c>
      <c r="K117" s="12">
        <f t="shared" si="6"/>
        <v>78000</v>
      </c>
      <c r="L117" s="81">
        <f t="shared" si="7"/>
        <v>78000</v>
      </c>
      <c r="M117" s="15" t="s">
        <v>139</v>
      </c>
      <c r="N117" s="12">
        <f t="shared" si="8"/>
        <v>15241.264164541404</v>
      </c>
      <c r="O117" s="23">
        <f t="shared" si="9"/>
        <v>0.1763899100903642</v>
      </c>
      <c r="P117" s="22"/>
      <c r="Q117" s="82">
        <f t="shared" si="10"/>
        <v>3</v>
      </c>
      <c r="R117" s="83">
        <f t="shared" si="11"/>
        <v>1.0000000000000009E-2</v>
      </c>
    </row>
    <row r="118" spans="2:18" s="85" customFormat="1" x14ac:dyDescent="0.35">
      <c r="B118" s="34">
        <v>114</v>
      </c>
      <c r="C118" s="123"/>
      <c r="D118" s="91" t="s">
        <v>265</v>
      </c>
      <c r="E118" s="118"/>
      <c r="F118" s="66" t="s">
        <v>128</v>
      </c>
      <c r="G118" s="65">
        <v>1</v>
      </c>
      <c r="H118" s="77">
        <v>79184</v>
      </c>
      <c r="I118" s="77">
        <v>78400</v>
      </c>
      <c r="J118" s="77">
        <v>104000</v>
      </c>
      <c r="K118" s="12">
        <f t="shared" si="6"/>
        <v>79184</v>
      </c>
      <c r="L118" s="81">
        <f t="shared" si="7"/>
        <v>79184</v>
      </c>
      <c r="M118" s="15" t="s">
        <v>139</v>
      </c>
      <c r="N118" s="12">
        <f t="shared" si="8"/>
        <v>14559.123783158586</v>
      </c>
      <c r="O118" s="23">
        <f t="shared" si="9"/>
        <v>0.16697264109989815</v>
      </c>
      <c r="P118" s="22"/>
      <c r="Q118" s="82">
        <f t="shared" si="10"/>
        <v>3</v>
      </c>
      <c r="R118" s="83">
        <f t="shared" si="11"/>
        <v>9.9009900990099098E-3</v>
      </c>
    </row>
    <row r="119" spans="2:18" s="85" customFormat="1" x14ac:dyDescent="0.35">
      <c r="B119" s="34">
        <v>115</v>
      </c>
      <c r="C119" s="123"/>
      <c r="D119" s="91" t="s">
        <v>266</v>
      </c>
      <c r="E119" s="118"/>
      <c r="F119" s="66" t="s">
        <v>128</v>
      </c>
      <c r="G119" s="65">
        <v>1</v>
      </c>
      <c r="H119" s="77">
        <v>279068.35804999998</v>
      </c>
      <c r="I119" s="77">
        <v>283318.13</v>
      </c>
      <c r="J119" s="77">
        <v>280513</v>
      </c>
      <c r="K119" s="12">
        <f t="shared" si="6"/>
        <v>280966</v>
      </c>
      <c r="L119" s="81">
        <f t="shared" si="7"/>
        <v>280966</v>
      </c>
      <c r="M119" s="15" t="s">
        <v>139</v>
      </c>
      <c r="N119" s="12">
        <f t="shared" si="8"/>
        <v>2160.875837386579</v>
      </c>
      <c r="O119" s="23">
        <f t="shared" si="9"/>
        <v>7.6908665909347336E-3</v>
      </c>
      <c r="P119" s="22"/>
      <c r="Q119" s="82">
        <f t="shared" si="10"/>
        <v>3</v>
      </c>
      <c r="R119" s="83">
        <f t="shared" si="11"/>
        <v>6.7539914082132002E-3</v>
      </c>
    </row>
    <row r="120" spans="2:18" s="85" customFormat="1" x14ac:dyDescent="0.35">
      <c r="B120" s="34">
        <v>116</v>
      </c>
      <c r="C120" s="123"/>
      <c r="D120" s="91" t="s">
        <v>267</v>
      </c>
      <c r="E120" s="118"/>
      <c r="F120" s="66" t="s">
        <v>128</v>
      </c>
      <c r="G120" s="65">
        <v>1</v>
      </c>
      <c r="H120" s="77">
        <v>79879.190625000003</v>
      </c>
      <c r="I120" s="77">
        <v>81927.375</v>
      </c>
      <c r="J120" s="77">
        <v>83175</v>
      </c>
      <c r="K120" s="12">
        <f t="shared" si="6"/>
        <v>81661</v>
      </c>
      <c r="L120" s="81">
        <f t="shared" si="7"/>
        <v>81661</v>
      </c>
      <c r="M120" s="15" t="s">
        <v>139</v>
      </c>
      <c r="N120" s="12">
        <f t="shared" si="8"/>
        <v>1664.0305892098759</v>
      </c>
      <c r="O120" s="23">
        <f t="shared" si="9"/>
        <v>2.0377418010590887E-2</v>
      </c>
      <c r="P120" s="22"/>
      <c r="Q120" s="82">
        <f t="shared" si="10"/>
        <v>3</v>
      </c>
      <c r="R120" s="83">
        <f t="shared" si="11"/>
        <v>2.1819587991819822E-2</v>
      </c>
    </row>
    <row r="121" spans="2:18" s="85" customFormat="1" x14ac:dyDescent="0.35">
      <c r="B121" s="34">
        <v>117</v>
      </c>
      <c r="C121" s="124"/>
      <c r="D121" s="91" t="s">
        <v>268</v>
      </c>
      <c r="E121" s="119"/>
      <c r="F121" s="66" t="s">
        <v>128</v>
      </c>
      <c r="G121" s="65">
        <v>1</v>
      </c>
      <c r="H121" s="77">
        <v>122850</v>
      </c>
      <c r="I121" s="77">
        <v>117000</v>
      </c>
      <c r="J121" s="77">
        <v>156000</v>
      </c>
      <c r="K121" s="12">
        <f t="shared" si="6"/>
        <v>122850</v>
      </c>
      <c r="L121" s="81">
        <f t="shared" si="7"/>
        <v>122850</v>
      </c>
      <c r="M121" s="15" t="s">
        <v>139</v>
      </c>
      <c r="N121" s="12">
        <f t="shared" si="8"/>
        <v>21032.296593572468</v>
      </c>
      <c r="O121" s="23">
        <f t="shared" si="9"/>
        <v>0.15939595751096983</v>
      </c>
      <c r="P121" s="22"/>
      <c r="Q121" s="82">
        <f t="shared" si="10"/>
        <v>3</v>
      </c>
      <c r="R121" s="83">
        <f t="shared" si="11"/>
        <v>4.7619047619047672E-2</v>
      </c>
    </row>
    <row r="122" spans="2:18" s="85" customFormat="1" x14ac:dyDescent="0.35">
      <c r="B122" s="34">
        <v>118</v>
      </c>
      <c r="C122" s="122" t="s">
        <v>269</v>
      </c>
      <c r="D122" s="45" t="s">
        <v>270</v>
      </c>
      <c r="E122" s="117" t="s">
        <v>190</v>
      </c>
      <c r="F122" s="66" t="s">
        <v>128</v>
      </c>
      <c r="G122" s="65">
        <v>1</v>
      </c>
      <c r="H122" s="77">
        <v>123185.3238</v>
      </c>
      <c r="I122" s="77">
        <v>124429.62</v>
      </c>
      <c r="J122" s="77">
        <v>126969</v>
      </c>
      <c r="K122" s="12">
        <f t="shared" si="6"/>
        <v>124861</v>
      </c>
      <c r="L122" s="81">
        <f t="shared" si="7"/>
        <v>124861</v>
      </c>
      <c r="M122" s="15" t="s">
        <v>139</v>
      </c>
      <c r="N122" s="12">
        <f t="shared" si="8"/>
        <v>1928.4246335710102</v>
      </c>
      <c r="O122" s="23">
        <f t="shared" si="9"/>
        <v>1.5444532517928577E-2</v>
      </c>
      <c r="P122" s="22"/>
      <c r="Q122" s="82">
        <f t="shared" si="10"/>
        <v>3</v>
      </c>
      <c r="R122" s="83">
        <f t="shared" si="11"/>
        <v>1.3420333010307428E-2</v>
      </c>
    </row>
    <row r="123" spans="2:18" s="85" customFormat="1" ht="40.5" customHeight="1" x14ac:dyDescent="0.35">
      <c r="B123" s="34">
        <v>119</v>
      </c>
      <c r="C123" s="123"/>
      <c r="D123" s="91" t="s">
        <v>271</v>
      </c>
      <c r="E123" s="118"/>
      <c r="F123" s="66" t="s">
        <v>128</v>
      </c>
      <c r="G123" s="65">
        <v>1</v>
      </c>
      <c r="H123" s="77">
        <v>285628</v>
      </c>
      <c r="I123" s="77">
        <v>282800</v>
      </c>
      <c r="J123" s="77">
        <v>364000</v>
      </c>
      <c r="K123" s="12">
        <f t="shared" si="6"/>
        <v>310809</v>
      </c>
      <c r="L123" s="81">
        <f t="shared" si="7"/>
        <v>310809</v>
      </c>
      <c r="M123" s="15" t="s">
        <v>139</v>
      </c>
      <c r="N123" s="12">
        <f t="shared" si="8"/>
        <v>46086.165617605286</v>
      </c>
      <c r="O123" s="23">
        <f t="shared" si="9"/>
        <v>0.1482779333662394</v>
      </c>
      <c r="P123" s="22"/>
      <c r="Q123" s="82">
        <f t="shared" si="10"/>
        <v>3</v>
      </c>
      <c r="R123" s="83">
        <f t="shared" si="11"/>
        <v>9.0116438069682614E-2</v>
      </c>
    </row>
    <row r="124" spans="2:18" s="85" customFormat="1" x14ac:dyDescent="0.35">
      <c r="B124" s="34">
        <v>120</v>
      </c>
      <c r="C124" s="123"/>
      <c r="D124" s="91" t="s">
        <v>272</v>
      </c>
      <c r="E124" s="118"/>
      <c r="F124" s="66" t="s">
        <v>128</v>
      </c>
      <c r="G124" s="65">
        <v>1</v>
      </c>
      <c r="H124" s="77">
        <v>101301.31537499999</v>
      </c>
      <c r="I124" s="77">
        <v>102843.97499999999</v>
      </c>
      <c r="J124" s="77">
        <v>105481</v>
      </c>
      <c r="K124" s="12">
        <f t="shared" si="6"/>
        <v>103209</v>
      </c>
      <c r="L124" s="81">
        <f t="shared" si="7"/>
        <v>103209</v>
      </c>
      <c r="M124" s="15" t="s">
        <v>139</v>
      </c>
      <c r="N124" s="12">
        <f t="shared" si="8"/>
        <v>2113.5855449011938</v>
      </c>
      <c r="O124" s="23">
        <f t="shared" si="9"/>
        <v>2.0478741088245621E-2</v>
      </c>
      <c r="P124" s="22"/>
      <c r="Q124" s="82">
        <f t="shared" si="10"/>
        <v>3</v>
      </c>
      <c r="R124" s="83">
        <f t="shared" si="11"/>
        <v>1.8483704182774896E-2</v>
      </c>
    </row>
    <row r="125" spans="2:18" s="85" customFormat="1" x14ac:dyDescent="0.35">
      <c r="B125" s="34">
        <v>121</v>
      </c>
      <c r="C125" s="123"/>
      <c r="D125" s="91" t="s">
        <v>273</v>
      </c>
      <c r="E125" s="118"/>
      <c r="F125" s="66" t="s">
        <v>128</v>
      </c>
      <c r="G125" s="65">
        <v>1</v>
      </c>
      <c r="H125" s="77">
        <v>193036.45200000002</v>
      </c>
      <c r="I125" s="77">
        <v>191125.2</v>
      </c>
      <c r="J125" s="77">
        <v>182024</v>
      </c>
      <c r="K125" s="12">
        <f t="shared" si="6"/>
        <v>188729</v>
      </c>
      <c r="L125" s="81">
        <f t="shared" si="7"/>
        <v>188729</v>
      </c>
      <c r="M125" s="15" t="s">
        <v>139</v>
      </c>
      <c r="N125" s="12">
        <f t="shared" si="8"/>
        <v>5884.4261218322254</v>
      </c>
      <c r="O125" s="23">
        <f t="shared" si="9"/>
        <v>3.1179310713964674E-2</v>
      </c>
      <c r="P125" s="22"/>
      <c r="Q125" s="82">
        <f t="shared" si="10"/>
        <v>3</v>
      </c>
      <c r="R125" s="83">
        <f t="shared" si="11"/>
        <v>3.5527131495424635E-2</v>
      </c>
    </row>
    <row r="126" spans="2:18" s="85" customFormat="1" x14ac:dyDescent="0.35">
      <c r="B126" s="34">
        <v>122</v>
      </c>
      <c r="C126" s="123"/>
      <c r="D126" s="91" t="s">
        <v>274</v>
      </c>
      <c r="E126" s="118"/>
      <c r="F126" s="66" t="s">
        <v>128</v>
      </c>
      <c r="G126" s="65">
        <v>1</v>
      </c>
      <c r="H126" s="77">
        <v>97515</v>
      </c>
      <c r="I126" s="77">
        <v>99000</v>
      </c>
      <c r="J126" s="77">
        <v>130000</v>
      </c>
      <c r="K126" s="12">
        <f t="shared" si="6"/>
        <v>99000</v>
      </c>
      <c r="L126" s="81">
        <f t="shared" si="7"/>
        <v>99000</v>
      </c>
      <c r="M126" s="15" t="s">
        <v>139</v>
      </c>
      <c r="N126" s="12">
        <f t="shared" si="8"/>
        <v>18341.575950101236</v>
      </c>
      <c r="O126" s="23">
        <f t="shared" si="9"/>
        <v>0.16852128646556425</v>
      </c>
      <c r="P126" s="22"/>
      <c r="Q126" s="82">
        <f t="shared" si="10"/>
        <v>3</v>
      </c>
      <c r="R126" s="83">
        <f t="shared" si="11"/>
        <v>1.5000000000000013E-2</v>
      </c>
    </row>
    <row r="127" spans="2:18" s="85" customFormat="1" x14ac:dyDescent="0.35">
      <c r="B127" s="34">
        <v>123</v>
      </c>
      <c r="C127" s="123"/>
      <c r="D127" s="91" t="s">
        <v>275</v>
      </c>
      <c r="E127" s="118"/>
      <c r="F127" s="66" t="s">
        <v>128</v>
      </c>
      <c r="G127" s="65">
        <v>1</v>
      </c>
      <c r="H127" s="77">
        <v>159075</v>
      </c>
      <c r="I127" s="77">
        <v>157500</v>
      </c>
      <c r="J127" s="77">
        <v>195000</v>
      </c>
      <c r="K127" s="12">
        <f t="shared" si="6"/>
        <v>170525</v>
      </c>
      <c r="L127" s="81">
        <f t="shared" si="7"/>
        <v>170525</v>
      </c>
      <c r="M127" s="15" t="s">
        <v>139</v>
      </c>
      <c r="N127" s="12">
        <f t="shared" si="8"/>
        <v>21210.595819071183</v>
      </c>
      <c r="O127" s="23">
        <f t="shared" si="9"/>
        <v>0.12438408338408552</v>
      </c>
      <c r="P127" s="22"/>
      <c r="Q127" s="82">
        <f t="shared" si="10"/>
        <v>3</v>
      </c>
      <c r="R127" s="83">
        <f t="shared" si="11"/>
        <v>7.6381762204955295E-2</v>
      </c>
    </row>
    <row r="128" spans="2:18" s="85" customFormat="1" x14ac:dyDescent="0.35">
      <c r="B128" s="34">
        <v>124</v>
      </c>
      <c r="C128" s="124"/>
      <c r="D128" s="91" t="s">
        <v>276</v>
      </c>
      <c r="E128" s="119"/>
      <c r="F128" s="66" t="s">
        <v>128</v>
      </c>
      <c r="G128" s="65">
        <v>1</v>
      </c>
      <c r="H128" s="77">
        <v>144787.5</v>
      </c>
      <c r="I128" s="77">
        <v>148500</v>
      </c>
      <c r="J128" s="77">
        <v>195000</v>
      </c>
      <c r="K128" s="12">
        <f t="shared" si="6"/>
        <v>148500</v>
      </c>
      <c r="L128" s="81">
        <f t="shared" si="7"/>
        <v>148500</v>
      </c>
      <c r="M128" s="15" t="s">
        <v>139</v>
      </c>
      <c r="N128" s="12">
        <f t="shared" si="8"/>
        <v>27980.135252532287</v>
      </c>
      <c r="O128" s="23">
        <f t="shared" si="9"/>
        <v>0.17190775057235105</v>
      </c>
      <c r="P128" s="22"/>
      <c r="Q128" s="82">
        <f t="shared" si="10"/>
        <v>3</v>
      </c>
      <c r="R128" s="83">
        <f t="shared" si="11"/>
        <v>2.5000000000000022E-2</v>
      </c>
    </row>
    <row r="129" spans="2:18" s="85" customFormat="1" x14ac:dyDescent="0.35">
      <c r="B129" s="34">
        <v>125</v>
      </c>
      <c r="C129" s="122" t="s">
        <v>277</v>
      </c>
      <c r="D129" s="45" t="s">
        <v>278</v>
      </c>
      <c r="E129" s="114" t="s">
        <v>190</v>
      </c>
      <c r="F129" s="66" t="s">
        <v>128</v>
      </c>
      <c r="G129" s="65">
        <v>1</v>
      </c>
      <c r="H129" s="77">
        <v>215502.08400000003</v>
      </c>
      <c r="I129" s="77">
        <v>205240.08000000002</v>
      </c>
      <c r="J129" s="77">
        <v>203208</v>
      </c>
      <c r="K129" s="12">
        <f t="shared" si="6"/>
        <v>207983</v>
      </c>
      <c r="L129" s="81">
        <f t="shared" si="7"/>
        <v>207983</v>
      </c>
      <c r="M129" s="15" t="s">
        <v>139</v>
      </c>
      <c r="N129" s="12">
        <f t="shared" si="8"/>
        <v>6590.1767379116773</v>
      </c>
      <c r="O129" s="23">
        <f t="shared" si="9"/>
        <v>3.1686072629568261E-2</v>
      </c>
      <c r="P129" s="22"/>
      <c r="Q129" s="82">
        <f t="shared" si="10"/>
        <v>3</v>
      </c>
      <c r="R129" s="83">
        <f t="shared" si="11"/>
        <v>2.2958607193857228E-2</v>
      </c>
    </row>
    <row r="130" spans="2:18" s="85" customFormat="1" ht="30" customHeight="1" x14ac:dyDescent="0.35">
      <c r="B130" s="34">
        <v>126</v>
      </c>
      <c r="C130" s="123"/>
      <c r="D130" s="91" t="s">
        <v>279</v>
      </c>
      <c r="E130" s="118"/>
      <c r="F130" s="66" t="s">
        <v>128</v>
      </c>
      <c r="G130" s="65">
        <v>1</v>
      </c>
      <c r="H130" s="77">
        <v>175527</v>
      </c>
      <c r="I130" s="77">
        <v>177300</v>
      </c>
      <c r="J130" s="77">
        <v>234000</v>
      </c>
      <c r="K130" s="12">
        <f t="shared" si="6"/>
        <v>177300</v>
      </c>
      <c r="L130" s="81">
        <f t="shared" si="7"/>
        <v>177300</v>
      </c>
      <c r="M130" s="15" t="s">
        <v>139</v>
      </c>
      <c r="N130" s="12">
        <f t="shared" si="8"/>
        <v>33259.397814753051</v>
      </c>
      <c r="O130" s="23">
        <f t="shared" si="9"/>
        <v>0.17002999767266869</v>
      </c>
      <c r="P130" s="22"/>
      <c r="Q130" s="82">
        <f t="shared" si="10"/>
        <v>3</v>
      </c>
      <c r="R130" s="83">
        <f t="shared" si="11"/>
        <v>1.0000000000000009E-2</v>
      </c>
    </row>
    <row r="131" spans="2:18" s="85" customFormat="1" x14ac:dyDescent="0.35">
      <c r="B131" s="34">
        <v>127</v>
      </c>
      <c r="C131" s="123"/>
      <c r="D131" s="91" t="s">
        <v>280</v>
      </c>
      <c r="E131" s="118"/>
      <c r="F131" s="66" t="s">
        <v>128</v>
      </c>
      <c r="G131" s="65">
        <v>1</v>
      </c>
      <c r="H131" s="77">
        <v>159846.58949999997</v>
      </c>
      <c r="I131" s="77">
        <v>158263.94999999998</v>
      </c>
      <c r="J131" s="77">
        <v>162322</v>
      </c>
      <c r="K131" s="12">
        <f t="shared" si="6"/>
        <v>160144</v>
      </c>
      <c r="L131" s="81">
        <f t="shared" si="7"/>
        <v>160144</v>
      </c>
      <c r="M131" s="15" t="s">
        <v>139</v>
      </c>
      <c r="N131" s="12">
        <f t="shared" si="8"/>
        <v>2045.3269800927001</v>
      </c>
      <c r="O131" s="23">
        <f t="shared" si="9"/>
        <v>1.2771784664427585E-2</v>
      </c>
      <c r="P131" s="22"/>
      <c r="Q131" s="82">
        <f t="shared" si="10"/>
        <v>3</v>
      </c>
      <c r="R131" s="83">
        <f t="shared" si="11"/>
        <v>1.1739746727944977E-2</v>
      </c>
    </row>
    <row r="132" spans="2:18" s="85" customFormat="1" ht="28.5" customHeight="1" x14ac:dyDescent="0.35">
      <c r="B132" s="34">
        <v>128</v>
      </c>
      <c r="C132" s="123"/>
      <c r="D132" s="91" t="s">
        <v>279</v>
      </c>
      <c r="E132" s="118"/>
      <c r="F132" s="66" t="s">
        <v>128</v>
      </c>
      <c r="G132" s="65">
        <v>1</v>
      </c>
      <c r="H132" s="77">
        <v>173754</v>
      </c>
      <c r="I132" s="77">
        <v>176400</v>
      </c>
      <c r="J132" s="77">
        <v>234000</v>
      </c>
      <c r="K132" s="12">
        <f t="shared" si="6"/>
        <v>176400</v>
      </c>
      <c r="L132" s="81">
        <f t="shared" si="7"/>
        <v>176400</v>
      </c>
      <c r="M132" s="15" t="s">
        <v>139</v>
      </c>
      <c r="N132" s="12">
        <f t="shared" si="8"/>
        <v>34044.925789315508</v>
      </c>
      <c r="O132" s="23">
        <f t="shared" si="9"/>
        <v>0.17484221175913633</v>
      </c>
      <c r="P132" s="22"/>
      <c r="Q132" s="82">
        <f t="shared" si="10"/>
        <v>3</v>
      </c>
      <c r="R132" s="83">
        <f t="shared" si="11"/>
        <v>1.5000000000000013E-2</v>
      </c>
    </row>
    <row r="133" spans="2:18" s="85" customFormat="1" ht="29.25" customHeight="1" x14ac:dyDescent="0.35">
      <c r="B133" s="34">
        <v>129</v>
      </c>
      <c r="C133" s="123"/>
      <c r="D133" s="91" t="s">
        <v>281</v>
      </c>
      <c r="E133" s="118"/>
      <c r="F133" s="66" t="s">
        <v>128</v>
      </c>
      <c r="G133" s="65">
        <v>1</v>
      </c>
      <c r="H133" s="77">
        <v>177255</v>
      </c>
      <c r="I133" s="77">
        <v>181800</v>
      </c>
      <c r="J133" s="77">
        <v>234000</v>
      </c>
      <c r="K133" s="12">
        <f t="shared" si="6"/>
        <v>181800</v>
      </c>
      <c r="L133" s="81">
        <f t="shared" si="7"/>
        <v>181800</v>
      </c>
      <c r="M133" s="15" t="s">
        <v>139</v>
      </c>
      <c r="N133" s="12">
        <f t="shared" si="8"/>
        <v>31531.709040266116</v>
      </c>
      <c r="O133" s="23">
        <f t="shared" si="9"/>
        <v>0.15950481341662806</v>
      </c>
      <c r="P133" s="22"/>
      <c r="Q133" s="82">
        <f t="shared" si="10"/>
        <v>3</v>
      </c>
      <c r="R133" s="83">
        <f t="shared" si="11"/>
        <v>2.5000000000000022E-2</v>
      </c>
    </row>
    <row r="134" spans="2:18" s="85" customFormat="1" ht="29" x14ac:dyDescent="0.35">
      <c r="B134" s="34">
        <v>130</v>
      </c>
      <c r="C134" s="123"/>
      <c r="D134" s="91" t="s">
        <v>282</v>
      </c>
      <c r="E134" s="118"/>
      <c r="F134" s="66" t="s">
        <v>128</v>
      </c>
      <c r="G134" s="65">
        <v>1</v>
      </c>
      <c r="H134" s="77">
        <v>184275</v>
      </c>
      <c r="I134" s="77">
        <v>175500</v>
      </c>
      <c r="J134" s="77">
        <v>234000</v>
      </c>
      <c r="K134" s="12">
        <f t="shared" ref="K134:K197" si="12">IFERROR(IF(O134&gt;(0.15),ROUND(MEDIAN(H134:J134),0),ROUND(AVERAGE(H134:J134),0)),"")</f>
        <v>184275</v>
      </c>
      <c r="L134" s="81">
        <f t="shared" ref="L134:L197" si="13">IFERROR(K134*G134,"")</f>
        <v>184275</v>
      </c>
      <c r="M134" s="15" t="s">
        <v>139</v>
      </c>
      <c r="N134" s="12">
        <f t="shared" ref="N134:N197" si="14">IFERROR(STDEV(H134:J134),"")</f>
        <v>31548.4448903587</v>
      </c>
      <c r="O134" s="23">
        <f t="shared" ref="O134:O197" si="15">IFERROR(N134/AVERAGE(H134:J134),"")</f>
        <v>0.1593959575109698</v>
      </c>
      <c r="P134" s="22"/>
      <c r="Q134" s="82">
        <f t="shared" ref="Q134:Q197" si="16">COUNTIF(H134:J134,"&gt;0")</f>
        <v>3</v>
      </c>
      <c r="R134" s="83">
        <f t="shared" ref="R134:R197" si="17">1-(MIN(H134:J134)/K134)</f>
        <v>4.7619047619047672E-2</v>
      </c>
    </row>
    <row r="135" spans="2:18" s="85" customFormat="1" ht="27.75" customHeight="1" x14ac:dyDescent="0.35">
      <c r="B135" s="34">
        <v>131</v>
      </c>
      <c r="C135" s="124"/>
      <c r="D135" s="91" t="s">
        <v>283</v>
      </c>
      <c r="E135" s="119"/>
      <c r="F135" s="66" t="s">
        <v>128</v>
      </c>
      <c r="G135" s="65">
        <v>1</v>
      </c>
      <c r="H135" s="77">
        <v>292996.58850000001</v>
      </c>
      <c r="I135" s="77">
        <v>295956.15000000002</v>
      </c>
      <c r="J135" s="77">
        <v>281863</v>
      </c>
      <c r="K135" s="12">
        <f t="shared" si="12"/>
        <v>290272</v>
      </c>
      <c r="L135" s="81">
        <f t="shared" si="13"/>
        <v>290272</v>
      </c>
      <c r="M135" s="15" t="s">
        <v>139</v>
      </c>
      <c r="N135" s="12">
        <f t="shared" si="14"/>
        <v>7431.1582103343253</v>
      </c>
      <c r="O135" s="23">
        <f t="shared" si="15"/>
        <v>2.5600679507014879E-2</v>
      </c>
      <c r="P135" s="22"/>
      <c r="Q135" s="82">
        <f t="shared" si="16"/>
        <v>3</v>
      </c>
      <c r="R135" s="83">
        <f t="shared" si="17"/>
        <v>2.8969380443170545E-2</v>
      </c>
    </row>
    <row r="136" spans="2:18" s="85" customFormat="1" x14ac:dyDescent="0.35">
      <c r="B136" s="34">
        <v>132</v>
      </c>
      <c r="C136" s="122" t="s">
        <v>284</v>
      </c>
      <c r="D136" s="45" t="s">
        <v>285</v>
      </c>
      <c r="E136" s="117" t="s">
        <v>286</v>
      </c>
      <c r="F136" s="66" t="s">
        <v>128</v>
      </c>
      <c r="G136" s="65">
        <v>1</v>
      </c>
      <c r="H136" s="77">
        <v>177982.2</v>
      </c>
      <c r="I136" s="77">
        <v>176220</v>
      </c>
      <c r="J136" s="77">
        <v>231400</v>
      </c>
      <c r="K136" s="12">
        <f t="shared" si="12"/>
        <v>177982</v>
      </c>
      <c r="L136" s="81">
        <f t="shared" si="13"/>
        <v>177982</v>
      </c>
      <c r="M136" s="15" t="s">
        <v>139</v>
      </c>
      <c r="N136" s="12">
        <f t="shared" si="14"/>
        <v>31361.864064709782</v>
      </c>
      <c r="O136" s="23">
        <f t="shared" si="15"/>
        <v>0.16066468362675099</v>
      </c>
      <c r="P136" s="22"/>
      <c r="Q136" s="82">
        <f t="shared" si="16"/>
        <v>3</v>
      </c>
      <c r="R136" s="83">
        <f t="shared" si="17"/>
        <v>9.8998775157038699E-3</v>
      </c>
    </row>
    <row r="137" spans="2:18" s="85" customFormat="1" x14ac:dyDescent="0.35">
      <c r="B137" s="34">
        <v>133</v>
      </c>
      <c r="C137" s="123"/>
      <c r="D137" s="91" t="s">
        <v>287</v>
      </c>
      <c r="E137" s="118"/>
      <c r="F137" s="66" t="s">
        <v>128</v>
      </c>
      <c r="G137" s="65">
        <v>1</v>
      </c>
      <c r="H137" s="77">
        <v>142355.20425000001</v>
      </c>
      <c r="I137" s="77">
        <v>144523.05000000002</v>
      </c>
      <c r="J137" s="77">
        <v>137641</v>
      </c>
      <c r="K137" s="12">
        <f t="shared" si="12"/>
        <v>141506</v>
      </c>
      <c r="L137" s="81">
        <f t="shared" si="13"/>
        <v>141506</v>
      </c>
      <c r="M137" s="15" t="s">
        <v>139</v>
      </c>
      <c r="N137" s="12">
        <f t="shared" si="14"/>
        <v>3518.6618931304815</v>
      </c>
      <c r="O137" s="23">
        <f t="shared" si="15"/>
        <v>2.4865740655369686E-2</v>
      </c>
      <c r="P137" s="22"/>
      <c r="Q137" s="82">
        <f t="shared" si="16"/>
        <v>3</v>
      </c>
      <c r="R137" s="83">
        <f t="shared" si="17"/>
        <v>2.7313329470128433E-2</v>
      </c>
    </row>
    <row r="138" spans="2:18" s="85" customFormat="1" ht="29" x14ac:dyDescent="0.35">
      <c r="B138" s="34">
        <v>134</v>
      </c>
      <c r="C138" s="123"/>
      <c r="D138" s="91" t="s">
        <v>288</v>
      </c>
      <c r="E138" s="118"/>
      <c r="F138" s="66" t="s">
        <v>128</v>
      </c>
      <c r="G138" s="65">
        <v>1</v>
      </c>
      <c r="H138" s="77">
        <v>278230.17420000001</v>
      </c>
      <c r="I138" s="77">
        <v>275475.42</v>
      </c>
      <c r="J138" s="77">
        <v>278258</v>
      </c>
      <c r="K138" s="12">
        <f t="shared" si="12"/>
        <v>277321</v>
      </c>
      <c r="L138" s="81">
        <f t="shared" si="13"/>
        <v>277321</v>
      </c>
      <c r="M138" s="15" t="s">
        <v>139</v>
      </c>
      <c r="N138" s="12">
        <f t="shared" si="14"/>
        <v>1598.5512416958211</v>
      </c>
      <c r="O138" s="23">
        <f t="shared" si="15"/>
        <v>5.7642591076342356E-3</v>
      </c>
      <c r="P138" s="22"/>
      <c r="Q138" s="82">
        <f t="shared" si="16"/>
        <v>3</v>
      </c>
      <c r="R138" s="83">
        <f t="shared" si="17"/>
        <v>6.6550315338543831E-3</v>
      </c>
    </row>
    <row r="139" spans="2:18" s="85" customFormat="1" x14ac:dyDescent="0.35">
      <c r="B139" s="34">
        <v>135</v>
      </c>
      <c r="C139" s="123"/>
      <c r="D139" s="91" t="s">
        <v>289</v>
      </c>
      <c r="E139" s="118"/>
      <c r="F139" s="66" t="s">
        <v>128</v>
      </c>
      <c r="G139" s="65">
        <v>1</v>
      </c>
      <c r="H139" s="77">
        <v>129233.99954999999</v>
      </c>
      <c r="I139" s="77">
        <v>131202.03</v>
      </c>
      <c r="J139" s="77">
        <v>129903</v>
      </c>
      <c r="K139" s="12">
        <f t="shared" si="12"/>
        <v>130113</v>
      </c>
      <c r="L139" s="81">
        <f t="shared" si="13"/>
        <v>130113</v>
      </c>
      <c r="M139" s="15" t="s">
        <v>139</v>
      </c>
      <c r="N139" s="12">
        <f t="shared" si="14"/>
        <v>1000.6818005013243</v>
      </c>
      <c r="O139" s="23">
        <f t="shared" si="15"/>
        <v>7.6908665909347146E-3</v>
      </c>
      <c r="P139" s="22"/>
      <c r="Q139" s="82">
        <f t="shared" si="16"/>
        <v>3</v>
      </c>
      <c r="R139" s="83">
        <f t="shared" si="17"/>
        <v>6.7556696871181598E-3</v>
      </c>
    </row>
    <row r="140" spans="2:18" s="85" customFormat="1" ht="29" x14ac:dyDescent="0.35">
      <c r="B140" s="34">
        <v>136</v>
      </c>
      <c r="C140" s="123"/>
      <c r="D140" s="91" t="s">
        <v>290</v>
      </c>
      <c r="E140" s="118"/>
      <c r="F140" s="66" t="s">
        <v>128</v>
      </c>
      <c r="G140" s="65">
        <v>1</v>
      </c>
      <c r="H140" s="77">
        <v>246103.00844999999</v>
      </c>
      <c r="I140" s="77">
        <v>243666.345</v>
      </c>
      <c r="J140" s="77">
        <v>247377</v>
      </c>
      <c r="K140" s="12">
        <f t="shared" si="12"/>
        <v>245715</v>
      </c>
      <c r="L140" s="81">
        <f t="shared" si="13"/>
        <v>245715</v>
      </c>
      <c r="M140" s="15" t="s">
        <v>139</v>
      </c>
      <c r="N140" s="12">
        <f t="shared" si="14"/>
        <v>1885.4417593348549</v>
      </c>
      <c r="O140" s="23">
        <f t="shared" si="15"/>
        <v>7.6732730909293279E-3</v>
      </c>
      <c r="P140" s="22"/>
      <c r="Q140" s="82">
        <f t="shared" si="16"/>
        <v>3</v>
      </c>
      <c r="R140" s="83">
        <f t="shared" si="17"/>
        <v>8.3375251816127927E-3</v>
      </c>
    </row>
    <row r="141" spans="2:18" s="85" customFormat="1" x14ac:dyDescent="0.35">
      <c r="B141" s="34">
        <v>137</v>
      </c>
      <c r="C141" s="123"/>
      <c r="D141" s="91" t="s">
        <v>291</v>
      </c>
      <c r="E141" s="118"/>
      <c r="F141" s="66" t="s">
        <v>128</v>
      </c>
      <c r="G141" s="65">
        <v>1</v>
      </c>
      <c r="H141" s="77">
        <v>169211.25</v>
      </c>
      <c r="I141" s="77">
        <v>173550</v>
      </c>
      <c r="J141" s="77">
        <v>231400</v>
      </c>
      <c r="K141" s="12">
        <f t="shared" si="12"/>
        <v>173550</v>
      </c>
      <c r="L141" s="81">
        <f t="shared" si="13"/>
        <v>173550</v>
      </c>
      <c r="M141" s="15" t="s">
        <v>139</v>
      </c>
      <c r="N141" s="12">
        <f t="shared" si="14"/>
        <v>34720.041950159502</v>
      </c>
      <c r="O141" s="23">
        <f t="shared" si="15"/>
        <v>0.18141267083154514</v>
      </c>
      <c r="P141" s="22"/>
      <c r="Q141" s="82">
        <f t="shared" si="16"/>
        <v>3</v>
      </c>
      <c r="R141" s="83">
        <f t="shared" si="17"/>
        <v>2.5000000000000022E-2</v>
      </c>
    </row>
    <row r="142" spans="2:18" s="85" customFormat="1" ht="29" x14ac:dyDescent="0.35">
      <c r="B142" s="34">
        <v>138</v>
      </c>
      <c r="C142" s="123"/>
      <c r="D142" s="91" t="s">
        <v>292</v>
      </c>
      <c r="E142" s="118"/>
      <c r="F142" s="66" t="s">
        <v>128</v>
      </c>
      <c r="G142" s="65">
        <v>1</v>
      </c>
      <c r="H142" s="77">
        <v>183162</v>
      </c>
      <c r="I142" s="77">
        <v>174440</v>
      </c>
      <c r="J142" s="77">
        <v>231400</v>
      </c>
      <c r="K142" s="12">
        <f t="shared" si="12"/>
        <v>183162</v>
      </c>
      <c r="L142" s="81">
        <f t="shared" si="13"/>
        <v>183162</v>
      </c>
      <c r="M142" s="15" t="s">
        <v>139</v>
      </c>
      <c r="N142" s="12">
        <f t="shared" si="14"/>
        <v>30679.579332187721</v>
      </c>
      <c r="O142" s="23">
        <f t="shared" si="15"/>
        <v>0.15626218246553181</v>
      </c>
      <c r="P142" s="22"/>
      <c r="Q142" s="82">
        <f t="shared" si="16"/>
        <v>3</v>
      </c>
      <c r="R142" s="83">
        <f t="shared" si="17"/>
        <v>4.7619047619047672E-2</v>
      </c>
    </row>
    <row r="143" spans="2:18" s="85" customFormat="1" ht="29" x14ac:dyDescent="0.35">
      <c r="B143" s="34">
        <v>139</v>
      </c>
      <c r="C143" s="123"/>
      <c r="D143" s="91" t="s">
        <v>293</v>
      </c>
      <c r="E143" s="118"/>
      <c r="F143" s="66" t="s">
        <v>128</v>
      </c>
      <c r="G143" s="65">
        <v>1</v>
      </c>
      <c r="H143" s="77">
        <v>178378.16039999999</v>
      </c>
      <c r="I143" s="77">
        <v>180179.96</v>
      </c>
      <c r="J143" s="77">
        <v>178396</v>
      </c>
      <c r="K143" s="12">
        <f t="shared" si="12"/>
        <v>178985</v>
      </c>
      <c r="L143" s="81">
        <f t="shared" si="13"/>
        <v>178985</v>
      </c>
      <c r="M143" s="15" t="s">
        <v>139</v>
      </c>
      <c r="N143" s="12">
        <f t="shared" si="14"/>
        <v>1035.158066149665</v>
      </c>
      <c r="O143" s="23">
        <f t="shared" si="15"/>
        <v>5.7835000802966084E-3</v>
      </c>
      <c r="P143" s="22"/>
      <c r="Q143" s="82">
        <f t="shared" si="16"/>
        <v>3</v>
      </c>
      <c r="R143" s="83">
        <f t="shared" si="17"/>
        <v>3.3904494790066853E-3</v>
      </c>
    </row>
    <row r="144" spans="2:18" s="85" customFormat="1" x14ac:dyDescent="0.35">
      <c r="B144" s="34">
        <v>140</v>
      </c>
      <c r="C144" s="123"/>
      <c r="D144" s="91" t="s">
        <v>294</v>
      </c>
      <c r="E144" s="118"/>
      <c r="F144" s="66" t="s">
        <v>128</v>
      </c>
      <c r="G144" s="65">
        <v>1</v>
      </c>
      <c r="H144" s="77">
        <v>189021.5</v>
      </c>
      <c r="I144" s="77">
        <v>187150</v>
      </c>
      <c r="J144" s="77">
        <v>247000</v>
      </c>
      <c r="K144" s="12">
        <f t="shared" si="12"/>
        <v>189022</v>
      </c>
      <c r="L144" s="81">
        <f t="shared" si="13"/>
        <v>189022</v>
      </c>
      <c r="M144" s="15" t="s">
        <v>139</v>
      </c>
      <c r="N144" s="12">
        <f t="shared" si="14"/>
        <v>34027.027185508523</v>
      </c>
      <c r="O144" s="23">
        <f t="shared" si="15"/>
        <v>0.16380897001311126</v>
      </c>
      <c r="P144" s="22"/>
      <c r="Q144" s="82">
        <f t="shared" si="16"/>
        <v>3</v>
      </c>
      <c r="R144" s="83">
        <f t="shared" si="17"/>
        <v>9.9036091037022489E-3</v>
      </c>
    </row>
    <row r="145" spans="2:18" s="85" customFormat="1" x14ac:dyDescent="0.35">
      <c r="B145" s="34">
        <v>141</v>
      </c>
      <c r="C145" s="123"/>
      <c r="D145" s="91" t="s">
        <v>295</v>
      </c>
      <c r="E145" s="118"/>
      <c r="F145" s="66" t="s">
        <v>128</v>
      </c>
      <c r="G145" s="65">
        <v>1</v>
      </c>
      <c r="H145" s="77">
        <v>376270.12312499998</v>
      </c>
      <c r="I145" s="77">
        <v>382000.125</v>
      </c>
      <c r="J145" s="77">
        <v>391795</v>
      </c>
      <c r="K145" s="12">
        <f t="shared" si="12"/>
        <v>383355</v>
      </c>
      <c r="L145" s="81">
        <f t="shared" si="13"/>
        <v>383355</v>
      </c>
      <c r="M145" s="15" t="s">
        <v>139</v>
      </c>
      <c r="N145" s="12">
        <f t="shared" si="14"/>
        <v>7850.6294836469324</v>
      </c>
      <c r="O145" s="23">
        <f t="shared" si="15"/>
        <v>2.047874108824559E-2</v>
      </c>
      <c r="P145" s="22"/>
      <c r="Q145" s="82">
        <f t="shared" si="16"/>
        <v>3</v>
      </c>
      <c r="R145" s="83">
        <f t="shared" si="17"/>
        <v>1.8481242908009565E-2</v>
      </c>
    </row>
    <row r="146" spans="2:18" s="85" customFormat="1" x14ac:dyDescent="0.35">
      <c r="B146" s="34">
        <v>142</v>
      </c>
      <c r="C146" s="123"/>
      <c r="D146" s="91" t="s">
        <v>296</v>
      </c>
      <c r="E146" s="118"/>
      <c r="F146" s="66" t="s">
        <v>128</v>
      </c>
      <c r="G146" s="65">
        <v>1</v>
      </c>
      <c r="H146" s="77">
        <v>170457.378</v>
      </c>
      <c r="I146" s="77">
        <v>174828.08</v>
      </c>
      <c r="J146" s="77">
        <v>178396</v>
      </c>
      <c r="K146" s="12">
        <f t="shared" si="12"/>
        <v>174560</v>
      </c>
      <c r="L146" s="81">
        <f t="shared" si="13"/>
        <v>174560</v>
      </c>
      <c r="M146" s="15" t="s">
        <v>139</v>
      </c>
      <c r="N146" s="12">
        <f t="shared" si="14"/>
        <v>3976.0702617468933</v>
      </c>
      <c r="O146" s="23">
        <f t="shared" si="15"/>
        <v>2.2777607652552555E-2</v>
      </c>
      <c r="P146" s="22"/>
      <c r="Q146" s="82">
        <f t="shared" si="16"/>
        <v>3</v>
      </c>
      <c r="R146" s="83">
        <f t="shared" si="17"/>
        <v>2.3502646654445458E-2</v>
      </c>
    </row>
    <row r="147" spans="2:18" s="85" customFormat="1" ht="29" x14ac:dyDescent="0.35">
      <c r="B147" s="34">
        <v>143</v>
      </c>
      <c r="C147" s="123"/>
      <c r="D147" s="91" t="s">
        <v>297</v>
      </c>
      <c r="E147" s="118"/>
      <c r="F147" s="66" t="s">
        <v>128</v>
      </c>
      <c r="G147" s="65">
        <v>1</v>
      </c>
      <c r="H147" s="77">
        <v>253701.29400000002</v>
      </c>
      <c r="I147" s="77">
        <v>241620.28</v>
      </c>
      <c r="J147" s="77">
        <v>239228</v>
      </c>
      <c r="K147" s="12">
        <f t="shared" si="12"/>
        <v>244850</v>
      </c>
      <c r="L147" s="81">
        <f t="shared" si="13"/>
        <v>244850</v>
      </c>
      <c r="M147" s="15" t="s">
        <v>139</v>
      </c>
      <c r="N147" s="12">
        <f t="shared" si="14"/>
        <v>7758.3303839274731</v>
      </c>
      <c r="O147" s="23">
        <f t="shared" si="15"/>
        <v>3.1686072629568254E-2</v>
      </c>
      <c r="P147" s="22"/>
      <c r="Q147" s="82">
        <f t="shared" si="16"/>
        <v>3</v>
      </c>
      <c r="R147" s="83">
        <f t="shared" si="17"/>
        <v>2.2960996528486821E-2</v>
      </c>
    </row>
    <row r="148" spans="2:18" s="85" customFormat="1" ht="29" x14ac:dyDescent="0.35">
      <c r="B148" s="34">
        <v>144</v>
      </c>
      <c r="C148" s="123"/>
      <c r="D148" s="91" t="s">
        <v>298</v>
      </c>
      <c r="E148" s="118"/>
      <c r="F148" s="66" t="s">
        <v>128</v>
      </c>
      <c r="G148" s="65">
        <v>1</v>
      </c>
      <c r="H148" s="77">
        <v>173745</v>
      </c>
      <c r="I148" s="77">
        <v>175500</v>
      </c>
      <c r="J148" s="77">
        <v>234000</v>
      </c>
      <c r="K148" s="12">
        <f t="shared" si="12"/>
        <v>175500</v>
      </c>
      <c r="L148" s="81">
        <f t="shared" si="13"/>
        <v>175500</v>
      </c>
      <c r="M148" s="15" t="s">
        <v>139</v>
      </c>
      <c r="N148" s="12">
        <f t="shared" si="14"/>
        <v>34292.84437021811</v>
      </c>
      <c r="O148" s="23">
        <f t="shared" si="15"/>
        <v>0.17638991009036398</v>
      </c>
      <c r="P148" s="22"/>
      <c r="Q148" s="82">
        <f t="shared" si="16"/>
        <v>3</v>
      </c>
      <c r="R148" s="83">
        <f t="shared" si="17"/>
        <v>1.0000000000000009E-2</v>
      </c>
    </row>
    <row r="149" spans="2:18" s="85" customFormat="1" x14ac:dyDescent="0.35">
      <c r="B149" s="34">
        <v>145</v>
      </c>
      <c r="C149" s="123"/>
      <c r="D149" s="91" t="s">
        <v>299</v>
      </c>
      <c r="E149" s="118"/>
      <c r="F149" s="66" t="s">
        <v>128</v>
      </c>
      <c r="G149" s="65">
        <v>1</v>
      </c>
      <c r="H149" s="77">
        <v>155960.31149999998</v>
      </c>
      <c r="I149" s="77">
        <v>154416.15</v>
      </c>
      <c r="J149" s="77">
        <v>147063</v>
      </c>
      <c r="K149" s="12">
        <f t="shared" si="12"/>
        <v>152480</v>
      </c>
      <c r="L149" s="81">
        <f t="shared" si="13"/>
        <v>152480</v>
      </c>
      <c r="M149" s="15" t="s">
        <v>139</v>
      </c>
      <c r="N149" s="12">
        <f t="shared" si="14"/>
        <v>4754.2157009790453</v>
      </c>
      <c r="O149" s="23">
        <f t="shared" si="15"/>
        <v>3.1179310713964577E-2</v>
      </c>
      <c r="P149" s="22"/>
      <c r="Q149" s="82">
        <f t="shared" si="16"/>
        <v>3</v>
      </c>
      <c r="R149" s="83">
        <f t="shared" si="17"/>
        <v>3.5525970619097569E-2</v>
      </c>
    </row>
    <row r="150" spans="2:18" s="85" customFormat="1" ht="27.75" customHeight="1" x14ac:dyDescent="0.35">
      <c r="B150" s="34">
        <v>146</v>
      </c>
      <c r="C150" s="123"/>
      <c r="D150" s="91" t="s">
        <v>300</v>
      </c>
      <c r="E150" s="118"/>
      <c r="F150" s="66" t="s">
        <v>128</v>
      </c>
      <c r="G150" s="65">
        <v>1</v>
      </c>
      <c r="H150" s="77">
        <v>280771.03889999999</v>
      </c>
      <c r="I150" s="77">
        <v>285046.74</v>
      </c>
      <c r="J150" s="77">
        <v>287926</v>
      </c>
      <c r="K150" s="12">
        <f t="shared" si="12"/>
        <v>284581</v>
      </c>
      <c r="L150" s="81">
        <f t="shared" si="13"/>
        <v>284581</v>
      </c>
      <c r="M150" s="15" t="s">
        <v>139</v>
      </c>
      <c r="N150" s="12">
        <f t="shared" si="14"/>
        <v>3600.1209791397923</v>
      </c>
      <c r="O150" s="23">
        <f t="shared" si="15"/>
        <v>1.2650590498398742E-2</v>
      </c>
      <c r="P150" s="22"/>
      <c r="Q150" s="82">
        <f t="shared" si="16"/>
        <v>3</v>
      </c>
      <c r="R150" s="83">
        <f t="shared" si="17"/>
        <v>1.3387967221986097E-2</v>
      </c>
    </row>
    <row r="151" spans="2:18" s="85" customFormat="1" x14ac:dyDescent="0.35">
      <c r="B151" s="34">
        <v>147</v>
      </c>
      <c r="C151" s="123"/>
      <c r="D151" s="91" t="s">
        <v>301</v>
      </c>
      <c r="E151" s="118"/>
      <c r="F151" s="66" t="s">
        <v>128</v>
      </c>
      <c r="G151" s="65">
        <v>1</v>
      </c>
      <c r="H151" s="77">
        <v>307353.04950000002</v>
      </c>
      <c r="I151" s="77">
        <v>304309.95</v>
      </c>
      <c r="J151" s="77">
        <v>289819</v>
      </c>
      <c r="K151" s="12">
        <f t="shared" si="12"/>
        <v>300494</v>
      </c>
      <c r="L151" s="81">
        <f t="shared" si="13"/>
        <v>300494</v>
      </c>
      <c r="M151" s="15" t="s">
        <v>139</v>
      </c>
      <c r="N151" s="12">
        <f t="shared" si="14"/>
        <v>9369.1957884855456</v>
      </c>
      <c r="O151" s="23">
        <f t="shared" si="15"/>
        <v>3.117931071396466E-2</v>
      </c>
      <c r="P151" s="22"/>
      <c r="Q151" s="82">
        <f t="shared" si="16"/>
        <v>3</v>
      </c>
      <c r="R151" s="83">
        <f t="shared" si="17"/>
        <v>3.5524835770431307E-2</v>
      </c>
    </row>
    <row r="152" spans="2:18" s="85" customFormat="1" ht="29" x14ac:dyDescent="0.35">
      <c r="B152" s="34">
        <v>148</v>
      </c>
      <c r="C152" s="123"/>
      <c r="D152" s="91" t="s">
        <v>302</v>
      </c>
      <c r="E152" s="118"/>
      <c r="F152" s="66" t="s">
        <v>128</v>
      </c>
      <c r="G152" s="65">
        <v>1</v>
      </c>
      <c r="H152" s="77">
        <v>198548.3412</v>
      </c>
      <c r="I152" s="77">
        <v>201571.91999999998</v>
      </c>
      <c r="J152" s="77">
        <v>203608</v>
      </c>
      <c r="K152" s="12">
        <f t="shared" si="12"/>
        <v>201243</v>
      </c>
      <c r="L152" s="81">
        <f t="shared" si="13"/>
        <v>201243</v>
      </c>
      <c r="M152" s="15" t="s">
        <v>139</v>
      </c>
      <c r="N152" s="12">
        <f t="shared" si="14"/>
        <v>2545.8396682505008</v>
      </c>
      <c r="O152" s="23">
        <f t="shared" si="15"/>
        <v>1.2650590498398725E-2</v>
      </c>
      <c r="P152" s="22"/>
      <c r="Q152" s="82">
        <f t="shared" si="16"/>
        <v>3</v>
      </c>
      <c r="R152" s="83">
        <f t="shared" si="17"/>
        <v>1.3390074685827646E-2</v>
      </c>
    </row>
    <row r="153" spans="2:18" s="85" customFormat="1" x14ac:dyDescent="0.35">
      <c r="B153" s="34">
        <v>149</v>
      </c>
      <c r="C153" s="124"/>
      <c r="D153" s="91" t="s">
        <v>303</v>
      </c>
      <c r="E153" s="119"/>
      <c r="F153" s="66" t="s">
        <v>128</v>
      </c>
      <c r="G153" s="65">
        <v>1</v>
      </c>
      <c r="H153" s="77">
        <v>207700.52080000003</v>
      </c>
      <c r="I153" s="77">
        <v>205644.08000000002</v>
      </c>
      <c r="J153" s="77">
        <v>203608</v>
      </c>
      <c r="K153" s="12">
        <f t="shared" si="12"/>
        <v>205651</v>
      </c>
      <c r="L153" s="81">
        <f t="shared" si="13"/>
        <v>205651</v>
      </c>
      <c r="M153" s="15" t="s">
        <v>139</v>
      </c>
      <c r="N153" s="12">
        <f t="shared" si="14"/>
        <v>2046.2688414419717</v>
      </c>
      <c r="O153" s="23">
        <f t="shared" si="15"/>
        <v>9.9502077086080012E-3</v>
      </c>
      <c r="P153" s="22"/>
      <c r="Q153" s="82">
        <f t="shared" si="16"/>
        <v>3</v>
      </c>
      <c r="R153" s="83">
        <f t="shared" si="17"/>
        <v>9.9343061789147757E-3</v>
      </c>
    </row>
    <row r="154" spans="2:18" s="85" customFormat="1" ht="14.25" customHeight="1" x14ac:dyDescent="0.35">
      <c r="B154" s="34">
        <v>150</v>
      </c>
      <c r="C154" s="122" t="s">
        <v>304</v>
      </c>
      <c r="D154" s="45" t="s">
        <v>305</v>
      </c>
      <c r="E154" s="117" t="s">
        <v>190</v>
      </c>
      <c r="F154" s="66" t="s">
        <v>128</v>
      </c>
      <c r="G154" s="65">
        <v>1</v>
      </c>
      <c r="H154" s="77">
        <v>268905</v>
      </c>
      <c r="I154" s="77">
        <v>275800</v>
      </c>
      <c r="J154" s="77">
        <v>364000</v>
      </c>
      <c r="K154" s="12">
        <f t="shared" si="12"/>
        <v>275800</v>
      </c>
      <c r="L154" s="81">
        <f t="shared" si="13"/>
        <v>275800</v>
      </c>
      <c r="M154" s="15" t="s">
        <v>139</v>
      </c>
      <c r="N154" s="12">
        <f t="shared" si="14"/>
        <v>53024.899889894594</v>
      </c>
      <c r="O154" s="23">
        <f t="shared" si="15"/>
        <v>0.17505648111288458</v>
      </c>
      <c r="P154" s="22"/>
      <c r="Q154" s="82">
        <f t="shared" si="16"/>
        <v>3</v>
      </c>
      <c r="R154" s="83">
        <f t="shared" si="17"/>
        <v>2.5000000000000022E-2</v>
      </c>
    </row>
    <row r="155" spans="2:18" s="85" customFormat="1" x14ac:dyDescent="0.35">
      <c r="B155" s="34">
        <v>151</v>
      </c>
      <c r="C155" s="123"/>
      <c r="D155" s="91" t="s">
        <v>306</v>
      </c>
      <c r="E155" s="118"/>
      <c r="F155" s="66" t="s">
        <v>128</v>
      </c>
      <c r="G155" s="65">
        <v>1</v>
      </c>
      <c r="H155" s="77">
        <v>253252.20374999999</v>
      </c>
      <c r="I155" s="77">
        <v>241192.57499999998</v>
      </c>
      <c r="J155" s="77">
        <v>247377</v>
      </c>
      <c r="K155" s="12">
        <f t="shared" si="12"/>
        <v>247274</v>
      </c>
      <c r="L155" s="81">
        <f t="shared" si="13"/>
        <v>247274</v>
      </c>
      <c r="M155" s="15" t="s">
        <v>139</v>
      </c>
      <c r="N155" s="12">
        <f t="shared" si="14"/>
        <v>6030.4750679702638</v>
      </c>
      <c r="O155" s="23">
        <f t="shared" si="15"/>
        <v>2.4387832390679581E-2</v>
      </c>
      <c r="P155" s="22"/>
      <c r="Q155" s="82">
        <f t="shared" si="16"/>
        <v>3</v>
      </c>
      <c r="R155" s="83">
        <f t="shared" si="17"/>
        <v>2.4593871575661064E-2</v>
      </c>
    </row>
    <row r="156" spans="2:18" s="85" customFormat="1" x14ac:dyDescent="0.35">
      <c r="B156" s="34">
        <v>152</v>
      </c>
      <c r="C156" s="123"/>
      <c r="D156" s="91" t="s">
        <v>307</v>
      </c>
      <c r="E156" s="118"/>
      <c r="F156" s="66" t="s">
        <v>128</v>
      </c>
      <c r="G156" s="65">
        <v>1</v>
      </c>
      <c r="H156" s="77">
        <v>227437.19460000002</v>
      </c>
      <c r="I156" s="77">
        <v>229734.54</v>
      </c>
      <c r="J156" s="77">
        <v>234423</v>
      </c>
      <c r="K156" s="12">
        <f t="shared" si="12"/>
        <v>230532</v>
      </c>
      <c r="L156" s="81">
        <f t="shared" si="13"/>
        <v>230532</v>
      </c>
      <c r="M156" s="15" t="s">
        <v>139</v>
      </c>
      <c r="N156" s="12">
        <f t="shared" si="14"/>
        <v>3560.4524559192841</v>
      </c>
      <c r="O156" s="23">
        <f t="shared" si="15"/>
        <v>1.544453251792853E-2</v>
      </c>
      <c r="P156" s="22"/>
      <c r="Q156" s="82">
        <f t="shared" si="16"/>
        <v>3</v>
      </c>
      <c r="R156" s="83">
        <f t="shared" si="17"/>
        <v>1.3424623913382838E-2</v>
      </c>
    </row>
    <row r="157" spans="2:18" s="85" customFormat="1" x14ac:dyDescent="0.35">
      <c r="B157" s="34">
        <v>153</v>
      </c>
      <c r="C157" s="123"/>
      <c r="D157" s="91" t="s">
        <v>308</v>
      </c>
      <c r="E157" s="118"/>
      <c r="F157" s="66" t="s">
        <v>128</v>
      </c>
      <c r="G157" s="65">
        <v>1</v>
      </c>
      <c r="H157" s="77">
        <v>285628</v>
      </c>
      <c r="I157" s="77">
        <v>282800</v>
      </c>
      <c r="J157" s="77">
        <v>364000</v>
      </c>
      <c r="K157" s="12">
        <f t="shared" si="12"/>
        <v>310809</v>
      </c>
      <c r="L157" s="81">
        <f t="shared" si="13"/>
        <v>310809</v>
      </c>
      <c r="M157" s="15" t="s">
        <v>139</v>
      </c>
      <c r="N157" s="12">
        <f t="shared" si="14"/>
        <v>46086.165617605286</v>
      </c>
      <c r="O157" s="23">
        <f t="shared" si="15"/>
        <v>0.1482779333662394</v>
      </c>
      <c r="P157" s="22"/>
      <c r="Q157" s="82">
        <f t="shared" si="16"/>
        <v>3</v>
      </c>
      <c r="R157" s="83">
        <f t="shared" si="17"/>
        <v>9.0116438069682614E-2</v>
      </c>
    </row>
    <row r="158" spans="2:18" s="85" customFormat="1" x14ac:dyDescent="0.35">
      <c r="B158" s="34">
        <v>154</v>
      </c>
      <c r="C158" s="123"/>
      <c r="D158" s="91" t="s">
        <v>309</v>
      </c>
      <c r="E158" s="118"/>
      <c r="F158" s="66" t="s">
        <v>128</v>
      </c>
      <c r="G158" s="65">
        <v>1</v>
      </c>
      <c r="H158" s="77">
        <v>171327.05850000001</v>
      </c>
      <c r="I158" s="77">
        <v>173936.1</v>
      </c>
      <c r="J158" s="77">
        <v>178396</v>
      </c>
      <c r="K158" s="12">
        <f t="shared" si="12"/>
        <v>174553</v>
      </c>
      <c r="L158" s="81">
        <f t="shared" si="13"/>
        <v>174553</v>
      </c>
      <c r="M158" s="15" t="s">
        <v>139</v>
      </c>
      <c r="N158" s="12">
        <f t="shared" si="14"/>
        <v>3574.6267751366768</v>
      </c>
      <c r="O158" s="23">
        <f t="shared" si="15"/>
        <v>2.0478741088245531E-2</v>
      </c>
      <c r="P158" s="22"/>
      <c r="Q158" s="82">
        <f t="shared" si="16"/>
        <v>3</v>
      </c>
      <c r="R158" s="83">
        <f t="shared" si="17"/>
        <v>1.8481157585375163E-2</v>
      </c>
    </row>
    <row r="159" spans="2:18" s="85" customFormat="1" x14ac:dyDescent="0.35">
      <c r="B159" s="34">
        <v>155</v>
      </c>
      <c r="C159" s="123"/>
      <c r="D159" s="91" t="s">
        <v>310</v>
      </c>
      <c r="E159" s="118"/>
      <c r="F159" s="66" t="s">
        <v>128</v>
      </c>
      <c r="G159" s="65">
        <v>1</v>
      </c>
      <c r="H159" s="77">
        <v>286650</v>
      </c>
      <c r="I159" s="77">
        <v>294000</v>
      </c>
      <c r="J159" s="77">
        <v>364000</v>
      </c>
      <c r="K159" s="12">
        <f t="shared" si="12"/>
        <v>314883</v>
      </c>
      <c r="L159" s="81">
        <f t="shared" si="13"/>
        <v>314883</v>
      </c>
      <c r="M159" s="15" t="s">
        <v>139</v>
      </c>
      <c r="N159" s="12">
        <f t="shared" si="14"/>
        <v>42694.740113195949</v>
      </c>
      <c r="O159" s="23">
        <f t="shared" si="15"/>
        <v>0.13558907567838654</v>
      </c>
      <c r="P159" s="22"/>
      <c r="Q159" s="82">
        <f t="shared" si="16"/>
        <v>3</v>
      </c>
      <c r="R159" s="83">
        <f t="shared" si="17"/>
        <v>8.9661874410495335E-2</v>
      </c>
    </row>
    <row r="160" spans="2:18" s="85" customFormat="1" x14ac:dyDescent="0.35">
      <c r="B160" s="34">
        <v>156</v>
      </c>
      <c r="C160" s="123"/>
      <c r="D160" s="91" t="s">
        <v>311</v>
      </c>
      <c r="E160" s="118"/>
      <c r="F160" s="66" t="s">
        <v>128</v>
      </c>
      <c r="G160" s="65">
        <v>1</v>
      </c>
      <c r="H160" s="77">
        <v>372582.78750000003</v>
      </c>
      <c r="I160" s="77">
        <v>354840.75</v>
      </c>
      <c r="J160" s="77">
        <v>358425</v>
      </c>
      <c r="K160" s="12">
        <f t="shared" si="12"/>
        <v>361950</v>
      </c>
      <c r="L160" s="81">
        <f t="shared" si="13"/>
        <v>361950</v>
      </c>
      <c r="M160" s="15" t="s">
        <v>139</v>
      </c>
      <c r="N160" s="12">
        <f t="shared" si="14"/>
        <v>9381.4505773277997</v>
      </c>
      <c r="O160" s="23">
        <f t="shared" si="15"/>
        <v>2.5919224238015237E-2</v>
      </c>
      <c r="P160" s="22"/>
      <c r="Q160" s="82">
        <f t="shared" si="16"/>
        <v>3</v>
      </c>
      <c r="R160" s="83">
        <f t="shared" si="17"/>
        <v>1.9641525072523813E-2</v>
      </c>
    </row>
    <row r="161" spans="2:18" s="85" customFormat="1" x14ac:dyDescent="0.35">
      <c r="B161" s="34">
        <v>157</v>
      </c>
      <c r="C161" s="123"/>
      <c r="D161" s="91" t="s">
        <v>312</v>
      </c>
      <c r="E161" s="118"/>
      <c r="F161" s="66" t="s">
        <v>128</v>
      </c>
      <c r="G161" s="65">
        <v>1</v>
      </c>
      <c r="H161" s="77">
        <v>291060</v>
      </c>
      <c r="I161" s="77">
        <v>294000</v>
      </c>
      <c r="J161" s="77">
        <v>364000</v>
      </c>
      <c r="K161" s="12">
        <f t="shared" si="12"/>
        <v>316353</v>
      </c>
      <c r="L161" s="81">
        <f t="shared" si="13"/>
        <v>316353</v>
      </c>
      <c r="M161" s="15" t="s">
        <v>139</v>
      </c>
      <c r="N161" s="12">
        <f t="shared" si="14"/>
        <v>41289.399769593932</v>
      </c>
      <c r="O161" s="23">
        <f t="shared" si="15"/>
        <v>0.13051672108062906</v>
      </c>
      <c r="P161" s="22"/>
      <c r="Q161" s="82">
        <f t="shared" si="16"/>
        <v>3</v>
      </c>
      <c r="R161" s="83">
        <f t="shared" si="17"/>
        <v>7.9951825966562695E-2</v>
      </c>
    </row>
    <row r="162" spans="2:18" s="85" customFormat="1" x14ac:dyDescent="0.35">
      <c r="B162" s="34">
        <v>158</v>
      </c>
      <c r="C162" s="124"/>
      <c r="D162" s="91" t="s">
        <v>313</v>
      </c>
      <c r="E162" s="118"/>
      <c r="F162" s="66" t="s">
        <v>128</v>
      </c>
      <c r="G162" s="65">
        <v>1</v>
      </c>
      <c r="H162" s="77">
        <v>287897.20740000001</v>
      </c>
      <c r="I162" s="77">
        <v>285046.74</v>
      </c>
      <c r="J162" s="77">
        <v>287926</v>
      </c>
      <c r="K162" s="12">
        <f t="shared" si="12"/>
        <v>286957</v>
      </c>
      <c r="L162" s="81">
        <f t="shared" si="13"/>
        <v>286957</v>
      </c>
      <c r="M162" s="15" t="s">
        <v>139</v>
      </c>
      <c r="N162" s="12">
        <f t="shared" si="14"/>
        <v>1654.0924782630154</v>
      </c>
      <c r="O162" s="23">
        <f t="shared" si="15"/>
        <v>5.7642591076342261E-3</v>
      </c>
      <c r="P162" s="22"/>
      <c r="Q162" s="82">
        <f t="shared" si="16"/>
        <v>3</v>
      </c>
      <c r="R162" s="83">
        <f t="shared" si="17"/>
        <v>6.6569555717407303E-3</v>
      </c>
    </row>
    <row r="163" spans="2:18" s="85" customFormat="1" x14ac:dyDescent="0.35">
      <c r="B163" s="34">
        <v>159</v>
      </c>
      <c r="C163" s="122" t="s">
        <v>314</v>
      </c>
      <c r="D163" s="45" t="s">
        <v>315</v>
      </c>
      <c r="E163" s="118"/>
      <c r="F163" s="66" t="s">
        <v>128</v>
      </c>
      <c r="G163" s="65">
        <v>1</v>
      </c>
      <c r="H163" s="77">
        <v>280411.40555000002</v>
      </c>
      <c r="I163" s="77">
        <v>284681.63</v>
      </c>
      <c r="J163" s="77">
        <v>281863</v>
      </c>
      <c r="K163" s="12">
        <f t="shared" si="12"/>
        <v>282319</v>
      </c>
      <c r="L163" s="81">
        <f t="shared" si="13"/>
        <v>282319</v>
      </c>
      <c r="M163" s="15" t="s">
        <v>139</v>
      </c>
      <c r="N163" s="12">
        <f t="shared" si="14"/>
        <v>2171.275292600656</v>
      </c>
      <c r="O163" s="23">
        <f t="shared" si="15"/>
        <v>7.6908665909346651E-3</v>
      </c>
      <c r="P163" s="22"/>
      <c r="Q163" s="82">
        <f t="shared" si="16"/>
        <v>3</v>
      </c>
      <c r="R163" s="83">
        <f t="shared" si="17"/>
        <v>6.7568759098749487E-3</v>
      </c>
    </row>
    <row r="164" spans="2:18" s="85" customFormat="1" x14ac:dyDescent="0.35">
      <c r="B164" s="34">
        <v>160</v>
      </c>
      <c r="C164" s="124"/>
      <c r="D164" s="91" t="s">
        <v>316</v>
      </c>
      <c r="E164" s="118"/>
      <c r="F164" s="66" t="s">
        <v>128</v>
      </c>
      <c r="G164" s="65">
        <v>1</v>
      </c>
      <c r="H164" s="77">
        <v>89536.5</v>
      </c>
      <c r="I164" s="77">
        <v>88650</v>
      </c>
      <c r="J164" s="77">
        <v>117000</v>
      </c>
      <c r="K164" s="12">
        <f t="shared" si="12"/>
        <v>89537</v>
      </c>
      <c r="L164" s="81">
        <f t="shared" si="13"/>
        <v>89537</v>
      </c>
      <c r="M164" s="15" t="s">
        <v>139</v>
      </c>
      <c r="N164" s="12">
        <f t="shared" si="14"/>
        <v>16118.06550892507</v>
      </c>
      <c r="O164" s="23">
        <f t="shared" si="15"/>
        <v>0.16380897001311107</v>
      </c>
      <c r="P164" s="22"/>
      <c r="Q164" s="82">
        <f t="shared" si="16"/>
        <v>3</v>
      </c>
      <c r="R164" s="83">
        <f t="shared" si="17"/>
        <v>9.9065190926655999E-3</v>
      </c>
    </row>
    <row r="165" spans="2:18" s="85" customFormat="1" x14ac:dyDescent="0.35">
      <c r="B165" s="34">
        <v>161</v>
      </c>
      <c r="C165" s="44" t="s">
        <v>317</v>
      </c>
      <c r="D165" s="91" t="s">
        <v>318</v>
      </c>
      <c r="E165" s="119"/>
      <c r="F165" s="66" t="s">
        <v>128</v>
      </c>
      <c r="G165" s="65">
        <v>1</v>
      </c>
      <c r="H165" s="77"/>
      <c r="I165" s="77"/>
      <c r="J165" s="77">
        <v>351000</v>
      </c>
      <c r="K165" s="12">
        <f t="shared" si="12"/>
        <v>351000</v>
      </c>
      <c r="L165" s="81">
        <f t="shared" si="13"/>
        <v>351000</v>
      </c>
      <c r="M165" s="15" t="s">
        <v>139</v>
      </c>
      <c r="N165" s="12" t="str">
        <f t="shared" si="14"/>
        <v/>
      </c>
      <c r="O165" s="23" t="str">
        <f t="shared" si="15"/>
        <v/>
      </c>
      <c r="P165" s="22"/>
      <c r="Q165" s="82">
        <f t="shared" si="16"/>
        <v>1</v>
      </c>
      <c r="R165" s="83">
        <f t="shared" si="17"/>
        <v>0</v>
      </c>
    </row>
    <row r="166" spans="2:18" s="85" customFormat="1" x14ac:dyDescent="0.35">
      <c r="B166" s="34">
        <v>162</v>
      </c>
      <c r="C166" s="122" t="s">
        <v>319</v>
      </c>
      <c r="D166" s="45" t="s">
        <v>320</v>
      </c>
      <c r="E166" s="114" t="s">
        <v>190</v>
      </c>
      <c r="F166" s="66" t="s">
        <v>128</v>
      </c>
      <c r="G166" s="65">
        <v>1</v>
      </c>
      <c r="H166" s="77">
        <v>118776</v>
      </c>
      <c r="I166" s="77">
        <v>117600</v>
      </c>
      <c r="J166" s="77">
        <v>156000</v>
      </c>
      <c r="K166" s="12">
        <f t="shared" si="12"/>
        <v>118776</v>
      </c>
      <c r="L166" s="81">
        <f t="shared" si="13"/>
        <v>118776</v>
      </c>
      <c r="M166" s="15" t="s">
        <v>139</v>
      </c>
      <c r="N166" s="12">
        <f t="shared" si="14"/>
        <v>21838.685674737844</v>
      </c>
      <c r="O166" s="23">
        <f t="shared" si="15"/>
        <v>0.16697264109989787</v>
      </c>
      <c r="P166" s="22"/>
      <c r="Q166" s="82">
        <f t="shared" si="16"/>
        <v>3</v>
      </c>
      <c r="R166" s="83">
        <f t="shared" si="17"/>
        <v>9.9009900990099098E-3</v>
      </c>
    </row>
    <row r="167" spans="2:18" s="85" customFormat="1" x14ac:dyDescent="0.35">
      <c r="B167" s="34">
        <v>163</v>
      </c>
      <c r="C167" s="123"/>
      <c r="D167" s="91" t="s">
        <v>321</v>
      </c>
      <c r="E167" s="129"/>
      <c r="F167" s="66" t="s">
        <v>128</v>
      </c>
      <c r="G167" s="65">
        <v>1</v>
      </c>
      <c r="H167" s="77">
        <v>177255</v>
      </c>
      <c r="I167" s="77">
        <v>181800</v>
      </c>
      <c r="J167" s="77">
        <v>234000</v>
      </c>
      <c r="K167" s="12">
        <f t="shared" si="12"/>
        <v>181800</v>
      </c>
      <c r="L167" s="81">
        <f t="shared" si="13"/>
        <v>181800</v>
      </c>
      <c r="M167" s="15" t="s">
        <v>139</v>
      </c>
      <c r="N167" s="12">
        <f t="shared" si="14"/>
        <v>31531.709040266116</v>
      </c>
      <c r="O167" s="23">
        <f t="shared" si="15"/>
        <v>0.15950481341662806</v>
      </c>
      <c r="P167" s="22"/>
      <c r="Q167" s="82">
        <f t="shared" si="16"/>
        <v>3</v>
      </c>
      <c r="R167" s="83">
        <f t="shared" si="17"/>
        <v>2.5000000000000022E-2</v>
      </c>
    </row>
    <row r="168" spans="2:18" s="85" customFormat="1" ht="29" x14ac:dyDescent="0.35">
      <c r="B168" s="34">
        <v>164</v>
      </c>
      <c r="C168" s="123"/>
      <c r="D168" s="91" t="s">
        <v>322</v>
      </c>
      <c r="E168" s="129"/>
      <c r="F168" s="66" t="s">
        <v>128</v>
      </c>
      <c r="G168" s="65">
        <v>1</v>
      </c>
      <c r="H168" s="77">
        <v>290120.57024999999</v>
      </c>
      <c r="I168" s="77">
        <v>276305.30499999999</v>
      </c>
      <c r="J168" s="77">
        <v>280513</v>
      </c>
      <c r="K168" s="12">
        <f t="shared" si="12"/>
        <v>282313</v>
      </c>
      <c r="L168" s="81">
        <f t="shared" si="13"/>
        <v>282313</v>
      </c>
      <c r="M168" s="15" t="s">
        <v>139</v>
      </c>
      <c r="N168" s="12">
        <f t="shared" si="14"/>
        <v>7081.3329400799412</v>
      </c>
      <c r="O168" s="23">
        <f t="shared" si="15"/>
        <v>2.5083272761530762E-2</v>
      </c>
      <c r="P168" s="22"/>
      <c r="Q168" s="82">
        <f t="shared" si="16"/>
        <v>3</v>
      </c>
      <c r="R168" s="83">
        <f t="shared" si="17"/>
        <v>2.1280263395592858E-2</v>
      </c>
    </row>
    <row r="169" spans="2:18" s="85" customFormat="1" ht="45.75" customHeight="1" x14ac:dyDescent="0.35">
      <c r="B169" s="34">
        <v>165</v>
      </c>
      <c r="C169" s="123"/>
      <c r="D169" s="91" t="s">
        <v>323</v>
      </c>
      <c r="E169" s="129"/>
      <c r="F169" s="66" t="s">
        <v>128</v>
      </c>
      <c r="G169" s="65">
        <v>1</v>
      </c>
      <c r="H169" s="77">
        <v>308880</v>
      </c>
      <c r="I169" s="77">
        <v>312000</v>
      </c>
      <c r="J169" s="77">
        <v>416000</v>
      </c>
      <c r="K169" s="12">
        <f t="shared" si="12"/>
        <v>312000</v>
      </c>
      <c r="L169" s="81">
        <f t="shared" si="13"/>
        <v>312000</v>
      </c>
      <c r="M169" s="15" t="s">
        <v>139</v>
      </c>
      <c r="N169" s="12">
        <f t="shared" si="14"/>
        <v>60965.056658165617</v>
      </c>
      <c r="O169" s="23">
        <f t="shared" si="15"/>
        <v>0.1763899100903642</v>
      </c>
      <c r="P169" s="22"/>
      <c r="Q169" s="82">
        <f t="shared" si="16"/>
        <v>3</v>
      </c>
      <c r="R169" s="83">
        <f t="shared" si="17"/>
        <v>1.0000000000000009E-2</v>
      </c>
    </row>
    <row r="170" spans="2:18" s="85" customFormat="1" x14ac:dyDescent="0.35">
      <c r="B170" s="34">
        <v>166</v>
      </c>
      <c r="C170" s="123"/>
      <c r="D170" s="91" t="s">
        <v>324</v>
      </c>
      <c r="E170" s="129"/>
      <c r="F170" s="66" t="s">
        <v>128</v>
      </c>
      <c r="G170" s="65">
        <v>1</v>
      </c>
      <c r="H170" s="77">
        <v>176250.71660000001</v>
      </c>
      <c r="I170" s="77">
        <v>174505.66</v>
      </c>
      <c r="J170" s="77">
        <v>178067</v>
      </c>
      <c r="K170" s="12">
        <f t="shared" si="12"/>
        <v>176274</v>
      </c>
      <c r="L170" s="81">
        <f t="shared" si="13"/>
        <v>176274</v>
      </c>
      <c r="M170" s="15" t="s">
        <v>139</v>
      </c>
      <c r="N170" s="12">
        <f t="shared" si="14"/>
        <v>1780.7887073765507</v>
      </c>
      <c r="O170" s="23">
        <f t="shared" si="15"/>
        <v>1.0102363773095072E-2</v>
      </c>
      <c r="P170" s="22"/>
      <c r="Q170" s="82">
        <f t="shared" si="16"/>
        <v>3</v>
      </c>
      <c r="R170" s="83">
        <f t="shared" si="17"/>
        <v>1.0031768723691492E-2</v>
      </c>
    </row>
    <row r="171" spans="2:18" s="85" customFormat="1" ht="47.25" customHeight="1" x14ac:dyDescent="0.35">
      <c r="B171" s="34">
        <v>167</v>
      </c>
      <c r="C171" s="123"/>
      <c r="D171" s="91" t="s">
        <v>325</v>
      </c>
      <c r="E171" s="129"/>
      <c r="F171" s="66" t="s">
        <v>128</v>
      </c>
      <c r="G171" s="65">
        <v>1</v>
      </c>
      <c r="H171" s="77">
        <v>223392.57264999999</v>
      </c>
      <c r="I171" s="77">
        <v>226794.49</v>
      </c>
      <c r="J171" s="77">
        <v>224549</v>
      </c>
      <c r="K171" s="12">
        <f t="shared" si="12"/>
        <v>224912</v>
      </c>
      <c r="L171" s="81">
        <f t="shared" si="13"/>
        <v>224912</v>
      </c>
      <c r="M171" s="15" t="s">
        <v>139</v>
      </c>
      <c r="N171" s="12">
        <f t="shared" si="14"/>
        <v>1729.7683473112354</v>
      </c>
      <c r="O171" s="23">
        <f t="shared" si="15"/>
        <v>7.6908665909346981E-3</v>
      </c>
      <c r="P171" s="22"/>
      <c r="Q171" s="82">
        <f t="shared" si="16"/>
        <v>3</v>
      </c>
      <c r="R171" s="83">
        <f t="shared" si="17"/>
        <v>6.755652655260791E-3</v>
      </c>
    </row>
    <row r="172" spans="2:18" s="85" customFormat="1" x14ac:dyDescent="0.35">
      <c r="B172" s="34">
        <v>168</v>
      </c>
      <c r="C172" s="123"/>
      <c r="D172" s="91" t="s">
        <v>326</v>
      </c>
      <c r="E172" s="129"/>
      <c r="F172" s="66" t="s">
        <v>128</v>
      </c>
      <c r="G172" s="65">
        <v>1</v>
      </c>
      <c r="H172" s="77">
        <v>230820.30562499998</v>
      </c>
      <c r="I172" s="77">
        <v>236738.77499999999</v>
      </c>
      <c r="J172" s="77">
        <v>242809</v>
      </c>
      <c r="K172" s="12">
        <f t="shared" si="12"/>
        <v>236789</v>
      </c>
      <c r="L172" s="81">
        <f t="shared" si="13"/>
        <v>236789</v>
      </c>
      <c r="M172" s="15" t="s">
        <v>139</v>
      </c>
      <c r="N172" s="12">
        <f t="shared" si="14"/>
        <v>5994.5072651357996</v>
      </c>
      <c r="O172" s="23">
        <f t="shared" si="15"/>
        <v>2.5315779644244484E-2</v>
      </c>
      <c r="P172" s="22"/>
      <c r="Q172" s="82">
        <f t="shared" si="16"/>
        <v>3</v>
      </c>
      <c r="R172" s="83">
        <f t="shared" si="17"/>
        <v>2.5206805953823963E-2</v>
      </c>
    </row>
    <row r="173" spans="2:18" s="85" customFormat="1" ht="29" x14ac:dyDescent="0.35">
      <c r="B173" s="34">
        <v>169</v>
      </c>
      <c r="C173" s="123"/>
      <c r="D173" s="91" t="s">
        <v>327</v>
      </c>
      <c r="E173" s="129"/>
      <c r="F173" s="66" t="s">
        <v>128</v>
      </c>
      <c r="G173" s="65">
        <v>1</v>
      </c>
      <c r="H173" s="77">
        <v>352800</v>
      </c>
      <c r="I173" s="77">
        <v>336000</v>
      </c>
      <c r="J173" s="77">
        <v>416000</v>
      </c>
      <c r="K173" s="12">
        <f t="shared" si="12"/>
        <v>368267</v>
      </c>
      <c r="L173" s="81">
        <f t="shared" si="13"/>
        <v>368267</v>
      </c>
      <c r="M173" s="15" t="s">
        <v>139</v>
      </c>
      <c r="N173" s="12">
        <f t="shared" si="14"/>
        <v>42183.092979691915</v>
      </c>
      <c r="O173" s="23">
        <f t="shared" si="15"/>
        <v>0.11454496645463047</v>
      </c>
      <c r="P173" s="22"/>
      <c r="Q173" s="82">
        <f t="shared" si="16"/>
        <v>3</v>
      </c>
      <c r="R173" s="83">
        <f t="shared" si="17"/>
        <v>8.76184941903565E-2</v>
      </c>
    </row>
    <row r="174" spans="2:18" s="85" customFormat="1" ht="51" customHeight="1" x14ac:dyDescent="0.35">
      <c r="B174" s="34">
        <v>170</v>
      </c>
      <c r="C174" s="123"/>
      <c r="D174" s="91" t="s">
        <v>328</v>
      </c>
      <c r="E174" s="129"/>
      <c r="F174" s="66" t="s">
        <v>128</v>
      </c>
      <c r="G174" s="65">
        <v>1</v>
      </c>
      <c r="H174" s="77">
        <v>254826</v>
      </c>
      <c r="I174" s="77">
        <v>257400</v>
      </c>
      <c r="J174" s="77">
        <v>338000</v>
      </c>
      <c r="K174" s="12">
        <f t="shared" si="12"/>
        <v>257400</v>
      </c>
      <c r="L174" s="81">
        <f t="shared" si="13"/>
        <v>257400</v>
      </c>
      <c r="M174" s="15" t="s">
        <v>139</v>
      </c>
      <c r="N174" s="12">
        <f t="shared" si="14"/>
        <v>47294.995774746909</v>
      </c>
      <c r="O174" s="23">
        <f t="shared" si="15"/>
        <v>0.16687914427956888</v>
      </c>
      <c r="P174" s="22"/>
      <c r="Q174" s="82">
        <f t="shared" si="16"/>
        <v>3</v>
      </c>
      <c r="R174" s="83">
        <f t="shared" si="17"/>
        <v>1.0000000000000009E-2</v>
      </c>
    </row>
    <row r="175" spans="2:18" s="85" customFormat="1" x14ac:dyDescent="0.35">
      <c r="B175" s="34">
        <v>171</v>
      </c>
      <c r="C175" s="123"/>
      <c r="D175" s="91" t="s">
        <v>329</v>
      </c>
      <c r="E175" s="129"/>
      <c r="F175" s="66" t="s">
        <v>128</v>
      </c>
      <c r="G175" s="65">
        <v>1</v>
      </c>
      <c r="H175" s="77">
        <v>287301.11550000001</v>
      </c>
      <c r="I175" s="77">
        <v>284456.55</v>
      </c>
      <c r="J175" s="77">
        <v>270911</v>
      </c>
      <c r="K175" s="12">
        <f t="shared" si="12"/>
        <v>280890</v>
      </c>
      <c r="L175" s="81">
        <f t="shared" si="13"/>
        <v>280890</v>
      </c>
      <c r="M175" s="15" t="s">
        <v>139</v>
      </c>
      <c r="N175" s="12">
        <f t="shared" si="14"/>
        <v>8757.942716848811</v>
      </c>
      <c r="O175" s="23">
        <f t="shared" si="15"/>
        <v>3.1179310713964636E-2</v>
      </c>
      <c r="P175" s="22"/>
      <c r="Q175" s="82">
        <f t="shared" si="16"/>
        <v>3</v>
      </c>
      <c r="R175" s="83">
        <f t="shared" si="17"/>
        <v>3.5526362633059194E-2</v>
      </c>
    </row>
    <row r="176" spans="2:18" s="85" customFormat="1" ht="47.25" customHeight="1" x14ac:dyDescent="0.35">
      <c r="B176" s="34">
        <v>172</v>
      </c>
      <c r="C176" s="123"/>
      <c r="D176" s="91" t="s">
        <v>330</v>
      </c>
      <c r="E176" s="129"/>
      <c r="F176" s="66" t="s">
        <v>128</v>
      </c>
      <c r="G176" s="65">
        <v>1</v>
      </c>
      <c r="H176" s="77">
        <v>224284.5</v>
      </c>
      <c r="I176" s="77">
        <v>227700</v>
      </c>
      <c r="J176" s="77">
        <v>299000</v>
      </c>
      <c r="K176" s="12">
        <f t="shared" si="12"/>
        <v>227700</v>
      </c>
      <c r="L176" s="81">
        <f t="shared" si="13"/>
        <v>227700</v>
      </c>
      <c r="M176" s="15" t="s">
        <v>139</v>
      </c>
      <c r="N176" s="12">
        <f t="shared" si="14"/>
        <v>42185.624685232862</v>
      </c>
      <c r="O176" s="23">
        <f t="shared" si="15"/>
        <v>0.16852128646556433</v>
      </c>
      <c r="P176" s="22"/>
      <c r="Q176" s="82">
        <f t="shared" si="16"/>
        <v>3</v>
      </c>
      <c r="R176" s="83">
        <f t="shared" si="17"/>
        <v>1.5000000000000013E-2</v>
      </c>
    </row>
    <row r="177" spans="2:18" s="85" customFormat="1" x14ac:dyDescent="0.35">
      <c r="B177" s="34">
        <v>173</v>
      </c>
      <c r="C177" s="123"/>
      <c r="D177" s="91" t="s">
        <v>331</v>
      </c>
      <c r="E177" s="129"/>
      <c r="F177" s="66" t="s">
        <v>128</v>
      </c>
      <c r="G177" s="65">
        <v>1</v>
      </c>
      <c r="H177" s="77">
        <v>167069.93780000001</v>
      </c>
      <c r="I177" s="77">
        <v>165415.78</v>
      </c>
      <c r="J177" s="77">
        <v>163778</v>
      </c>
      <c r="K177" s="12">
        <f t="shared" si="12"/>
        <v>165421</v>
      </c>
      <c r="L177" s="81">
        <f t="shared" si="13"/>
        <v>165421</v>
      </c>
      <c r="M177" s="15" t="s">
        <v>139</v>
      </c>
      <c r="N177" s="12">
        <f t="shared" si="14"/>
        <v>1645.9756901186715</v>
      </c>
      <c r="O177" s="23">
        <f t="shared" si="15"/>
        <v>9.9502077086079787E-3</v>
      </c>
      <c r="P177" s="22"/>
      <c r="Q177" s="82">
        <f t="shared" si="16"/>
        <v>3</v>
      </c>
      <c r="R177" s="83">
        <f t="shared" si="17"/>
        <v>9.9322335132782102E-3</v>
      </c>
    </row>
    <row r="178" spans="2:18" s="85" customFormat="1" x14ac:dyDescent="0.35">
      <c r="B178" s="34">
        <v>174</v>
      </c>
      <c r="C178" s="124"/>
      <c r="D178" s="91" t="s">
        <v>332</v>
      </c>
      <c r="E178" s="130"/>
      <c r="F178" s="66" t="s">
        <v>128</v>
      </c>
      <c r="G178" s="65">
        <v>1</v>
      </c>
      <c r="H178" s="77">
        <v>369735.28344999999</v>
      </c>
      <c r="I178" s="77">
        <v>375365.77</v>
      </c>
      <c r="J178" s="77">
        <v>381082</v>
      </c>
      <c r="K178" s="12">
        <f t="shared" si="12"/>
        <v>375394</v>
      </c>
      <c r="L178" s="81">
        <f t="shared" si="13"/>
        <v>375394</v>
      </c>
      <c r="M178" s="15" t="s">
        <v>139</v>
      </c>
      <c r="N178" s="12">
        <f t="shared" si="14"/>
        <v>5673.4122693589379</v>
      </c>
      <c r="O178" s="23">
        <f t="shared" si="15"/>
        <v>1.5113206290874518E-2</v>
      </c>
      <c r="P178" s="22"/>
      <c r="Q178" s="82">
        <f t="shared" si="16"/>
        <v>3</v>
      </c>
      <c r="R178" s="83">
        <f t="shared" si="17"/>
        <v>1.5074072973995323E-2</v>
      </c>
    </row>
    <row r="179" spans="2:18" s="85" customFormat="1" ht="135" customHeight="1" x14ac:dyDescent="0.35">
      <c r="B179" s="34">
        <v>175</v>
      </c>
      <c r="C179" s="44" t="s">
        <v>333</v>
      </c>
      <c r="D179" s="92" t="s">
        <v>334</v>
      </c>
      <c r="E179" s="42" t="s">
        <v>190</v>
      </c>
      <c r="F179" s="66" t="s">
        <v>128</v>
      </c>
      <c r="G179" s="65">
        <v>1</v>
      </c>
      <c r="H179" s="77">
        <v>244820.66699999999</v>
      </c>
      <c r="I179" s="77">
        <v>242396.69999999998</v>
      </c>
      <c r="J179" s="77">
        <v>248612</v>
      </c>
      <c r="K179" s="12">
        <f t="shared" si="12"/>
        <v>245276</v>
      </c>
      <c r="L179" s="81">
        <f t="shared" si="13"/>
        <v>245276</v>
      </c>
      <c r="M179" s="15" t="s">
        <v>139</v>
      </c>
      <c r="N179" s="12">
        <f t="shared" si="14"/>
        <v>3132.6180750286799</v>
      </c>
      <c r="O179" s="23">
        <f t="shared" si="15"/>
        <v>1.2771784664427561E-2</v>
      </c>
      <c r="P179" s="22"/>
      <c r="Q179" s="82">
        <f t="shared" si="16"/>
        <v>3</v>
      </c>
      <c r="R179" s="83">
        <f t="shared" si="17"/>
        <v>1.1739020531972177E-2</v>
      </c>
    </row>
    <row r="180" spans="2:18" s="93" customFormat="1" ht="60" customHeight="1" x14ac:dyDescent="0.25">
      <c r="B180" s="34">
        <v>176</v>
      </c>
      <c r="C180" s="37" t="s">
        <v>335</v>
      </c>
      <c r="D180" s="94" t="s">
        <v>336</v>
      </c>
      <c r="E180" s="131" t="s">
        <v>337</v>
      </c>
      <c r="F180" s="66" t="s">
        <v>128</v>
      </c>
      <c r="G180" s="65">
        <v>1</v>
      </c>
      <c r="H180" s="77">
        <v>455861.40599999996</v>
      </c>
      <c r="I180" s="77">
        <v>467550.16</v>
      </c>
      <c r="J180" s="77">
        <v>477092</v>
      </c>
      <c r="K180" s="12">
        <f t="shared" si="12"/>
        <v>466835</v>
      </c>
      <c r="L180" s="81">
        <f t="shared" si="13"/>
        <v>466835</v>
      </c>
      <c r="M180" s="15" t="s">
        <v>139</v>
      </c>
      <c r="N180" s="12">
        <f t="shared" si="14"/>
        <v>10633.373580782933</v>
      </c>
      <c r="O180" s="23">
        <f t="shared" si="15"/>
        <v>2.2777607652552597E-2</v>
      </c>
      <c r="P180" s="22"/>
      <c r="Q180" s="82">
        <f t="shared" si="16"/>
        <v>3</v>
      </c>
      <c r="R180" s="83">
        <f t="shared" si="17"/>
        <v>2.3506365203980084E-2</v>
      </c>
    </row>
    <row r="181" spans="2:18" s="93" customFormat="1" ht="60" customHeight="1" x14ac:dyDescent="0.25">
      <c r="B181" s="34">
        <v>177</v>
      </c>
      <c r="C181" s="46" t="s">
        <v>335</v>
      </c>
      <c r="D181" s="95" t="s">
        <v>338</v>
      </c>
      <c r="E181" s="132"/>
      <c r="F181" s="67" t="s">
        <v>128</v>
      </c>
      <c r="G181" s="65">
        <v>1</v>
      </c>
      <c r="H181" s="77">
        <v>662054.24250000005</v>
      </c>
      <c r="I181" s="77">
        <v>630527.85</v>
      </c>
      <c r="J181" s="77">
        <v>624285</v>
      </c>
      <c r="K181" s="12">
        <f t="shared" si="12"/>
        <v>638956</v>
      </c>
      <c r="L181" s="81">
        <f t="shared" si="13"/>
        <v>638956</v>
      </c>
      <c r="M181" s="15" t="s">
        <v>139</v>
      </c>
      <c r="N181" s="12">
        <f t="shared" si="14"/>
        <v>20245.996638061439</v>
      </c>
      <c r="O181" s="23">
        <f t="shared" si="15"/>
        <v>3.1686072629568247E-2</v>
      </c>
      <c r="P181" s="22"/>
      <c r="Q181" s="82">
        <f t="shared" si="16"/>
        <v>3</v>
      </c>
      <c r="R181" s="83">
        <f t="shared" si="17"/>
        <v>2.296089245581856E-2</v>
      </c>
    </row>
    <row r="182" spans="2:18" s="85" customFormat="1" ht="32.25" customHeight="1" x14ac:dyDescent="0.35">
      <c r="B182" s="34">
        <v>178</v>
      </c>
      <c r="C182" s="120" t="s">
        <v>339</v>
      </c>
      <c r="D182" s="47" t="s">
        <v>340</v>
      </c>
      <c r="E182" s="121" t="s">
        <v>180</v>
      </c>
      <c r="F182" s="66" t="s">
        <v>128</v>
      </c>
      <c r="G182" s="65">
        <v>1</v>
      </c>
      <c r="H182" s="77">
        <v>477315.15974999993</v>
      </c>
      <c r="I182" s="77">
        <v>482136.52499999997</v>
      </c>
      <c r="J182" s="77">
        <v>494499</v>
      </c>
      <c r="K182" s="12">
        <f t="shared" si="12"/>
        <v>484650</v>
      </c>
      <c r="L182" s="81">
        <f t="shared" si="13"/>
        <v>484650</v>
      </c>
      <c r="M182" s="15" t="s">
        <v>139</v>
      </c>
      <c r="N182" s="12">
        <f t="shared" si="14"/>
        <v>8863.4146611887682</v>
      </c>
      <c r="O182" s="23">
        <f t="shared" si="15"/>
        <v>1.8288270890108198E-2</v>
      </c>
      <c r="P182" s="22"/>
      <c r="Q182" s="82">
        <f t="shared" si="16"/>
        <v>3</v>
      </c>
      <c r="R182" s="83">
        <f t="shared" si="17"/>
        <v>1.5134303621170075E-2</v>
      </c>
    </row>
    <row r="183" spans="2:18" s="85" customFormat="1" ht="33" customHeight="1" x14ac:dyDescent="0.35">
      <c r="B183" s="34">
        <v>179</v>
      </c>
      <c r="C183" s="120"/>
      <c r="D183" s="47" t="s">
        <v>341</v>
      </c>
      <c r="E183" s="133"/>
      <c r="F183" s="66" t="s">
        <v>128</v>
      </c>
      <c r="G183" s="65">
        <v>1</v>
      </c>
      <c r="H183" s="77">
        <v>524416.18949999998</v>
      </c>
      <c r="I183" s="77">
        <v>519223.95</v>
      </c>
      <c r="J183" s="77">
        <v>494499</v>
      </c>
      <c r="K183" s="12">
        <f t="shared" si="12"/>
        <v>512713</v>
      </c>
      <c r="L183" s="81">
        <f t="shared" si="13"/>
        <v>512713</v>
      </c>
      <c r="M183" s="15" t="s">
        <v>139</v>
      </c>
      <c r="N183" s="12">
        <f t="shared" si="14"/>
        <v>15986.039383926889</v>
      </c>
      <c r="O183" s="23">
        <f t="shared" si="15"/>
        <v>3.1179310713964618E-2</v>
      </c>
      <c r="P183" s="22"/>
      <c r="Q183" s="82">
        <f t="shared" si="16"/>
        <v>3</v>
      </c>
      <c r="R183" s="83">
        <f t="shared" si="17"/>
        <v>3.5524747763368558E-2</v>
      </c>
    </row>
    <row r="184" spans="2:18" s="85" customFormat="1" ht="18" customHeight="1" x14ac:dyDescent="0.35">
      <c r="B184" s="34">
        <v>180</v>
      </c>
      <c r="C184" s="120"/>
      <c r="D184" s="47" t="s">
        <v>342</v>
      </c>
      <c r="E184" s="133"/>
      <c r="F184" s="66" t="s">
        <v>128</v>
      </c>
      <c r="G184" s="65">
        <v>1</v>
      </c>
      <c r="H184" s="77">
        <v>684127.20915000001</v>
      </c>
      <c r="I184" s="77">
        <v>694545.39</v>
      </c>
      <c r="J184" s="77">
        <v>701561</v>
      </c>
      <c r="K184" s="12">
        <f t="shared" si="12"/>
        <v>693411</v>
      </c>
      <c r="L184" s="81">
        <f t="shared" si="13"/>
        <v>693411</v>
      </c>
      <c r="M184" s="15" t="s">
        <v>139</v>
      </c>
      <c r="N184" s="12">
        <f t="shared" si="14"/>
        <v>8772.0611346189144</v>
      </c>
      <c r="O184" s="23">
        <f t="shared" si="15"/>
        <v>1.2650590498398711E-2</v>
      </c>
      <c r="P184" s="22"/>
      <c r="Q184" s="82">
        <f t="shared" si="16"/>
        <v>3</v>
      </c>
      <c r="R184" s="83">
        <f t="shared" si="17"/>
        <v>1.3388583177942115E-2</v>
      </c>
    </row>
    <row r="185" spans="2:18" s="85" customFormat="1" ht="16.5" customHeight="1" x14ac:dyDescent="0.35">
      <c r="B185" s="34">
        <v>181</v>
      </c>
      <c r="C185" s="120"/>
      <c r="D185" s="47" t="s">
        <v>343</v>
      </c>
      <c r="E185" s="133"/>
      <c r="F185" s="66" t="s">
        <v>128</v>
      </c>
      <c r="G185" s="65">
        <v>1</v>
      </c>
      <c r="H185" s="77">
        <v>225000</v>
      </c>
      <c r="I185" s="77">
        <v>550000</v>
      </c>
      <c r="J185" s="77"/>
      <c r="K185" s="12">
        <f t="shared" si="12"/>
        <v>387500</v>
      </c>
      <c r="L185" s="81">
        <f t="shared" si="13"/>
        <v>387500</v>
      </c>
      <c r="M185" s="15" t="s">
        <v>139</v>
      </c>
      <c r="N185" s="12">
        <f t="shared" si="14"/>
        <v>229809.70388562794</v>
      </c>
      <c r="O185" s="23">
        <f t="shared" si="15"/>
        <v>0.59305730035000759</v>
      </c>
      <c r="P185" s="22"/>
      <c r="Q185" s="82">
        <f t="shared" si="16"/>
        <v>2</v>
      </c>
      <c r="R185" s="83">
        <f t="shared" si="17"/>
        <v>0.41935483870967738</v>
      </c>
    </row>
    <row r="186" spans="2:18" s="85" customFormat="1" ht="18" customHeight="1" x14ac:dyDescent="0.35">
      <c r="B186" s="34">
        <v>182</v>
      </c>
      <c r="C186" s="120"/>
      <c r="D186" s="47" t="s">
        <v>344</v>
      </c>
      <c r="E186" s="133"/>
      <c r="F186" s="66" t="s">
        <v>128</v>
      </c>
      <c r="G186" s="65">
        <v>1</v>
      </c>
      <c r="H186" s="77">
        <v>185826.21750000003</v>
      </c>
      <c r="I186" s="77">
        <v>176977.35</v>
      </c>
      <c r="J186" s="77">
        <v>178765</v>
      </c>
      <c r="K186" s="12">
        <f t="shared" si="12"/>
        <v>180523</v>
      </c>
      <c r="L186" s="81">
        <f t="shared" si="13"/>
        <v>180523</v>
      </c>
      <c r="M186" s="15" t="s">
        <v>139</v>
      </c>
      <c r="N186" s="12">
        <f t="shared" si="14"/>
        <v>4679.0123804310679</v>
      </c>
      <c r="O186" s="23">
        <f t="shared" si="15"/>
        <v>2.5919224238015261E-2</v>
      </c>
      <c r="P186" s="22"/>
      <c r="Q186" s="82">
        <f t="shared" si="16"/>
        <v>3</v>
      </c>
      <c r="R186" s="83">
        <f t="shared" si="17"/>
        <v>1.9640987574990443E-2</v>
      </c>
    </row>
    <row r="187" spans="2:18" s="85" customFormat="1" ht="19.5" customHeight="1" x14ac:dyDescent="0.35">
      <c r="B187" s="34">
        <v>183</v>
      </c>
      <c r="C187" s="120"/>
      <c r="D187" s="47" t="s">
        <v>345</v>
      </c>
      <c r="E187" s="133"/>
      <c r="F187" s="66" t="s">
        <v>128</v>
      </c>
      <c r="G187" s="65">
        <v>1</v>
      </c>
      <c r="H187" s="77">
        <v>590867.90729999996</v>
      </c>
      <c r="I187" s="77">
        <v>596836.27</v>
      </c>
      <c r="J187" s="77">
        <v>590927</v>
      </c>
      <c r="K187" s="12">
        <f t="shared" si="12"/>
        <v>592877</v>
      </c>
      <c r="L187" s="81">
        <f t="shared" si="13"/>
        <v>592877</v>
      </c>
      <c r="M187" s="15" t="s">
        <v>139</v>
      </c>
      <c r="N187" s="12">
        <f t="shared" si="14"/>
        <v>3428.9045189108983</v>
      </c>
      <c r="O187" s="23">
        <f t="shared" si="15"/>
        <v>5.7835000802966604E-3</v>
      </c>
      <c r="P187" s="22"/>
      <c r="Q187" s="82">
        <f t="shared" si="16"/>
        <v>3</v>
      </c>
      <c r="R187" s="83">
        <f t="shared" si="17"/>
        <v>3.388717558616805E-3</v>
      </c>
    </row>
    <row r="188" spans="2:18" s="85" customFormat="1" ht="18" customHeight="1" x14ac:dyDescent="0.35">
      <c r="B188" s="34">
        <v>184</v>
      </c>
      <c r="C188" s="120"/>
      <c r="D188" s="47" t="s">
        <v>346</v>
      </c>
      <c r="E188" s="133"/>
      <c r="F188" s="66" t="s">
        <v>128</v>
      </c>
      <c r="G188" s="65">
        <v>1</v>
      </c>
      <c r="H188" s="77">
        <v>720538.01980000001</v>
      </c>
      <c r="I188" s="77">
        <v>713403.98</v>
      </c>
      <c r="J188" s="77">
        <v>724268</v>
      </c>
      <c r="K188" s="12">
        <f t="shared" si="12"/>
        <v>719403</v>
      </c>
      <c r="L188" s="81">
        <f t="shared" si="13"/>
        <v>719403</v>
      </c>
      <c r="M188" s="15" t="s">
        <v>139</v>
      </c>
      <c r="N188" s="12">
        <f t="shared" si="14"/>
        <v>5520.1782386799914</v>
      </c>
      <c r="O188" s="23">
        <f t="shared" si="15"/>
        <v>7.6732730909293487E-3</v>
      </c>
      <c r="P188" s="22"/>
      <c r="Q188" s="82">
        <f t="shared" si="16"/>
        <v>3</v>
      </c>
      <c r="R188" s="83">
        <f t="shared" si="17"/>
        <v>8.3388865489857356E-3</v>
      </c>
    </row>
    <row r="189" spans="2:18" s="85" customFormat="1" ht="18.75" customHeight="1" x14ac:dyDescent="0.35">
      <c r="B189" s="34">
        <v>185</v>
      </c>
      <c r="C189" s="120"/>
      <c r="D189" s="47" t="s">
        <v>347</v>
      </c>
      <c r="E189" s="133"/>
      <c r="F189" s="66" t="s">
        <v>128</v>
      </c>
      <c r="G189" s="65">
        <v>1</v>
      </c>
      <c r="H189" s="77">
        <v>553295.08649999998</v>
      </c>
      <c r="I189" s="77">
        <v>561720.9</v>
      </c>
      <c r="J189" s="77">
        <v>576124</v>
      </c>
      <c r="K189" s="12">
        <f t="shared" si="12"/>
        <v>563713</v>
      </c>
      <c r="L189" s="81">
        <f t="shared" si="13"/>
        <v>563713</v>
      </c>
      <c r="M189" s="15" t="s">
        <v>139</v>
      </c>
      <c r="N189" s="12">
        <f t="shared" si="14"/>
        <v>11544.13930917088</v>
      </c>
      <c r="O189" s="23">
        <f t="shared" si="15"/>
        <v>2.047874108824559E-2</v>
      </c>
      <c r="P189" s="22"/>
      <c r="Q189" s="82">
        <f t="shared" si="16"/>
        <v>3</v>
      </c>
      <c r="R189" s="83">
        <f t="shared" si="17"/>
        <v>1.8480882115544661E-2</v>
      </c>
    </row>
    <row r="190" spans="2:18" s="85" customFormat="1" ht="18.75" customHeight="1" x14ac:dyDescent="0.35">
      <c r="B190" s="34">
        <v>186</v>
      </c>
      <c r="C190" s="120"/>
      <c r="D190" s="47" t="s">
        <v>348</v>
      </c>
      <c r="E190" s="133"/>
      <c r="F190" s="66" t="s">
        <v>128</v>
      </c>
      <c r="G190" s="65">
        <v>1</v>
      </c>
      <c r="H190" s="77">
        <v>475000</v>
      </c>
      <c r="I190" s="77">
        <v>380000</v>
      </c>
      <c r="J190" s="77">
        <v>160000</v>
      </c>
      <c r="K190" s="12">
        <f t="shared" si="12"/>
        <v>380000</v>
      </c>
      <c r="L190" s="81">
        <f t="shared" si="13"/>
        <v>380000</v>
      </c>
      <c r="M190" s="15" t="s">
        <v>139</v>
      </c>
      <c r="N190" s="12">
        <f t="shared" si="14"/>
        <v>161580.73317488487</v>
      </c>
      <c r="O190" s="23">
        <f t="shared" si="15"/>
        <v>0.47757852169916715</v>
      </c>
      <c r="P190" s="22"/>
      <c r="Q190" s="82">
        <f t="shared" si="16"/>
        <v>3</v>
      </c>
      <c r="R190" s="83">
        <f t="shared" si="17"/>
        <v>0.57894736842105265</v>
      </c>
    </row>
    <row r="191" spans="2:18" s="85" customFormat="1" ht="14.25" customHeight="1" x14ac:dyDescent="0.35">
      <c r="B191" s="34">
        <v>187</v>
      </c>
      <c r="C191" s="120"/>
      <c r="D191" s="47" t="s">
        <v>349</v>
      </c>
      <c r="E191" s="133"/>
      <c r="F191" s="66" t="s">
        <v>128</v>
      </c>
      <c r="G191" s="65">
        <v>1</v>
      </c>
      <c r="H191" s="77">
        <v>1023512.62335</v>
      </c>
      <c r="I191" s="77">
        <v>1039099.11</v>
      </c>
      <c r="J191" s="77">
        <v>1028811</v>
      </c>
      <c r="K191" s="12">
        <f t="shared" si="12"/>
        <v>1030474</v>
      </c>
      <c r="L191" s="81">
        <f t="shared" si="13"/>
        <v>1030474</v>
      </c>
      <c r="M191" s="15" t="s">
        <v>139</v>
      </c>
      <c r="N191" s="12">
        <f t="shared" si="14"/>
        <v>7925.2399394591657</v>
      </c>
      <c r="O191" s="23">
        <f t="shared" si="15"/>
        <v>7.6908665909346842E-3</v>
      </c>
      <c r="P191" s="22"/>
      <c r="Q191" s="82">
        <f t="shared" si="16"/>
        <v>3</v>
      </c>
      <c r="R191" s="83">
        <f t="shared" si="17"/>
        <v>6.7555092607868295E-3</v>
      </c>
    </row>
    <row r="192" spans="2:18" s="85" customFormat="1" ht="16.5" customHeight="1" x14ac:dyDescent="0.35">
      <c r="B192" s="34">
        <v>188</v>
      </c>
      <c r="C192" s="120"/>
      <c r="D192" s="47" t="s">
        <v>350</v>
      </c>
      <c r="E192" s="133"/>
      <c r="F192" s="66" t="s">
        <v>128</v>
      </c>
      <c r="G192" s="65">
        <v>1</v>
      </c>
      <c r="H192" s="77">
        <v>742013.84675000003</v>
      </c>
      <c r="I192" s="77">
        <v>734667.17500000005</v>
      </c>
      <c r="J192" s="77">
        <v>745855</v>
      </c>
      <c r="K192" s="12">
        <f t="shared" si="12"/>
        <v>740845</v>
      </c>
      <c r="L192" s="81">
        <f t="shared" si="13"/>
        <v>740845</v>
      </c>
      <c r="M192" s="15" t="s">
        <v>139</v>
      </c>
      <c r="N192" s="12">
        <f t="shared" si="14"/>
        <v>5684.7086164384464</v>
      </c>
      <c r="O192" s="23">
        <f t="shared" si="15"/>
        <v>7.6732730909293027E-3</v>
      </c>
      <c r="P192" s="22"/>
      <c r="Q192" s="82">
        <f t="shared" si="16"/>
        <v>3</v>
      </c>
      <c r="R192" s="83">
        <f t="shared" si="17"/>
        <v>8.338890051225234E-3</v>
      </c>
    </row>
    <row r="193" spans="2:18" s="85" customFormat="1" ht="15.75" customHeight="1" x14ac:dyDescent="0.35">
      <c r="B193" s="34">
        <v>189</v>
      </c>
      <c r="C193" s="125"/>
      <c r="D193" s="96" t="s">
        <v>351</v>
      </c>
      <c r="E193" s="126"/>
      <c r="F193" s="66" t="s">
        <v>128</v>
      </c>
      <c r="G193" s="65">
        <v>1</v>
      </c>
      <c r="H193" s="77">
        <v>138774.13874999998</v>
      </c>
      <c r="I193" s="77">
        <v>142332.44999999998</v>
      </c>
      <c r="J193" s="77">
        <v>145982</v>
      </c>
      <c r="K193" s="12">
        <f t="shared" si="12"/>
        <v>142363</v>
      </c>
      <c r="L193" s="81">
        <f t="shared" si="13"/>
        <v>142363</v>
      </c>
      <c r="M193" s="15" t="s">
        <v>139</v>
      </c>
      <c r="N193" s="12">
        <f t="shared" si="14"/>
        <v>3604.0268671221197</v>
      </c>
      <c r="O193" s="23">
        <f t="shared" si="15"/>
        <v>2.5315779644244498E-2</v>
      </c>
      <c r="P193" s="22"/>
      <c r="Q193" s="82">
        <f t="shared" si="16"/>
        <v>3</v>
      </c>
      <c r="R193" s="83">
        <f t="shared" si="17"/>
        <v>2.520922746781129E-2</v>
      </c>
    </row>
    <row r="194" spans="2:18" s="85" customFormat="1" ht="15.75" customHeight="1" x14ac:dyDescent="0.35">
      <c r="B194" s="34">
        <v>190</v>
      </c>
      <c r="C194" s="120" t="s">
        <v>352</v>
      </c>
      <c r="D194" s="47" t="s">
        <v>353</v>
      </c>
      <c r="E194" s="121" t="s">
        <v>180</v>
      </c>
      <c r="F194" s="66" t="s">
        <v>128</v>
      </c>
      <c r="G194" s="65">
        <v>1</v>
      </c>
      <c r="H194" s="77">
        <v>1291491.726</v>
      </c>
      <c r="I194" s="77">
        <v>1229992.1199999999</v>
      </c>
      <c r="J194" s="77">
        <v>1255094</v>
      </c>
      <c r="K194" s="12">
        <f t="shared" si="12"/>
        <v>1258859</v>
      </c>
      <c r="L194" s="81">
        <f t="shared" si="13"/>
        <v>1258859</v>
      </c>
      <c r="M194" s="15" t="s">
        <v>139</v>
      </c>
      <c r="N194" s="12">
        <f t="shared" si="14"/>
        <v>30922.215249613928</v>
      </c>
      <c r="O194" s="23">
        <f t="shared" si="15"/>
        <v>2.4563678952651938E-2</v>
      </c>
      <c r="P194" s="22"/>
      <c r="Q194" s="82">
        <f t="shared" si="16"/>
        <v>3</v>
      </c>
      <c r="R194" s="83">
        <f t="shared" si="17"/>
        <v>2.2930987505352163E-2</v>
      </c>
    </row>
    <row r="195" spans="2:18" s="85" customFormat="1" ht="16.5" customHeight="1" x14ac:dyDescent="0.35">
      <c r="B195" s="34">
        <v>191</v>
      </c>
      <c r="C195" s="125"/>
      <c r="D195" s="96" t="s">
        <v>354</v>
      </c>
      <c r="E195" s="126"/>
      <c r="F195" s="97" t="s">
        <v>128</v>
      </c>
      <c r="G195" s="65">
        <v>1</v>
      </c>
      <c r="H195" s="77">
        <v>604599.53399999999</v>
      </c>
      <c r="I195" s="77">
        <v>610706.6</v>
      </c>
      <c r="J195" s="77">
        <v>604660</v>
      </c>
      <c r="K195" s="12">
        <f t="shared" si="12"/>
        <v>606655</v>
      </c>
      <c r="L195" s="81">
        <f t="shared" si="13"/>
        <v>606655</v>
      </c>
      <c r="M195" s="15" t="s">
        <v>139</v>
      </c>
      <c r="N195" s="12">
        <f t="shared" si="14"/>
        <v>3508.5914273753701</v>
      </c>
      <c r="O195" s="23">
        <f t="shared" si="15"/>
        <v>5.7835000802966092E-3</v>
      </c>
      <c r="P195" s="22"/>
      <c r="Q195" s="82">
        <f t="shared" si="16"/>
        <v>3</v>
      </c>
      <c r="R195" s="83">
        <f t="shared" si="17"/>
        <v>3.3881959268448059E-3</v>
      </c>
    </row>
    <row r="196" spans="2:18" s="85" customFormat="1" ht="27" customHeight="1" x14ac:dyDescent="0.35">
      <c r="B196" s="34">
        <v>192</v>
      </c>
      <c r="C196" s="120" t="s">
        <v>355</v>
      </c>
      <c r="D196" s="47" t="s">
        <v>356</v>
      </c>
      <c r="E196" s="127" t="s">
        <v>357</v>
      </c>
      <c r="F196" s="98" t="s">
        <v>128</v>
      </c>
      <c r="G196" s="65">
        <v>1</v>
      </c>
      <c r="H196" s="77">
        <v>1749252.7845000001</v>
      </c>
      <c r="I196" s="77">
        <v>1731933.45</v>
      </c>
      <c r="J196" s="77">
        <v>1776342</v>
      </c>
      <c r="K196" s="12">
        <f t="shared" si="12"/>
        <v>1752509</v>
      </c>
      <c r="L196" s="81">
        <f t="shared" si="13"/>
        <v>1752509</v>
      </c>
      <c r="M196" s="15" t="s">
        <v>139</v>
      </c>
      <c r="N196" s="12">
        <f t="shared" si="14"/>
        <v>22382.672826060621</v>
      </c>
      <c r="O196" s="23">
        <f t="shared" si="15"/>
        <v>1.2771784664427532E-2</v>
      </c>
      <c r="P196" s="22"/>
      <c r="Q196" s="82">
        <f t="shared" si="16"/>
        <v>3</v>
      </c>
      <c r="R196" s="83">
        <f t="shared" si="17"/>
        <v>1.1740624441871628E-2</v>
      </c>
    </row>
    <row r="197" spans="2:18" s="85" customFormat="1" ht="16.5" customHeight="1" x14ac:dyDescent="0.35">
      <c r="B197" s="34">
        <v>193</v>
      </c>
      <c r="C197" s="120"/>
      <c r="D197" s="47" t="s">
        <v>358</v>
      </c>
      <c r="E197" s="127"/>
      <c r="F197" s="98" t="s">
        <v>128</v>
      </c>
      <c r="G197" s="65">
        <v>1</v>
      </c>
      <c r="H197" s="77">
        <v>1938537.17925</v>
      </c>
      <c r="I197" s="77">
        <v>1968058.05</v>
      </c>
      <c r="J197" s="77">
        <v>1874341</v>
      </c>
      <c r="K197" s="12">
        <f t="shared" si="12"/>
        <v>1926979</v>
      </c>
      <c r="L197" s="81">
        <f t="shared" si="13"/>
        <v>1926979</v>
      </c>
      <c r="M197" s="15" t="s">
        <v>139</v>
      </c>
      <c r="N197" s="12">
        <f t="shared" si="14"/>
        <v>47915.753673920321</v>
      </c>
      <c r="O197" s="23">
        <f t="shared" si="15"/>
        <v>2.4865740655369634E-2</v>
      </c>
      <c r="P197" s="22"/>
      <c r="Q197" s="82">
        <f t="shared" si="16"/>
        <v>3</v>
      </c>
      <c r="R197" s="83">
        <f t="shared" si="17"/>
        <v>2.7316332975086954E-2</v>
      </c>
    </row>
    <row r="198" spans="2:18" s="85" customFormat="1" ht="17.25" customHeight="1" x14ac:dyDescent="0.35">
      <c r="B198" s="34">
        <v>194</v>
      </c>
      <c r="C198" s="120"/>
      <c r="D198" s="47" t="s">
        <v>359</v>
      </c>
      <c r="E198" s="127"/>
      <c r="F198" s="98" t="s">
        <v>128</v>
      </c>
      <c r="G198" s="65">
        <v>1</v>
      </c>
      <c r="H198" s="77">
        <v>5506324.6095000003</v>
      </c>
      <c r="I198" s="77">
        <v>5647512.4199999999</v>
      </c>
      <c r="J198" s="77">
        <v>5704558</v>
      </c>
      <c r="K198" s="12">
        <f t="shared" ref="K198:K261" si="18">IFERROR(IF(O198&gt;(0.15),ROUND(MEDIAN(H198:J198),0),ROUND(AVERAGE(H198:J198),0)),"")</f>
        <v>5619465</v>
      </c>
      <c r="L198" s="81">
        <f t="shared" ref="L198:L261" si="19">IFERROR(K198*G198,"")</f>
        <v>5619465</v>
      </c>
      <c r="M198" s="15" t="s">
        <v>139</v>
      </c>
      <c r="N198" s="12">
        <f t="shared" ref="N198:N261" si="20">IFERROR(STDEV(H198:J198),"")</f>
        <v>102049.55752022773</v>
      </c>
      <c r="O198" s="23">
        <f t="shared" ref="O198:O261" si="21">IFERROR(N198/AVERAGE(H198:J198),"")</f>
        <v>1.8160012980177699E-2</v>
      </c>
      <c r="P198" s="22"/>
      <c r="Q198" s="82">
        <f t="shared" ref="Q198:Q261" si="22">COUNTIF(H198:J198,"&gt;0")</f>
        <v>3</v>
      </c>
      <c r="R198" s="83">
        <f t="shared" ref="R198:R261" si="23">1-(MIN(H198:J198)/K198)</f>
        <v>2.0133658720180581E-2</v>
      </c>
    </row>
    <row r="199" spans="2:18" s="85" customFormat="1" ht="17.25" customHeight="1" x14ac:dyDescent="0.35">
      <c r="B199" s="34">
        <v>195</v>
      </c>
      <c r="C199" s="120"/>
      <c r="D199" s="47" t="s">
        <v>360</v>
      </c>
      <c r="E199" s="127"/>
      <c r="F199" s="98" t="s">
        <v>128</v>
      </c>
      <c r="G199" s="65">
        <v>1</v>
      </c>
      <c r="H199" s="77">
        <v>2246011.8975000004</v>
      </c>
      <c r="I199" s="77">
        <v>2139058.9500000002</v>
      </c>
      <c r="J199" s="77">
        <v>2037199</v>
      </c>
      <c r="K199" s="12">
        <f t="shared" si="18"/>
        <v>2140757</v>
      </c>
      <c r="L199" s="81">
        <f t="shared" si="19"/>
        <v>2140757</v>
      </c>
      <c r="M199" s="15" t="s">
        <v>139</v>
      </c>
      <c r="N199" s="12">
        <f t="shared" si="20"/>
        <v>104416.79985781825</v>
      </c>
      <c r="O199" s="23">
        <f t="shared" si="21"/>
        <v>4.877565206877657E-2</v>
      </c>
      <c r="P199" s="22"/>
      <c r="Q199" s="82">
        <f t="shared" si="22"/>
        <v>3</v>
      </c>
      <c r="R199" s="83">
        <f t="shared" si="23"/>
        <v>4.8374476878973227E-2</v>
      </c>
    </row>
    <row r="200" spans="2:18" s="85" customFormat="1" ht="16.5" customHeight="1" x14ac:dyDescent="0.35">
      <c r="B200" s="34">
        <v>196</v>
      </c>
      <c r="C200" s="120"/>
      <c r="D200" s="47" t="s">
        <v>361</v>
      </c>
      <c r="E200" s="127"/>
      <c r="F200" s="98" t="s">
        <v>128</v>
      </c>
      <c r="G200" s="65">
        <v>1</v>
      </c>
      <c r="H200" s="77">
        <v>2940300</v>
      </c>
      <c r="I200" s="77">
        <v>2970000</v>
      </c>
      <c r="J200" s="77">
        <v>3900000</v>
      </c>
      <c r="K200" s="12">
        <f t="shared" si="18"/>
        <v>2970000</v>
      </c>
      <c r="L200" s="81">
        <f t="shared" si="19"/>
        <v>2970000</v>
      </c>
      <c r="M200" s="15" t="s">
        <v>139</v>
      </c>
      <c r="N200" s="12">
        <f t="shared" si="20"/>
        <v>545711.48970861884</v>
      </c>
      <c r="O200" s="23">
        <f t="shared" si="21"/>
        <v>0.16687914427956907</v>
      </c>
      <c r="P200" s="22"/>
      <c r="Q200" s="82">
        <f t="shared" si="22"/>
        <v>3</v>
      </c>
      <c r="R200" s="83">
        <f t="shared" si="23"/>
        <v>1.0000000000000009E-2</v>
      </c>
    </row>
    <row r="201" spans="2:18" s="85" customFormat="1" ht="15.75" customHeight="1" x14ac:dyDescent="0.35">
      <c r="B201" s="34">
        <v>197</v>
      </c>
      <c r="C201" s="120"/>
      <c r="D201" s="47" t="s">
        <v>362</v>
      </c>
      <c r="E201" s="127"/>
      <c r="F201" s="98" t="s">
        <v>128</v>
      </c>
      <c r="G201" s="65">
        <v>1</v>
      </c>
      <c r="H201" s="77">
        <v>5100500</v>
      </c>
      <c r="I201" s="77">
        <v>5050000</v>
      </c>
      <c r="J201" s="77">
        <v>6500000</v>
      </c>
      <c r="K201" s="12">
        <f t="shared" si="18"/>
        <v>5550167</v>
      </c>
      <c r="L201" s="81">
        <f t="shared" si="19"/>
        <v>5550167</v>
      </c>
      <c r="M201" s="15" t="s">
        <v>139</v>
      </c>
      <c r="N201" s="12">
        <f t="shared" si="20"/>
        <v>822967.24317152251</v>
      </c>
      <c r="O201" s="23">
        <f t="shared" si="21"/>
        <v>0.14827793336623929</v>
      </c>
      <c r="P201" s="22"/>
      <c r="Q201" s="82">
        <f t="shared" si="22"/>
        <v>3</v>
      </c>
      <c r="R201" s="83">
        <f t="shared" si="23"/>
        <v>9.0117468537433187E-2</v>
      </c>
    </row>
    <row r="202" spans="2:18" s="85" customFormat="1" ht="29.25" customHeight="1" x14ac:dyDescent="0.35">
      <c r="B202" s="34">
        <v>198</v>
      </c>
      <c r="C202" s="120"/>
      <c r="D202" s="47" t="s">
        <v>363</v>
      </c>
      <c r="E202" s="127"/>
      <c r="F202" s="98" t="s">
        <v>128</v>
      </c>
      <c r="G202" s="65">
        <v>1</v>
      </c>
      <c r="H202" s="77">
        <v>2881662.361825</v>
      </c>
      <c r="I202" s="77">
        <v>2925545.5449999999</v>
      </c>
      <c r="J202" s="77">
        <v>2970097</v>
      </c>
      <c r="K202" s="12">
        <f t="shared" si="18"/>
        <v>2925768</v>
      </c>
      <c r="L202" s="81">
        <f t="shared" si="19"/>
        <v>2925768</v>
      </c>
      <c r="M202" s="15" t="s">
        <v>139</v>
      </c>
      <c r="N202" s="12">
        <f t="shared" si="20"/>
        <v>44217.739911583725</v>
      </c>
      <c r="O202" s="23">
        <f t="shared" si="21"/>
        <v>1.5113206290874495E-2</v>
      </c>
      <c r="P202" s="22"/>
      <c r="Q202" s="82">
        <f t="shared" si="22"/>
        <v>3</v>
      </c>
      <c r="R202" s="83">
        <f t="shared" si="23"/>
        <v>1.5074892532490614E-2</v>
      </c>
    </row>
    <row r="203" spans="2:18" s="85" customFormat="1" ht="30.75" customHeight="1" x14ac:dyDescent="0.35">
      <c r="B203" s="34">
        <v>199</v>
      </c>
      <c r="C203" s="120"/>
      <c r="D203" s="47" t="s">
        <v>364</v>
      </c>
      <c r="E203" s="127"/>
      <c r="F203" s="98" t="s">
        <v>128</v>
      </c>
      <c r="G203" s="65">
        <v>1</v>
      </c>
      <c r="H203" s="77">
        <v>2725859.8867500001</v>
      </c>
      <c r="I203" s="77">
        <v>2698871.1749999998</v>
      </c>
      <c r="J203" s="77">
        <v>2768073</v>
      </c>
      <c r="K203" s="12">
        <f t="shared" si="18"/>
        <v>2730935</v>
      </c>
      <c r="L203" s="81">
        <f t="shared" si="19"/>
        <v>2730935</v>
      </c>
      <c r="M203" s="15" t="s">
        <v>139</v>
      </c>
      <c r="N203" s="12">
        <f t="shared" si="20"/>
        <v>34878.909758172806</v>
      </c>
      <c r="O203" s="23">
        <f t="shared" si="21"/>
        <v>1.2771784664427552E-2</v>
      </c>
      <c r="P203" s="22"/>
      <c r="Q203" s="82">
        <f t="shared" si="22"/>
        <v>3</v>
      </c>
      <c r="R203" s="83">
        <f t="shared" si="23"/>
        <v>1.1740969667897727E-2</v>
      </c>
    </row>
    <row r="204" spans="2:18" s="85" customFormat="1" ht="29.25" customHeight="1" x14ac:dyDescent="0.35">
      <c r="B204" s="34">
        <v>200</v>
      </c>
      <c r="C204" s="120"/>
      <c r="D204" s="47" t="s">
        <v>365</v>
      </c>
      <c r="E204" s="127"/>
      <c r="F204" s="98" t="s">
        <v>128</v>
      </c>
      <c r="G204" s="65">
        <v>1</v>
      </c>
      <c r="H204" s="77">
        <v>2694909.0951999999</v>
      </c>
      <c r="I204" s="77">
        <v>2735948.32</v>
      </c>
      <c r="J204" s="77">
        <v>2791784</v>
      </c>
      <c r="K204" s="12">
        <f t="shared" si="18"/>
        <v>2740880</v>
      </c>
      <c r="L204" s="81">
        <f t="shared" si="19"/>
        <v>2740880</v>
      </c>
      <c r="M204" s="15" t="s">
        <v>139</v>
      </c>
      <c r="N204" s="12">
        <f t="shared" si="20"/>
        <v>48625.419129738511</v>
      </c>
      <c r="O204" s="23">
        <f t="shared" si="21"/>
        <v>1.7740802501682165E-2</v>
      </c>
      <c r="P204" s="22"/>
      <c r="Q204" s="82">
        <f t="shared" si="22"/>
        <v>3</v>
      </c>
      <c r="R204" s="83">
        <f t="shared" si="23"/>
        <v>1.6772315752605071E-2</v>
      </c>
    </row>
    <row r="205" spans="2:18" s="85" customFormat="1" ht="29.25" customHeight="1" x14ac:dyDescent="0.35">
      <c r="B205" s="34">
        <v>201</v>
      </c>
      <c r="C205" s="120"/>
      <c r="D205" s="47" t="s">
        <v>366</v>
      </c>
      <c r="E205" s="127"/>
      <c r="F205" s="98" t="s">
        <v>128</v>
      </c>
      <c r="G205" s="65">
        <v>1</v>
      </c>
      <c r="H205" s="77">
        <v>4384492.8300999999</v>
      </c>
      <c r="I205" s="77">
        <v>4341082.01</v>
      </c>
      <c r="J205" s="77">
        <v>4298101</v>
      </c>
      <c r="K205" s="12">
        <f t="shared" si="18"/>
        <v>4341225</v>
      </c>
      <c r="L205" s="81">
        <f t="shared" si="19"/>
        <v>4341225</v>
      </c>
      <c r="M205" s="15" t="s">
        <v>139</v>
      </c>
      <c r="N205" s="12">
        <f t="shared" si="20"/>
        <v>43196.093246191267</v>
      </c>
      <c r="O205" s="23">
        <f t="shared" si="21"/>
        <v>9.9502077086079249E-3</v>
      </c>
      <c r="P205" s="22"/>
      <c r="Q205" s="82">
        <f t="shared" si="22"/>
        <v>3</v>
      </c>
      <c r="R205" s="83">
        <f t="shared" si="23"/>
        <v>9.9336016907669578E-3</v>
      </c>
    </row>
    <row r="206" spans="2:18" s="85" customFormat="1" ht="29.25" customHeight="1" x14ac:dyDescent="0.35">
      <c r="B206" s="34">
        <v>202</v>
      </c>
      <c r="C206" s="120"/>
      <c r="D206" s="47" t="s">
        <v>367</v>
      </c>
      <c r="E206" s="127"/>
      <c r="F206" s="98" t="s">
        <v>128</v>
      </c>
      <c r="G206" s="65">
        <v>1</v>
      </c>
      <c r="H206" s="77">
        <v>3962694.5718749999</v>
      </c>
      <c r="I206" s="77">
        <v>4064302.125</v>
      </c>
      <c r="J206" s="77">
        <v>4168515</v>
      </c>
      <c r="K206" s="12">
        <f t="shared" si="18"/>
        <v>4065171</v>
      </c>
      <c r="L206" s="81">
        <f t="shared" si="19"/>
        <v>4065171</v>
      </c>
      <c r="M206" s="15" t="s">
        <v>139</v>
      </c>
      <c r="N206" s="12">
        <f t="shared" si="20"/>
        <v>102912.96225563106</v>
      </c>
      <c r="O206" s="23">
        <f t="shared" si="21"/>
        <v>2.5315779644244446E-2</v>
      </c>
      <c r="P206" s="22"/>
      <c r="Q206" s="82">
        <f t="shared" si="22"/>
        <v>3</v>
      </c>
      <c r="R206" s="83">
        <f t="shared" si="23"/>
        <v>2.5208392986420525E-2</v>
      </c>
    </row>
    <row r="207" spans="2:18" s="85" customFormat="1" ht="27.75" customHeight="1" x14ac:dyDescent="0.35">
      <c r="B207" s="34">
        <v>203</v>
      </c>
      <c r="C207" s="120"/>
      <c r="D207" s="47" t="s">
        <v>368</v>
      </c>
      <c r="E207" s="127"/>
      <c r="F207" s="98" t="s">
        <v>128</v>
      </c>
      <c r="G207" s="65">
        <v>1</v>
      </c>
      <c r="H207" s="77">
        <v>4252853.1570000006</v>
      </c>
      <c r="I207" s="77">
        <v>4210745.7</v>
      </c>
      <c r="J207" s="77">
        <v>4010234</v>
      </c>
      <c r="K207" s="12">
        <f t="shared" si="18"/>
        <v>4157944</v>
      </c>
      <c r="L207" s="81">
        <f t="shared" si="19"/>
        <v>4157944</v>
      </c>
      <c r="M207" s="15" t="s">
        <v>139</v>
      </c>
      <c r="N207" s="12">
        <f t="shared" si="20"/>
        <v>129641.83681415494</v>
      </c>
      <c r="O207" s="23">
        <f t="shared" si="21"/>
        <v>3.1179310713964684E-2</v>
      </c>
      <c r="P207" s="22"/>
      <c r="Q207" s="82">
        <f t="shared" si="22"/>
        <v>3</v>
      </c>
      <c r="R207" s="83">
        <f t="shared" si="23"/>
        <v>3.5524768972357457E-2</v>
      </c>
    </row>
    <row r="208" spans="2:18" s="85" customFormat="1" ht="15.75" customHeight="1" x14ac:dyDescent="0.35">
      <c r="B208" s="34">
        <v>204</v>
      </c>
      <c r="C208" s="120"/>
      <c r="D208" s="47" t="s">
        <v>369</v>
      </c>
      <c r="E208" s="127"/>
      <c r="F208" s="98" t="s">
        <v>128</v>
      </c>
      <c r="G208" s="65">
        <v>1</v>
      </c>
      <c r="H208" s="77">
        <v>823822.32239999995</v>
      </c>
      <c r="I208" s="77">
        <v>836367.84</v>
      </c>
      <c r="J208" s="77">
        <v>844816</v>
      </c>
      <c r="K208" s="12">
        <f t="shared" si="18"/>
        <v>835002</v>
      </c>
      <c r="L208" s="81">
        <f t="shared" si="19"/>
        <v>835002</v>
      </c>
      <c r="M208" s="15" t="s">
        <v>139</v>
      </c>
      <c r="N208" s="12">
        <f t="shared" si="20"/>
        <v>10563.269052162585</v>
      </c>
      <c r="O208" s="23">
        <f t="shared" si="21"/>
        <v>1.2650590498398751E-2</v>
      </c>
      <c r="P208" s="22"/>
      <c r="Q208" s="82">
        <f t="shared" si="22"/>
        <v>3</v>
      </c>
      <c r="R208" s="83">
        <f t="shared" si="23"/>
        <v>1.3388803380111725E-2</v>
      </c>
    </row>
    <row r="209" spans="2:18" s="85" customFormat="1" ht="28.5" customHeight="1" x14ac:dyDescent="0.35">
      <c r="B209" s="34">
        <v>205</v>
      </c>
      <c r="C209" s="120"/>
      <c r="D209" s="47" t="s">
        <v>370</v>
      </c>
      <c r="E209" s="127"/>
      <c r="F209" s="98" t="s">
        <v>128</v>
      </c>
      <c r="G209" s="65">
        <v>1</v>
      </c>
      <c r="H209" s="77">
        <v>1935314.4037500001</v>
      </c>
      <c r="I209" s="77">
        <v>1984937.85</v>
      </c>
      <c r="J209" s="77">
        <v>1890417</v>
      </c>
      <c r="K209" s="12">
        <f t="shared" si="18"/>
        <v>1936890</v>
      </c>
      <c r="L209" s="81">
        <f t="shared" si="19"/>
        <v>1936890</v>
      </c>
      <c r="M209" s="15" t="s">
        <v>139</v>
      </c>
      <c r="N209" s="12">
        <f t="shared" si="20"/>
        <v>47280.11274299107</v>
      </c>
      <c r="O209" s="23">
        <f t="shared" si="21"/>
        <v>2.4410327285008433E-2</v>
      </c>
      <c r="P209" s="22"/>
      <c r="Q209" s="82">
        <f t="shared" si="22"/>
        <v>3</v>
      </c>
      <c r="R209" s="83">
        <f t="shared" si="23"/>
        <v>2.3993618636060865E-2</v>
      </c>
    </row>
    <row r="210" spans="2:18" s="85" customFormat="1" ht="30" customHeight="1" x14ac:dyDescent="0.35">
      <c r="B210" s="34">
        <v>206</v>
      </c>
      <c r="C210" s="120"/>
      <c r="D210" s="47" t="s">
        <v>371</v>
      </c>
      <c r="E210" s="127"/>
      <c r="F210" s="98" t="s">
        <v>128</v>
      </c>
      <c r="G210" s="65">
        <v>1</v>
      </c>
      <c r="H210" s="77">
        <v>2068965.7065000001</v>
      </c>
      <c r="I210" s="77">
        <v>1970443.53</v>
      </c>
      <c r="J210" s="77">
        <v>1990347</v>
      </c>
      <c r="K210" s="12">
        <f t="shared" si="18"/>
        <v>2009919</v>
      </c>
      <c r="L210" s="81">
        <f t="shared" si="19"/>
        <v>2009919</v>
      </c>
      <c r="M210" s="15" t="s">
        <v>139</v>
      </c>
      <c r="N210" s="12">
        <f t="shared" si="20"/>
        <v>52095.53466480472</v>
      </c>
      <c r="O210" s="23">
        <f t="shared" si="21"/>
        <v>2.5919224238015206E-2</v>
      </c>
      <c r="P210" s="22"/>
      <c r="Q210" s="82">
        <f t="shared" si="22"/>
        <v>3</v>
      </c>
      <c r="R210" s="83">
        <f t="shared" si="23"/>
        <v>1.9640328789369055E-2</v>
      </c>
    </row>
    <row r="211" spans="2:18" s="85" customFormat="1" ht="30" customHeight="1" x14ac:dyDescent="0.35">
      <c r="B211" s="34">
        <v>207</v>
      </c>
      <c r="C211" s="120"/>
      <c r="D211" s="47" t="s">
        <v>372</v>
      </c>
      <c r="E211" s="127"/>
      <c r="F211" s="98" t="s">
        <v>128</v>
      </c>
      <c r="G211" s="65">
        <v>1</v>
      </c>
      <c r="H211" s="77">
        <v>2170953.8829000001</v>
      </c>
      <c r="I211" s="77">
        <v>2192882.71</v>
      </c>
      <c r="J211" s="77">
        <v>2171171</v>
      </c>
      <c r="K211" s="12">
        <f t="shared" si="18"/>
        <v>2178336</v>
      </c>
      <c r="L211" s="81">
        <f t="shared" si="19"/>
        <v>2178336</v>
      </c>
      <c r="M211" s="15" t="s">
        <v>139</v>
      </c>
      <c r="N211" s="12">
        <f t="shared" si="20"/>
        <v>12598.405646092022</v>
      </c>
      <c r="O211" s="23">
        <f t="shared" si="21"/>
        <v>5.783500080296604E-3</v>
      </c>
      <c r="P211" s="22"/>
      <c r="Q211" s="82">
        <f t="shared" si="22"/>
        <v>3</v>
      </c>
      <c r="R211" s="83">
        <f t="shared" si="23"/>
        <v>3.3888789883653736E-3</v>
      </c>
    </row>
    <row r="212" spans="2:18" s="85" customFormat="1" ht="27" customHeight="1" x14ac:dyDescent="0.35">
      <c r="B212" s="34">
        <v>208</v>
      </c>
      <c r="C212" s="125"/>
      <c r="D212" s="96" t="s">
        <v>373</v>
      </c>
      <c r="E212" s="128"/>
      <c r="F212" s="99" t="s">
        <v>128</v>
      </c>
      <c r="G212" s="65">
        <v>1</v>
      </c>
      <c r="H212" s="77">
        <v>1172320.2966500001</v>
      </c>
      <c r="I212" s="77">
        <v>1160713.165</v>
      </c>
      <c r="J212" s="77">
        <v>1178389</v>
      </c>
      <c r="K212" s="12">
        <f t="shared" si="18"/>
        <v>1170474</v>
      </c>
      <c r="L212" s="81">
        <f t="shared" si="19"/>
        <v>1170474</v>
      </c>
      <c r="M212" s="15" t="s">
        <v>139</v>
      </c>
      <c r="N212" s="12">
        <f t="shared" si="20"/>
        <v>8981.3678286212562</v>
      </c>
      <c r="O212" s="23">
        <f t="shared" si="21"/>
        <v>7.6732730909293287E-3</v>
      </c>
      <c r="P212" s="22"/>
      <c r="Q212" s="82">
        <f t="shared" si="22"/>
        <v>3</v>
      </c>
      <c r="R212" s="83">
        <f t="shared" si="23"/>
        <v>8.3392155656596412E-3</v>
      </c>
    </row>
    <row r="213" spans="2:18" s="85" customFormat="1" ht="14.25" customHeight="1" x14ac:dyDescent="0.35">
      <c r="B213" s="34">
        <v>209</v>
      </c>
      <c r="C213" s="120" t="s">
        <v>374</v>
      </c>
      <c r="D213" s="47" t="s">
        <v>375</v>
      </c>
      <c r="E213" s="121" t="s">
        <v>376</v>
      </c>
      <c r="F213" s="99" t="s">
        <v>128</v>
      </c>
      <c r="G213" s="65">
        <v>1</v>
      </c>
      <c r="H213" s="77">
        <v>1654162.384875</v>
      </c>
      <c r="I213" s="77">
        <v>1679352.675</v>
      </c>
      <c r="J213" s="77">
        <v>1722413</v>
      </c>
      <c r="K213" s="12">
        <f t="shared" si="18"/>
        <v>1685309</v>
      </c>
      <c r="L213" s="81">
        <f t="shared" si="19"/>
        <v>1685309</v>
      </c>
      <c r="M213" s="15" t="s">
        <v>139</v>
      </c>
      <c r="N213" s="12">
        <f t="shared" si="20"/>
        <v>34513.013899658625</v>
      </c>
      <c r="O213" s="23">
        <f t="shared" si="21"/>
        <v>2.0478741088245569E-2</v>
      </c>
      <c r="P213" s="22"/>
      <c r="Q213" s="82">
        <f t="shared" si="22"/>
        <v>3</v>
      </c>
      <c r="R213" s="83">
        <f t="shared" si="23"/>
        <v>1.8481248913403969E-2</v>
      </c>
    </row>
    <row r="214" spans="2:18" s="85" customFormat="1" ht="15" customHeight="1" x14ac:dyDescent="0.35">
      <c r="B214" s="34">
        <v>210</v>
      </c>
      <c r="C214" s="120"/>
      <c r="D214" s="47" t="s">
        <v>377</v>
      </c>
      <c r="E214" s="121"/>
      <c r="F214" s="99" t="s">
        <v>128</v>
      </c>
      <c r="G214" s="65">
        <v>1</v>
      </c>
      <c r="H214" s="77">
        <v>787404.70620000002</v>
      </c>
      <c r="I214" s="77">
        <v>779608.62</v>
      </c>
      <c r="J214" s="77">
        <v>795519</v>
      </c>
      <c r="K214" s="12">
        <f t="shared" si="18"/>
        <v>787511</v>
      </c>
      <c r="L214" s="81">
        <f t="shared" si="19"/>
        <v>787511</v>
      </c>
      <c r="M214" s="15" t="s">
        <v>139</v>
      </c>
      <c r="N214" s="12">
        <f t="shared" si="20"/>
        <v>7955.720328322981</v>
      </c>
      <c r="O214" s="23">
        <f t="shared" si="21"/>
        <v>1.0102363773095086E-2</v>
      </c>
      <c r="P214" s="22"/>
      <c r="Q214" s="82">
        <f t="shared" si="22"/>
        <v>3</v>
      </c>
      <c r="R214" s="83">
        <f t="shared" si="23"/>
        <v>1.0034628087734698E-2</v>
      </c>
    </row>
    <row r="215" spans="2:18" s="85" customFormat="1" ht="13.5" customHeight="1" x14ac:dyDescent="0.35">
      <c r="B215" s="34">
        <v>211</v>
      </c>
      <c r="C215" s="120"/>
      <c r="D215" s="47" t="s">
        <v>378</v>
      </c>
      <c r="E215" s="121"/>
      <c r="F215" s="99" t="s">
        <v>128</v>
      </c>
      <c r="G215" s="65">
        <v>1</v>
      </c>
      <c r="H215" s="77">
        <v>795880</v>
      </c>
      <c r="I215" s="77">
        <v>808000</v>
      </c>
      <c r="J215" s="77">
        <v>1040000</v>
      </c>
      <c r="K215" s="12">
        <f t="shared" si="18"/>
        <v>808000</v>
      </c>
      <c r="L215" s="81">
        <f t="shared" si="19"/>
        <v>808000</v>
      </c>
      <c r="M215" s="15" t="s">
        <v>139</v>
      </c>
      <c r="N215" s="12">
        <f t="shared" si="20"/>
        <v>137577.53498785058</v>
      </c>
      <c r="O215" s="23">
        <f t="shared" si="21"/>
        <v>0.15610867549342319</v>
      </c>
      <c r="P215" s="22"/>
      <c r="Q215" s="82">
        <f t="shared" si="22"/>
        <v>3</v>
      </c>
      <c r="R215" s="83">
        <f t="shared" si="23"/>
        <v>1.5000000000000013E-2</v>
      </c>
    </row>
    <row r="216" spans="2:18" s="85" customFormat="1" ht="13.5" customHeight="1" x14ac:dyDescent="0.35">
      <c r="B216" s="34">
        <v>212</v>
      </c>
      <c r="C216" s="120"/>
      <c r="D216" s="47" t="s">
        <v>379</v>
      </c>
      <c r="E216" s="121"/>
      <c r="F216" s="99" t="s">
        <v>128</v>
      </c>
      <c r="G216" s="65">
        <v>1</v>
      </c>
      <c r="H216" s="77">
        <v>1083225</v>
      </c>
      <c r="I216" s="77">
        <v>1072500</v>
      </c>
      <c r="J216" s="77">
        <v>1430000</v>
      </c>
      <c r="K216" s="12">
        <f t="shared" si="18"/>
        <v>1083225</v>
      </c>
      <c r="L216" s="81">
        <f t="shared" si="19"/>
        <v>1083225</v>
      </c>
      <c r="M216" s="15" t="s">
        <v>139</v>
      </c>
      <c r="N216" s="12">
        <f t="shared" si="20"/>
        <v>203377.38986508123</v>
      </c>
      <c r="O216" s="23">
        <f t="shared" si="21"/>
        <v>0.17015587352494785</v>
      </c>
      <c r="P216" s="22"/>
      <c r="Q216" s="82">
        <f t="shared" si="22"/>
        <v>3</v>
      </c>
      <c r="R216" s="83">
        <f t="shared" si="23"/>
        <v>9.9009900990099098E-3</v>
      </c>
    </row>
    <row r="217" spans="2:18" s="85" customFormat="1" ht="18" customHeight="1" x14ac:dyDescent="0.35">
      <c r="B217" s="34">
        <v>213</v>
      </c>
      <c r="C217" s="120"/>
      <c r="D217" s="47" t="s">
        <v>380</v>
      </c>
      <c r="E217" s="121"/>
      <c r="F217" s="99" t="s">
        <v>128</v>
      </c>
      <c r="G217" s="65">
        <v>1</v>
      </c>
      <c r="H217" s="77">
        <v>716625</v>
      </c>
      <c r="I217" s="77">
        <v>735000</v>
      </c>
      <c r="J217" s="77">
        <v>910000</v>
      </c>
      <c r="K217" s="12">
        <f t="shared" si="18"/>
        <v>787208</v>
      </c>
      <c r="L217" s="81">
        <f t="shared" si="19"/>
        <v>787208</v>
      </c>
      <c r="M217" s="15" t="s">
        <v>139</v>
      </c>
      <c r="N217" s="12">
        <f t="shared" si="20"/>
        <v>106736.85028298978</v>
      </c>
      <c r="O217" s="23">
        <f t="shared" si="21"/>
        <v>0.13558907567838641</v>
      </c>
      <c r="P217" s="22"/>
      <c r="Q217" s="82">
        <f t="shared" si="22"/>
        <v>3</v>
      </c>
      <c r="R217" s="83">
        <f t="shared" si="23"/>
        <v>8.9662452617351396E-2</v>
      </c>
    </row>
    <row r="218" spans="2:18" s="85" customFormat="1" ht="16.5" customHeight="1" x14ac:dyDescent="0.35">
      <c r="B218" s="34">
        <v>214</v>
      </c>
      <c r="C218" s="120"/>
      <c r="D218" s="47" t="s">
        <v>381</v>
      </c>
      <c r="E218" s="121"/>
      <c r="F218" s="99" t="s">
        <v>128</v>
      </c>
      <c r="G218" s="65">
        <v>1</v>
      </c>
      <c r="H218" s="77">
        <v>1354584.5280000002</v>
      </c>
      <c r="I218" s="77">
        <v>1341172.8</v>
      </c>
      <c r="J218" s="77">
        <v>1354720</v>
      </c>
      <c r="K218" s="12">
        <f t="shared" si="18"/>
        <v>1350159</v>
      </c>
      <c r="L218" s="81">
        <f t="shared" si="19"/>
        <v>1350159</v>
      </c>
      <c r="M218" s="15" t="s">
        <v>139</v>
      </c>
      <c r="N218" s="12">
        <f t="shared" si="20"/>
        <v>7782.6669427299557</v>
      </c>
      <c r="O218" s="23">
        <f t="shared" si="21"/>
        <v>5.764259107634207E-3</v>
      </c>
      <c r="P218" s="22"/>
      <c r="Q218" s="82">
        <f t="shared" si="22"/>
        <v>3</v>
      </c>
      <c r="R218" s="83">
        <f t="shared" si="23"/>
        <v>6.6556605555345705E-3</v>
      </c>
    </row>
    <row r="219" spans="2:18" s="85" customFormat="1" ht="16.5" customHeight="1" x14ac:dyDescent="0.35">
      <c r="B219" s="34">
        <v>215</v>
      </c>
      <c r="C219" s="120"/>
      <c r="D219" s="47" t="s">
        <v>382</v>
      </c>
      <c r="E219" s="121"/>
      <c r="F219" s="99" t="s">
        <v>128</v>
      </c>
      <c r="G219" s="65">
        <v>1</v>
      </c>
      <c r="H219" s="77">
        <v>1544303.8327500001</v>
      </c>
      <c r="I219" s="77">
        <v>1567821.1500000001</v>
      </c>
      <c r="J219" s="77">
        <v>1493163</v>
      </c>
      <c r="K219" s="12">
        <f t="shared" si="18"/>
        <v>1535096</v>
      </c>
      <c r="L219" s="81">
        <f t="shared" si="19"/>
        <v>1535096</v>
      </c>
      <c r="M219" s="15" t="s">
        <v>139</v>
      </c>
      <c r="N219" s="12">
        <f t="shared" si="20"/>
        <v>38171.298874117339</v>
      </c>
      <c r="O219" s="23">
        <f t="shared" si="21"/>
        <v>2.4865740655369659E-2</v>
      </c>
      <c r="P219" s="22"/>
      <c r="Q219" s="82">
        <f t="shared" si="22"/>
        <v>3</v>
      </c>
      <c r="R219" s="83">
        <f t="shared" si="23"/>
        <v>2.7316206934289489E-2</v>
      </c>
    </row>
    <row r="220" spans="2:18" s="85" customFormat="1" ht="16.5" customHeight="1" x14ac:dyDescent="0.35">
      <c r="B220" s="34">
        <v>216</v>
      </c>
      <c r="C220" s="120"/>
      <c r="D220" s="47" t="s">
        <v>383</v>
      </c>
      <c r="E220" s="121"/>
      <c r="F220" s="99" t="s">
        <v>128</v>
      </c>
      <c r="G220" s="65">
        <v>1</v>
      </c>
      <c r="H220" s="77">
        <v>1021642.8007499999</v>
      </c>
      <c r="I220" s="77">
        <v>1047838.77</v>
      </c>
      <c r="J220" s="77">
        <v>1058423</v>
      </c>
      <c r="K220" s="12">
        <f t="shared" si="18"/>
        <v>1042635</v>
      </c>
      <c r="L220" s="81">
        <f t="shared" si="19"/>
        <v>1042635</v>
      </c>
      <c r="M220" s="15" t="s">
        <v>139</v>
      </c>
      <c r="N220" s="12">
        <f t="shared" si="20"/>
        <v>18934.262535192451</v>
      </c>
      <c r="O220" s="23">
        <f t="shared" si="21"/>
        <v>1.8160012980177765E-2</v>
      </c>
      <c r="P220" s="22"/>
      <c r="Q220" s="82">
        <f t="shared" si="22"/>
        <v>3</v>
      </c>
      <c r="R220" s="83">
        <f t="shared" si="23"/>
        <v>2.0133794904257041E-2</v>
      </c>
    </row>
    <row r="221" spans="2:18" s="85" customFormat="1" ht="16.5" customHeight="1" x14ac:dyDescent="0.35">
      <c r="B221" s="34">
        <v>217</v>
      </c>
      <c r="C221" s="120"/>
      <c r="D221" s="47" t="s">
        <v>384</v>
      </c>
      <c r="E221" s="121"/>
      <c r="F221" s="99" t="s">
        <v>128</v>
      </c>
      <c r="G221" s="65">
        <v>1</v>
      </c>
      <c r="H221" s="77">
        <v>1726675.3455000001</v>
      </c>
      <c r="I221" s="77">
        <v>1644452.71</v>
      </c>
      <c r="J221" s="77">
        <v>1628171</v>
      </c>
      <c r="K221" s="12">
        <f t="shared" si="18"/>
        <v>1666433</v>
      </c>
      <c r="L221" s="81">
        <f t="shared" si="19"/>
        <v>1666433</v>
      </c>
      <c r="M221" s="15" t="s">
        <v>139</v>
      </c>
      <c r="N221" s="12">
        <f t="shared" si="20"/>
        <v>52802.717656501598</v>
      </c>
      <c r="O221" s="23">
        <f t="shared" si="21"/>
        <v>3.168607262956822E-2</v>
      </c>
      <c r="P221" s="22"/>
      <c r="Q221" s="82">
        <f t="shared" si="22"/>
        <v>3</v>
      </c>
      <c r="R221" s="83">
        <f t="shared" si="23"/>
        <v>2.2960419050750969E-2</v>
      </c>
    </row>
    <row r="222" spans="2:18" s="85" customFormat="1" ht="15.75" customHeight="1" x14ac:dyDescent="0.35">
      <c r="B222" s="34">
        <v>218</v>
      </c>
      <c r="C222" s="120"/>
      <c r="D222" s="47" t="s">
        <v>385</v>
      </c>
      <c r="E222" s="121"/>
      <c r="F222" s="99" t="s">
        <v>128</v>
      </c>
      <c r="G222" s="65">
        <v>1</v>
      </c>
      <c r="H222" s="77">
        <v>492221.58974999998</v>
      </c>
      <c r="I222" s="77">
        <v>497193.52499999997</v>
      </c>
      <c r="J222" s="77">
        <v>504765</v>
      </c>
      <c r="K222" s="12">
        <f t="shared" si="18"/>
        <v>498060</v>
      </c>
      <c r="L222" s="81">
        <f t="shared" si="19"/>
        <v>498060</v>
      </c>
      <c r="M222" s="15" t="s">
        <v>139</v>
      </c>
      <c r="N222" s="12">
        <f t="shared" si="20"/>
        <v>6316.4403808055185</v>
      </c>
      <c r="O222" s="23">
        <f t="shared" si="21"/>
        <v>1.2682086286221977E-2</v>
      </c>
      <c r="P222" s="22"/>
      <c r="Q222" s="82">
        <f t="shared" si="22"/>
        <v>3</v>
      </c>
      <c r="R222" s="83">
        <f t="shared" si="23"/>
        <v>1.1722303035778814E-2</v>
      </c>
    </row>
    <row r="223" spans="2:18" s="85" customFormat="1" ht="16.5" customHeight="1" x14ac:dyDescent="0.35">
      <c r="B223" s="34">
        <v>219</v>
      </c>
      <c r="C223" s="120"/>
      <c r="D223" s="47" t="s">
        <v>386</v>
      </c>
      <c r="E223" s="121"/>
      <c r="F223" s="99" t="s">
        <v>128</v>
      </c>
      <c r="G223" s="65">
        <v>1</v>
      </c>
      <c r="H223" s="77">
        <v>998526.65249999997</v>
      </c>
      <c r="I223" s="77">
        <v>988640.25</v>
      </c>
      <c r="J223" s="77">
        <v>1013990</v>
      </c>
      <c r="K223" s="12">
        <f t="shared" si="18"/>
        <v>1000386</v>
      </c>
      <c r="L223" s="81">
        <f t="shared" si="19"/>
        <v>1000386</v>
      </c>
      <c r="M223" s="15" t="s">
        <v>139</v>
      </c>
      <c r="N223" s="12">
        <f t="shared" si="20"/>
        <v>12776.709900963438</v>
      </c>
      <c r="O223" s="23">
        <f t="shared" si="21"/>
        <v>1.2771784664427526E-2</v>
      </c>
      <c r="P223" s="22"/>
      <c r="Q223" s="82">
        <f t="shared" si="22"/>
        <v>3</v>
      </c>
      <c r="R223" s="83">
        <f t="shared" si="23"/>
        <v>1.1741217889894462E-2</v>
      </c>
    </row>
    <row r="224" spans="2:18" s="85" customFormat="1" ht="13.5" customHeight="1" x14ac:dyDescent="0.35">
      <c r="B224" s="34">
        <v>220</v>
      </c>
      <c r="C224" s="120"/>
      <c r="D224" s="47" t="s">
        <v>387</v>
      </c>
      <c r="E224" s="121"/>
      <c r="F224" s="99" t="s">
        <v>128</v>
      </c>
      <c r="G224" s="65">
        <v>1</v>
      </c>
      <c r="H224" s="77">
        <v>661770.10269999993</v>
      </c>
      <c r="I224" s="77">
        <v>671847.82</v>
      </c>
      <c r="J224" s="77">
        <v>685559</v>
      </c>
      <c r="K224" s="12">
        <f t="shared" si="18"/>
        <v>673059</v>
      </c>
      <c r="L224" s="81">
        <f t="shared" si="19"/>
        <v>673059</v>
      </c>
      <c r="M224" s="15" t="s">
        <v>139</v>
      </c>
      <c r="N224" s="12">
        <f t="shared" si="20"/>
        <v>11940.60633385837</v>
      </c>
      <c r="O224" s="23">
        <f t="shared" si="21"/>
        <v>1.7740802501682192E-2</v>
      </c>
      <c r="P224" s="22"/>
      <c r="Q224" s="82">
        <f t="shared" si="22"/>
        <v>3</v>
      </c>
      <c r="R224" s="83">
        <f t="shared" si="23"/>
        <v>1.6772522616888108E-2</v>
      </c>
    </row>
    <row r="225" spans="2:18" s="85" customFormat="1" ht="16.5" customHeight="1" x14ac:dyDescent="0.35">
      <c r="B225" s="34">
        <v>221</v>
      </c>
      <c r="C225" s="120"/>
      <c r="D225" s="47" t="s">
        <v>388</v>
      </c>
      <c r="E225" s="121"/>
      <c r="F225" s="99" t="s">
        <v>128</v>
      </c>
      <c r="G225" s="65">
        <v>1</v>
      </c>
      <c r="H225" s="77">
        <v>1530150</v>
      </c>
      <c r="I225" s="77">
        <v>1515000</v>
      </c>
      <c r="J225" s="77">
        <v>1950000</v>
      </c>
      <c r="K225" s="12">
        <f t="shared" si="18"/>
        <v>1665050</v>
      </c>
      <c r="L225" s="81">
        <f t="shared" si="19"/>
        <v>1665050</v>
      </c>
      <c r="M225" s="15" t="s">
        <v>139</v>
      </c>
      <c r="N225" s="12">
        <f t="shared" si="20"/>
        <v>246890.1729514563</v>
      </c>
      <c r="O225" s="23">
        <f t="shared" si="21"/>
        <v>0.14827793336623904</v>
      </c>
      <c r="P225" s="22"/>
      <c r="Q225" s="82">
        <f t="shared" si="22"/>
        <v>3</v>
      </c>
      <c r="R225" s="83">
        <f t="shared" si="23"/>
        <v>9.0117413891474762E-2</v>
      </c>
    </row>
    <row r="226" spans="2:18" s="85" customFormat="1" ht="18" customHeight="1" x14ac:dyDescent="0.35">
      <c r="B226" s="34">
        <v>222</v>
      </c>
      <c r="C226" s="120"/>
      <c r="D226" s="47" t="s">
        <v>389</v>
      </c>
      <c r="E226" s="121"/>
      <c r="F226" s="99" t="s">
        <v>128</v>
      </c>
      <c r="G226" s="65">
        <v>1</v>
      </c>
      <c r="H226" s="77">
        <v>672262.5</v>
      </c>
      <c r="I226" s="77">
        <v>682500</v>
      </c>
      <c r="J226" s="77">
        <v>910000</v>
      </c>
      <c r="K226" s="12">
        <f t="shared" si="18"/>
        <v>682500</v>
      </c>
      <c r="L226" s="81">
        <f t="shared" si="19"/>
        <v>682500</v>
      </c>
      <c r="M226" s="15" t="s">
        <v>139</v>
      </c>
      <c r="N226" s="12">
        <f t="shared" si="20"/>
        <v>134400.00949435745</v>
      </c>
      <c r="O226" s="23">
        <f t="shared" si="21"/>
        <v>0.1780319254151693</v>
      </c>
      <c r="P226" s="22"/>
      <c r="Q226" s="82">
        <f t="shared" si="22"/>
        <v>3</v>
      </c>
      <c r="R226" s="83">
        <f t="shared" si="23"/>
        <v>1.5000000000000013E-2</v>
      </c>
    </row>
    <row r="227" spans="2:18" s="85" customFormat="1" ht="17.25" customHeight="1" x14ac:dyDescent="0.35">
      <c r="B227" s="34">
        <v>223</v>
      </c>
      <c r="C227" s="120"/>
      <c r="D227" s="47" t="s">
        <v>390</v>
      </c>
      <c r="E227" s="121"/>
      <c r="F227" s="99" t="s">
        <v>128</v>
      </c>
      <c r="G227" s="65">
        <v>1</v>
      </c>
      <c r="H227" s="77">
        <v>1826618.9865000001</v>
      </c>
      <c r="I227" s="77">
        <v>1808533.6500000001</v>
      </c>
      <c r="J227" s="77">
        <v>1722413</v>
      </c>
      <c r="K227" s="12">
        <f t="shared" si="18"/>
        <v>1785855</v>
      </c>
      <c r="L227" s="81">
        <f t="shared" si="19"/>
        <v>1785855</v>
      </c>
      <c r="M227" s="15" t="s">
        <v>139</v>
      </c>
      <c r="N227" s="12">
        <f t="shared" si="20"/>
        <v>55681.734550297791</v>
      </c>
      <c r="O227" s="23">
        <f t="shared" si="21"/>
        <v>3.1179310713964663E-2</v>
      </c>
      <c r="P227" s="22"/>
      <c r="Q227" s="82">
        <f t="shared" si="22"/>
        <v>3</v>
      </c>
      <c r="R227" s="83">
        <f t="shared" si="23"/>
        <v>3.552472065201262E-2</v>
      </c>
    </row>
    <row r="228" spans="2:18" s="85" customFormat="1" ht="15.75" customHeight="1" x14ac:dyDescent="0.35">
      <c r="B228" s="34">
        <v>224</v>
      </c>
      <c r="C228" s="120"/>
      <c r="D228" s="47" t="s">
        <v>391</v>
      </c>
      <c r="E228" s="121"/>
      <c r="F228" s="99" t="s">
        <v>128</v>
      </c>
      <c r="G228" s="65">
        <v>1</v>
      </c>
      <c r="H228" s="77">
        <v>1544400</v>
      </c>
      <c r="I228" s="77">
        <v>1584000</v>
      </c>
      <c r="J228" s="77">
        <v>2080000</v>
      </c>
      <c r="K228" s="12">
        <f t="shared" si="18"/>
        <v>1584000</v>
      </c>
      <c r="L228" s="81">
        <f t="shared" si="19"/>
        <v>1584000</v>
      </c>
      <c r="M228" s="15" t="s">
        <v>139</v>
      </c>
      <c r="N228" s="12">
        <f t="shared" si="20"/>
        <v>298454.77602701052</v>
      </c>
      <c r="O228" s="23">
        <f t="shared" si="21"/>
        <v>0.17190775057235075</v>
      </c>
      <c r="P228" s="22"/>
      <c r="Q228" s="82">
        <f t="shared" si="22"/>
        <v>3</v>
      </c>
      <c r="R228" s="83">
        <f t="shared" si="23"/>
        <v>2.5000000000000022E-2</v>
      </c>
    </row>
    <row r="229" spans="2:18" s="85" customFormat="1" ht="15.75" customHeight="1" x14ac:dyDescent="0.35">
      <c r="B229" s="34">
        <v>225</v>
      </c>
      <c r="C229" s="120"/>
      <c r="D229" s="47" t="s">
        <v>392</v>
      </c>
      <c r="E229" s="121"/>
      <c r="F229" s="99" t="s">
        <v>128</v>
      </c>
      <c r="G229" s="65">
        <v>1</v>
      </c>
      <c r="H229" s="77">
        <v>1470688.6740000001</v>
      </c>
      <c r="I229" s="77">
        <v>1456127.4000000001</v>
      </c>
      <c r="J229" s="77">
        <v>1386788</v>
      </c>
      <c r="K229" s="12">
        <f t="shared" si="18"/>
        <v>1437868</v>
      </c>
      <c r="L229" s="81">
        <f t="shared" si="19"/>
        <v>1437868</v>
      </c>
      <c r="M229" s="15" t="s">
        <v>139</v>
      </c>
      <c r="N229" s="12">
        <f t="shared" si="20"/>
        <v>44831.733906756628</v>
      </c>
      <c r="O229" s="23">
        <f t="shared" si="21"/>
        <v>3.1179310713964677E-2</v>
      </c>
      <c r="P229" s="22"/>
      <c r="Q229" s="82">
        <f t="shared" si="22"/>
        <v>3</v>
      </c>
      <c r="R229" s="83">
        <f t="shared" si="23"/>
        <v>3.5524818689893656E-2</v>
      </c>
    </row>
    <row r="230" spans="2:18" s="85" customFormat="1" ht="28.5" customHeight="1" x14ac:dyDescent="0.35">
      <c r="B230" s="34">
        <v>226</v>
      </c>
      <c r="C230" s="120"/>
      <c r="D230" s="47" t="s">
        <v>393</v>
      </c>
      <c r="E230" s="121"/>
      <c r="F230" s="99" t="s">
        <v>128</v>
      </c>
      <c r="G230" s="65">
        <v>1</v>
      </c>
      <c r="H230" s="77">
        <v>476511.92324999999</v>
      </c>
      <c r="I230" s="77">
        <v>483768.45</v>
      </c>
      <c r="J230" s="77">
        <v>488655</v>
      </c>
      <c r="K230" s="12">
        <f t="shared" si="18"/>
        <v>482978</v>
      </c>
      <c r="L230" s="81">
        <f t="shared" si="19"/>
        <v>482978</v>
      </c>
      <c r="M230" s="15" t="s">
        <v>139</v>
      </c>
      <c r="N230" s="12">
        <f t="shared" si="20"/>
        <v>6109.96268854342</v>
      </c>
      <c r="O230" s="23">
        <f t="shared" si="21"/>
        <v>1.2650590498398725E-2</v>
      </c>
      <c r="P230" s="22"/>
      <c r="Q230" s="82">
        <f t="shared" si="22"/>
        <v>3</v>
      </c>
      <c r="R230" s="83">
        <f t="shared" si="23"/>
        <v>1.3387932266065938E-2</v>
      </c>
    </row>
    <row r="231" spans="2:18" s="85" customFormat="1" ht="16.5" customHeight="1" x14ac:dyDescent="0.35">
      <c r="B231" s="34">
        <v>227</v>
      </c>
      <c r="C231" s="120"/>
      <c r="D231" s="47" t="s">
        <v>394</v>
      </c>
      <c r="E231" s="121"/>
      <c r="F231" s="99" t="s">
        <v>128</v>
      </c>
      <c r="G231" s="65">
        <v>1</v>
      </c>
      <c r="H231" s="77">
        <v>960633.47249999992</v>
      </c>
      <c r="I231" s="77">
        <v>985265.1</v>
      </c>
      <c r="J231" s="77">
        <v>975510</v>
      </c>
      <c r="K231" s="12">
        <f t="shared" si="18"/>
        <v>973803</v>
      </c>
      <c r="L231" s="81">
        <f t="shared" si="19"/>
        <v>973803</v>
      </c>
      <c r="M231" s="15" t="s">
        <v>139</v>
      </c>
      <c r="N231" s="12">
        <f t="shared" si="20"/>
        <v>12404.23395301659</v>
      </c>
      <c r="O231" s="23">
        <f t="shared" si="21"/>
        <v>1.2737931355902383E-2</v>
      </c>
      <c r="P231" s="22"/>
      <c r="Q231" s="82">
        <f t="shared" si="22"/>
        <v>3</v>
      </c>
      <c r="R231" s="83">
        <f t="shared" si="23"/>
        <v>1.3523810770761702E-2</v>
      </c>
    </row>
    <row r="232" spans="2:18" s="85" customFormat="1" ht="16.5" customHeight="1" x14ac:dyDescent="0.35">
      <c r="B232" s="34">
        <v>228</v>
      </c>
      <c r="C232" s="120"/>
      <c r="D232" s="47" t="s">
        <v>395</v>
      </c>
      <c r="E232" s="121"/>
      <c r="F232" s="99" t="s">
        <v>128</v>
      </c>
      <c r="G232" s="65">
        <v>1</v>
      </c>
      <c r="H232" s="77">
        <v>1186655.0115</v>
      </c>
      <c r="I232" s="77">
        <v>1130147.6299999999</v>
      </c>
      <c r="J232" s="77">
        <v>1147358</v>
      </c>
      <c r="K232" s="12">
        <f t="shared" si="18"/>
        <v>1154720</v>
      </c>
      <c r="L232" s="81">
        <f t="shared" si="19"/>
        <v>1154720</v>
      </c>
      <c r="M232" s="15" t="s">
        <v>139</v>
      </c>
      <c r="N232" s="12">
        <f t="shared" si="20"/>
        <v>28964.162086834698</v>
      </c>
      <c r="O232" s="23">
        <f t="shared" si="21"/>
        <v>2.5083272761530825E-2</v>
      </c>
      <c r="P232" s="22"/>
      <c r="Q232" s="82">
        <f t="shared" si="22"/>
        <v>3</v>
      </c>
      <c r="R232" s="83">
        <f t="shared" si="23"/>
        <v>2.1279937993626263E-2</v>
      </c>
    </row>
    <row r="233" spans="2:18" s="85" customFormat="1" ht="16.5" customHeight="1" x14ac:dyDescent="0.35">
      <c r="B233" s="34">
        <v>229</v>
      </c>
      <c r="C233" s="120"/>
      <c r="D233" s="47" t="s">
        <v>396</v>
      </c>
      <c r="E233" s="121"/>
      <c r="F233" s="99" t="s">
        <v>128</v>
      </c>
      <c r="G233" s="65">
        <v>1</v>
      </c>
      <c r="H233" s="77">
        <v>848756.87324999995</v>
      </c>
      <c r="I233" s="77">
        <v>857330.17499999993</v>
      </c>
      <c r="J233" s="77">
        <v>879313</v>
      </c>
      <c r="K233" s="12">
        <f t="shared" si="18"/>
        <v>861800</v>
      </c>
      <c r="L233" s="81">
        <f t="shared" si="19"/>
        <v>861800</v>
      </c>
      <c r="M233" s="15" t="s">
        <v>139</v>
      </c>
      <c r="N233" s="12">
        <f t="shared" si="20"/>
        <v>15760.832147231575</v>
      </c>
      <c r="O233" s="23">
        <f t="shared" si="21"/>
        <v>1.8288270890108167E-2</v>
      </c>
      <c r="P233" s="22"/>
      <c r="Q233" s="82">
        <f t="shared" si="22"/>
        <v>3</v>
      </c>
      <c r="R233" s="83">
        <f t="shared" si="23"/>
        <v>1.5134749071710418E-2</v>
      </c>
    </row>
    <row r="234" spans="2:18" s="85" customFormat="1" ht="18" customHeight="1" x14ac:dyDescent="0.35">
      <c r="B234" s="34">
        <v>230</v>
      </c>
      <c r="C234" s="120"/>
      <c r="D234" s="47" t="s">
        <v>397</v>
      </c>
      <c r="E234" s="121"/>
      <c r="F234" s="99" t="s">
        <v>128</v>
      </c>
      <c r="G234" s="65">
        <v>1</v>
      </c>
      <c r="H234" s="77">
        <v>1377004.811</v>
      </c>
      <c r="I234" s="77">
        <v>1363371.0999999999</v>
      </c>
      <c r="J234" s="77">
        <v>1391195</v>
      </c>
      <c r="K234" s="12">
        <f t="shared" si="18"/>
        <v>1377190</v>
      </c>
      <c r="L234" s="81">
        <f t="shared" si="19"/>
        <v>1377190</v>
      </c>
      <c r="M234" s="15" t="s">
        <v>139</v>
      </c>
      <c r="N234" s="12">
        <f t="shared" si="20"/>
        <v>13912.877432420019</v>
      </c>
      <c r="O234" s="23">
        <f t="shared" si="21"/>
        <v>1.0102363773095133E-2</v>
      </c>
      <c r="P234" s="22"/>
      <c r="Q234" s="82">
        <f t="shared" si="22"/>
        <v>3</v>
      </c>
      <c r="R234" s="83">
        <f t="shared" si="23"/>
        <v>1.00341274624417E-2</v>
      </c>
    </row>
    <row r="235" spans="2:18" s="85" customFormat="1" ht="16.5" customHeight="1" x14ac:dyDescent="0.35">
      <c r="B235" s="34">
        <v>231</v>
      </c>
      <c r="C235" s="120"/>
      <c r="D235" s="47" t="s">
        <v>398</v>
      </c>
      <c r="E235" s="121"/>
      <c r="F235" s="99" t="s">
        <v>128</v>
      </c>
      <c r="G235" s="65">
        <v>1</v>
      </c>
      <c r="H235" s="77">
        <v>755516.94579999999</v>
      </c>
      <c r="I235" s="77">
        <v>767022.28</v>
      </c>
      <c r="J235" s="77">
        <v>759428</v>
      </c>
      <c r="K235" s="12">
        <f t="shared" si="18"/>
        <v>760656</v>
      </c>
      <c r="L235" s="81">
        <f t="shared" si="19"/>
        <v>760656</v>
      </c>
      <c r="M235" s="15" t="s">
        <v>139</v>
      </c>
      <c r="N235" s="12">
        <f t="shared" si="20"/>
        <v>5850.1018328377377</v>
      </c>
      <c r="O235" s="23">
        <f t="shared" si="21"/>
        <v>7.6908665909347232E-3</v>
      </c>
      <c r="P235" s="22"/>
      <c r="Q235" s="82">
        <f t="shared" si="22"/>
        <v>3</v>
      </c>
      <c r="R235" s="83">
        <f t="shared" si="23"/>
        <v>6.7560818556614555E-3</v>
      </c>
    </row>
    <row r="236" spans="2:18" s="85" customFormat="1" ht="16.5" customHeight="1" x14ac:dyDescent="0.35">
      <c r="B236" s="34">
        <v>232</v>
      </c>
      <c r="C236" s="120"/>
      <c r="D236" s="47" t="s">
        <v>399</v>
      </c>
      <c r="E236" s="121"/>
      <c r="F236" s="99" t="s">
        <v>128</v>
      </c>
      <c r="G236" s="65">
        <v>1</v>
      </c>
      <c r="H236" s="77">
        <v>984750</v>
      </c>
      <c r="I236" s="77">
        <v>975000</v>
      </c>
      <c r="J236" s="77">
        <v>1300000</v>
      </c>
      <c r="K236" s="12">
        <f t="shared" si="18"/>
        <v>984750</v>
      </c>
      <c r="L236" s="81">
        <f t="shared" si="19"/>
        <v>984750</v>
      </c>
      <c r="M236" s="15" t="s">
        <v>139</v>
      </c>
      <c r="N236" s="12">
        <f t="shared" si="20"/>
        <v>184888.53624098291</v>
      </c>
      <c r="O236" s="23">
        <f t="shared" si="21"/>
        <v>0.17015587352494785</v>
      </c>
      <c r="P236" s="22"/>
      <c r="Q236" s="82">
        <f t="shared" si="22"/>
        <v>3</v>
      </c>
      <c r="R236" s="83">
        <f t="shared" si="23"/>
        <v>9.9009900990099098E-3</v>
      </c>
    </row>
    <row r="237" spans="2:18" s="85" customFormat="1" ht="17.25" customHeight="1" x14ac:dyDescent="0.35">
      <c r="B237" s="34">
        <v>233</v>
      </c>
      <c r="C237" s="120"/>
      <c r="D237" s="47" t="s">
        <v>400</v>
      </c>
      <c r="E237" s="121"/>
      <c r="F237" s="99" t="s">
        <v>128</v>
      </c>
      <c r="G237" s="65">
        <v>1</v>
      </c>
      <c r="H237" s="77">
        <v>1779100.3020000001</v>
      </c>
      <c r="I237" s="77">
        <v>1806193.2000000002</v>
      </c>
      <c r="J237" s="77">
        <v>1720184</v>
      </c>
      <c r="K237" s="12">
        <f t="shared" si="18"/>
        <v>1768493</v>
      </c>
      <c r="L237" s="81">
        <f t="shared" si="19"/>
        <v>1768493</v>
      </c>
      <c r="M237" s="15" t="s">
        <v>139</v>
      </c>
      <c r="N237" s="12">
        <f t="shared" si="20"/>
        <v>43974.875872543518</v>
      </c>
      <c r="O237" s="23">
        <f t="shared" si="21"/>
        <v>2.4865740655369676E-2</v>
      </c>
      <c r="P237" s="22"/>
      <c r="Q237" s="82">
        <f t="shared" si="22"/>
        <v>3</v>
      </c>
      <c r="R237" s="83">
        <f t="shared" si="23"/>
        <v>2.7316477927817662E-2</v>
      </c>
    </row>
    <row r="238" spans="2:18" s="85" customFormat="1" ht="15.75" customHeight="1" x14ac:dyDescent="0.35">
      <c r="B238" s="34">
        <v>234</v>
      </c>
      <c r="C238" s="120"/>
      <c r="D238" s="47" t="s">
        <v>401</v>
      </c>
      <c r="E238" s="121"/>
      <c r="F238" s="99" t="s">
        <v>128</v>
      </c>
      <c r="G238" s="65">
        <v>1</v>
      </c>
      <c r="H238" s="77">
        <v>796429.34909999999</v>
      </c>
      <c r="I238" s="77">
        <v>788543.91</v>
      </c>
      <c r="J238" s="77">
        <v>796509</v>
      </c>
      <c r="K238" s="12">
        <f t="shared" si="18"/>
        <v>793827</v>
      </c>
      <c r="L238" s="81">
        <f t="shared" si="19"/>
        <v>793827</v>
      </c>
      <c r="M238" s="15" t="s">
        <v>139</v>
      </c>
      <c r="N238" s="12">
        <f t="shared" si="20"/>
        <v>4575.8269338954551</v>
      </c>
      <c r="O238" s="23">
        <f t="shared" si="21"/>
        <v>5.7642591076341671E-3</v>
      </c>
      <c r="P238" s="22"/>
      <c r="Q238" s="82">
        <f t="shared" si="22"/>
        <v>3</v>
      </c>
      <c r="R238" s="83">
        <f t="shared" si="23"/>
        <v>6.6552158089860924E-3</v>
      </c>
    </row>
    <row r="239" spans="2:18" s="85" customFormat="1" ht="16.5" customHeight="1" x14ac:dyDescent="0.35">
      <c r="B239" s="34">
        <v>235</v>
      </c>
      <c r="C239" s="120"/>
      <c r="D239" s="47" t="s">
        <v>402</v>
      </c>
      <c r="E239" s="121"/>
      <c r="F239" s="99" t="s">
        <v>128</v>
      </c>
      <c r="G239" s="65">
        <v>1</v>
      </c>
      <c r="H239" s="77">
        <v>1392559.00875</v>
      </c>
      <c r="I239" s="77">
        <v>1428265.6500000001</v>
      </c>
      <c r="J239" s="77">
        <v>1360253</v>
      </c>
      <c r="K239" s="12">
        <f t="shared" si="18"/>
        <v>1393693</v>
      </c>
      <c r="L239" s="81">
        <f t="shared" si="19"/>
        <v>1393693</v>
      </c>
      <c r="M239" s="15" t="s">
        <v>139</v>
      </c>
      <c r="N239" s="12">
        <f t="shared" si="20"/>
        <v>34020.491351374803</v>
      </c>
      <c r="O239" s="23">
        <f t="shared" si="21"/>
        <v>2.4410327285008457E-2</v>
      </c>
      <c r="P239" s="22"/>
      <c r="Q239" s="82">
        <f t="shared" si="22"/>
        <v>3</v>
      </c>
      <c r="R239" s="83">
        <f t="shared" si="23"/>
        <v>2.3993806383471816E-2</v>
      </c>
    </row>
    <row r="240" spans="2:18" s="85" customFormat="1" ht="16.5" customHeight="1" x14ac:dyDescent="0.35">
      <c r="B240" s="34">
        <v>236</v>
      </c>
      <c r="C240" s="120"/>
      <c r="D240" s="47" t="s">
        <v>403</v>
      </c>
      <c r="E240" s="121"/>
      <c r="F240" s="99" t="s">
        <v>128</v>
      </c>
      <c r="G240" s="65">
        <v>1</v>
      </c>
      <c r="H240" s="77">
        <v>782069.78520000004</v>
      </c>
      <c r="I240" s="77">
        <v>774326.52</v>
      </c>
      <c r="J240" s="77">
        <v>782148</v>
      </c>
      <c r="K240" s="12">
        <f t="shared" si="18"/>
        <v>779515</v>
      </c>
      <c r="L240" s="81">
        <f t="shared" si="19"/>
        <v>779515</v>
      </c>
      <c r="M240" s="15" t="s">
        <v>139</v>
      </c>
      <c r="N240" s="12">
        <f t="shared" si="20"/>
        <v>4493.3251032850594</v>
      </c>
      <c r="O240" s="23">
        <f t="shared" si="21"/>
        <v>5.764259107634194E-3</v>
      </c>
      <c r="P240" s="22"/>
      <c r="Q240" s="82">
        <f t="shared" si="22"/>
        <v>3</v>
      </c>
      <c r="R240" s="83">
        <f t="shared" si="23"/>
        <v>6.65603612502641E-3</v>
      </c>
    </row>
    <row r="241" spans="2:18" s="85" customFormat="1" ht="16.5" customHeight="1" x14ac:dyDescent="0.35">
      <c r="B241" s="34">
        <v>237</v>
      </c>
      <c r="C241" s="120"/>
      <c r="D241" s="47" t="s">
        <v>404</v>
      </c>
      <c r="E241" s="121"/>
      <c r="F241" s="99" t="s">
        <v>128</v>
      </c>
      <c r="G241" s="65">
        <v>1</v>
      </c>
      <c r="H241" s="77">
        <v>780543.39240000001</v>
      </c>
      <c r="I241" s="77">
        <v>792429.84</v>
      </c>
      <c r="J241" s="77">
        <v>784584</v>
      </c>
      <c r="K241" s="12">
        <f t="shared" si="18"/>
        <v>785852</v>
      </c>
      <c r="L241" s="81">
        <f t="shared" si="19"/>
        <v>785852</v>
      </c>
      <c r="M241" s="15" t="s">
        <v>139</v>
      </c>
      <c r="N241" s="12">
        <f t="shared" si="20"/>
        <v>6043.8860516271843</v>
      </c>
      <c r="O241" s="23">
        <f t="shared" si="21"/>
        <v>7.6908665909346651E-3</v>
      </c>
      <c r="P241" s="22"/>
      <c r="Q241" s="82">
        <f t="shared" si="22"/>
        <v>3</v>
      </c>
      <c r="R241" s="83">
        <f t="shared" si="23"/>
        <v>6.7552256659014764E-3</v>
      </c>
    </row>
    <row r="242" spans="2:18" s="85" customFormat="1" ht="27" customHeight="1" x14ac:dyDescent="0.35">
      <c r="B242" s="34">
        <v>238</v>
      </c>
      <c r="C242" s="120"/>
      <c r="D242" s="47" t="s">
        <v>405</v>
      </c>
      <c r="E242" s="121"/>
      <c r="F242" s="99" t="s">
        <v>128</v>
      </c>
      <c r="G242" s="65">
        <v>1</v>
      </c>
      <c r="H242" s="77">
        <v>679157.5</v>
      </c>
      <c r="I242" s="77">
        <v>689500</v>
      </c>
      <c r="J242" s="77">
        <v>910000</v>
      </c>
      <c r="K242" s="12">
        <f t="shared" si="18"/>
        <v>689500</v>
      </c>
      <c r="L242" s="81">
        <f t="shared" si="19"/>
        <v>689500</v>
      </c>
      <c r="M242" s="15" t="s">
        <v>139</v>
      </c>
      <c r="N242" s="12">
        <f t="shared" si="20"/>
        <v>130393.93973168384</v>
      </c>
      <c r="O242" s="23">
        <f t="shared" si="21"/>
        <v>0.17167205654867024</v>
      </c>
      <c r="P242" s="22"/>
      <c r="Q242" s="82">
        <f t="shared" si="22"/>
        <v>3</v>
      </c>
      <c r="R242" s="83">
        <f t="shared" si="23"/>
        <v>1.5000000000000013E-2</v>
      </c>
    </row>
    <row r="243" spans="2:18" s="85" customFormat="1" ht="26.25" customHeight="1" x14ac:dyDescent="0.35">
      <c r="B243" s="34">
        <v>239</v>
      </c>
      <c r="C243" s="120"/>
      <c r="D243" s="47" t="s">
        <v>406</v>
      </c>
      <c r="E243" s="121"/>
      <c r="F243" s="99" t="s">
        <v>128</v>
      </c>
      <c r="G243" s="65">
        <v>1</v>
      </c>
      <c r="H243" s="77">
        <v>886275</v>
      </c>
      <c r="I243" s="77">
        <v>877500</v>
      </c>
      <c r="J243" s="77">
        <v>1170000</v>
      </c>
      <c r="K243" s="12">
        <f t="shared" si="18"/>
        <v>886275</v>
      </c>
      <c r="L243" s="81">
        <f t="shared" si="19"/>
        <v>886275</v>
      </c>
      <c r="M243" s="15" t="s">
        <v>139</v>
      </c>
      <c r="N243" s="12">
        <f t="shared" si="20"/>
        <v>166399.68261688482</v>
      </c>
      <c r="O243" s="23">
        <f t="shared" si="21"/>
        <v>0.17015587352494804</v>
      </c>
      <c r="P243" s="22"/>
      <c r="Q243" s="82">
        <f t="shared" si="22"/>
        <v>3</v>
      </c>
      <c r="R243" s="83">
        <f t="shared" si="23"/>
        <v>9.9009900990099098E-3</v>
      </c>
    </row>
    <row r="244" spans="2:18" s="85" customFormat="1" ht="27.75" customHeight="1" x14ac:dyDescent="0.35">
      <c r="B244" s="34">
        <v>240</v>
      </c>
      <c r="C244" s="120"/>
      <c r="D244" s="47" t="s">
        <v>407</v>
      </c>
      <c r="E244" s="121"/>
      <c r="F244" s="99" t="s">
        <v>128</v>
      </c>
      <c r="G244" s="65">
        <v>1</v>
      </c>
      <c r="H244" s="77">
        <v>1061830</v>
      </c>
      <c r="I244" s="77">
        <v>1078000</v>
      </c>
      <c r="J244" s="77">
        <v>1430000</v>
      </c>
      <c r="K244" s="12">
        <f t="shared" si="18"/>
        <v>1078000</v>
      </c>
      <c r="L244" s="81">
        <f t="shared" si="19"/>
        <v>1078000</v>
      </c>
      <c r="M244" s="15" t="s">
        <v>139</v>
      </c>
      <c r="N244" s="12">
        <f t="shared" si="20"/>
        <v>208052.324268039</v>
      </c>
      <c r="O244" s="23">
        <f t="shared" si="21"/>
        <v>0.17484221175913617</v>
      </c>
      <c r="P244" s="22"/>
      <c r="Q244" s="82">
        <f t="shared" si="22"/>
        <v>3</v>
      </c>
      <c r="R244" s="83">
        <f t="shared" si="23"/>
        <v>1.5000000000000013E-2</v>
      </c>
    </row>
    <row r="245" spans="2:18" s="85" customFormat="1" ht="16.5" customHeight="1" x14ac:dyDescent="0.35">
      <c r="B245" s="34">
        <v>241</v>
      </c>
      <c r="C245" s="120"/>
      <c r="D245" s="47" t="s">
        <v>408</v>
      </c>
      <c r="E245" s="121"/>
      <c r="F245" s="99" t="s">
        <v>128</v>
      </c>
      <c r="G245" s="65">
        <v>1</v>
      </c>
      <c r="H245" s="77">
        <v>1381949.872</v>
      </c>
      <c r="I245" s="77">
        <v>1368267.2</v>
      </c>
      <c r="J245" s="77">
        <v>1354720</v>
      </c>
      <c r="K245" s="12">
        <f t="shared" si="18"/>
        <v>1368312</v>
      </c>
      <c r="L245" s="81">
        <f t="shared" si="19"/>
        <v>1368312</v>
      </c>
      <c r="M245" s="15" t="s">
        <v>139</v>
      </c>
      <c r="N245" s="12">
        <f t="shared" si="20"/>
        <v>13614.992165721616</v>
      </c>
      <c r="O245" s="23">
        <f t="shared" si="21"/>
        <v>9.9502077086079267E-3</v>
      </c>
      <c r="P245" s="22"/>
      <c r="Q245" s="82">
        <f t="shared" si="22"/>
        <v>3</v>
      </c>
      <c r="R245" s="83">
        <f t="shared" si="23"/>
        <v>9.9334070007425224E-3</v>
      </c>
    </row>
    <row r="246" spans="2:18" s="85" customFormat="1" ht="17.25" customHeight="1" x14ac:dyDescent="0.35">
      <c r="B246" s="34">
        <v>242</v>
      </c>
      <c r="C246" s="120"/>
      <c r="D246" s="47" t="s">
        <v>409</v>
      </c>
      <c r="E246" s="121"/>
      <c r="F246" s="99" t="s">
        <v>128</v>
      </c>
      <c r="G246" s="65">
        <v>1</v>
      </c>
      <c r="H246" s="77">
        <v>749861.55562500004</v>
      </c>
      <c r="I246" s="77">
        <v>769088.77500000002</v>
      </c>
      <c r="J246" s="77">
        <v>788809</v>
      </c>
      <c r="K246" s="12">
        <f t="shared" si="18"/>
        <v>769253</v>
      </c>
      <c r="L246" s="81">
        <f t="shared" si="19"/>
        <v>769253</v>
      </c>
      <c r="M246" s="15" t="s">
        <v>139</v>
      </c>
      <c r="N246" s="12">
        <f t="shared" si="20"/>
        <v>19474.24222868383</v>
      </c>
      <c r="O246" s="23">
        <f t="shared" si="21"/>
        <v>2.5315779644244415E-2</v>
      </c>
      <c r="P246" s="22"/>
      <c r="Q246" s="82">
        <f t="shared" si="22"/>
        <v>3</v>
      </c>
      <c r="R246" s="83">
        <f t="shared" si="23"/>
        <v>2.5208149171988881E-2</v>
      </c>
    </row>
    <row r="247" spans="2:18" s="85" customFormat="1" ht="17.25" customHeight="1" x14ac:dyDescent="0.35">
      <c r="B247" s="34">
        <v>243</v>
      </c>
      <c r="C247" s="120"/>
      <c r="D247" s="47" t="s">
        <v>410</v>
      </c>
      <c r="E247" s="121"/>
      <c r="F247" s="99" t="s">
        <v>128</v>
      </c>
      <c r="G247" s="65">
        <v>1</v>
      </c>
      <c r="H247" s="77">
        <v>932511.43650000007</v>
      </c>
      <c r="I247" s="77">
        <v>923278.65</v>
      </c>
      <c r="J247" s="77">
        <v>879313</v>
      </c>
      <c r="K247" s="12">
        <f t="shared" si="18"/>
        <v>911701</v>
      </c>
      <c r="L247" s="81">
        <f t="shared" si="19"/>
        <v>911701</v>
      </c>
      <c r="M247" s="15" t="s">
        <v>139</v>
      </c>
      <c r="N247" s="12">
        <f t="shared" si="20"/>
        <v>28426.209656235755</v>
      </c>
      <c r="O247" s="23">
        <f t="shared" si="21"/>
        <v>3.117931071396466E-2</v>
      </c>
      <c r="P247" s="22"/>
      <c r="Q247" s="82">
        <f t="shared" si="22"/>
        <v>3</v>
      </c>
      <c r="R247" s="83">
        <f t="shared" si="23"/>
        <v>3.5524804733130688E-2</v>
      </c>
    </row>
    <row r="248" spans="2:18" s="85" customFormat="1" ht="17.25" customHeight="1" x14ac:dyDescent="0.35">
      <c r="B248" s="34">
        <v>244</v>
      </c>
      <c r="C248" s="120"/>
      <c r="D248" s="47" t="s">
        <v>411</v>
      </c>
      <c r="E248" s="121"/>
      <c r="F248" s="99" t="s">
        <v>128</v>
      </c>
      <c r="G248" s="65">
        <v>1</v>
      </c>
      <c r="H248" s="77">
        <v>1239776.4554999999</v>
      </c>
      <c r="I248" s="77">
        <v>1258656.3</v>
      </c>
      <c r="J248" s="77">
        <v>1271370</v>
      </c>
      <c r="K248" s="12">
        <f t="shared" si="18"/>
        <v>1256601</v>
      </c>
      <c r="L248" s="81">
        <f t="shared" si="19"/>
        <v>1256601</v>
      </c>
      <c r="M248" s="15" t="s">
        <v>139</v>
      </c>
      <c r="N248" s="12">
        <f t="shared" si="20"/>
        <v>15896.743639855244</v>
      </c>
      <c r="O248" s="23">
        <f t="shared" si="21"/>
        <v>1.2650590498398753E-2</v>
      </c>
      <c r="P248" s="22"/>
      <c r="Q248" s="82">
        <f t="shared" si="22"/>
        <v>3</v>
      </c>
      <c r="R248" s="83">
        <f t="shared" si="23"/>
        <v>1.3388931331425047E-2</v>
      </c>
    </row>
    <row r="249" spans="2:18" s="85" customFormat="1" ht="15.75" customHeight="1" x14ac:dyDescent="0.35">
      <c r="B249" s="34">
        <v>245</v>
      </c>
      <c r="C249" s="120"/>
      <c r="D249" s="47" t="s">
        <v>412</v>
      </c>
      <c r="E249" s="121"/>
      <c r="F249" s="99" t="s">
        <v>128</v>
      </c>
      <c r="G249" s="65">
        <v>1</v>
      </c>
      <c r="H249" s="77">
        <v>1062658.6425000001</v>
      </c>
      <c r="I249" s="77">
        <v>1089906.3</v>
      </c>
      <c r="J249" s="77">
        <v>1038006</v>
      </c>
      <c r="K249" s="12">
        <f t="shared" si="18"/>
        <v>1063524</v>
      </c>
      <c r="L249" s="81">
        <f t="shared" si="19"/>
        <v>1063524</v>
      </c>
      <c r="M249" s="15" t="s">
        <v>139</v>
      </c>
      <c r="N249" s="12">
        <f t="shared" si="20"/>
        <v>25960.960310820938</v>
      </c>
      <c r="O249" s="23">
        <f t="shared" si="21"/>
        <v>2.4410327285008433E-2</v>
      </c>
      <c r="P249" s="22"/>
      <c r="Q249" s="82">
        <f t="shared" si="22"/>
        <v>3</v>
      </c>
      <c r="R249" s="83">
        <f t="shared" si="23"/>
        <v>2.3993816782695965E-2</v>
      </c>
    </row>
    <row r="250" spans="2:18" s="85" customFormat="1" ht="18" customHeight="1" x14ac:dyDescent="0.35">
      <c r="B250" s="34">
        <v>246</v>
      </c>
      <c r="C250" s="120"/>
      <c r="D250" s="47" t="s">
        <v>413</v>
      </c>
      <c r="E250" s="121"/>
      <c r="F250" s="99" t="s">
        <v>128</v>
      </c>
      <c r="G250" s="65">
        <v>1</v>
      </c>
      <c r="H250" s="77">
        <v>723610.50300000003</v>
      </c>
      <c r="I250" s="77">
        <v>689152.86</v>
      </c>
      <c r="J250" s="77">
        <v>696114</v>
      </c>
      <c r="K250" s="12">
        <f t="shared" si="18"/>
        <v>702959</v>
      </c>
      <c r="L250" s="81">
        <f t="shared" si="19"/>
        <v>702959</v>
      </c>
      <c r="M250" s="15" t="s">
        <v>139</v>
      </c>
      <c r="N250" s="12">
        <f t="shared" si="20"/>
        <v>18220.15508735707</v>
      </c>
      <c r="O250" s="23">
        <f t="shared" si="21"/>
        <v>2.5919224238015216E-2</v>
      </c>
      <c r="P250" s="22"/>
      <c r="Q250" s="82">
        <f t="shared" si="22"/>
        <v>3</v>
      </c>
      <c r="R250" s="83">
        <f t="shared" si="23"/>
        <v>1.9640035905365782E-2</v>
      </c>
    </row>
    <row r="251" spans="2:18" s="85" customFormat="1" ht="30.75" customHeight="1" x14ac:dyDescent="0.35">
      <c r="B251" s="34">
        <v>247</v>
      </c>
      <c r="C251" s="120"/>
      <c r="D251" s="47" t="s">
        <v>414</v>
      </c>
      <c r="E251" s="121"/>
      <c r="F251" s="99" t="s">
        <v>128</v>
      </c>
      <c r="G251" s="65">
        <v>1</v>
      </c>
      <c r="H251" s="77">
        <v>799920</v>
      </c>
      <c r="I251" s="77">
        <v>808000</v>
      </c>
      <c r="J251" s="77">
        <v>1040000</v>
      </c>
      <c r="K251" s="12">
        <f t="shared" si="18"/>
        <v>808000</v>
      </c>
      <c r="L251" s="81">
        <f t="shared" si="19"/>
        <v>808000</v>
      </c>
      <c r="M251" s="15" t="s">
        <v>139</v>
      </c>
      <c r="N251" s="12">
        <f t="shared" si="20"/>
        <v>136337.62796821719</v>
      </c>
      <c r="O251" s="23">
        <f t="shared" si="21"/>
        <v>0.15446572551461205</v>
      </c>
      <c r="P251" s="22"/>
      <c r="Q251" s="82">
        <f t="shared" si="22"/>
        <v>3</v>
      </c>
      <c r="R251" s="83">
        <f t="shared" si="23"/>
        <v>1.0000000000000009E-2</v>
      </c>
    </row>
    <row r="252" spans="2:18" s="85" customFormat="1" ht="16.5" customHeight="1" x14ac:dyDescent="0.35">
      <c r="B252" s="34">
        <v>248</v>
      </c>
      <c r="C252" s="120"/>
      <c r="D252" s="47" t="s">
        <v>415</v>
      </c>
      <c r="E252" s="121"/>
      <c r="F252" s="99" t="s">
        <v>128</v>
      </c>
      <c r="G252" s="65">
        <v>1</v>
      </c>
      <c r="H252" s="77">
        <v>1554604.3422000001</v>
      </c>
      <c r="I252" s="77">
        <v>1539212.22</v>
      </c>
      <c r="J252" s="77">
        <v>1562652</v>
      </c>
      <c r="K252" s="12">
        <f t="shared" si="18"/>
        <v>1552156</v>
      </c>
      <c r="L252" s="81">
        <f t="shared" si="19"/>
        <v>1552156</v>
      </c>
      <c r="M252" s="15" t="s">
        <v>139</v>
      </c>
      <c r="N252" s="12">
        <f t="shared" si="20"/>
        <v>11910.118305695911</v>
      </c>
      <c r="O252" s="23">
        <f t="shared" si="21"/>
        <v>7.6732730909293478E-3</v>
      </c>
      <c r="P252" s="22"/>
      <c r="Q252" s="82">
        <f t="shared" si="22"/>
        <v>3</v>
      </c>
      <c r="R252" s="83">
        <f t="shared" si="23"/>
        <v>8.3392262117982785E-3</v>
      </c>
    </row>
    <row r="253" spans="2:18" s="85" customFormat="1" ht="118.5" customHeight="1" x14ac:dyDescent="0.35">
      <c r="B253" s="34">
        <v>249</v>
      </c>
      <c r="C253" s="44" t="s">
        <v>416</v>
      </c>
      <c r="D253" s="100" t="s">
        <v>416</v>
      </c>
      <c r="E253" s="42" t="s">
        <v>417</v>
      </c>
      <c r="F253" s="66" t="s">
        <v>128</v>
      </c>
      <c r="G253" s="65">
        <v>1</v>
      </c>
      <c r="H253" s="77">
        <v>1025676.6585</v>
      </c>
      <c r="I253" s="77">
        <v>1041296.1</v>
      </c>
      <c r="J253" s="77">
        <v>1067996</v>
      </c>
      <c r="K253" s="12">
        <f t="shared" si="18"/>
        <v>1044990</v>
      </c>
      <c r="L253" s="81">
        <f t="shared" si="19"/>
        <v>1044990</v>
      </c>
      <c r="M253" s="15" t="s">
        <v>139</v>
      </c>
      <c r="N253" s="12">
        <f t="shared" si="20"/>
        <v>21400.071175020046</v>
      </c>
      <c r="O253" s="23">
        <f t="shared" si="21"/>
        <v>2.0478741088245565E-2</v>
      </c>
      <c r="P253" s="22"/>
      <c r="Q253" s="82">
        <f t="shared" si="22"/>
        <v>3</v>
      </c>
      <c r="R253" s="83">
        <f t="shared" si="23"/>
        <v>1.8481843366922157E-2</v>
      </c>
    </row>
    <row r="254" spans="2:18" s="85" customFormat="1" ht="17.25" customHeight="1" x14ac:dyDescent="0.35">
      <c r="B254" s="34">
        <v>250</v>
      </c>
      <c r="C254" s="122" t="s">
        <v>418</v>
      </c>
      <c r="D254" s="45" t="s">
        <v>419</v>
      </c>
      <c r="E254" s="117" t="s">
        <v>420</v>
      </c>
      <c r="F254" s="66" t="s">
        <v>128</v>
      </c>
      <c r="G254" s="65">
        <v>1</v>
      </c>
      <c r="H254" s="77">
        <v>128577.98940000001</v>
      </c>
      <c r="I254" s="77">
        <v>127304.94</v>
      </c>
      <c r="J254" s="77">
        <v>129903</v>
      </c>
      <c r="K254" s="12">
        <f t="shared" si="18"/>
        <v>128595</v>
      </c>
      <c r="L254" s="81">
        <f t="shared" si="19"/>
        <v>128595</v>
      </c>
      <c r="M254" s="15" t="s">
        <v>139</v>
      </c>
      <c r="N254" s="12">
        <f t="shared" si="20"/>
        <v>1299.1165991134578</v>
      </c>
      <c r="O254" s="23">
        <f t="shared" si="21"/>
        <v>1.0102363773095074E-2</v>
      </c>
      <c r="P254" s="22"/>
      <c r="Q254" s="82">
        <f t="shared" si="22"/>
        <v>3</v>
      </c>
      <c r="R254" s="83">
        <f t="shared" si="23"/>
        <v>1.0031960807185381E-2</v>
      </c>
    </row>
    <row r="255" spans="2:18" s="85" customFormat="1" x14ac:dyDescent="0.35">
      <c r="B255" s="34">
        <v>251</v>
      </c>
      <c r="C255" s="123"/>
      <c r="D255" s="91" t="s">
        <v>421</v>
      </c>
      <c r="E255" s="118"/>
      <c r="F255" s="66" t="s">
        <v>128</v>
      </c>
      <c r="G255" s="65">
        <v>1</v>
      </c>
      <c r="H255" s="77">
        <v>146305.62555</v>
      </c>
      <c r="I255" s="77">
        <v>148533.63</v>
      </c>
      <c r="J255" s="77">
        <v>147063</v>
      </c>
      <c r="K255" s="12">
        <f t="shared" si="18"/>
        <v>147301</v>
      </c>
      <c r="L255" s="81">
        <f t="shared" si="19"/>
        <v>147301</v>
      </c>
      <c r="M255" s="15" t="s">
        <v>139</v>
      </c>
      <c r="N255" s="12">
        <f t="shared" si="20"/>
        <v>1132.8704312227308</v>
      </c>
      <c r="O255" s="23">
        <f t="shared" si="21"/>
        <v>7.6908665909347206E-3</v>
      </c>
      <c r="P255" s="22"/>
      <c r="Q255" s="82">
        <f t="shared" si="22"/>
        <v>3</v>
      </c>
      <c r="R255" s="83">
        <f t="shared" si="23"/>
        <v>6.7574181438008196E-3</v>
      </c>
    </row>
    <row r="256" spans="2:18" s="85" customFormat="1" x14ac:dyDescent="0.35">
      <c r="B256" s="34">
        <v>252</v>
      </c>
      <c r="C256" s="123"/>
      <c r="D256" s="91" t="s">
        <v>422</v>
      </c>
      <c r="E256" s="118"/>
      <c r="F256" s="66" t="s">
        <v>128</v>
      </c>
      <c r="G256" s="65">
        <v>1</v>
      </c>
      <c r="H256" s="77">
        <v>175675.46100000001</v>
      </c>
      <c r="I256" s="77">
        <v>173936.1</v>
      </c>
      <c r="J256" s="77">
        <v>178396</v>
      </c>
      <c r="K256" s="12">
        <f t="shared" si="18"/>
        <v>176003</v>
      </c>
      <c r="L256" s="81">
        <f t="shared" si="19"/>
        <v>176003</v>
      </c>
      <c r="M256" s="15" t="s">
        <v>139</v>
      </c>
      <c r="N256" s="12">
        <f t="shared" si="20"/>
        <v>2247.8662900938566</v>
      </c>
      <c r="O256" s="23">
        <f t="shared" si="21"/>
        <v>1.2771784664427506E-2</v>
      </c>
      <c r="P256" s="22"/>
      <c r="Q256" s="82">
        <f t="shared" si="22"/>
        <v>3</v>
      </c>
      <c r="R256" s="83">
        <f t="shared" si="23"/>
        <v>1.1743549825855237E-2</v>
      </c>
    </row>
    <row r="257" spans="2:18" s="85" customFormat="1" x14ac:dyDescent="0.35">
      <c r="B257" s="34">
        <v>253</v>
      </c>
      <c r="C257" s="124"/>
      <c r="D257" s="91" t="s">
        <v>423</v>
      </c>
      <c r="E257" s="119"/>
      <c r="F257" s="66" t="s">
        <v>128</v>
      </c>
      <c r="G257" s="65">
        <v>1</v>
      </c>
      <c r="H257" s="77">
        <v>182632.905</v>
      </c>
      <c r="I257" s="77">
        <v>187315.80000000002</v>
      </c>
      <c r="J257" s="77">
        <v>178396</v>
      </c>
      <c r="K257" s="12">
        <f t="shared" si="18"/>
        <v>182782</v>
      </c>
      <c r="L257" s="81">
        <f t="shared" si="19"/>
        <v>182782</v>
      </c>
      <c r="M257" s="15" t="s">
        <v>139</v>
      </c>
      <c r="N257" s="12">
        <f t="shared" si="20"/>
        <v>4461.7579046838046</v>
      </c>
      <c r="O257" s="23">
        <f t="shared" si="21"/>
        <v>2.4410327285008453E-2</v>
      </c>
      <c r="P257" s="22"/>
      <c r="Q257" s="82">
        <f t="shared" si="22"/>
        <v>3</v>
      </c>
      <c r="R257" s="83">
        <f t="shared" si="23"/>
        <v>2.3995798273352964E-2</v>
      </c>
    </row>
    <row r="258" spans="2:18" s="85" customFormat="1" ht="36" customHeight="1" x14ac:dyDescent="0.35">
      <c r="B258" s="34">
        <v>254</v>
      </c>
      <c r="C258" s="37" t="s">
        <v>424</v>
      </c>
      <c r="D258" s="86" t="s">
        <v>425</v>
      </c>
      <c r="E258" s="114" t="s">
        <v>157</v>
      </c>
      <c r="F258" s="66" t="s">
        <v>128</v>
      </c>
      <c r="G258" s="65">
        <v>1</v>
      </c>
      <c r="H258" s="77">
        <v>263416.29435000004</v>
      </c>
      <c r="I258" s="77">
        <v>267427.71000000002</v>
      </c>
      <c r="J258" s="77">
        <v>270129</v>
      </c>
      <c r="K258" s="12">
        <f t="shared" si="18"/>
        <v>266991</v>
      </c>
      <c r="L258" s="81">
        <f t="shared" si="19"/>
        <v>266991</v>
      </c>
      <c r="M258" s="15" t="s">
        <v>139</v>
      </c>
      <c r="N258" s="12">
        <f t="shared" si="20"/>
        <v>3377.593826101308</v>
      </c>
      <c r="O258" s="23">
        <f t="shared" si="21"/>
        <v>1.265059049839864E-2</v>
      </c>
      <c r="P258" s="22"/>
      <c r="Q258" s="82">
        <f t="shared" si="22"/>
        <v>3</v>
      </c>
      <c r="R258" s="83">
        <f t="shared" si="23"/>
        <v>1.3388861984111711E-2</v>
      </c>
    </row>
    <row r="259" spans="2:18" s="85" customFormat="1" ht="35.25" customHeight="1" x14ac:dyDescent="0.35">
      <c r="B259" s="34">
        <v>255</v>
      </c>
      <c r="C259" s="37" t="s">
        <v>424</v>
      </c>
      <c r="D259" s="86" t="s">
        <v>426</v>
      </c>
      <c r="E259" s="115"/>
      <c r="F259" s="66" t="s">
        <v>128</v>
      </c>
      <c r="G259" s="65">
        <v>1</v>
      </c>
      <c r="H259" s="77">
        <v>334825.30200000003</v>
      </c>
      <c r="I259" s="77">
        <v>331510.2</v>
      </c>
      <c r="J259" s="77">
        <v>315724</v>
      </c>
      <c r="K259" s="12">
        <f t="shared" si="18"/>
        <v>327353</v>
      </c>
      <c r="L259" s="81">
        <f t="shared" si="19"/>
        <v>327353</v>
      </c>
      <c r="M259" s="15" t="s">
        <v>139</v>
      </c>
      <c r="N259" s="12">
        <f t="shared" si="20"/>
        <v>10206.646117486467</v>
      </c>
      <c r="O259" s="23">
        <f t="shared" si="21"/>
        <v>3.1179310713964663E-2</v>
      </c>
      <c r="P259" s="22"/>
      <c r="Q259" s="82">
        <f t="shared" si="22"/>
        <v>3</v>
      </c>
      <c r="R259" s="83">
        <f t="shared" si="23"/>
        <v>3.5524342223837824E-2</v>
      </c>
    </row>
    <row r="260" spans="2:18" s="85" customFormat="1" ht="37.5" customHeight="1" x14ac:dyDescent="0.35">
      <c r="B260" s="34">
        <v>256</v>
      </c>
      <c r="C260" s="37" t="s">
        <v>424</v>
      </c>
      <c r="D260" s="86" t="s">
        <v>427</v>
      </c>
      <c r="E260" s="116"/>
      <c r="F260" s="66" t="s">
        <v>128</v>
      </c>
      <c r="G260" s="65">
        <v>1</v>
      </c>
      <c r="H260" s="77">
        <v>324561.12479999999</v>
      </c>
      <c r="I260" s="77">
        <v>329503.68</v>
      </c>
      <c r="J260" s="77">
        <v>332832</v>
      </c>
      <c r="K260" s="12">
        <f t="shared" si="18"/>
        <v>328966</v>
      </c>
      <c r="L260" s="81">
        <f t="shared" si="19"/>
        <v>328966</v>
      </c>
      <c r="M260" s="15" t="s">
        <v>139</v>
      </c>
      <c r="N260" s="12">
        <f t="shared" si="20"/>
        <v>4161.6091139009823</v>
      </c>
      <c r="O260" s="23">
        <f t="shared" si="21"/>
        <v>1.265059049839873E-2</v>
      </c>
      <c r="P260" s="22"/>
      <c r="Q260" s="82">
        <f t="shared" si="22"/>
        <v>3</v>
      </c>
      <c r="R260" s="83">
        <f t="shared" si="23"/>
        <v>1.3390062194877261E-2</v>
      </c>
    </row>
    <row r="261" spans="2:18" s="85" customFormat="1" ht="18" customHeight="1" x14ac:dyDescent="0.35">
      <c r="B261" s="34">
        <v>257</v>
      </c>
      <c r="C261" s="44" t="s">
        <v>428</v>
      </c>
      <c r="D261" s="91" t="s">
        <v>429</v>
      </c>
      <c r="E261" s="117" t="s">
        <v>430</v>
      </c>
      <c r="F261" s="66" t="s">
        <v>128</v>
      </c>
      <c r="G261" s="65">
        <v>1</v>
      </c>
      <c r="H261" s="77">
        <v>19341.095999999998</v>
      </c>
      <c r="I261" s="77">
        <v>19149.599999999999</v>
      </c>
      <c r="J261" s="77">
        <v>18960</v>
      </c>
      <c r="K261" s="12">
        <f t="shared" si="18"/>
        <v>19150</v>
      </c>
      <c r="L261" s="81">
        <f t="shared" si="19"/>
        <v>19150</v>
      </c>
      <c r="M261" s="15" t="s">
        <v>139</v>
      </c>
      <c r="N261" s="12">
        <f t="shared" si="20"/>
        <v>190.54878606802924</v>
      </c>
      <c r="O261" s="23">
        <f t="shared" si="21"/>
        <v>9.9502077086078763E-3</v>
      </c>
      <c r="P261" s="22"/>
      <c r="Q261" s="82">
        <f t="shared" si="22"/>
        <v>3</v>
      </c>
      <c r="R261" s="83">
        <f t="shared" si="23"/>
        <v>9.9216710182767898E-3</v>
      </c>
    </row>
    <row r="262" spans="2:18" s="85" customFormat="1" ht="18" customHeight="1" x14ac:dyDescent="0.35">
      <c r="B262" s="34">
        <v>258</v>
      </c>
      <c r="C262" s="44" t="s">
        <v>428</v>
      </c>
      <c r="D262" s="91" t="s">
        <v>431</v>
      </c>
      <c r="E262" s="118"/>
      <c r="F262" s="66" t="s">
        <v>128</v>
      </c>
      <c r="G262" s="65">
        <v>1</v>
      </c>
      <c r="H262" s="77">
        <v>18208.71</v>
      </c>
      <c r="I262" s="77">
        <v>18675.599999999999</v>
      </c>
      <c r="J262" s="77">
        <v>18960</v>
      </c>
      <c r="K262" s="12">
        <f t="shared" ref="K262:K297" si="24">IFERROR(IF(O262&gt;(0.15),ROUND(MEDIAN(H262:J262),0),ROUND(AVERAGE(H262:J262),0)),"")</f>
        <v>18615</v>
      </c>
      <c r="L262" s="81">
        <f t="shared" ref="L262:L297" si="25">IFERROR(K262*G262,"")</f>
        <v>18615</v>
      </c>
      <c r="M262" s="15" t="s">
        <v>139</v>
      </c>
      <c r="N262" s="12">
        <f t="shared" ref="N262:N297" si="26">IFERROR(STDEV(H262:J262),"")</f>
        <v>379.32094946100761</v>
      </c>
      <c r="O262" s="23">
        <f t="shared" ref="O262:O297" si="27">IFERROR(N262/AVERAGE(H262:J262),"")</f>
        <v>2.0377418010590925E-2</v>
      </c>
      <c r="P262" s="22"/>
      <c r="Q262" s="82">
        <f t="shared" ref="Q262:Q297" si="28">COUNTIF(H262:J262,"&gt;0")</f>
        <v>3</v>
      </c>
      <c r="R262" s="83">
        <f t="shared" ref="R262:R297" si="29">1-(MIN(H262:J262)/K262)</f>
        <v>2.1825946817083053E-2</v>
      </c>
    </row>
    <row r="263" spans="2:18" s="85" customFormat="1" ht="48" customHeight="1" x14ac:dyDescent="0.35">
      <c r="B263" s="34">
        <v>259</v>
      </c>
      <c r="C263" s="44" t="s">
        <v>428</v>
      </c>
      <c r="D263" s="91" t="s">
        <v>432</v>
      </c>
      <c r="E263" s="119"/>
      <c r="F263" s="66" t="s">
        <v>128</v>
      </c>
      <c r="G263" s="65">
        <v>1</v>
      </c>
      <c r="H263" s="77">
        <v>18670.86</v>
      </c>
      <c r="I263" s="77">
        <v>18486</v>
      </c>
      <c r="J263" s="77">
        <v>18960</v>
      </c>
      <c r="K263" s="12">
        <f t="shared" si="24"/>
        <v>18706</v>
      </c>
      <c r="L263" s="81">
        <f t="shared" si="25"/>
        <v>18706</v>
      </c>
      <c r="M263" s="15" t="s">
        <v>139</v>
      </c>
      <c r="N263" s="12">
        <f t="shared" si="26"/>
        <v>238.90415065460871</v>
      </c>
      <c r="O263" s="23">
        <f t="shared" si="27"/>
        <v>1.2771784664427521E-2</v>
      </c>
      <c r="P263" s="22"/>
      <c r="Q263" s="82">
        <f t="shared" si="28"/>
        <v>3</v>
      </c>
      <c r="R263" s="83">
        <f t="shared" si="29"/>
        <v>1.1760932321180362E-2</v>
      </c>
    </row>
    <row r="264" spans="2:18" ht="72.5" x14ac:dyDescent="0.35">
      <c r="B264" s="34">
        <v>260</v>
      </c>
      <c r="C264" s="37" t="s">
        <v>64</v>
      </c>
      <c r="D264" s="45" t="s">
        <v>65</v>
      </c>
      <c r="E264" s="39"/>
      <c r="F264" s="66" t="s">
        <v>129</v>
      </c>
      <c r="G264" s="65">
        <v>1</v>
      </c>
      <c r="H264" s="77">
        <v>650000</v>
      </c>
      <c r="I264" s="77">
        <v>650000</v>
      </c>
      <c r="J264" s="77">
        <v>700000</v>
      </c>
      <c r="K264" s="12">
        <f t="shared" si="24"/>
        <v>666667</v>
      </c>
      <c r="L264" s="81">
        <f t="shared" si="25"/>
        <v>666667</v>
      </c>
      <c r="M264" s="15" t="s">
        <v>139</v>
      </c>
      <c r="N264" s="12">
        <f t="shared" si="26"/>
        <v>28867.513459481288</v>
      </c>
      <c r="O264" s="23">
        <f t="shared" si="27"/>
        <v>4.3301270189221933E-2</v>
      </c>
      <c r="P264" s="22"/>
      <c r="Q264" s="82">
        <f t="shared" si="28"/>
        <v>3</v>
      </c>
      <c r="R264" s="83">
        <f t="shared" si="29"/>
        <v>2.5000487499756252E-2</v>
      </c>
    </row>
    <row r="265" spans="2:18" ht="29" x14ac:dyDescent="0.35">
      <c r="B265" s="34">
        <v>261</v>
      </c>
      <c r="C265" s="37" t="s">
        <v>66</v>
      </c>
      <c r="D265" s="50" t="s">
        <v>67</v>
      </c>
      <c r="E265" s="47" t="s">
        <v>68</v>
      </c>
      <c r="F265" s="66" t="s">
        <v>130</v>
      </c>
      <c r="G265" s="65">
        <v>1</v>
      </c>
      <c r="H265" s="77">
        <v>204234.687944</v>
      </c>
      <c r="I265" s="77">
        <v>206462</v>
      </c>
      <c r="J265" s="77">
        <v>198286</v>
      </c>
      <c r="K265" s="12">
        <f t="shared" si="24"/>
        <v>202994</v>
      </c>
      <c r="L265" s="81">
        <f t="shared" si="25"/>
        <v>202994</v>
      </c>
      <c r="M265" s="15" t="s">
        <v>139</v>
      </c>
      <c r="N265" s="12">
        <f t="shared" si="26"/>
        <v>4226.7951462444516</v>
      </c>
      <c r="O265" s="23">
        <f t="shared" si="27"/>
        <v>2.0822242881064296E-2</v>
      </c>
      <c r="P265" s="22"/>
      <c r="Q265" s="82">
        <f t="shared" si="28"/>
        <v>3</v>
      </c>
      <c r="R265" s="83">
        <f t="shared" si="29"/>
        <v>2.3192803728188993E-2</v>
      </c>
    </row>
    <row r="266" spans="2:18" ht="29" x14ac:dyDescent="0.35">
      <c r="B266" s="34">
        <v>262</v>
      </c>
      <c r="C266" s="37" t="s">
        <v>66</v>
      </c>
      <c r="D266" s="50" t="s">
        <v>69</v>
      </c>
      <c r="E266" s="47" t="s">
        <v>70</v>
      </c>
      <c r="F266" s="66" t="s">
        <v>130</v>
      </c>
      <c r="G266" s="65">
        <v>1</v>
      </c>
      <c r="H266" s="77">
        <v>33000</v>
      </c>
      <c r="I266" s="77">
        <v>329158</v>
      </c>
      <c r="J266" s="77">
        <v>322608</v>
      </c>
      <c r="K266" s="12">
        <f t="shared" si="24"/>
        <v>322608</v>
      </c>
      <c r="L266" s="81">
        <f t="shared" si="25"/>
        <v>322608</v>
      </c>
      <c r="M266" s="15" t="s">
        <v>139</v>
      </c>
      <c r="N266" s="12">
        <f t="shared" si="26"/>
        <v>169127.79050568043</v>
      </c>
      <c r="O266" s="23">
        <f t="shared" si="27"/>
        <v>0.74095876769150526</v>
      </c>
      <c r="P266" s="22"/>
      <c r="Q266" s="82">
        <f t="shared" si="28"/>
        <v>3</v>
      </c>
      <c r="R266" s="83">
        <f t="shared" si="29"/>
        <v>0.89770867430441903</v>
      </c>
    </row>
    <row r="267" spans="2:18" ht="29" x14ac:dyDescent="0.35">
      <c r="B267" s="34">
        <v>263</v>
      </c>
      <c r="C267" s="37" t="s">
        <v>66</v>
      </c>
      <c r="D267" s="50" t="s">
        <v>67</v>
      </c>
      <c r="E267" s="47" t="s">
        <v>71</v>
      </c>
      <c r="F267" s="66" t="s">
        <v>130</v>
      </c>
      <c r="G267" s="65">
        <v>1</v>
      </c>
      <c r="H267" s="77">
        <v>285000</v>
      </c>
      <c r="I267" s="77">
        <v>355534</v>
      </c>
      <c r="J267" s="77">
        <v>362680</v>
      </c>
      <c r="K267" s="12">
        <f t="shared" si="24"/>
        <v>334405</v>
      </c>
      <c r="L267" s="81">
        <f t="shared" si="25"/>
        <v>334405</v>
      </c>
      <c r="M267" s="15" t="s">
        <v>139</v>
      </c>
      <c r="N267" s="12">
        <f t="shared" si="26"/>
        <v>42934.626414274804</v>
      </c>
      <c r="O267" s="23">
        <f t="shared" si="27"/>
        <v>0.12839122983015031</v>
      </c>
      <c r="P267" s="22"/>
      <c r="Q267" s="82">
        <f t="shared" si="28"/>
        <v>3</v>
      </c>
      <c r="R267" s="83">
        <f t="shared" si="29"/>
        <v>0.14774001584904528</v>
      </c>
    </row>
    <row r="268" spans="2:18" ht="29" x14ac:dyDescent="0.35">
      <c r="B268" s="34">
        <v>264</v>
      </c>
      <c r="C268" s="37" t="s">
        <v>66</v>
      </c>
      <c r="D268" s="50" t="s">
        <v>72</v>
      </c>
      <c r="E268" s="47" t="s">
        <v>73</v>
      </c>
      <c r="F268" s="66" t="s">
        <v>130</v>
      </c>
      <c r="G268" s="65">
        <v>1</v>
      </c>
      <c r="H268" s="77">
        <v>180249.3</v>
      </c>
      <c r="I268" s="77">
        <v>175000</v>
      </c>
      <c r="J268" s="77">
        <v>182070</v>
      </c>
      <c r="K268" s="12">
        <f t="shared" si="24"/>
        <v>179106</v>
      </c>
      <c r="L268" s="81">
        <f t="shared" si="25"/>
        <v>179106</v>
      </c>
      <c r="M268" s="15" t="s">
        <v>139</v>
      </c>
      <c r="N268" s="12">
        <f t="shared" si="26"/>
        <v>3670.9444511369711</v>
      </c>
      <c r="O268" s="23">
        <f t="shared" si="27"/>
        <v>2.0495882715195438E-2</v>
      </c>
      <c r="P268" s="22"/>
      <c r="Q268" s="82">
        <f t="shared" si="28"/>
        <v>3</v>
      </c>
      <c r="R268" s="83">
        <f t="shared" si="29"/>
        <v>2.2924971804406336E-2</v>
      </c>
    </row>
    <row r="269" spans="2:18" ht="29" x14ac:dyDescent="0.35">
      <c r="B269" s="34">
        <v>265</v>
      </c>
      <c r="C269" s="37" t="s">
        <v>66</v>
      </c>
      <c r="D269" s="50" t="s">
        <v>72</v>
      </c>
      <c r="E269" s="47" t="s">
        <v>74</v>
      </c>
      <c r="F269" s="66" t="s">
        <v>130</v>
      </c>
      <c r="G269" s="65">
        <v>1</v>
      </c>
      <c r="H269" s="77">
        <v>206577.87186399999</v>
      </c>
      <c r="I269" s="77">
        <v>212966</v>
      </c>
      <c r="J269" s="77">
        <v>204533</v>
      </c>
      <c r="K269" s="12">
        <f t="shared" si="24"/>
        <v>208026</v>
      </c>
      <c r="L269" s="81">
        <f t="shared" si="25"/>
        <v>208026</v>
      </c>
      <c r="M269" s="15" t="s">
        <v>139</v>
      </c>
      <c r="N269" s="12">
        <f t="shared" si="26"/>
        <v>4398.9614498222527</v>
      </c>
      <c r="O269" s="23">
        <f t="shared" si="27"/>
        <v>2.1146248073655016E-2</v>
      </c>
      <c r="P269" s="22"/>
      <c r="Q269" s="82">
        <f t="shared" si="28"/>
        <v>3</v>
      </c>
      <c r="R269" s="83">
        <f t="shared" si="29"/>
        <v>1.6791170334477412E-2</v>
      </c>
    </row>
    <row r="270" spans="2:18" ht="29" x14ac:dyDescent="0.35">
      <c r="B270" s="34">
        <v>266</v>
      </c>
      <c r="C270" s="37" t="s">
        <v>66</v>
      </c>
      <c r="D270" s="40" t="s">
        <v>75</v>
      </c>
      <c r="E270" s="51" t="s">
        <v>71</v>
      </c>
      <c r="F270" s="66" t="s">
        <v>130</v>
      </c>
      <c r="G270" s="65">
        <v>1</v>
      </c>
      <c r="H270" s="77">
        <v>281432.73479999998</v>
      </c>
      <c r="I270" s="77">
        <v>302100</v>
      </c>
      <c r="J270" s="77">
        <v>290137</v>
      </c>
      <c r="K270" s="12">
        <f t="shared" si="24"/>
        <v>291223</v>
      </c>
      <c r="L270" s="81">
        <f t="shared" si="25"/>
        <v>291223</v>
      </c>
      <c r="M270" s="15" t="s">
        <v>139</v>
      </c>
      <c r="N270" s="12">
        <f t="shared" si="26"/>
        <v>10376.362982913486</v>
      </c>
      <c r="O270" s="23">
        <f t="shared" si="27"/>
        <v>3.563027046583743E-2</v>
      </c>
      <c r="P270" s="22"/>
      <c r="Q270" s="82">
        <f t="shared" si="28"/>
        <v>3</v>
      </c>
      <c r="R270" s="83">
        <f t="shared" si="29"/>
        <v>3.3617760959814391E-2</v>
      </c>
    </row>
    <row r="271" spans="2:18" ht="29" x14ac:dyDescent="0.35">
      <c r="B271" s="34">
        <v>267</v>
      </c>
      <c r="C271" s="37" t="s">
        <v>76</v>
      </c>
      <c r="D271" s="40" t="s">
        <v>77</v>
      </c>
      <c r="E271" s="37" t="s">
        <v>78</v>
      </c>
      <c r="F271" s="66" t="s">
        <v>130</v>
      </c>
      <c r="G271" s="65">
        <v>1</v>
      </c>
      <c r="H271" s="77">
        <v>83831.951807999998</v>
      </c>
      <c r="I271" s="77">
        <v>89098</v>
      </c>
      <c r="J271" s="77">
        <v>87325</v>
      </c>
      <c r="K271" s="12">
        <f t="shared" si="24"/>
        <v>86752</v>
      </c>
      <c r="L271" s="81">
        <f t="shared" si="25"/>
        <v>86752</v>
      </c>
      <c r="M271" s="15" t="s">
        <v>139</v>
      </c>
      <c r="N271" s="12">
        <f t="shared" si="26"/>
        <v>2679.4333428326772</v>
      </c>
      <c r="O271" s="23">
        <f t="shared" si="27"/>
        <v>3.088625201040629E-2</v>
      </c>
      <c r="P271" s="22"/>
      <c r="Q271" s="82">
        <f t="shared" si="28"/>
        <v>3</v>
      </c>
      <c r="R271" s="83">
        <f t="shared" si="29"/>
        <v>3.3659721873847359E-2</v>
      </c>
    </row>
    <row r="272" spans="2:18" ht="29" x14ac:dyDescent="0.35">
      <c r="B272" s="34">
        <v>268</v>
      </c>
      <c r="C272" s="37" t="s">
        <v>76</v>
      </c>
      <c r="D272" s="40" t="s">
        <v>79</v>
      </c>
      <c r="E272" s="51" t="s">
        <v>73</v>
      </c>
      <c r="F272" s="66" t="s">
        <v>130</v>
      </c>
      <c r="G272" s="65">
        <v>1</v>
      </c>
      <c r="H272" s="77">
        <v>141437.23223600001</v>
      </c>
      <c r="I272" s="77">
        <v>134612</v>
      </c>
      <c r="J272" s="77">
        <v>137318</v>
      </c>
      <c r="K272" s="12">
        <f t="shared" si="24"/>
        <v>137789</v>
      </c>
      <c r="L272" s="81">
        <f t="shared" si="25"/>
        <v>137789</v>
      </c>
      <c r="M272" s="15" t="s">
        <v>139</v>
      </c>
      <c r="N272" s="12">
        <f t="shared" si="26"/>
        <v>3436.9149269229652</v>
      </c>
      <c r="O272" s="23">
        <f t="shared" si="27"/>
        <v>2.4943304588986567E-2</v>
      </c>
      <c r="P272" s="22"/>
      <c r="Q272" s="82">
        <f t="shared" si="28"/>
        <v>3</v>
      </c>
      <c r="R272" s="83">
        <f t="shared" si="29"/>
        <v>2.3056992938478404E-2</v>
      </c>
    </row>
    <row r="273" spans="2:18" ht="29" x14ac:dyDescent="0.35">
      <c r="B273" s="34">
        <v>269</v>
      </c>
      <c r="C273" s="37" t="s">
        <v>76</v>
      </c>
      <c r="D273" s="61" t="s">
        <v>77</v>
      </c>
      <c r="E273" s="37" t="s">
        <v>74</v>
      </c>
      <c r="F273" s="66" t="s">
        <v>130</v>
      </c>
      <c r="G273" s="65">
        <v>1</v>
      </c>
      <c r="H273" s="77">
        <v>537000</v>
      </c>
      <c r="I273" s="77">
        <v>335308</v>
      </c>
      <c r="J273" s="77">
        <v>348854</v>
      </c>
      <c r="K273" s="12">
        <f t="shared" si="24"/>
        <v>348854</v>
      </c>
      <c r="L273" s="81">
        <f t="shared" si="25"/>
        <v>348854</v>
      </c>
      <c r="M273" s="15" t="s">
        <v>139</v>
      </c>
      <c r="N273" s="12">
        <f t="shared" si="26"/>
        <v>112740.1690436909</v>
      </c>
      <c r="O273" s="23">
        <f t="shared" si="27"/>
        <v>0.27696612499494144</v>
      </c>
      <c r="P273" s="22"/>
      <c r="Q273" s="82">
        <f t="shared" si="28"/>
        <v>3</v>
      </c>
      <c r="R273" s="83">
        <f t="shared" si="29"/>
        <v>3.8829997649446502E-2</v>
      </c>
    </row>
    <row r="274" spans="2:18" ht="29" x14ac:dyDescent="0.35">
      <c r="B274" s="34">
        <v>270</v>
      </c>
      <c r="C274" s="37" t="s">
        <v>76</v>
      </c>
      <c r="D274" s="40" t="s">
        <v>80</v>
      </c>
      <c r="E274" s="37" t="s">
        <v>78</v>
      </c>
      <c r="F274" s="66" t="s">
        <v>130</v>
      </c>
      <c r="G274" s="65">
        <v>1</v>
      </c>
      <c r="H274" s="77">
        <v>789000</v>
      </c>
      <c r="I274" s="77">
        <v>72113</v>
      </c>
      <c r="J274" s="77">
        <v>69257</v>
      </c>
      <c r="K274" s="12">
        <f t="shared" si="24"/>
        <v>72113</v>
      </c>
      <c r="L274" s="81">
        <f t="shared" si="25"/>
        <v>72113</v>
      </c>
      <c r="M274" s="15" t="s">
        <v>139</v>
      </c>
      <c r="N274" s="12">
        <f t="shared" si="26"/>
        <v>414721.81711640558</v>
      </c>
      <c r="O274" s="23">
        <f t="shared" si="27"/>
        <v>1.3372802770394756</v>
      </c>
      <c r="P274" s="22"/>
      <c r="Q274" s="82">
        <f t="shared" si="28"/>
        <v>3</v>
      </c>
      <c r="R274" s="83">
        <f t="shared" si="29"/>
        <v>3.9604509589117098E-2</v>
      </c>
    </row>
    <row r="275" spans="2:18" ht="29" x14ac:dyDescent="0.35">
      <c r="B275" s="34">
        <v>271</v>
      </c>
      <c r="C275" s="37" t="s">
        <v>76</v>
      </c>
      <c r="D275" s="40" t="s">
        <v>80</v>
      </c>
      <c r="E275" s="51" t="s">
        <v>73</v>
      </c>
      <c r="F275" s="66" t="s">
        <v>130</v>
      </c>
      <c r="G275" s="65">
        <v>1</v>
      </c>
      <c r="H275" s="77">
        <v>115507.45206</v>
      </c>
      <c r="I275" s="77">
        <v>121485</v>
      </c>
      <c r="J275" s="77">
        <v>116674</v>
      </c>
      <c r="K275" s="12">
        <f t="shared" si="24"/>
        <v>117889</v>
      </c>
      <c r="L275" s="81">
        <f t="shared" si="25"/>
        <v>117889</v>
      </c>
      <c r="M275" s="15" t="s">
        <v>139</v>
      </c>
      <c r="N275" s="12">
        <f t="shared" si="26"/>
        <v>3168.5336900874863</v>
      </c>
      <c r="O275" s="23">
        <f t="shared" si="27"/>
        <v>2.6877304915111994E-2</v>
      </c>
      <c r="P275" s="22"/>
      <c r="Q275" s="82">
        <f t="shared" si="28"/>
        <v>3</v>
      </c>
      <c r="R275" s="83">
        <f t="shared" si="29"/>
        <v>2.0201612873126495E-2</v>
      </c>
    </row>
    <row r="276" spans="2:18" ht="29" x14ac:dyDescent="0.35">
      <c r="B276" s="34">
        <v>272</v>
      </c>
      <c r="C276" s="37" t="s">
        <v>76</v>
      </c>
      <c r="D276" s="40" t="s">
        <v>80</v>
      </c>
      <c r="E276" s="37" t="s">
        <v>74</v>
      </c>
      <c r="F276" s="66" t="s">
        <v>130</v>
      </c>
      <c r="G276" s="65">
        <v>1</v>
      </c>
      <c r="H276" s="77">
        <v>229147.23298500001</v>
      </c>
      <c r="I276" s="77">
        <v>231485</v>
      </c>
      <c r="J276" s="77">
        <v>226878</v>
      </c>
      <c r="K276" s="12">
        <f t="shared" si="24"/>
        <v>229170</v>
      </c>
      <c r="L276" s="81">
        <f t="shared" si="25"/>
        <v>229170</v>
      </c>
      <c r="M276" s="15" t="s">
        <v>139</v>
      </c>
      <c r="N276" s="12">
        <f t="shared" si="26"/>
        <v>2303.5849581552234</v>
      </c>
      <c r="O276" s="23">
        <f t="shared" si="27"/>
        <v>1.005185747484932E-2</v>
      </c>
      <c r="P276" s="22"/>
      <c r="Q276" s="82">
        <f t="shared" si="28"/>
        <v>3</v>
      </c>
      <c r="R276" s="83">
        <f t="shared" si="29"/>
        <v>1.0001309071868025E-2</v>
      </c>
    </row>
    <row r="277" spans="2:18" x14ac:dyDescent="0.35">
      <c r="B277" s="34">
        <v>273</v>
      </c>
      <c r="C277" s="37" t="s">
        <v>81</v>
      </c>
      <c r="D277" s="40" t="s">
        <v>82</v>
      </c>
      <c r="E277" s="37"/>
      <c r="F277" s="66" t="s">
        <v>130</v>
      </c>
      <c r="G277" s="65">
        <v>1</v>
      </c>
      <c r="H277" s="77">
        <v>70709.392375999989</v>
      </c>
      <c r="I277" s="77">
        <v>75902</v>
      </c>
      <c r="J277" s="77">
        <v>72896</v>
      </c>
      <c r="K277" s="12">
        <f t="shared" si="24"/>
        <v>73169</v>
      </c>
      <c r="L277" s="81">
        <f t="shared" si="25"/>
        <v>73169</v>
      </c>
      <c r="M277" s="15" t="s">
        <v>139</v>
      </c>
      <c r="N277" s="12">
        <f t="shared" si="26"/>
        <v>2607.0565406909896</v>
      </c>
      <c r="O277" s="23">
        <f t="shared" si="27"/>
        <v>3.5630552289901384E-2</v>
      </c>
      <c r="P277" s="22"/>
      <c r="Q277" s="82">
        <f t="shared" si="28"/>
        <v>3</v>
      </c>
      <c r="R277" s="83">
        <f t="shared" si="29"/>
        <v>3.3615433093249991E-2</v>
      </c>
    </row>
    <row r="278" spans="2:18" ht="87" x14ac:dyDescent="0.35">
      <c r="B278" s="34">
        <v>274</v>
      </c>
      <c r="C278" s="44" t="s">
        <v>83</v>
      </c>
      <c r="D278" s="52" t="s">
        <v>84</v>
      </c>
      <c r="E278" s="53"/>
      <c r="F278" s="67" t="s">
        <v>130</v>
      </c>
      <c r="G278" s="65">
        <v>1</v>
      </c>
      <c r="H278" s="77">
        <v>61158.239999999998</v>
      </c>
      <c r="I278" s="77">
        <v>65000</v>
      </c>
      <c r="J278" s="77">
        <v>63707</v>
      </c>
      <c r="K278" s="12">
        <f t="shared" si="24"/>
        <v>63288</v>
      </c>
      <c r="L278" s="81">
        <f t="shared" si="25"/>
        <v>63288</v>
      </c>
      <c r="M278" s="15" t="s">
        <v>139</v>
      </c>
      <c r="N278" s="12">
        <f t="shared" si="26"/>
        <v>1954.786707682794</v>
      </c>
      <c r="O278" s="23">
        <f t="shared" si="27"/>
        <v>3.0886960262175332E-2</v>
      </c>
      <c r="P278" s="22"/>
      <c r="Q278" s="82">
        <f t="shared" si="28"/>
        <v>3</v>
      </c>
      <c r="R278" s="83">
        <f t="shared" si="29"/>
        <v>3.3651877133105801E-2</v>
      </c>
    </row>
    <row r="279" spans="2:18" ht="87" x14ac:dyDescent="0.35">
      <c r="B279" s="34">
        <v>275</v>
      </c>
      <c r="C279" s="37" t="s">
        <v>83</v>
      </c>
      <c r="D279" s="52" t="s">
        <v>85</v>
      </c>
      <c r="E279" s="54"/>
      <c r="F279" s="66" t="s">
        <v>130</v>
      </c>
      <c r="G279" s="65">
        <v>1</v>
      </c>
      <c r="H279" s="77">
        <v>55544.445</v>
      </c>
      <c r="I279" s="77">
        <v>55000</v>
      </c>
      <c r="J279" s="77">
        <v>56106</v>
      </c>
      <c r="K279" s="12">
        <f t="shared" si="24"/>
        <v>55550</v>
      </c>
      <c r="L279" s="81">
        <f t="shared" si="25"/>
        <v>55550</v>
      </c>
      <c r="M279" s="15" t="s">
        <v>139</v>
      </c>
      <c r="N279" s="12">
        <f t="shared" si="26"/>
        <v>553.02205743381819</v>
      </c>
      <c r="O279" s="23">
        <f t="shared" si="27"/>
        <v>9.9553659895804929E-3</v>
      </c>
      <c r="P279" s="22"/>
      <c r="Q279" s="82">
        <f t="shared" si="28"/>
        <v>3</v>
      </c>
      <c r="R279" s="83">
        <f t="shared" si="29"/>
        <v>9.9009900990099098E-3</v>
      </c>
    </row>
    <row r="280" spans="2:18" ht="232" x14ac:dyDescent="0.35">
      <c r="B280" s="34">
        <v>276</v>
      </c>
      <c r="C280" s="37" t="s">
        <v>86</v>
      </c>
      <c r="D280" s="40" t="s">
        <v>87</v>
      </c>
      <c r="E280" s="54"/>
      <c r="F280" s="66" t="s">
        <v>130</v>
      </c>
      <c r="G280" s="65">
        <v>1</v>
      </c>
      <c r="H280" s="77">
        <v>141858.54</v>
      </c>
      <c r="I280" s="77">
        <v>135000</v>
      </c>
      <c r="J280" s="77">
        <v>140454</v>
      </c>
      <c r="K280" s="12">
        <f t="shared" si="24"/>
        <v>139104</v>
      </c>
      <c r="L280" s="81">
        <f t="shared" si="25"/>
        <v>139104</v>
      </c>
      <c r="M280" s="15" t="s">
        <v>139</v>
      </c>
      <c r="N280" s="12">
        <f t="shared" si="26"/>
        <v>3623.0378492640707</v>
      </c>
      <c r="O280" s="23">
        <f t="shared" si="27"/>
        <v>2.6045499490123664E-2</v>
      </c>
      <c r="P280" s="22"/>
      <c r="Q280" s="82">
        <f t="shared" si="28"/>
        <v>3</v>
      </c>
      <c r="R280" s="83">
        <f t="shared" si="29"/>
        <v>2.9503105590062084E-2</v>
      </c>
    </row>
    <row r="281" spans="2:18" ht="232" x14ac:dyDescent="0.35">
      <c r="B281" s="34">
        <v>277</v>
      </c>
      <c r="C281" s="37" t="s">
        <v>86</v>
      </c>
      <c r="D281" s="40" t="s">
        <v>88</v>
      </c>
      <c r="E281" s="54"/>
      <c r="F281" s="66" t="s">
        <v>130</v>
      </c>
      <c r="G281" s="65">
        <v>1</v>
      </c>
      <c r="H281" s="77">
        <v>125764.37999999999</v>
      </c>
      <c r="I281" s="77">
        <v>135000</v>
      </c>
      <c r="J281" s="77">
        <v>129654</v>
      </c>
      <c r="K281" s="12">
        <f t="shared" si="24"/>
        <v>130139</v>
      </c>
      <c r="L281" s="81">
        <f t="shared" si="25"/>
        <v>130139</v>
      </c>
      <c r="M281" s="15" t="s">
        <v>139</v>
      </c>
      <c r="N281" s="12">
        <f t="shared" si="26"/>
        <v>4636.9087498893105</v>
      </c>
      <c r="O281" s="23">
        <f t="shared" si="27"/>
        <v>3.5630305749611305E-2</v>
      </c>
      <c r="P281" s="22"/>
      <c r="Q281" s="82">
        <f t="shared" si="28"/>
        <v>3</v>
      </c>
      <c r="R281" s="83">
        <f t="shared" si="29"/>
        <v>3.3614980905032343E-2</v>
      </c>
    </row>
    <row r="282" spans="2:18" ht="29" x14ac:dyDescent="0.35">
      <c r="B282" s="34">
        <v>278</v>
      </c>
      <c r="C282" s="35" t="s">
        <v>89</v>
      </c>
      <c r="D282" s="36" t="s">
        <v>90</v>
      </c>
      <c r="E282" s="55"/>
      <c r="F282" s="67" t="s">
        <v>130</v>
      </c>
      <c r="G282" s="65">
        <v>1</v>
      </c>
      <c r="H282" s="76">
        <v>46099.199999999997</v>
      </c>
      <c r="I282" s="76">
        <v>50000</v>
      </c>
      <c r="J282" s="76">
        <v>48020</v>
      </c>
      <c r="K282" s="12">
        <f t="shared" si="24"/>
        <v>48040</v>
      </c>
      <c r="L282" s="81">
        <f t="shared" si="25"/>
        <v>48040</v>
      </c>
      <c r="M282" s="15" t="s">
        <v>139</v>
      </c>
      <c r="N282" s="12">
        <f t="shared" si="26"/>
        <v>1950.4748686751489</v>
      </c>
      <c r="O282" s="23">
        <f t="shared" si="27"/>
        <v>4.0601284256542129E-2</v>
      </c>
      <c r="P282" s="22"/>
      <c r="Q282" s="82">
        <f t="shared" si="28"/>
        <v>3</v>
      </c>
      <c r="R282" s="83">
        <f t="shared" si="29"/>
        <v>4.0399666944213264E-2</v>
      </c>
    </row>
    <row r="283" spans="2:18" ht="87" x14ac:dyDescent="0.35">
      <c r="B283" s="34">
        <v>279</v>
      </c>
      <c r="C283" s="37" t="s">
        <v>91</v>
      </c>
      <c r="D283" s="39" t="s">
        <v>92</v>
      </c>
      <c r="E283" s="41" t="s">
        <v>93</v>
      </c>
      <c r="F283" s="64" t="s">
        <v>128</v>
      </c>
      <c r="G283" s="65">
        <v>1000</v>
      </c>
      <c r="H283" s="76">
        <v>3396.0464999999999</v>
      </c>
      <c r="I283" s="76">
        <v>3500</v>
      </c>
      <c r="J283" s="76">
        <v>3430</v>
      </c>
      <c r="K283" s="12">
        <f t="shared" si="24"/>
        <v>3442</v>
      </c>
      <c r="L283" s="81">
        <f t="shared" si="25"/>
        <v>3442000</v>
      </c>
      <c r="M283" s="15" t="s">
        <v>139</v>
      </c>
      <c r="N283" s="12">
        <f t="shared" si="26"/>
        <v>53.008128817663462</v>
      </c>
      <c r="O283" s="23">
        <f t="shared" si="27"/>
        <v>1.5400316709109376E-2</v>
      </c>
      <c r="P283" s="22"/>
      <c r="Q283" s="82">
        <f t="shared" si="28"/>
        <v>3</v>
      </c>
      <c r="R283" s="83">
        <f t="shared" si="29"/>
        <v>1.3350813480534574E-2</v>
      </c>
    </row>
    <row r="284" spans="2:18" ht="87" x14ac:dyDescent="0.35">
      <c r="B284" s="34">
        <v>280</v>
      </c>
      <c r="C284" s="37" t="s">
        <v>94</v>
      </c>
      <c r="D284" s="56" t="s">
        <v>95</v>
      </c>
      <c r="E284" s="48" t="s">
        <v>96</v>
      </c>
      <c r="F284" s="64" t="s">
        <v>132</v>
      </c>
      <c r="G284" s="65">
        <v>3</v>
      </c>
      <c r="H284" s="76">
        <v>582.00239999999997</v>
      </c>
      <c r="I284" s="76">
        <v>600</v>
      </c>
      <c r="J284" s="76">
        <v>576</v>
      </c>
      <c r="K284" s="12">
        <f t="shared" si="24"/>
        <v>586</v>
      </c>
      <c r="L284" s="81">
        <f t="shared" si="25"/>
        <v>1758</v>
      </c>
      <c r="M284" s="15" t="s">
        <v>139</v>
      </c>
      <c r="N284" s="12">
        <f t="shared" si="26"/>
        <v>12.489611760178942</v>
      </c>
      <c r="O284" s="23">
        <f t="shared" si="27"/>
        <v>2.131330155211212E-2</v>
      </c>
      <c r="P284" s="22"/>
      <c r="Q284" s="82">
        <f t="shared" si="28"/>
        <v>3</v>
      </c>
      <c r="R284" s="83">
        <f t="shared" si="29"/>
        <v>1.7064846416382284E-2</v>
      </c>
    </row>
    <row r="285" spans="2:18" ht="72.5" x14ac:dyDescent="0.35">
      <c r="B285" s="34">
        <v>281</v>
      </c>
      <c r="C285" s="37" t="s">
        <v>97</v>
      </c>
      <c r="D285" s="39" t="s">
        <v>98</v>
      </c>
      <c r="E285" s="42" t="s">
        <v>99</v>
      </c>
      <c r="F285" s="64" t="s">
        <v>128</v>
      </c>
      <c r="G285" s="65">
        <v>1</v>
      </c>
      <c r="H285" s="76">
        <v>617953.04999999993</v>
      </c>
      <c r="I285" s="76">
        <v>650000</v>
      </c>
      <c r="J285" s="76">
        <v>637065</v>
      </c>
      <c r="K285" s="12">
        <f t="shared" si="24"/>
        <v>635006</v>
      </c>
      <c r="L285" s="81">
        <f t="shared" si="25"/>
        <v>635006</v>
      </c>
      <c r="M285" s="15" t="s">
        <v>139</v>
      </c>
      <c r="N285" s="12">
        <f t="shared" si="26"/>
        <v>16122.385380297623</v>
      </c>
      <c r="O285" s="23">
        <f t="shared" si="27"/>
        <v>2.5389342710371104E-2</v>
      </c>
      <c r="P285" s="22"/>
      <c r="Q285" s="82">
        <f t="shared" si="28"/>
        <v>3</v>
      </c>
      <c r="R285" s="83">
        <f t="shared" si="29"/>
        <v>2.6854785624072952E-2</v>
      </c>
    </row>
    <row r="286" spans="2:18" ht="72.5" x14ac:dyDescent="0.35">
      <c r="B286" s="34">
        <v>282</v>
      </c>
      <c r="C286" s="37" t="s">
        <v>100</v>
      </c>
      <c r="D286" s="39" t="s">
        <v>101</v>
      </c>
      <c r="E286" s="42" t="s">
        <v>99</v>
      </c>
      <c r="F286" s="64" t="s">
        <v>128</v>
      </c>
      <c r="G286" s="65">
        <v>1</v>
      </c>
      <c r="H286" s="76">
        <v>391718.39999999997</v>
      </c>
      <c r="I286" s="76">
        <v>400000</v>
      </c>
      <c r="J286" s="76">
        <v>408040</v>
      </c>
      <c r="K286" s="12">
        <f t="shared" si="24"/>
        <v>399919</v>
      </c>
      <c r="L286" s="81">
        <f t="shared" si="25"/>
        <v>399919</v>
      </c>
      <c r="M286" s="15" t="s">
        <v>139</v>
      </c>
      <c r="N286" s="12">
        <f t="shared" si="26"/>
        <v>8161.0980176281191</v>
      </c>
      <c r="O286" s="23">
        <f t="shared" si="27"/>
        <v>2.0406853623933251E-2</v>
      </c>
      <c r="P286" s="22"/>
      <c r="Q286" s="82">
        <f t="shared" si="28"/>
        <v>3</v>
      </c>
      <c r="R286" s="83">
        <f t="shared" si="29"/>
        <v>2.0505652394609997E-2</v>
      </c>
    </row>
    <row r="287" spans="2:18" ht="72.5" x14ac:dyDescent="0.35">
      <c r="B287" s="34">
        <v>283</v>
      </c>
      <c r="C287" s="37" t="s">
        <v>102</v>
      </c>
      <c r="D287" s="39" t="s">
        <v>103</v>
      </c>
      <c r="E287" s="39" t="s">
        <v>99</v>
      </c>
      <c r="F287" s="64" t="s">
        <v>128</v>
      </c>
      <c r="G287" s="65">
        <v>1</v>
      </c>
      <c r="H287" s="76">
        <v>339604.65</v>
      </c>
      <c r="I287" s="76">
        <v>350000</v>
      </c>
      <c r="J287" s="76">
        <v>343035</v>
      </c>
      <c r="K287" s="12">
        <f t="shared" si="24"/>
        <v>344213</v>
      </c>
      <c r="L287" s="81">
        <f t="shared" si="25"/>
        <v>344213</v>
      </c>
      <c r="M287" s="15" t="s">
        <v>139</v>
      </c>
      <c r="N287" s="12">
        <f t="shared" si="26"/>
        <v>5296.8831675649808</v>
      </c>
      <c r="O287" s="23">
        <f t="shared" si="27"/>
        <v>1.5388378223415053E-2</v>
      </c>
      <c r="P287" s="22"/>
      <c r="Q287" s="82">
        <f t="shared" si="28"/>
        <v>3</v>
      </c>
      <c r="R287" s="83">
        <f t="shared" si="29"/>
        <v>1.3388076568868645E-2</v>
      </c>
    </row>
    <row r="288" spans="2:18" ht="29" x14ac:dyDescent="0.35">
      <c r="B288" s="34">
        <v>284</v>
      </c>
      <c r="C288" s="46" t="s">
        <v>104</v>
      </c>
      <c r="D288" s="39" t="s">
        <v>105</v>
      </c>
      <c r="E288" s="39"/>
      <c r="F288" s="64" t="s">
        <v>128</v>
      </c>
      <c r="G288" s="65">
        <v>1</v>
      </c>
      <c r="H288" s="76">
        <v>8730.0360000000001</v>
      </c>
      <c r="I288" s="76">
        <v>9000</v>
      </c>
      <c r="J288" s="76">
        <v>8644</v>
      </c>
      <c r="K288" s="12">
        <f t="shared" si="24"/>
        <v>8791</v>
      </c>
      <c r="L288" s="81">
        <f t="shared" si="25"/>
        <v>8791</v>
      </c>
      <c r="M288" s="15" t="s">
        <v>139</v>
      </c>
      <c r="N288" s="12">
        <f t="shared" si="26"/>
        <v>185.75017029691608</v>
      </c>
      <c r="O288" s="23">
        <f t="shared" si="27"/>
        <v>2.1128753706514555E-2</v>
      </c>
      <c r="P288" s="22"/>
      <c r="Q288" s="82">
        <f t="shared" si="28"/>
        <v>3</v>
      </c>
      <c r="R288" s="83">
        <f t="shared" si="29"/>
        <v>1.67216471391195E-2</v>
      </c>
    </row>
    <row r="289" spans="2:18" ht="43.5" x14ac:dyDescent="0.35">
      <c r="B289" s="34">
        <v>285</v>
      </c>
      <c r="C289" s="57" t="s">
        <v>106</v>
      </c>
      <c r="D289" s="51" t="s">
        <v>107</v>
      </c>
      <c r="E289" s="41" t="s">
        <v>99</v>
      </c>
      <c r="F289" s="68" t="s">
        <v>128</v>
      </c>
      <c r="G289" s="69">
        <v>1</v>
      </c>
      <c r="H289" s="78">
        <v>7605.576</v>
      </c>
      <c r="I289" s="78">
        <v>8000</v>
      </c>
      <c r="J289" s="78">
        <v>7841</v>
      </c>
      <c r="K289" s="12">
        <f t="shared" si="24"/>
        <v>7816</v>
      </c>
      <c r="L289" s="81">
        <f t="shared" si="25"/>
        <v>7816</v>
      </c>
      <c r="M289" s="15" t="s">
        <v>139</v>
      </c>
      <c r="N289" s="12">
        <f t="shared" si="26"/>
        <v>198.44216267047014</v>
      </c>
      <c r="O289" s="23">
        <f t="shared" si="27"/>
        <v>2.5390764434491859E-2</v>
      </c>
      <c r="P289" s="22"/>
      <c r="Q289" s="82">
        <f t="shared" si="28"/>
        <v>3</v>
      </c>
      <c r="R289" s="83">
        <f t="shared" si="29"/>
        <v>2.6922210849539385E-2</v>
      </c>
    </row>
    <row r="290" spans="2:18" ht="43.5" x14ac:dyDescent="0.35">
      <c r="B290" s="34">
        <v>286</v>
      </c>
      <c r="C290" s="58" t="s">
        <v>108</v>
      </c>
      <c r="D290" s="47" t="s">
        <v>109</v>
      </c>
      <c r="E290" s="48" t="s">
        <v>99</v>
      </c>
      <c r="F290" s="68" t="s">
        <v>128</v>
      </c>
      <c r="G290" s="69">
        <v>1</v>
      </c>
      <c r="H290" s="79">
        <v>4406.8319999999994</v>
      </c>
      <c r="I290" s="79">
        <v>4500</v>
      </c>
      <c r="J290" s="79">
        <v>4590</v>
      </c>
      <c r="K290" s="12">
        <f t="shared" si="24"/>
        <v>4499</v>
      </c>
      <c r="L290" s="81">
        <f t="shared" si="25"/>
        <v>4499</v>
      </c>
      <c r="M290" s="15" t="s">
        <v>139</v>
      </c>
      <c r="N290" s="12">
        <f t="shared" si="26"/>
        <v>91.588565923918964</v>
      </c>
      <c r="O290" s="23">
        <f t="shared" si="27"/>
        <v>2.0357791944936185E-2</v>
      </c>
      <c r="P290" s="22"/>
      <c r="Q290" s="82">
        <f t="shared" si="28"/>
        <v>3</v>
      </c>
      <c r="R290" s="83">
        <f t="shared" si="29"/>
        <v>2.0486330295621413E-2</v>
      </c>
    </row>
    <row r="291" spans="2:18" ht="87" x14ac:dyDescent="0.35">
      <c r="B291" s="34">
        <v>287</v>
      </c>
      <c r="C291" s="37" t="s">
        <v>110</v>
      </c>
      <c r="D291" s="39" t="s">
        <v>111</v>
      </c>
      <c r="E291" s="39"/>
      <c r="F291" s="68" t="s">
        <v>128</v>
      </c>
      <c r="G291" s="69">
        <v>1</v>
      </c>
      <c r="H291" s="76">
        <v>407525.58</v>
      </c>
      <c r="I291" s="76">
        <v>420000</v>
      </c>
      <c r="J291" s="76">
        <v>411642</v>
      </c>
      <c r="K291" s="12">
        <f t="shared" si="24"/>
        <v>413056</v>
      </c>
      <c r="L291" s="81">
        <f t="shared" si="25"/>
        <v>413056</v>
      </c>
      <c r="M291" s="15" t="s">
        <v>139</v>
      </c>
      <c r="N291" s="12">
        <f t="shared" si="26"/>
        <v>6356.259801077982</v>
      </c>
      <c r="O291" s="23">
        <f t="shared" si="27"/>
        <v>1.5388378223415064E-2</v>
      </c>
      <c r="P291" s="22"/>
      <c r="Q291" s="82">
        <f t="shared" si="28"/>
        <v>3</v>
      </c>
      <c r="R291" s="83">
        <f t="shared" si="29"/>
        <v>1.3389031995661549E-2</v>
      </c>
    </row>
    <row r="292" spans="2:18" ht="130.5" x14ac:dyDescent="0.35">
      <c r="B292" s="34">
        <v>288</v>
      </c>
      <c r="C292" s="37" t="s">
        <v>112</v>
      </c>
      <c r="D292" s="40" t="s">
        <v>113</v>
      </c>
      <c r="E292" s="41" t="s">
        <v>99</v>
      </c>
      <c r="F292" s="66" t="s">
        <v>128</v>
      </c>
      <c r="G292" s="65">
        <v>1</v>
      </c>
      <c r="H292" s="80">
        <v>630502.6</v>
      </c>
      <c r="I292" s="80">
        <v>650000</v>
      </c>
      <c r="J292" s="80">
        <v>624260</v>
      </c>
      <c r="K292" s="12">
        <f t="shared" si="24"/>
        <v>634921</v>
      </c>
      <c r="L292" s="81">
        <f t="shared" si="25"/>
        <v>634921</v>
      </c>
      <c r="M292" s="15" t="s">
        <v>139</v>
      </c>
      <c r="N292" s="12">
        <f t="shared" si="26"/>
        <v>13426.753526200348</v>
      </c>
      <c r="O292" s="23">
        <f t="shared" si="27"/>
        <v>2.1147129085063429E-2</v>
      </c>
      <c r="P292" s="22"/>
      <c r="Q292" s="82">
        <f t="shared" si="28"/>
        <v>3</v>
      </c>
      <c r="R292" s="83">
        <f t="shared" si="29"/>
        <v>1.6791065345137413E-2</v>
      </c>
    </row>
    <row r="293" spans="2:18" ht="101.5" x14ac:dyDescent="0.35">
      <c r="B293" s="34">
        <v>289</v>
      </c>
      <c r="C293" s="46" t="s">
        <v>114</v>
      </c>
      <c r="D293" s="59" t="s">
        <v>115</v>
      </c>
      <c r="E293" s="49" t="s">
        <v>116</v>
      </c>
      <c r="F293" s="70" t="s">
        <v>128</v>
      </c>
      <c r="G293" s="69">
        <v>1</v>
      </c>
      <c r="H293" s="77">
        <v>232920.76499999998</v>
      </c>
      <c r="I293" s="77">
        <v>245000</v>
      </c>
      <c r="J293" s="77">
        <v>240125</v>
      </c>
      <c r="K293" s="12">
        <f t="shared" si="24"/>
        <v>239349</v>
      </c>
      <c r="L293" s="81">
        <f t="shared" si="25"/>
        <v>239349</v>
      </c>
      <c r="M293" s="15" t="s">
        <v>139</v>
      </c>
      <c r="N293" s="12">
        <f t="shared" si="26"/>
        <v>6076.9310390532182</v>
      </c>
      <c r="O293" s="23">
        <f t="shared" si="27"/>
        <v>2.5389458452080214E-2</v>
      </c>
      <c r="P293" s="22"/>
      <c r="Q293" s="82">
        <f t="shared" si="28"/>
        <v>3</v>
      </c>
      <c r="R293" s="83">
        <f t="shared" si="29"/>
        <v>2.6857162553426184E-2</v>
      </c>
    </row>
    <row r="294" spans="2:18" ht="116" x14ac:dyDescent="0.35">
      <c r="B294" s="34">
        <v>290</v>
      </c>
      <c r="C294" s="37" t="s">
        <v>117</v>
      </c>
      <c r="D294" s="40" t="s">
        <v>118</v>
      </c>
      <c r="E294" s="39" t="s">
        <v>119</v>
      </c>
      <c r="F294" s="66" t="s">
        <v>128</v>
      </c>
      <c r="G294" s="65">
        <v>1</v>
      </c>
      <c r="H294" s="77">
        <v>20565.215999999997</v>
      </c>
      <c r="I294" s="77">
        <v>21000</v>
      </c>
      <c r="J294" s="77">
        <v>21422</v>
      </c>
      <c r="K294" s="12">
        <f t="shared" si="24"/>
        <v>20996</v>
      </c>
      <c r="L294" s="81">
        <f t="shared" si="25"/>
        <v>20996</v>
      </c>
      <c r="M294" s="15" t="s">
        <v>139</v>
      </c>
      <c r="N294" s="12">
        <f t="shared" si="26"/>
        <v>428.40789545167672</v>
      </c>
      <c r="O294" s="23">
        <f t="shared" si="27"/>
        <v>2.0404516471326975E-2</v>
      </c>
      <c r="P294" s="22"/>
      <c r="Q294" s="82">
        <f t="shared" si="28"/>
        <v>3</v>
      </c>
      <c r="R294" s="83">
        <f t="shared" si="29"/>
        <v>2.0517431891789117E-2</v>
      </c>
    </row>
    <row r="295" spans="2:18" ht="58" x14ac:dyDescent="0.35">
      <c r="B295" s="34">
        <v>291</v>
      </c>
      <c r="C295" s="60" t="s">
        <v>120</v>
      </c>
      <c r="D295" s="61" t="s">
        <v>121</v>
      </c>
      <c r="E295" s="62" t="s">
        <v>122</v>
      </c>
      <c r="F295" s="71" t="s">
        <v>129</v>
      </c>
      <c r="G295" s="72">
        <v>1</v>
      </c>
      <c r="H295" s="77">
        <v>533664.44999999995</v>
      </c>
      <c r="I295" s="77">
        <v>550000</v>
      </c>
      <c r="J295" s="77">
        <v>529055</v>
      </c>
      <c r="K295" s="12">
        <f t="shared" si="24"/>
        <v>537573</v>
      </c>
      <c r="L295" s="81">
        <f t="shared" si="25"/>
        <v>537573</v>
      </c>
      <c r="M295" s="15" t="s">
        <v>139</v>
      </c>
      <c r="N295" s="12">
        <f t="shared" si="26"/>
        <v>11005.985099821832</v>
      </c>
      <c r="O295" s="23">
        <f t="shared" si="27"/>
        <v>2.0473465052750182E-2</v>
      </c>
      <c r="P295" s="22"/>
      <c r="Q295" s="82">
        <f t="shared" si="28"/>
        <v>3</v>
      </c>
      <c r="R295" s="83">
        <f t="shared" si="29"/>
        <v>1.5845289849006572E-2</v>
      </c>
    </row>
    <row r="296" spans="2:18" ht="29" x14ac:dyDescent="0.35">
      <c r="B296" s="34">
        <v>292</v>
      </c>
      <c r="C296" s="60" t="s">
        <v>123</v>
      </c>
      <c r="D296" s="61" t="s">
        <v>124</v>
      </c>
      <c r="E296" s="63"/>
      <c r="F296" s="71" t="s">
        <v>129</v>
      </c>
      <c r="G296" s="72">
        <v>1</v>
      </c>
      <c r="H296" s="77">
        <v>485002</v>
      </c>
      <c r="I296" s="77">
        <v>500000</v>
      </c>
      <c r="J296" s="77">
        <v>480200</v>
      </c>
      <c r="K296" s="12">
        <f t="shared" si="24"/>
        <v>488401</v>
      </c>
      <c r="L296" s="81">
        <f t="shared" si="25"/>
        <v>488401</v>
      </c>
      <c r="M296" s="15" t="s">
        <v>139</v>
      </c>
      <c r="N296" s="12">
        <f t="shared" si="26"/>
        <v>10328.271943231033</v>
      </c>
      <c r="O296" s="23">
        <f t="shared" si="27"/>
        <v>2.1147129085063422E-2</v>
      </c>
      <c r="P296" s="22"/>
      <c r="Q296" s="82">
        <f t="shared" si="28"/>
        <v>3</v>
      </c>
      <c r="R296" s="83">
        <f t="shared" si="29"/>
        <v>1.6791529910872405E-2</v>
      </c>
    </row>
    <row r="297" spans="2:18" ht="43.5" x14ac:dyDescent="0.35">
      <c r="B297" s="34">
        <v>293</v>
      </c>
      <c r="C297" s="60" t="s">
        <v>125</v>
      </c>
      <c r="D297" s="61" t="s">
        <v>126</v>
      </c>
      <c r="E297" s="62" t="s">
        <v>127</v>
      </c>
      <c r="F297" s="71" t="s">
        <v>129</v>
      </c>
      <c r="G297" s="72">
        <v>1</v>
      </c>
      <c r="H297" s="77">
        <v>522883.35</v>
      </c>
      <c r="I297" s="77">
        <v>550000</v>
      </c>
      <c r="J297" s="77">
        <v>539055</v>
      </c>
      <c r="K297" s="12">
        <f t="shared" si="24"/>
        <v>537313</v>
      </c>
      <c r="L297" s="81">
        <f t="shared" si="25"/>
        <v>537313</v>
      </c>
      <c r="M297" s="15" t="s">
        <v>139</v>
      </c>
      <c r="N297" s="12">
        <f t="shared" si="26"/>
        <v>13642.018398713355</v>
      </c>
      <c r="O297" s="23">
        <f t="shared" si="27"/>
        <v>2.5389342710371066E-2</v>
      </c>
      <c r="P297" s="22"/>
      <c r="Q297" s="82">
        <f t="shared" si="28"/>
        <v>3</v>
      </c>
      <c r="R297" s="83">
        <f t="shared" si="29"/>
        <v>2.6855203577802911E-2</v>
      </c>
    </row>
    <row r="298" spans="2:18" x14ac:dyDescent="0.35">
      <c r="H298" s="26">
        <f>SUMPRODUCT($G$5:$G$297,H5:H297)</f>
        <v>145427703.31584105</v>
      </c>
      <c r="I298" s="26">
        <f t="shared" ref="I298:J298" si="30">SUMPRODUCT($G$5:$G$297,I5:I297)</f>
        <v>144105915.55499995</v>
      </c>
      <c r="J298" s="26">
        <f t="shared" si="30"/>
        <v>152073037</v>
      </c>
      <c r="K298" s="27">
        <f>SUMPRODUCT(G5:G297,K5:K297)</f>
        <v>145044468</v>
      </c>
    </row>
    <row r="299" spans="2:18" x14ac:dyDescent="0.35">
      <c r="J299" s="33"/>
    </row>
    <row r="301" spans="2:18" x14ac:dyDescent="0.35">
      <c r="J301" s="28"/>
    </row>
    <row r="306" spans="10:11" x14ac:dyDescent="0.35">
      <c r="J306" s="28"/>
      <c r="K306" s="28"/>
    </row>
  </sheetData>
  <autoFilter ref="B4:AH297" xr:uid="{00000000-0009-0000-0000-000001000000}"/>
  <mergeCells count="46">
    <mergeCell ref="B2:R2"/>
    <mergeCell ref="E9:E12"/>
    <mergeCell ref="E13:E14"/>
    <mergeCell ref="E15:E17"/>
    <mergeCell ref="E18:E20"/>
    <mergeCell ref="E32:E34"/>
    <mergeCell ref="E35:E37"/>
    <mergeCell ref="E38:E39"/>
    <mergeCell ref="E23:E25"/>
    <mergeCell ref="E26:E28"/>
    <mergeCell ref="E29:E31"/>
    <mergeCell ref="C54:C96"/>
    <mergeCell ref="E54:E96"/>
    <mergeCell ref="C97:C103"/>
    <mergeCell ref="E97:E103"/>
    <mergeCell ref="E40:E45"/>
    <mergeCell ref="E46:E48"/>
    <mergeCell ref="E51:E53"/>
    <mergeCell ref="C122:C128"/>
    <mergeCell ref="E122:E128"/>
    <mergeCell ref="C129:C135"/>
    <mergeCell ref="E129:E135"/>
    <mergeCell ref="C104:C114"/>
    <mergeCell ref="E104:E114"/>
    <mergeCell ref="C115:C121"/>
    <mergeCell ref="E115:E121"/>
    <mergeCell ref="C136:C153"/>
    <mergeCell ref="E136:E153"/>
    <mergeCell ref="C154:C162"/>
    <mergeCell ref="E154:E165"/>
    <mergeCell ref="C163:C164"/>
    <mergeCell ref="C194:C195"/>
    <mergeCell ref="E194:E195"/>
    <mergeCell ref="C196:C212"/>
    <mergeCell ref="E196:E212"/>
    <mergeCell ref="C166:C178"/>
    <mergeCell ref="E166:E178"/>
    <mergeCell ref="E180:E181"/>
    <mergeCell ref="C182:C193"/>
    <mergeCell ref="E182:E193"/>
    <mergeCell ref="E258:E260"/>
    <mergeCell ref="E261:E263"/>
    <mergeCell ref="C213:C252"/>
    <mergeCell ref="E213:E252"/>
    <mergeCell ref="C254:C257"/>
    <mergeCell ref="E254:E257"/>
  </mergeCells>
  <phoneticPr fontId="14" type="noConversion"/>
  <conditionalFormatting sqref="D266:D297 D4:D7">
    <cfRule type="duplicateValues" dxfId="1" priority="1128"/>
  </conditionalFormatting>
  <conditionalFormatting sqref="H5:I6">
    <cfRule type="colorScale" priority="114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2:I26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64:I297 H10:I21 F22:F263">
    <cfRule type="colorScale" priority="116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:J6">
    <cfRule type="colorScale" priority="113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:J297">
    <cfRule type="colorScale" priority="116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5:O297">
    <cfRule type="cellIs" dxfId="0" priority="5" operator="greaterThan">
      <formula>0.15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33B19-396D-49E9-9D55-2B166384C7F2}">
  <dimension ref="A3:F8"/>
  <sheetViews>
    <sheetView workbookViewId="0">
      <selection activeCell="F5" sqref="F5"/>
    </sheetView>
  </sheetViews>
  <sheetFormatPr baseColWidth="10" defaultColWidth="11.453125" defaultRowHeight="14.5" x14ac:dyDescent="0.35"/>
  <cols>
    <col min="1" max="1" width="8.26953125" bestFit="1" customWidth="1"/>
    <col min="2" max="2" width="10.453125" customWidth="1"/>
    <col min="3" max="3" width="26.1796875" bestFit="1" customWidth="1"/>
    <col min="4" max="4" width="26.1796875" customWidth="1"/>
    <col min="5" max="5" width="23.26953125" bestFit="1" customWidth="1"/>
    <col min="6" max="6" width="17.81640625" bestFit="1" customWidth="1"/>
  </cols>
  <sheetData>
    <row r="3" spans="1:6" x14ac:dyDescent="0.35">
      <c r="A3" s="30" t="s">
        <v>19</v>
      </c>
      <c r="B3" s="30" t="s">
        <v>20</v>
      </c>
      <c r="C3" s="30" t="s">
        <v>21</v>
      </c>
      <c r="D3" s="30" t="s">
        <v>22</v>
      </c>
      <c r="E3" s="30" t="s">
        <v>23</v>
      </c>
      <c r="F3" s="30" t="s">
        <v>24</v>
      </c>
    </row>
    <row r="4" spans="1:6" x14ac:dyDescent="0.35">
      <c r="A4" s="30">
        <v>1</v>
      </c>
      <c r="B4" s="30">
        <v>2024</v>
      </c>
      <c r="C4" s="30" t="s">
        <v>25</v>
      </c>
      <c r="D4" s="31">
        <v>168313600</v>
      </c>
      <c r="E4" s="31">
        <f>D4/8</f>
        <v>21039200</v>
      </c>
      <c r="F4" s="32">
        <f xml:space="preserve"> E4 * (1+$B$8)</f>
        <v>21884975.84</v>
      </c>
    </row>
    <row r="5" spans="1:6" x14ac:dyDescent="0.35">
      <c r="F5" s="28"/>
    </row>
    <row r="6" spans="1:6" x14ac:dyDescent="0.35">
      <c r="A6" t="s">
        <v>26</v>
      </c>
      <c r="B6" s="29">
        <v>0.1099</v>
      </c>
    </row>
    <row r="7" spans="1:6" x14ac:dyDescent="0.35">
      <c r="A7" t="s">
        <v>27</v>
      </c>
      <c r="B7" s="29">
        <v>4.58E-2</v>
      </c>
    </row>
    <row r="8" spans="1:6" x14ac:dyDescent="0.35">
      <c r="A8" t="s">
        <v>28</v>
      </c>
      <c r="B8" s="29">
        <v>4.02E-2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8B761-4F93-4385-A138-6F3A911721D2}">
  <dimension ref="A2:B3"/>
  <sheetViews>
    <sheetView workbookViewId="0">
      <selection activeCell="L7" sqref="L7"/>
    </sheetView>
  </sheetViews>
  <sheetFormatPr baseColWidth="10" defaultColWidth="11.453125" defaultRowHeight="14.5" x14ac:dyDescent="0.35"/>
  <sheetData>
    <row r="2" spans="1:2" x14ac:dyDescent="0.35">
      <c r="A2" t="s">
        <v>29</v>
      </c>
      <c r="B2">
        <v>500</v>
      </c>
    </row>
    <row r="3" spans="1:2" x14ac:dyDescent="0.35">
      <c r="A3" t="s">
        <v>30</v>
      </c>
      <c r="B3">
        <v>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B0E75-1741-4169-937D-3CF5FA7A2225}">
  <dimension ref="A2:B3"/>
  <sheetViews>
    <sheetView workbookViewId="0">
      <selection activeCell="M6" sqref="M6"/>
    </sheetView>
  </sheetViews>
  <sheetFormatPr baseColWidth="10" defaultColWidth="11.453125" defaultRowHeight="14.5" x14ac:dyDescent="0.35"/>
  <sheetData>
    <row r="2" spans="1:2" x14ac:dyDescent="0.35">
      <c r="A2" t="s">
        <v>31</v>
      </c>
      <c r="B2">
        <v>916</v>
      </c>
    </row>
    <row r="3" spans="1:2" x14ac:dyDescent="0.35">
      <c r="A3" t="s">
        <v>30</v>
      </c>
      <c r="B3">
        <v>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C942EBCDD5F5479D5600AA1BD6F9D6" ma:contentTypeVersion="14" ma:contentTypeDescription="Crear nuevo documento." ma:contentTypeScope="" ma:versionID="c8a6f30ebf6fedd5251bee4404f27c4f">
  <xsd:schema xmlns:xsd="http://www.w3.org/2001/XMLSchema" xmlns:xs="http://www.w3.org/2001/XMLSchema" xmlns:p="http://schemas.microsoft.com/office/2006/metadata/properties" xmlns:ns2="e8dacc14-b369-4826-b0bc-ab1ab45fffcd" xmlns:ns3="9c9a1cef-5b6b-42b1-990c-2ae96b3a73fe" targetNamespace="http://schemas.microsoft.com/office/2006/metadata/properties" ma:root="true" ma:fieldsID="376f06e66c19646c3445f06c37ba4dad" ns2:_="" ns3:_="">
    <xsd:import namespace="e8dacc14-b369-4826-b0bc-ab1ab45fffcd"/>
    <xsd:import namespace="9c9a1cef-5b6b-42b1-990c-2ae96b3a73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dacc14-b369-4826-b0bc-ab1ab45fff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a1cef-5b6b-42b1-990c-2ae96b3a73f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fbb89307-f604-429a-bd33-87a61bd88920}" ma:internalName="TaxCatchAll" ma:showField="CatchAllData" ma:web="9c9a1cef-5b6b-42b1-990c-2ae96b3a73f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dacc14-b369-4826-b0bc-ab1ab45fffcd">
      <Terms xmlns="http://schemas.microsoft.com/office/infopath/2007/PartnerControls"/>
    </lcf76f155ced4ddcb4097134ff3c332f>
    <TaxCatchAll xmlns="9c9a1cef-5b6b-42b1-990c-2ae96b3a73fe" xsi:nil="true"/>
  </documentManagement>
</p:properties>
</file>

<file path=customXml/itemProps1.xml><?xml version="1.0" encoding="utf-8"?>
<ds:datastoreItem xmlns:ds="http://schemas.openxmlformats.org/officeDocument/2006/customXml" ds:itemID="{0C4018DE-1514-4AE1-8224-7C8A803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dacc14-b369-4826-b0bc-ab1ab45fffcd"/>
    <ds:schemaRef ds:uri="9c9a1cef-5b6b-42b1-990c-2ae96b3a73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DA79BE-447C-4CFC-BEEB-B702104F9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4D2728-57CB-4B1F-BE14-A13998A514EF}">
  <ds:schemaRefs>
    <ds:schemaRef ds:uri="http://schemas.microsoft.com/office/2006/metadata/properties"/>
    <ds:schemaRef ds:uri="http://schemas.microsoft.com/office/infopath/2007/PartnerControls"/>
    <ds:schemaRef ds:uri="e8dacc14-b369-4826-b0bc-ab1ab45fffcd"/>
    <ds:schemaRef ds:uri="9c9a1cef-5b6b-42b1-990c-2ae96b3a73f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ProyecciónFinal_2025</vt:lpstr>
      <vt:lpstr>CosteoIndividual</vt:lpstr>
      <vt:lpstr>Historicos</vt:lpstr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 Javier Arguellez Palacios</dc:creator>
  <cp:keywords/>
  <dc:description/>
  <cp:lastModifiedBy>Ginna Lizeth Serna Garcia</cp:lastModifiedBy>
  <cp:revision/>
  <dcterms:created xsi:type="dcterms:W3CDTF">2020-08-20T21:27:39Z</dcterms:created>
  <dcterms:modified xsi:type="dcterms:W3CDTF">2025-09-30T01:38:55Z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0x01010032C942EBCDD5F5479D5600AA1BD6F9D6</vt:lpwstr>
  </property>
  <property fmtid="{D5CDD505-2E9C-101B-9397-08002B2CF9AE}" pid="3" name="MediaServiceImageTags">
    <vt:lpwstr/>
  </property>
</Properties>
</file>