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12"/>
  <workbookPr/>
  <mc:AlternateContent xmlns:mc="http://schemas.openxmlformats.org/markup-compatibility/2006">
    <mc:Choice Requires="x15">
      <x15ac:absPath xmlns:x15ac="http://schemas.microsoft.com/office/spreadsheetml/2010/11/ac" url="C:\Users\USER\Desktop\lady 2025\FORMULACION MANTENIMIENTO DE PARQUES SANTA FE\OBRA\2.1. PRESUPUESTO_ajustado al 5 agosto 2025\"/>
    </mc:Choice>
  </mc:AlternateContent>
  <xr:revisionPtr revIDLastSave="0" documentId="11_DDF0463D9E950F75C7DCD6CBADFA61704C1A5528" xr6:coauthVersionLast="47" xr6:coauthVersionMax="47" xr10:uidLastSave="{00000000-0000-0000-0000-000000000000}"/>
  <bookViews>
    <workbookView xWindow="0" yWindow="0" windowWidth="13584" windowHeight="5844" firstSheet="4" activeTab="4" xr2:uid="{00000000-000D-0000-FFFF-FFFF00000000}"/>
  </bookViews>
  <sheets>
    <sheet name="PGA Y SST" sheetId="3" r:id="rId1"/>
    <sheet name="AIU PGA Y SST" sheetId="4" r:id="rId2"/>
    <sheet name="PGS" sheetId="5" r:id="rId3"/>
    <sheet name="AIU PGS" sheetId="6" r:id="rId4"/>
    <sheet name="PMT" sheetId="8" r:id="rId5"/>
    <sheet name="AIU PMT" sheetId="9" r:id="rId6"/>
    <sheet name="Hoja1" sheetId="7"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5">'AIU PMT'!ERR</definedName>
    <definedName name="\X" localSheetId="4">PMT!ERR</definedName>
    <definedName name="\X">[0]!ERR</definedName>
    <definedName name="\Z" localSheetId="5">'AIU PMT'!ERR</definedName>
    <definedName name="\Z" localSheetId="4">PMT!ERR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[9]!_xlnm.ane7</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[13]!_xlnm.ane7</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[15]!_xlnm.ane7</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[13]!_xlnm.ane7</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5">'AIU PMT'!ERR</definedName>
    <definedName name="__F" localSheetId="4">PMT!ERR</definedName>
    <definedName name="__F">[0]!ERR</definedName>
    <definedName name="__FS01" localSheetId="5">'AIU PMT'!ERR</definedName>
    <definedName name="__FS01" localSheetId="4">PMT!ERR</definedName>
    <definedName name="__FS01">[0]!ERR</definedName>
    <definedName name="__ICP1" localSheetId="5">[11]Tablas!#REF!</definedName>
    <definedName name="__ICP1" localSheetId="4">[11]Tablas!#REF!</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5" hidden="1">{"TAB1",#N/A,TRUE,"GENERAL";"TAB2",#N/A,TRUE,"GENERAL";"TAB3",#N/A,TRUE,"GENERAL";"TAB4",#N/A,TRUE,"GENERAL";"TAB5",#N/A,TRUE,"GENERAL"}</definedName>
    <definedName name="_A1" localSheetId="0" hidden="1">{#N/A,#N/A,TRUE,"1842CWN0"}</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localSheetId="4"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localSheetId="5" hidden="1">{#N/A,#N/A,TRUE,"INGENIERIA";#N/A,#N/A,TRUE,"COMPRAS";#N/A,#N/A,TRUE,"DIRECCION";#N/A,#N/A,TRUE,"RESUMEN"}</definedName>
    <definedName name="_AAS1" localSheetId="0" hidden="1">{#N/A,#N/A,TRUE,"INGENIERIA";#N/A,#N/A,TRUE,"COMPRAS";#N/A,#N/A,TRUE,"DIRECCION";#N/A,#N/A,TRUE,"RESUMEN"}</definedName>
    <definedName name="_AAS1" localSheetId="4" hidden="1">{#N/A,#N/A,TRUE,"INGENIERIA";#N/A,#N/A,TRUE,"COMPRAS";#N/A,#N/A,TRUE,"DIRECCION";#N/A,#N/A,TRUE,"RESUMEN"}</definedName>
    <definedName name="_AAS1" hidden="1">{#N/A,#N/A,TRUE,"INGENIERIA";#N/A,#N/A,TRUE,"COMPRAS";#N/A,#N/A,TRUE,"DIRECCION";#N/A,#N/A,TRUE,"RESUMEN"}</definedName>
    <definedName name="_ABC1" localSheetId="5" hidden="1">{#N/A,#N/A,TRUE,"1842CWN0"}</definedName>
    <definedName name="_ABC1" localSheetId="0" hidden="1">{#N/A,#N/A,TRUE,"1842CWN0"}</definedName>
    <definedName name="_ABC1" localSheetId="4" hidden="1">{#N/A,#N/A,TRUE,"1842CWN0"}</definedName>
    <definedName name="_ABC1" hidden="1">{#N/A,#N/A,TRUE,"1842CWN0"}</definedName>
    <definedName name="_abc2" localSheetId="5" hidden="1">{#N/A,#N/A,TRUE,"1842CWN0"}</definedName>
    <definedName name="_abc2" localSheetId="0" hidden="1">{#N/A,#N/A,TRUE,"1842CWN0"}</definedName>
    <definedName name="_abc2" localSheetId="4"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[13]!_xlnm.ane7</definedName>
    <definedName name="_ane8">[13]!_xlnm.ane8</definedName>
    <definedName name="_APU221">#REF!</definedName>
    <definedName name="_APU465">[21]!absc</definedName>
    <definedName name="_Atp2">[17]EMPRESA!$F$22</definedName>
    <definedName name="_b2" localSheetId="5" hidden="1">{"TAB1",#N/A,TRUE,"GENERAL";"TAB2",#N/A,TRUE,"GENERAL";"TAB3",#N/A,TRUE,"GENERAL";"TAB4",#N/A,TRUE,"GENERAL";"TAB5",#N/A,TRUE,"GENERAL"}</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localSheetId="4"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 localSheetId="3">#REF!</definedName>
    <definedName name="_ETR13" localSheetId="5">#REF!</definedName>
    <definedName name="_ETR13" localSheetId="2">#REF!</definedName>
    <definedName name="_ETR13" localSheetId="4">#REF!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5">'AIU PMT'!ERR</definedName>
    <definedName name="_F" localSheetId="4">PMT!ERR</definedName>
    <definedName name="_F">[0]!ERR</definedName>
    <definedName name="_F10" localSheetId="5">#REF!</definedName>
    <definedName name="_F10" localSheetId="4">#REF!</definedName>
    <definedName name="_F10">#REF!</definedName>
    <definedName name="_FC" localSheetId="5">#REF!</definedName>
    <definedName name="_FC" localSheetId="4">#REF!</definedName>
    <definedName name="_FC">#REF!</definedName>
    <definedName name="_Fill" localSheetId="1" hidden="1">#REF!</definedName>
    <definedName name="_Fill" localSheetId="3" hidden="1">#REF!</definedName>
    <definedName name="_Fill" localSheetId="5" hidden="1">#REF!</definedName>
    <definedName name="_Fill" localSheetId="0" hidden="1">#REF!</definedName>
    <definedName name="_Fill" localSheetId="2" hidden="1">#REF!</definedName>
    <definedName name="_Fill" localSheetId="4" hidden="1">#REF!</definedName>
    <definedName name="_Fill" hidden="1">#REF!</definedName>
    <definedName name="_FS01" localSheetId="5">'AIU PMT'!ERR</definedName>
    <definedName name="_FS01" localSheetId="4">PMT!ERR</definedName>
    <definedName name="_FS01">[0]!ERR</definedName>
    <definedName name="_g2" localSheetId="5" hidden="1">{"TAB1",#N/A,TRUE,"GENERAL";"TAB2",#N/A,TRUE,"GENERAL";"TAB3",#N/A,TRUE,"GENERAL";"TAB4",#N/A,TRUE,"GENERAL";"TAB5",#N/A,TRUE,"GENERAL"}</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localSheetId="4"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5"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localSheetId="4"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localSheetId="4"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localSheetId="4"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localSheetId="5" hidden="1">{#N/A,#N/A,TRUE,"1842CWN0"}</definedName>
    <definedName name="_hhg1" localSheetId="4" hidden="1">{#N/A,#N/A,TRUE,"1842CWN0"}</definedName>
    <definedName name="_hhg1" hidden="1">{#N/A,#N/A,TRUE,"1842CWN0"}</definedName>
    <definedName name="_i4" localSheetId="5" hidden="1">{"via1",#N/A,TRUE,"general";"via2",#N/A,TRUE,"general";"via3",#N/A,TRUE,"general"}</definedName>
    <definedName name="_i4" localSheetId="4"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localSheetId="4"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localSheetId="4"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localSheetId="5" hidden="1">{"TAB1",#N/A,TRUE,"GENERAL";"TAB2",#N/A,TRUE,"GENERAL";"TAB3",#N/A,TRUE,"GENERAL";"TAB4",#N/A,TRUE,"GENERAL";"TAB5",#N/A,TRUE,"GENERAL"}</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localSheetId="4"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localSheetId="4"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3" hidden="1">#REF!</definedName>
    <definedName name="_Key1" localSheetId="5" hidden="1">#REF!</definedName>
    <definedName name="_Key1" localSheetId="0" hidden="1">#REF!</definedName>
    <definedName name="_Key1" localSheetId="2" hidden="1">#REF!</definedName>
    <definedName name="_Key1" localSheetId="4" hidden="1">#REF!</definedName>
    <definedName name="_Key1" hidden="1">#REF!</definedName>
    <definedName name="_Key11" hidden="1">[22]INST!#REF!</definedName>
    <definedName name="_Key2" localSheetId="1" hidden="1">#REF!</definedName>
    <definedName name="_Key2" localSheetId="3" hidden="1">#REF!</definedName>
    <definedName name="_Key2" localSheetId="5" hidden="1">#REF!</definedName>
    <definedName name="_Key2" localSheetId="0" hidden="1">#REF!</definedName>
    <definedName name="_Key2" localSheetId="2" hidden="1">#REF!</definedName>
    <definedName name="_Key2" localSheetId="4" hidden="1">#REF!</definedName>
    <definedName name="_Key2" hidden="1">#REF!</definedName>
    <definedName name="_Key21" hidden="1">#REF!</definedName>
    <definedName name="_key3" hidden="1">#REF!</definedName>
    <definedName name="_key31" hidden="1">#REF!</definedName>
    <definedName name="_kjk6" localSheetId="5" hidden="1">{"TAB1",#N/A,TRUE,"GENERAL";"TAB2",#N/A,TRUE,"GENERAL";"TAB3",#N/A,TRUE,"GENERAL";"TAB4",#N/A,TRUE,"GENERAL";"TAB5",#N/A,TRUE,"GENERAL"}</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5" hidden="1">{"via1",#N/A,TRUE,"general";"via2",#N/A,TRUE,"general";"via3",#N/A,TRUE,"general"}</definedName>
    <definedName name="_m3" localSheetId="4"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localSheetId="4"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localSheetId="4"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localSheetId="5" hidden="1">{"TAB1",#N/A,TRUE,"GENERAL";"TAB2",#N/A,TRUE,"GENERAL";"TAB3",#N/A,TRUE,"GENERAL";"TAB4",#N/A,TRUE,"GENERAL";"TAB5",#N/A,TRUE,"GENERAL"}</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localSheetId="4"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5" hidden="1">{"via1",#N/A,TRUE,"general";"via2",#N/A,TRUE,"general";"via3",#N/A,TRUE,"general"}</definedName>
    <definedName name="_nyn7" localSheetId="4"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localSheetId="4"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ORO13" localSheetId="3">#REF!</definedName>
    <definedName name="_ORO13" localSheetId="5">#REF!</definedName>
    <definedName name="_ORO13" localSheetId="2">#REF!</definedName>
    <definedName name="_ORO13" localSheetId="4">#REF!</definedName>
    <definedName name="_ORO13">#REF!</definedName>
    <definedName name="_ORO14" localSheetId="3">#REF!</definedName>
    <definedName name="_ORO14" localSheetId="5">#REF!</definedName>
    <definedName name="_ORO14" localSheetId="2">#REF!</definedName>
    <definedName name="_ORO14" localSheetId="4">#REF!</definedName>
    <definedName name="_ORO14">#REF!</definedName>
    <definedName name="_ORO15" localSheetId="3">#REF!</definedName>
    <definedName name="_ORO15" localSheetId="5">#REF!</definedName>
    <definedName name="_ORO15" localSheetId="2">#REF!</definedName>
    <definedName name="_ORO15" localSheetId="4">#REF!</definedName>
    <definedName name="_ORO15">#REF!</definedName>
    <definedName name="_ORO16" localSheetId="3">#REF!</definedName>
    <definedName name="_ORO16" localSheetId="5">#REF!</definedName>
    <definedName name="_ORO16" localSheetId="2">#REF!</definedName>
    <definedName name="_ORO16" localSheetId="4">#REF!</definedName>
    <definedName name="_ORO16">#REF!</definedName>
    <definedName name="_ORO17" localSheetId="3">#REF!</definedName>
    <definedName name="_ORO17" localSheetId="5">#REF!</definedName>
    <definedName name="_ORO17" localSheetId="2">#REF!</definedName>
    <definedName name="_ORO17" localSheetId="4">#REF!</definedName>
    <definedName name="_ORO17">#REF!</definedName>
    <definedName name="_ORO18" localSheetId="3">#REF!</definedName>
    <definedName name="_ORO18" localSheetId="5">#REF!</definedName>
    <definedName name="_ORO18" localSheetId="2">#REF!</definedName>
    <definedName name="_ORO18" localSheetId="4">#REF!</definedName>
    <definedName name="_ORO18">#REF!</definedName>
    <definedName name="_ORO19" localSheetId="3">#REF!</definedName>
    <definedName name="_ORO19" localSheetId="5">#REF!</definedName>
    <definedName name="_ORO19" localSheetId="2">#REF!</definedName>
    <definedName name="_ORO19" localSheetId="4">#REF!</definedName>
    <definedName name="_ORO19">#REF!</definedName>
    <definedName name="_p6" localSheetId="5" hidden="1">{"via1",#N/A,TRUE,"general";"via2",#N/A,TRUE,"general";"via3",#N/A,TRUE,"general"}</definedName>
    <definedName name="_p6" localSheetId="4"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'[23]7422CW00'!#REF!</definedName>
    <definedName name="_Parse_Out" localSheetId="3" hidden="1">'[23]7422CW00'!#REF!</definedName>
    <definedName name="_Parse_Out" localSheetId="5" hidden="1">'[23]7422CW00'!#REF!</definedName>
    <definedName name="_Parse_Out" localSheetId="0" hidden="1">'[23]7422CW00'!#REF!</definedName>
    <definedName name="_Parse_Out" localSheetId="2" hidden="1">'[23]7422CW00'!#REF!</definedName>
    <definedName name="_Parse_Out" localSheetId="4" hidden="1">'[23]7422CW00'!#REF!</definedName>
    <definedName name="_Parse_Out" hidden="1">'[3]7422CW00'!#REF!</definedName>
    <definedName name="_PJ50" localSheetId="3">#REF!</definedName>
    <definedName name="_PJ50" localSheetId="5">#REF!</definedName>
    <definedName name="_PJ50" localSheetId="2">#REF!</definedName>
    <definedName name="_PJ50" localSheetId="4">#REF!</definedName>
    <definedName name="_PJ50">#REF!</definedName>
    <definedName name="_pj51" localSheetId="3">#REF!</definedName>
    <definedName name="_pj51" localSheetId="5">#REF!</definedName>
    <definedName name="_pj51" localSheetId="2">#REF!</definedName>
    <definedName name="_pj51" localSheetId="4">#REF!</definedName>
    <definedName name="_pj51">#REF!</definedName>
    <definedName name="_PMT5671" localSheetId="3">[24]MEMORIAS!#REF!</definedName>
    <definedName name="_PMT5671" localSheetId="5">[24]MEMORIAS!#REF!</definedName>
    <definedName name="_PMT5671" localSheetId="2">[24]MEMORIAS!#REF!</definedName>
    <definedName name="_PMT5671" localSheetId="4">[24]MEMORIAS!#REF!</definedName>
    <definedName name="_PMT5671">[24]MEMORIAS!#REF!</definedName>
    <definedName name="_PMT5805" localSheetId="3">[24]MEMORIAS!#REF!</definedName>
    <definedName name="_PMT5805" localSheetId="5">[24]MEMORIAS!#REF!</definedName>
    <definedName name="_PMT5805" localSheetId="2">[24]MEMORIAS!#REF!</definedName>
    <definedName name="_PMT5805" localSheetId="4">[24]MEMORIAS!#REF!</definedName>
    <definedName name="_PMT5805">[24]MEMORIAS!#REF!</definedName>
    <definedName name="_PMT5806" localSheetId="3">[24]MEMORIAS!#REF!</definedName>
    <definedName name="_PMT5806" localSheetId="5">[24]MEMORIAS!#REF!</definedName>
    <definedName name="_PMT5806" localSheetId="2">[24]MEMORIAS!#REF!</definedName>
    <definedName name="_PMT5806" localSheetId="4">[24]MEMORIAS!#REF!</definedName>
    <definedName name="_PMT5806">[24]MEMORIAS!#REF!</definedName>
    <definedName name="_PMT5815" localSheetId="3">[24]MEMORIAS!#REF!</definedName>
    <definedName name="_PMT5815" localSheetId="5">[24]MEMORIAS!#REF!</definedName>
    <definedName name="_PMT5815" localSheetId="2">[24]MEMORIAS!#REF!</definedName>
    <definedName name="_PMT5815" localSheetId="4">[24]MEMORIAS!#REF!</definedName>
    <definedName name="_PMT5815">[24]MEMORIAS!#REF!</definedName>
    <definedName name="_PMT5820" localSheetId="3">[24]MEMORIAS!#REF!</definedName>
    <definedName name="_PMT5820" localSheetId="5">[24]MEMORIAS!#REF!</definedName>
    <definedName name="_PMT5820" localSheetId="2">[24]MEMORIAS!#REF!</definedName>
    <definedName name="_PMT5820" localSheetId="4">[24]MEMORIAS!#REF!</definedName>
    <definedName name="_PMT5820">[24]MEMORIAS!#REF!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5" hidden="1">{"TAB1",#N/A,TRUE,"GENERAL";"TAB2",#N/A,TRUE,"GENERAL";"TAB3",#N/A,TRUE,"GENERAL";"TAB4",#N/A,TRUE,"GENERAL";"TAB5",#N/A,TRUE,"GENERAL"}</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#REF!</definedName>
    <definedName name="_Regression_Int" hidden="1">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5" hidden="1">{"via1",#N/A,TRUE,"general";"via2",#N/A,TRUE,"general";"via3",#N/A,TRUE,"general"}</definedName>
    <definedName name="_rtu6" localSheetId="4"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localSheetId="4"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3" hidden="1">#REF!</definedName>
    <definedName name="_Sort" localSheetId="5" hidden="1">#REF!</definedName>
    <definedName name="_Sort" localSheetId="0" hidden="1">#REF!</definedName>
    <definedName name="_Sort" localSheetId="2" hidden="1">#REF!</definedName>
    <definedName name="_Sort" localSheetId="4" hidden="1">#REF!</definedName>
    <definedName name="_Sort" hidden="1">#REF!</definedName>
    <definedName name="_srn001">#REF!</definedName>
    <definedName name="_SUM1">#REF!</definedName>
    <definedName name="_SUM2">#REF!</definedName>
    <definedName name="_t3" localSheetId="5" hidden="1">{"TAB1",#N/A,TRUE,"GENERAL";"TAB2",#N/A,TRUE,"GENERAL";"TAB3",#N/A,TRUE,"GENERAL";"TAB4",#N/A,TRUE,"GENERAL";"TAB5",#N/A,TRUE,"GENERAL"}</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localSheetId="4"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localSheetId="4"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localSheetId="4"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localSheetId="4"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5" hidden="1">{"TAB1",#N/A,TRUE,"GENERAL";"TAB2",#N/A,TRUE,"GENERAL";"TAB3",#N/A,TRUE,"GENERAL";"TAB4",#N/A,TRUE,"GENERAL";"TAB5",#N/A,TRUE,"GENERAL"}</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localSheetId="4"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5"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localSheetId="4"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localSheetId="4"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5" hidden="1">{"via1",#N/A,TRUE,"general";"via2",#N/A,TRUE,"general";"via3",#N/A,TRUE,"general"}</definedName>
    <definedName name="_vfv4" localSheetId="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5" hidden="1">{"TAB1",#N/A,TRUE,"GENERAL";"TAB2",#N/A,TRUE,"GENERAL";"TAB3",#N/A,TRUE,"GENERAL";"TAB4",#N/A,TRUE,"GENERAL";"TAB5",#N/A,TRUE,"GENERAL"}</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localSheetId="4"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localSheetId="4"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localSheetId="4"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localSheetId="4"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localSheetId="4"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localSheetId="4"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'[25]DUB-823'!#REF!</definedName>
    <definedName name="A_1">#REF!</definedName>
    <definedName name="A_impresión_IM">#REF!</definedName>
    <definedName name="A18A200">[26]ESPEC!#REF!</definedName>
    <definedName name="a2a" localSheetId="5" hidden="1">{"TAB1",#N/A,TRUE,"GENERAL";"TAB2",#N/A,TRUE,"GENERAL";"TAB3",#N/A,TRUE,"GENERAL";"TAB4",#N/A,TRUE,"GENERAL";"TAB5",#N/A,TRUE,"GENERAL"}</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5">'AIU PMT'!ERR</definedName>
    <definedName name="AA" localSheetId="0" hidden="1">{#N/A,#N/A,TRUE,"INGENIERIA";#N/A,#N/A,TRUE,"COMPRAS";#N/A,#N/A,TRUE,"DIRECCION";#N/A,#N/A,TRUE,"RESUMEN"}</definedName>
    <definedName name="aa" localSheetId="4">PMT!ERR</definedName>
    <definedName name="aa">[0]!ERR</definedName>
    <definedName name="AAA" localSheetId="3">#REF!</definedName>
    <definedName name="AAA" localSheetId="5">#REF!</definedName>
    <definedName name="AAA" localSheetId="2">#REF!</definedName>
    <definedName name="AAA" localSheetId="4">#REF!</definedName>
    <definedName name="AAA">[0]!ERR</definedName>
    <definedName name="aaaaaa">[27]otros!$C$5</definedName>
    <definedName name="aaaaas" localSheetId="5" hidden="1">{"TAB1",#N/A,TRUE,"GENERAL";"TAB2",#N/A,TRUE,"GENERAL";"TAB3",#N/A,TRUE,"GENERAL";"TAB4",#N/A,TRUE,"GENERAL";"TAB5",#N/A,TRUE,"GENERAL"}</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5" hidden="1">{"TAB1",#N/A,TRUE,"GENERAL";"TAB2",#N/A,TRUE,"GENERAL";"TAB3",#N/A,TRUE,"GENERAL";"TAB4",#N/A,TRUE,"GENERAL";"TAB5",#N/A,TRUE,"GENERAL"}</definedName>
    <definedName name="AAS" localSheetId="0" hidden="1">{#N/A,#N/A,TRUE,"INGENIERIA";#N/A,#N/A,TRUE,"COMPRAS";#N/A,#N/A,TRUE,"DIRECCION";#N/A,#N/A,TRUE,"RESUMEN"}</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 localSheetId="5">#REF!</definedName>
    <definedName name="abc" localSheetId="2">#REF!</definedName>
    <definedName name="abc" localSheetId="4">#REF!</definedName>
    <definedName name="abc">#REF!</definedName>
    <definedName name="ABCD" localSheetId="1" hidden="1">#REF!</definedName>
    <definedName name="ABCD" localSheetId="3" hidden="1">#REF!</definedName>
    <definedName name="ABCD" localSheetId="5" hidden="1">#REF!</definedName>
    <definedName name="ABCD" localSheetId="0" hidden="1">#REF!</definedName>
    <definedName name="ABCD" localSheetId="2" hidden="1">#REF!</definedName>
    <definedName name="ABCD" localSheetId="4" hidden="1">#REF!</definedName>
    <definedName name="ABCD" hidden="1">#REF!</definedName>
    <definedName name="ABCDE" localSheetId="1" hidden="1">#REF!</definedName>
    <definedName name="ABCDE" localSheetId="3" hidden="1">#REF!</definedName>
    <definedName name="ABCDE" localSheetId="5" hidden="1">#REF!</definedName>
    <definedName name="ABCDE" localSheetId="0" hidden="1">#REF!</definedName>
    <definedName name="ABCDE" localSheetId="2" hidden="1">#REF!</definedName>
    <definedName name="ABCDE" localSheetId="4" hidden="1">#REF!</definedName>
    <definedName name="ABCDE" hidden="1">#REF!</definedName>
    <definedName name="ABG">[6]AASHTO!$A$2:$F$5</definedName>
    <definedName name="absc1">[28]!absc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'[29]Reservas de Petróleo'!$A$2,'[29]Reservas de Petróleo'!$A$1,'[29]Reservas de Petróleo'!$D$4,'[29]Reservas de Petróleo'!$E$1:$E$65536</definedName>
    <definedName name="ad">#REF!</definedName>
    <definedName name="adasd">#REF!</definedName>
    <definedName name="ADFGSDB" localSheetId="5" hidden="1">{"via1",#N/A,TRUE,"general";"via2",#N/A,TRUE,"general";"via3",#N/A,TRUE,"general"}</definedName>
    <definedName name="ADFGSDB" localSheetId="4" hidden="1">{"via1",#N/A,TRUE,"general";"via2",#N/A,TRUE,"general";"via3",#N/A,TRUE,"general"}</definedName>
    <definedName name="ADFGSDB" hidden="1">{"via1",#N/A,TRUE,"general";"via2",#N/A,TRUE,"general";"via3",#N/A,TRUE,"general"}</definedName>
    <definedName name="ADM">[27]otros!$C$2</definedName>
    <definedName name="administrador">[30]Informacion!$B$15</definedName>
    <definedName name="ADMON">#REF!</definedName>
    <definedName name="ADMON1">#REF!</definedName>
    <definedName name="adoc1">[28]!absc</definedName>
    <definedName name="ADOC125">[31]!absc</definedName>
    <definedName name="adoq">[32]!absc</definedName>
    <definedName name="ADSAD" localSheetId="5" hidden="1">{"TAB1",#N/A,TRUE,"GENERAL";"TAB2",#N/A,TRUE,"GENERAL";"TAB3",#N/A,TRUE,"GENERAL";"TAB4",#N/A,TRUE,"GENERAL";"TAB5",#N/A,TRUE,"GENERAL"}</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localSheetId="4"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[33]!absc</definedName>
    <definedName name="AlcanceProyecto">#REF!</definedName>
    <definedName name="ALM">#REF!</definedName>
    <definedName name="ALTO">[34]Tabla!$A$1:$A$5</definedName>
    <definedName name="Amount">#REF!</definedName>
    <definedName name="ANCLAJE">'[35]MC SF GAVIONES'!#REF!</definedName>
    <definedName name="AND">#REF!</definedName>
    <definedName name="Andenes" localSheetId="3" hidden="1">#REF!</definedName>
    <definedName name="Andenes" localSheetId="5" hidden="1">#REF!</definedName>
    <definedName name="Andenes" localSheetId="0" hidden="1">#REF!</definedName>
    <definedName name="Andenes" hidden="1">#REF!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#REF!</definedName>
    <definedName name="anexo9">#REF!</definedName>
    <definedName name="anexů7">#REF!</definedName>
    <definedName name="Antic">[37]BASES!$B$33</definedName>
    <definedName name="ANTICIPO">[38]BASES!$B$33</definedName>
    <definedName name="AÑO">[27]PRESUPUESTO!$D$13</definedName>
    <definedName name="AÑOWUIE">'[39]Res-Accide-10'!$R$2:$R$7</definedName>
    <definedName name="apaiy">#REF!</definedName>
    <definedName name="APELLIDOS">#REF!</definedName>
    <definedName name="API">#REF!</definedName>
    <definedName name="APU">[40]!absc</definedName>
    <definedName name="APU_directos">#REF!</definedName>
    <definedName name="APU221.1">#REF!</definedName>
    <definedName name="APU221.2">#REF!</definedName>
    <definedName name="aq" localSheetId="5">'AIU PMT'!ERR</definedName>
    <definedName name="aq" localSheetId="4">PMT!ERR</definedName>
    <definedName name="aq">[0]!ERR</definedName>
    <definedName name="aqaq" localSheetId="5" hidden="1">{"TAB1",#N/A,TRUE,"GENERAL";"TAB2",#N/A,TRUE,"GENERAL";"TAB3",#N/A,TRUE,"GENERAL";"TAB4",#N/A,TRUE,"GENERAL";"TAB5",#N/A,TRUE,"GENERAL"}</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'AIU PGA Y SST'!$B$2:$L$40</definedName>
    <definedName name="_xlnm.Print_Area" localSheetId="3">'AIU PGS'!$B$2:$L$40</definedName>
    <definedName name="_xlnm.Print_Area" localSheetId="5">'AIU PMT'!$B$2:$L$40</definedName>
    <definedName name="_xlnm.Print_Area" localSheetId="0">'PGA Y SST'!$C$2:$O$92</definedName>
    <definedName name="_xlnm.Print_Area" localSheetId="2">PGS!$C$3:$L$41</definedName>
    <definedName name="_xlnm.Print_Area" localSheetId="4">PMT!$C$2:$N$36</definedName>
    <definedName name="_xlnm.Print_Area">#REF!</definedName>
    <definedName name="Areadimp" localSheetId="3">#REF!</definedName>
    <definedName name="Areadimp" localSheetId="5">#REF!</definedName>
    <definedName name="Areadimp" localSheetId="2">#REF!</definedName>
    <definedName name="Areadimp" localSheetId="4">#REF!</definedName>
    <definedName name="Areadimp">#REF!</definedName>
    <definedName name="AreaLimpiar">'[41]Info-Portaf'!$N$4,'[41]Info-Portaf'!$C$10:$AE$24,'[41]Info-Portaf'!$C$26:$AE$28,'[41]Info-Portaf'!$C$31:$AE$40,'[41]Info-Portaf'!$C$41:$H$41,'[41]Info-Portaf'!$C$42:$AE$51,'[41]Info-Portaf'!$C$53:$AE$54,'[41]Info-Portaf'!$C$57:$AE$57,'[41]Info-Portaf'!$C$59:$AE$59,'[41]Info-Portaf'!$B$10:$B$61</definedName>
    <definedName name="Areatotal" localSheetId="5">#REF!</definedName>
    <definedName name="Areatotal" localSheetId="4">#REF!</definedName>
    <definedName name="Areatotal">#REF!</definedName>
    <definedName name="Aref" localSheetId="5">#REF!</definedName>
    <definedName name="Aref" localSheetId="4">#REF!</definedName>
    <definedName name="Aref">#REF!</definedName>
    <definedName name="armuve" localSheetId="5">'AIU PMT'!ERR</definedName>
    <definedName name="armuve" localSheetId="4">PMT!ERR</definedName>
    <definedName name="armuve">[0]!ERR</definedName>
    <definedName name="ARP" localSheetId="5">#REF!</definedName>
    <definedName name="ARP" localSheetId="4">#REF!</definedName>
    <definedName name="ARP">#REF!</definedName>
    <definedName name="ARS" localSheetId="5">#REF!</definedName>
    <definedName name="ARS" localSheetId="4">#REF!</definedName>
    <definedName name="ARS">#REF!</definedName>
    <definedName name="as" localSheetId="5">'AIU PMT'!ERR</definedName>
    <definedName name="as" localSheetId="4">PMT!ERR</definedName>
    <definedName name="as">[0]!ERR</definedName>
    <definedName name="ASB">[6]AASHTO!$A$8:$F$11</definedName>
    <definedName name="ASD" localSheetId="5" hidden="1">{"via1",#N/A,TRUE,"general";"via2",#N/A,TRUE,"general";"via3",#N/A,TRUE,"general"}</definedName>
    <definedName name="ASD" localSheetId="4"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localSheetId="4"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5">'AIU PMT'!ERR</definedName>
    <definedName name="ASDFGHJKLÑ" localSheetId="4">PMT!ERR</definedName>
    <definedName name="ASDFGHJKLÑ">[0]!ERR</definedName>
    <definedName name="asfasd" localSheetId="5" hidden="1">{"via1",#N/A,TRUE,"general";"via2",#N/A,TRUE,"general";"via3",#N/A,TRUE,"general"}</definedName>
    <definedName name="asfasd" localSheetId="4"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localSheetId="5" hidden="1">{#N/A,#N/A,TRUE,"INGENIERIA";#N/A,#N/A,TRUE,"COMPRAS";#N/A,#N/A,TRUE,"DIRECCION";#N/A,#N/A,TRUE,"RESUMEN"}</definedName>
    <definedName name="asfdfe" localSheetId="4" hidden="1">{#N/A,#N/A,TRUE,"INGENIERIA";#N/A,#N/A,TRUE,"COMPRAS";#N/A,#N/A,TRUE,"DIRECCION";#N/A,#N/A,TRUE,"RESUMEN"}</definedName>
    <definedName name="asfdfe" hidden="1">{#N/A,#N/A,TRUE,"INGENIERIA";#N/A,#N/A,TRUE,"COMPRAS";#N/A,#N/A,TRUE,"DIRECCION";#N/A,#N/A,TRUE,"RESUMEN"}</definedName>
    <definedName name="asff" localSheetId="5" hidden="1">{"TAB1",#N/A,TRUE,"GENERAL";"TAB2",#N/A,TRUE,"GENERAL";"TAB3",#N/A,TRUE,"GENERAL";"TAB4",#N/A,TRUE,"GENERAL";"TAB5",#N/A,TRUE,"GENERAL"}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localSheetId="4"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[42]CONTRATO!$E$18</definedName>
    <definedName name="AuxCom">'[10]DATOS CONTRATO'!$I$16</definedName>
    <definedName name="auxcomisariato">[42]CONTRATO!$I$16</definedName>
    <definedName name="AuxDot">'[10]DATOS CONTRATO'!$I$17</definedName>
    <definedName name="auxdotacion">[42]CONTRATO!$I$17</definedName>
    <definedName name="AuxHab">'[10]DATOS CONTRATO'!$E$17</definedName>
    <definedName name="auxhabi">[43]CONTRATO!$E$17</definedName>
    <definedName name="auxhabitacion">[42]CONTRATO!$E$17</definedName>
    <definedName name="auxtransporte">[42]CONTRATO!$E$16</definedName>
    <definedName name="Avance_por_item" localSheetId="5">#REF!,#REF!,#REF!,#REF!,#REF!,#REF!,#REF!,#REF!,#REF!,#REF!,#REF!,#REF!,#REF!,#REF!,#REF!,#REF!,#REF!,#REF!</definedName>
    <definedName name="Avance_por_item" localSheetId="4">#REF!,#REF!,#REF!,#REF!,#REF!,#REF!,#REF!,#REF!,#REF!,#REF!,#REF!,#REF!,#REF!,#REF!,#REF!,#REF!,#REF!,#REF!</definedName>
    <definedName name="Avance_por_item">#REF!,#REF!,#REF!,#REF!,#REF!,#REF!,#REF!,#REF!,#REF!,#REF!,#REF!,#REF!,#REF!,#REF!,#REF!,#REF!,#REF!,#REF!</definedName>
    <definedName name="Avances_Totales" localSheetId="5">#REF!,#REF!,#REF!,#REF!,#REF!,#REF!,#REF!,#REF!,#REF!,#REF!,#REF!,#REF!,#REF!,#REF!,#REF!,#REF!,#REF!,#REF!</definedName>
    <definedName name="Avances_Totales" localSheetId="4">#REF!,#REF!,#REF!,#REF!,#REF!,#REF!,#REF!,#REF!,#REF!,#REF!,#REF!,#REF!,#REF!,#REF!,#REF!,#REF!,#REF!,#REF!</definedName>
    <definedName name="Avances_Totales">#REF!,#REF!,#REF!,#REF!,#REF!,#REF!,#REF!,#REF!,#REF!,#REF!,#REF!,#REF!,#REF!,#REF!,#REF!,#REF!,#REF!,#REF!</definedName>
    <definedName name="AW">#REF!</definedName>
    <definedName name="azaz" localSheetId="5" hidden="1">{"TAB1",#N/A,TRUE,"GENERAL";"TAB2",#N/A,TRUE,"GENERAL";"TAB3",#N/A,TRUE,"GENERAL";"TAB4",#N/A,TRUE,"GENERAL";"TAB5",#N/A,TRUE,"GENERAL"}</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 localSheetId="4" hidden="1">{"via1",#N/A,TRUE,"general";"via2",#N/A,TRUE,"general";"via3",#N/A,TRUE,"general"}</definedName>
    <definedName name="B" hidden="1">{"via1",#N/A,TRUE,"general";"via2",#N/A,TRUE,"general";"via3",#N/A,TRUE,"general"}</definedName>
    <definedName name="Bajo_L">[34]Tabla!$A$1:$A$5</definedName>
    <definedName name="Base">#REF!</definedName>
    <definedName name="Base_datos_IM">#REF!</definedName>
    <definedName name="base1">#REF!</definedName>
    <definedName name="base2">#REF!</definedName>
    <definedName name="basedatos">[44]Hoja1!$A$4:$BZ$55</definedName>
    <definedName name="_xlnm.Database" localSheetId="3">#REF!</definedName>
    <definedName name="_xlnm.Database" localSheetId="5">#REF!</definedName>
    <definedName name="_xlnm.Database" localSheetId="2">#REF!</definedName>
    <definedName name="_xlnm.Database" localSheetId="4">#REF!</definedName>
    <definedName name="_xlnm.Database">#REF!</definedName>
    <definedName name="BaseDeDatos1">#REF!</definedName>
    <definedName name="basep">[45]PRESUPUESTAL!$A$4:$P$190</definedName>
    <definedName name="Basica_Centro_costo_2001" localSheetId="5">#REF!</definedName>
    <definedName name="Basica_Centro_costo_2001" localSheetId="4">#REF!</definedName>
    <definedName name="Basica_Centro_costo_2001">#REF!</definedName>
    <definedName name="Basica_Facturacion_2001" localSheetId="5">#REF!</definedName>
    <definedName name="Basica_Facturacion_2001" localSheetId="4">#REF!</definedName>
    <definedName name="Basica_Facturacion_2001">#REF!</definedName>
    <definedName name="Basica_Reserva_2001" localSheetId="5">#REF!</definedName>
    <definedName name="Basica_Reserva_2001" localSheetId="4">#REF!</definedName>
    <definedName name="Basica_Reserva_2001">#REF!</definedName>
    <definedName name="Básico">#REF!</definedName>
    <definedName name="BB" localSheetId="5">'AIU PMT'!ERR</definedName>
    <definedName name="BB" localSheetId="4">PMT!ERR</definedName>
    <definedName name="BB">[0]!ERR</definedName>
    <definedName name="bbbbbb" localSheetId="5" hidden="1">{"via1",#N/A,TRUE,"general";"via2",#N/A,TRUE,"general";"via3",#N/A,TRUE,"general"}</definedName>
    <definedName name="bbbbbb" localSheetId="4"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5"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5" hidden="1">{"via1",#N/A,TRUE,"general";"via2",#N/A,TRUE,"general";"via3",#N/A,TRUE,"general"}</definedName>
    <definedName name="BDFB" localSheetId="4"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5" hidden="1">{"TAB1",#N/A,TRUE,"GENERAL";"TAB2",#N/A,TRUE,"GENERAL";"TAB3",#N/A,TRUE,"GENERAL";"TAB4",#N/A,TRUE,"GENERAL";"TAB5",#N/A,TRUE,"GENERAL"}</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localSheetId="4"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5" hidden="1">{"via1",#N/A,TRUE,"general";"via2",#N/A,TRUE,"general";"via3",#N/A,TRUE,"general"}</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'[46]Ejecutado%'!#REF!</definedName>
    <definedName name="blEjecutadoPorcen">'[46]Ejecutado$'!$D$1:$CE$45</definedName>
    <definedName name="blEqCantiInf1" localSheetId="5">#REF!</definedName>
    <definedName name="blEqCantiInf1" localSheetId="4">#REF!</definedName>
    <definedName name="blEqCantiInf1">#REF!</definedName>
    <definedName name="blEqCantiInf2" localSheetId="5">#REF!</definedName>
    <definedName name="blEqCantiInf2" localSheetId="4">#REF!</definedName>
    <definedName name="blEqCantiInf2">#REF!</definedName>
    <definedName name="blEqClaseInf1" localSheetId="5">#REF!</definedName>
    <definedName name="blEqClaseInf1" localSheetId="4">#REF!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'[46]Programado$'!$I$1:$CK$45</definedName>
    <definedName name="blReferenciaInforme" localSheetId="5">#REF!</definedName>
    <definedName name="blReferenciaInforme" localSheetId="4">#REF!</definedName>
    <definedName name="blReferenciaInforme">#REF!</definedName>
    <definedName name="bn" localSheetId="5">#REF!</definedName>
    <definedName name="bn" localSheetId="4">#REF!</definedName>
    <definedName name="bn">#REF!</definedName>
    <definedName name="Bombas" localSheetId="5">#REF!</definedName>
    <definedName name="Bombas" localSheetId="4">#REF!</definedName>
    <definedName name="Bombas">#REF!</definedName>
    <definedName name="BONO">#REF!</definedName>
    <definedName name="BORDER1">[47]steel!#REF!</definedName>
    <definedName name="BORDET" localSheetId="5">#REF!</definedName>
    <definedName name="BORDET" localSheetId="4">#REF!</definedName>
    <definedName name="BORDET">#REF!</definedName>
    <definedName name="BORSHE">'[3]7422CW00'!#REF!</definedName>
    <definedName name="BORSUM">'[3]7422CW00'!#REF!</definedName>
    <definedName name="boxes">#REF!</definedName>
    <definedName name="BQ">#REF!</definedName>
    <definedName name="br" localSheetId="5" hidden="1">{"TAB1",#N/A,TRUE,"GENERAL";"TAB2",#N/A,TRUE,"GENERAL";"TAB3",#N/A,TRUE,"GENERAL";"TAB4",#N/A,TRUE,"GENERAL";"TAB5",#N/A,TRUE,"GENERAL"}</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5" hidden="1">{"via1",#N/A,TRUE,"general";"via2",#N/A,TRUE,"general";"via3",#N/A,TRUE,"general"}</definedName>
    <definedName name="bsb" localSheetId="4"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5" hidden="1">{"via1",#N/A,TRUE,"general";"via2",#N/A,TRUE,"general";"via3",#N/A,TRUE,"general"}</definedName>
    <definedName name="bt" localSheetId="4"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'[49]Form5 _Pág_ 1'!#REF!</definedName>
    <definedName name="BuiltIn_Print_Area___0">'[49]Form5 _Pág_ 2'!#REF!</definedName>
    <definedName name="bvbc" localSheetId="5" hidden="1">{"TAB1",#N/A,TRUE,"GENERAL";"TAB2",#N/A,TRUE,"GENERAL";"TAB3",#N/A,TRUE,"GENERAL";"TAB4",#N/A,TRUE,"GENERAL";"TAB5",#N/A,TRUE,"GENERAL"}</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localSheetId="4"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 localSheetId="5">'[50]TRAMO 03'!$F:$F,'[50]TRAMO 03'!$I:$I,'[50]TRAMO 03'!$K:$K,'[50]TRAMO 03'!#REF!,'[50]TRAMO 03'!#REF!,'[50]TRAMO 03'!#REF!,'[50]TRAMO 03'!#REF!,'[50]TRAMO 03'!#REF!,'[50]TRAMO 03'!#REF!,'[50]TRAMO 03'!#REF!,'[50]TRAMO 03'!#REF!,'[50]TRAMO 03'!#REF!,'[50]TRAMO 03'!#REF!,'[50]TRAMO 03'!#REF!,'[50]TRAMO 03'!#REF!,'[50]TRAMO 03'!#REF!</definedName>
    <definedName name="cantidad" localSheetId="4">'[50]TRAMO 03'!$F:$F,'[50]TRAMO 03'!$I:$I,'[50]TRAMO 03'!$K:$K,'[50]TRAMO 03'!#REF!,'[50]TRAMO 03'!#REF!,'[50]TRAMO 03'!#REF!,'[50]TRAMO 03'!#REF!,'[50]TRAMO 03'!#REF!,'[50]TRAMO 03'!#REF!,'[50]TRAMO 03'!#REF!,'[50]TRAMO 03'!#REF!,'[50]TRAMO 03'!#REF!,'[50]TRAMO 03'!#REF!,'[50]TRAMO 03'!#REF!,'[50]TRAMO 03'!#REF!,'[50]TRAMO 03'!#REF!</definedName>
    <definedName name="cantidad">'[50]TRAMO 03'!$F:$F,'[50]TRAMO 03'!$I:$I,'[50]TRAMO 03'!$K:$K,'[50]TRAMO 03'!#REF!,'[50]TRAMO 03'!#REF!,'[50]TRAMO 03'!#REF!,'[50]TRAMO 03'!#REF!,'[50]TRAMO 03'!#REF!,'[50]TRAMO 03'!#REF!,'[50]TRAMO 03'!#REF!,'[50]TRAMO 03'!#REF!,'[50]TRAMO 03'!#REF!,'[50]TRAMO 03'!#REF!,'[50]TRAMO 03'!#REF!,'[50]TRAMO 03'!#REF!,'[50]TRAMO 03'!#REF!</definedName>
    <definedName name="CAP" localSheetId="5">#REF!</definedName>
    <definedName name="CAP" localSheetId="4">#REF!</definedName>
    <definedName name="CAP">#REF!</definedName>
    <definedName name="CAPAC._HSE" localSheetId="5">#REF!</definedName>
    <definedName name="CAPAC._HSE" localSheetId="4">#REF!</definedName>
    <definedName name="CAPAC._HSE">#REF!</definedName>
    <definedName name="CARGA">#REF!</definedName>
    <definedName name="CARGOS">#REF!</definedName>
    <definedName name="carlos" localSheetId="5">MODULO10.auto_abrir</definedName>
    <definedName name="carlos" localSheetId="4">MODULO10.auto_abrir</definedName>
    <definedName name="carlos">MODULO10.auto_abrir</definedName>
    <definedName name="CBLES" localSheetId="5">#REF!</definedName>
    <definedName name="CBLES" localSheetId="4">#REF!</definedName>
    <definedName name="CBLES">#REF!</definedName>
    <definedName name="CBLES1" localSheetId="5">#REF!</definedName>
    <definedName name="CBLES1" localSheetId="4">#REF!</definedName>
    <definedName name="CBLES1">#REF!</definedName>
    <definedName name="CBRDISEÑO">[51]SECTORIZACIÓN!$A$12:$G$20</definedName>
    <definedName name="CBWorkbookPriority" hidden="1">-1602700874</definedName>
    <definedName name="CC">[52]Personalizar!$G$22:$G$25</definedName>
    <definedName name="ccccc" localSheetId="5" hidden="1">{"TAB1",#N/A,TRUE,"GENERAL";"TAB2",#N/A,TRUE,"GENERAL";"TAB3",#N/A,TRUE,"GENERAL";"TAB4",#N/A,TRUE,"GENERAL";"TAB5",#N/A,TRUE,"GENERAL"}</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'[53]A. P. U.'!#REF!</definedName>
    <definedName name="CCT" localSheetId="5">#REF!</definedName>
    <definedName name="CCT" localSheetId="4">#REF!</definedName>
    <definedName name="CCT">#REF!</definedName>
    <definedName name="ccto210" localSheetId="3">#REF!</definedName>
    <definedName name="ccto210" localSheetId="5">#REF!</definedName>
    <definedName name="ccto210" localSheetId="2">#REF!</definedName>
    <definedName name="ccto210" localSheetId="4">#REF!</definedName>
    <definedName name="ccto210">#REF!</definedName>
    <definedName name="cd">[54]Hoja1!$C$81</definedName>
    <definedName name="cdcdc" localSheetId="5" hidden="1">{"via1",#N/A,TRUE,"general";"via2",#N/A,TRUE,"general";"via3",#N/A,TRUE,"general"}</definedName>
    <definedName name="cdcdc" localSheetId="4" hidden="1">{"via1",#N/A,TRUE,"general";"via2",#N/A,TRUE,"general";"via3",#N/A,TRUE,"general"}</definedName>
    <definedName name="cdcdc" hidden="1">{"via1",#N/A,TRUE,"general";"via2",#N/A,TRUE,"general";"via3",#N/A,TRUE,"general"}</definedName>
    <definedName name="CDctrl">[37]CDItem!$G$8</definedName>
    <definedName name="CDE" localSheetId="5">#REF!</definedName>
    <definedName name="CDE" localSheetId="4">#REF!</definedName>
    <definedName name="CDE">#REF!</definedName>
    <definedName name="cdfgrtfd" localSheetId="5" hidden="1">#REF!</definedName>
    <definedName name="cdfgrtfd" localSheetId="4" hidden="1">#REF!</definedName>
    <definedName name="cdfgrtfd" hidden="1">#REF!</definedName>
    <definedName name="ceerf" localSheetId="5" hidden="1">{"TAB1",#N/A,TRUE,"GENERAL";"TAB2",#N/A,TRUE,"GENERAL";"TAB3",#N/A,TRUE,"GENERAL";"TAB4",#N/A,TRUE,"GENERAL";"TAB5",#N/A,TRUE,"GENERAL"}</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RCUITOS">[56]Circuitos!$C$2:$C$891</definedName>
    <definedName name="CISNEROS" localSheetId="5">#REF!</definedName>
    <definedName name="CISNEROS" localSheetId="4">#REF!</definedName>
    <definedName name="CISNEROS">#REF!</definedName>
    <definedName name="CIUDAD" localSheetId="3">#REF!</definedName>
    <definedName name="CIUDAD" localSheetId="5">#REF!</definedName>
    <definedName name="CIUDAD" localSheetId="2">#REF!</definedName>
    <definedName name="CIUDAD" localSheetId="4">#REF!</definedName>
    <definedName name="CIUDAD">#REF!</definedName>
    <definedName name="civ" localSheetId="5" hidden="1">{#N/A,#N/A,TRUE,"1842CWN0"}</definedName>
    <definedName name="civ" localSheetId="0" hidden="1">{#N/A,#N/A,TRUE,"1842CWN0"}</definedName>
    <definedName name="civ" localSheetId="4" hidden="1">{#N/A,#N/A,TRUE,"1842CWN0"}</definedName>
    <definedName name="civ" hidden="1">{#N/A,#N/A,TRUE,"1842CWN0"}</definedName>
    <definedName name="cjsa" hidden="1">#REF!</definedName>
    <definedName name="CL">#REF!</definedName>
    <definedName name="cmf">[57]Hoja1!$C$27</definedName>
    <definedName name="CMIBLE" localSheetId="5">#REF!</definedName>
    <definedName name="CMIBLE" localSheetId="4">#REF!</definedName>
    <definedName name="CMIBLE">#REF!</definedName>
    <definedName name="CMIBLE1" localSheetId="5">#REF!</definedName>
    <definedName name="CMIBLE1" localSheetId="4">#REF!</definedName>
    <definedName name="CMIBLE1">#REF!</definedName>
    <definedName name="Cod" localSheetId="5">#REF!</definedName>
    <definedName name="Cod" localSheetId="4">#REF!</definedName>
    <definedName name="Cod">#REF!</definedName>
    <definedName name="CodActEco">[10]EMPRESA!$F$10</definedName>
    <definedName name="codigo" localSheetId="5">#REF!,#REF!</definedName>
    <definedName name="codigo" localSheetId="4">#REF!,#REF!</definedName>
    <definedName name="codigo">#REF!,#REF!</definedName>
    <definedName name="CodigoInversion">#REF!</definedName>
    <definedName name="CodigoProyecto">#REF!</definedName>
    <definedName name="Codigos">#REF!</definedName>
    <definedName name="CODOS">#REF!</definedName>
    <definedName name="cogvsiruj">[36]COMPARATIVO!#REF!</definedName>
    <definedName name="COLON">#REF!</definedName>
    <definedName name="ColTap">'[20]Coloc. e Interc. Tapones'!$E$1:$E$65536</definedName>
    <definedName name="Com">'[42]LIQUIDA-NOMINA'!$AL$4</definedName>
    <definedName name="COMIDA" localSheetId="5">#REF!</definedName>
    <definedName name="COMIDA" localSheetId="4">#REF!</definedName>
    <definedName name="COMIDA">#REF!</definedName>
    <definedName name="Compresores" localSheetId="5">#REF!</definedName>
    <definedName name="Compresores" localSheetId="4">#REF!</definedName>
    <definedName name="Compresores">#REF!</definedName>
    <definedName name="ConseqCat">0</definedName>
    <definedName name="ConseqForMitRisk">3</definedName>
    <definedName name="CONT">'[58]DATOS CONTRATO'!$G$13</definedName>
    <definedName name="Contratante">'[10]DATOS CONTRATO'!$E$6</definedName>
    <definedName name="CONTRATO">[42]CONTRATO!$E$8</definedName>
    <definedName name="COPIA" localSheetId="5">'AIU PMT'!ERR</definedName>
    <definedName name="COPIA" localSheetId="4">PMT!ERR</definedName>
    <definedName name="COPIA">[0]!ERR</definedName>
    <definedName name="COPIA1" localSheetId="5">#REF!</definedName>
    <definedName name="COPIA1" localSheetId="4">#REF!</definedName>
    <definedName name="COPIA1">#REF!</definedName>
    <definedName name="COPIA2" localSheetId="5">#REF!</definedName>
    <definedName name="COPIA2" localSheetId="4">#REF!</definedName>
    <definedName name="COPIA2">#REF!</definedName>
    <definedName name="copiao4" localSheetId="5">'AIU PMT'!ERR</definedName>
    <definedName name="copiao4" localSheetId="4">PMT!ERR</definedName>
    <definedName name="copiao4">[0]!ERR</definedName>
    <definedName name="corri" localSheetId="5">'AIU PMT'!ERR</definedName>
    <definedName name="corri" localSheetId="4">PMT!ERR</definedName>
    <definedName name="corri">[0]!ERR</definedName>
    <definedName name="COSTO_FRENTE">[59]BITACORA!$E$1:$E$65536</definedName>
    <definedName name="costo2" localSheetId="5" hidden="1">#REF!</definedName>
    <definedName name="costo2" localSheetId="4" hidden="1">#REF!</definedName>
    <definedName name="costo2" hidden="1">#REF!</definedName>
    <definedName name="COSTODIRECTO" localSheetId="5">#REF!</definedName>
    <definedName name="COSTODIRECTO" localSheetId="4">#REF!</definedName>
    <definedName name="COSTODIRECTO">#REF!</definedName>
    <definedName name="COSTOS">[60]TARIFAS!$A$1:$F$52</definedName>
    <definedName name="CRIT" localSheetId="5">#REF!</definedName>
    <definedName name="CRIT" localSheetId="4">#REF!</definedName>
    <definedName name="CRIT">#REF!</definedName>
    <definedName name="CRIT_APIAY" localSheetId="5">#REF!</definedName>
    <definedName name="CRIT_APIAY" localSheetId="4">#REF!</definedName>
    <definedName name="CRIT_APIAY">#REF!</definedName>
    <definedName name="CRIT_CHICHI" localSheetId="5">#REF!</definedName>
    <definedName name="CRIT_CHICHI" localSheetId="4">#REF!</definedName>
    <definedName name="CRIT_CHICHI">#REF!</definedName>
    <definedName name="CRIT_CHICHI1">#REF!</definedName>
    <definedName name="CRIT_DOL">#REF!</definedName>
    <definedName name="CRIT_DOL1">#REF!</definedName>
    <definedName name="CRIT1">#REF!</definedName>
    <definedName name="Criteria_MI">[61]civ_roma!$C$803:$G$804</definedName>
    <definedName name="Criterios_IM">'[3]7422CW00'!#REF!</definedName>
    <definedName name="Criticidad">[62]Tabla!$A$1:$A$5</definedName>
    <definedName name="cs" localSheetId="5">#REF!</definedName>
    <definedName name="cs" localSheetId="4">#REF!</definedName>
    <definedName name="cs">#REF!</definedName>
    <definedName name="CS_AVG_SIZE" localSheetId="5">#REF!</definedName>
    <definedName name="CS_AVG_SIZE" localSheetId="4">#REF!</definedName>
    <definedName name="CS_AVG_SIZE">#REF!</definedName>
    <definedName name="CS_WELDING" localSheetId="5">#REF!</definedName>
    <definedName name="CS_WELDING" localSheetId="4">#REF!</definedName>
    <definedName name="CS_WELDING">#REF!</definedName>
    <definedName name="CTA">#REF!</definedName>
    <definedName name="CTE">#REF!</definedName>
    <definedName name="CTR">'[3]7422CW00'!#REF!</definedName>
    <definedName name="CTRPAG">'[3]7422CW00'!#REF!</definedName>
    <definedName name="CUAL" localSheetId="5">'AIU PMT'!ERR</definedName>
    <definedName name="CUAL" localSheetId="4">PMT!ERR</definedName>
    <definedName name="CUAL">[0]!ERR</definedName>
    <definedName name="CUBS" localSheetId="5">#REF!</definedName>
    <definedName name="CUBS" localSheetId="4">#REF!</definedName>
    <definedName name="CUBS">#REF!</definedName>
    <definedName name="CUNET" localSheetId="5" hidden="1">{"via1",#N/A,TRUE,"general";"via2",#N/A,TRUE,"general";"via3",#N/A,TRUE,"general"}</definedName>
    <definedName name="CUNET" localSheetId="4" hidden="1">{"via1",#N/A,TRUE,"general";"via2",#N/A,TRUE,"general";"via3",#N/A,TRUE,"general"}</definedName>
    <definedName name="CUNET" hidden="1">{"via1",#N/A,TRUE,"general";"via2",#N/A,TRUE,"general";"via3",#N/A,TRUE,"general"}</definedName>
    <definedName name="Customize">[52]!Customize</definedName>
    <definedName name="cv" localSheetId="5">#REF!</definedName>
    <definedName name="cv" localSheetId="4">#REF!</definedName>
    <definedName name="cv">#REF!</definedName>
    <definedName name="CVa">'[20]Cambio de Valv.'!$E$1:$E$65536</definedName>
    <definedName name="cvbcvbf" localSheetId="5" hidden="1">{#N/A,#N/A,TRUE,"INGENIERIA";#N/A,#N/A,TRUE,"COMPRAS";#N/A,#N/A,TRUE,"DIRECCION";#N/A,#N/A,TRUE,"RESUMEN"}</definedName>
    <definedName name="cvbcvbf" localSheetId="4"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localSheetId="4"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localSheetId="4" hidden="1">{"via1",#N/A,TRUE,"general";"via2",#N/A,TRUE,"general";"via3",#N/A,TRUE,"general"}</definedName>
    <definedName name="CVXC" hidden="1">{"via1",#N/A,TRUE,"general";"via2",#N/A,TRUE,"general";"via3",#N/A,TRUE,"general"}</definedName>
    <definedName name="d" localSheetId="5" hidden="1">{"TAB1",#N/A,TRUE,"GENERAL";"TAB2",#N/A,TRUE,"GENERAL";"TAB3",#N/A,TRUE,"GENERAL";"TAB4",#N/A,TRUE,"GENERAL";"TAB5",#N/A,TRUE,"GENERAL"}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'[25]GPI 526'!#REF!</definedName>
    <definedName name="DASD" localSheetId="5" hidden="1">{"TAB1",#N/A,TRUE,"GENERAL";"TAB2",#N/A,TRUE,"GENERAL";"TAB3",#N/A,TRUE,"GENERAL";"TAB4",#N/A,TRUE,"GENERAL";"TAB5",#N/A,TRUE,"GENERAL"}</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[61]civ_roma!$C$9:$G$799</definedName>
    <definedName name="DATO1">'[63]46'!$D$3:$CK$429</definedName>
    <definedName name="datos" localSheetId="5">#REF!</definedName>
    <definedName name="datos" localSheetId="4">#REF!</definedName>
    <definedName name="datos">#REF!</definedName>
    <definedName name="DBASE1" localSheetId="5">#REF!</definedName>
    <definedName name="DBASE1" localSheetId="4">#REF!</definedName>
    <definedName name="DBASE1">#REF!</definedName>
    <definedName name="DBASE2" localSheetId="5">#REF!</definedName>
    <definedName name="DBASE2" localSheetId="4">#REF!</definedName>
    <definedName name="DBASE2">#REF!</definedName>
    <definedName name="DBASE3">#REF!</definedName>
    <definedName name="dbfdfbi" localSheetId="5" hidden="1">{"TAB1",#N/A,TRUE,"GENERAL";"TAB2",#N/A,TRUE,"GENERAL";"TAB3",#N/A,TRUE,"GENERAL";"TAB4",#N/A,TRUE,"GENERAL";"TAB5",#N/A,TRUE,"GENERAL"}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'[64]Pta a tierra'!#REF!</definedName>
    <definedName name="DCSDCTV" localSheetId="5" hidden="1">{"via1",#N/A,TRUE,"general";"via2",#N/A,TRUE,"general";"via3",#N/A,TRUE,"general"}</definedName>
    <definedName name="DCSDCTV" localSheetId="4"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#REF!</definedName>
    <definedName name="ddd" localSheetId="5" hidden="1">{"via1",#N/A,TRUE,"general";"via2",#N/A,TRUE,"general";"via3",#N/A,TRUE,"general"}</definedName>
    <definedName name="ddd" localSheetId="4" hidden="1">{"via1",#N/A,TRUE,"general";"via2",#N/A,TRUE,"general";"via3",#N/A,TRUE,"general"}</definedName>
    <definedName name="ddd" hidden="1">{"via1",#N/A,TRUE,"general";"via2",#N/A,TRUE,"general";"via3",#N/A,TRUE,"general"}</definedName>
    <definedName name="DDDD" localSheetId="5"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5"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localSheetId="4" hidden="1">{"via1",#N/A,TRUE,"general";"via2",#N/A,TRUE,"general";"via3",#N/A,TRUE,"general"}</definedName>
    <definedName name="ddddt" hidden="1">{"via1",#N/A,TRUE,"general";"via2",#N/A,TRUE,"general";"via3",#N/A,TRUE,"general"}</definedName>
    <definedName name="DDE" localSheetId="5" hidden="1">{#N/A,#N/A,TRUE,"1842CWN0"}</definedName>
    <definedName name="DDE" localSheetId="0" hidden="1">{#N/A,#N/A,TRUE,"1842CWN0"}</definedName>
    <definedName name="DDE" localSheetId="4" hidden="1">{#N/A,#N/A,TRUE,"1842CWN0"}</definedName>
    <definedName name="DDE" hidden="1">{#N/A,#N/A,TRUE,"1842CWN0"}</definedName>
    <definedName name="ddewdw" localSheetId="5" hidden="1">{"TAB1",#N/A,TRUE,"GENERAL";"TAB2",#N/A,TRUE,"GENERAL";"TAB3",#N/A,TRUE,"GENERAL";"TAB4",#N/A,TRUE,"GENERAL";"TAB5",#N/A,TRUE,"GENERAL"}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cision" localSheetId="3">#REF!</definedName>
    <definedName name="Decision" localSheetId="5">#REF!</definedName>
    <definedName name="Decision" localSheetId="2">#REF!</definedName>
    <definedName name="Decision" localSheetId="4">#REF!</definedName>
    <definedName name="Decision">#REF!</definedName>
    <definedName name="deded" localSheetId="5"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localSheetId="4" hidden="1">{"via1",#N/A,TRUE,"general";"via2",#N/A,TRUE,"general";"via3",#N/A,TRUE,"general"}</definedName>
    <definedName name="defd" hidden="1">{"via1",#N/A,TRUE,"general";"via2",#N/A,TRUE,"general";"via3",#N/A,TRUE,"general"}</definedName>
    <definedName name="demanto">#REF!</definedName>
    <definedName name="DEMOLICIÓN">'[65]BASE-LISTAS'!$B$24:$B$29</definedName>
    <definedName name="DEP_VPR_GRM" localSheetId="5">#REF!</definedName>
    <definedName name="DEP_VPR_GRM" localSheetId="4">#REF!</definedName>
    <definedName name="DEP_VPR_GRM">#REF!</definedName>
    <definedName name="DEP_VPR_GRN" localSheetId="5">#REF!</definedName>
    <definedName name="DEP_VPR_GRN" localSheetId="4">#REF!</definedName>
    <definedName name="DEP_VPR_GRN">#REF!</definedName>
    <definedName name="DEP_VPR_GRS" localSheetId="5">#REF!</definedName>
    <definedName name="DEP_VPR_GRS" localSheetId="4">#REF!</definedName>
    <definedName name="DEP_VPR_GRS">#REF!</definedName>
    <definedName name="DEP_VPR_GTP">#REF!</definedName>
    <definedName name="DEP_VPR_NA">#REF!</definedName>
    <definedName name="DEPEND">[62]Tabla!$B$1:$B$397</definedName>
    <definedName name="DEPENDENCIA">[62]Tabla!$B$1:$B$397</definedName>
    <definedName name="DEPENDENCIAS">[62]Tabla!$B$1:$B$397</definedName>
    <definedName name="DERFE" localSheetId="5">#REF!</definedName>
    <definedName name="DERFE" localSheetId="4">#REF!</definedName>
    <definedName name="DERFE">#REF!</definedName>
    <definedName name="desarrolladas">'[29]Reservas de Petróleo'!$A$2,'[29]Reservas de Petróleo'!$A$1,'[29]Reservas de Petróleo'!$D$4,'[29]Reservas de Petróleo'!$F$1:$F$65536</definedName>
    <definedName name="DESCUNMI">#REF!</definedName>
    <definedName name="DEST_ART">[47]steel!#REF!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[66]Cronograma!#REF!</definedName>
    <definedName name="dfa" localSheetId="5" hidden="1">{"TAB1",#N/A,TRUE,"GENERAL";"TAB2",#N/A,TRUE,"GENERAL";"TAB3",#N/A,TRUE,"GENERAL";"TAB4",#N/A,TRUE,"GENERAL";"TAB5",#N/A,TRUE,"GENERAL"}</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localSheetId="4" hidden="1">{"via1",#N/A,TRUE,"general";"via2",#N/A,TRUE,"general";"via3",#N/A,TRUE,"general"}</definedName>
    <definedName name="DFBNJ" hidden="1">{"via1",#N/A,TRUE,"general";"via2",#N/A,TRUE,"general";"via3",#N/A,TRUE,"general"}</definedName>
    <definedName name="DFDE" localSheetId="5" hidden="1">{#N/A,#N/A,TRUE,"1842CWN0"}</definedName>
    <definedName name="DFDE" localSheetId="0" hidden="1">{#N/A,#N/A,TRUE,"1842CWN0"}</definedName>
    <definedName name="DFDE" localSheetId="4" hidden="1">{#N/A,#N/A,TRUE,"1842CWN0"}</definedName>
    <definedName name="DFDE" hidden="1">{#N/A,#N/A,TRUE,"1842CWN0"}</definedName>
    <definedName name="dfds" localSheetId="5" hidden="1">{"TAB1",#N/A,TRUE,"GENERAL";"TAB2",#N/A,TRUE,"GENERAL";"TAB3",#N/A,TRUE,"GENERAL";"TAB4",#N/A,TRUE,"GENERAL";"TAB5",#N/A,TRUE,"GENERAL"}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localSheetId="4" hidden="1">{"via1",#N/A,TRUE,"general";"via2",#N/A,TRUE,"general";"via3",#N/A,TRUE,"general"}</definedName>
    <definedName name="dfdsfi" hidden="1">{"via1",#N/A,TRUE,"general";"via2",#N/A,TRUE,"general";"via3",#N/A,TRUE,"general"}</definedName>
    <definedName name="DFEET" localSheetId="5" hidden="1">{#N/A,#N/A,TRUE,"INGENIERIA";#N/A,#N/A,TRUE,"COMPRAS";#N/A,#N/A,TRUE,"DIRECCION";#N/A,#N/A,TRUE,"RESUMEN"}</definedName>
    <definedName name="DFEET" localSheetId="0" hidden="1">{#N/A,#N/A,TRUE,"INGENIERIA";#N/A,#N/A,TRUE,"COMPRAS";#N/A,#N/A,TRUE,"DIRECCION";#N/A,#N/A,TRUE,"RESUMEN"}</definedName>
    <definedName name="DFEET" localSheetId="4" hidden="1">{#N/A,#N/A,TRUE,"INGENIERIA";#N/A,#N/A,TRUE,"COMPRAS";#N/A,#N/A,TRUE,"DIRECCION";#N/A,#N/A,TRUE,"RESUMEN"}</definedName>
    <definedName name="DFEET" hidden="1">{#N/A,#N/A,TRUE,"INGENIERIA";#N/A,#N/A,TRUE,"COMPRAS";#N/A,#N/A,TRUE,"DIRECCION";#N/A,#N/A,TRUE,"RESUMEN"}</definedName>
    <definedName name="dffffe" localSheetId="5" hidden="1">{"TAB1",#N/A,TRUE,"GENERAL";"TAB2",#N/A,TRUE,"GENERAL";"TAB3",#N/A,TRUE,"GENERAL";"TAB4",#N/A,TRUE,"GENERAL";"TAB5",#N/A,TRUE,"GENERAL"}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localSheetId="4"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localSheetId="4"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localSheetId="4"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localSheetId="5"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localSheetId="4"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EE" localSheetId="5" hidden="1">{#N/A,#N/A,TRUE,"1842CWN0"}</definedName>
    <definedName name="DGFEE" localSheetId="0" hidden="1">{#N/A,#N/A,TRUE,"1842CWN0"}</definedName>
    <definedName name="DGFEE" localSheetId="4" hidden="1">{#N/A,#N/A,TRUE,"1842CWN0"}</definedName>
    <definedName name="DGFEE" hidden="1">{#N/A,#N/A,TRUE,"1842CWN0"}</definedName>
    <definedName name="DGFG" localSheetId="5"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GGHF" localSheetId="5" hidden="1">{#N/A,#N/A,TRUE,"INGENIERIA";#N/A,#N/A,TRUE,"COMPRAS";#N/A,#N/A,TRUE,"DIRECCION";#N/A,#N/A,TRUE,"RESUMEN"}</definedName>
    <definedName name="DGFGGHF" localSheetId="0" hidden="1">{#N/A,#N/A,TRUE,"INGENIERIA";#N/A,#N/A,TRUE,"COMPRAS";#N/A,#N/A,TRUE,"DIRECCION";#N/A,#N/A,TRUE,"RESUMEN"}</definedName>
    <definedName name="DGFGGHF" localSheetId="4" hidden="1">{#N/A,#N/A,TRUE,"INGENIERIA";#N/A,#N/A,TRUE,"COMPRAS";#N/A,#N/A,TRUE,"DIRECCION";#N/A,#N/A,TRUE,"RESUMEN"}</definedName>
    <definedName name="DGFGGHF" hidden="1">{#N/A,#N/A,TRUE,"INGENIERIA";#N/A,#N/A,TRUE,"COMPRAS";#N/A,#N/A,TRUE,"DIRECCION";#N/A,#N/A,TRUE,"RESUMEN"}</definedName>
    <definedName name="DGFR" localSheetId="5" hidden="1">{#N/A,#N/A,TRUE,"1842CWN0"}</definedName>
    <definedName name="DGFR" localSheetId="0" hidden="1">{#N/A,#N/A,TRUE,"1842CWN0"}</definedName>
    <definedName name="DGFR" localSheetId="4" hidden="1">{#N/A,#N/A,TRUE,"1842CWN0"}</definedName>
    <definedName name="DGFR" hidden="1">{#N/A,#N/A,TRUE,"1842CWN0"}</definedName>
    <definedName name="dgfsado" localSheetId="5" hidden="1">{"TAB1",#N/A,TRUE,"GENERAL";"TAB2",#N/A,TRUE,"GENERAL";"TAB3",#N/A,TRUE,"GENERAL";"TAB4",#N/A,TRUE,"GENERAL";"TAB5",#N/A,TRUE,"GENERAL"}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GGHHJT" localSheetId="5" hidden="1">{#N/A,#N/A,TRUE,"INGENIERIA";#N/A,#N/A,TRUE,"COMPRAS";#N/A,#N/A,TRUE,"DIRECCION";#N/A,#N/A,TRUE,"RESUMEN"}</definedName>
    <definedName name="DGGGHHJT" localSheetId="0" hidden="1">{#N/A,#N/A,TRUE,"INGENIERIA";#N/A,#N/A,TRUE,"COMPRAS";#N/A,#N/A,TRUE,"DIRECCION";#N/A,#N/A,TRUE,"RESUMEN"}</definedName>
    <definedName name="DGGGHHJT" localSheetId="4" hidden="1">{#N/A,#N/A,TRUE,"INGENIERIA";#N/A,#N/A,TRUE,"COMPRAS";#N/A,#N/A,TRUE,"DIRECCION";#N/A,#N/A,TRUE,"RESUMEN"}</definedName>
    <definedName name="DGGGHHJT" hidden="1">{#N/A,#N/A,TRUE,"INGENIERIA";#N/A,#N/A,TRUE,"COMPRAS";#N/A,#N/A,TRUE,"DIRECCION";#N/A,#N/A,TRUE,"RESUMEN"}</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5"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localSheetId="4" hidden="1">{"via1",#N/A,TRUE,"general";"via2",#N/A,TRUE,"general";"via3",#N/A,TRUE,"general"}</definedName>
    <definedName name="dgreg" hidden="1">{"via1",#N/A,TRUE,"general";"via2",#N/A,TRUE,"general";"via3",#N/A,TRUE,"general"}</definedName>
    <definedName name="DGRR" localSheetId="5" hidden="1">{#N/A,#N/A,TRUE,"INGENIERIA";#N/A,#N/A,TRUE,"COMPRAS";#N/A,#N/A,TRUE,"DIRECCION";#N/A,#N/A,TRUE,"RESUMEN"}</definedName>
    <definedName name="DGRR" localSheetId="0" hidden="1">{#N/A,#N/A,TRUE,"INGENIERIA";#N/A,#N/A,TRUE,"COMPRAS";#N/A,#N/A,TRUE,"DIRECCION";#N/A,#N/A,TRUE,"RESUMEN"}</definedName>
    <definedName name="DGRR" localSheetId="4" hidden="1">{#N/A,#N/A,TRUE,"INGENIERIA";#N/A,#N/A,TRUE,"COMPRAS";#N/A,#N/A,TRUE,"DIRECCION";#N/A,#N/A,TRUE,"RESUMEN"}</definedName>
    <definedName name="DGRR" hidden="1">{#N/A,#N/A,TRUE,"INGENIERIA";#N/A,#N/A,TRUE,"COMPRAS";#N/A,#N/A,TRUE,"DIRECCION";#N/A,#N/A,TRUE,"RESUMEN"}</definedName>
    <definedName name="DH" localSheetId="5"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localSheetId="4" hidden="1">{"via1",#N/A,TRUE,"general";"via2",#N/A,TRUE,"general";"via3",#N/A,TRUE,"general"}</definedName>
    <definedName name="dhgh" hidden="1">{"via1",#N/A,TRUE,"general";"via2",#N/A,TRUE,"general";"via3",#N/A,TRUE,"general"}</definedName>
    <definedName name="DIA">[27]PRESUPUESTO!$B$13</definedName>
    <definedName name="Diámetro">#REF!</definedName>
    <definedName name="diámetroft">#REF!</definedName>
    <definedName name="diametros">#REF!</definedName>
    <definedName name="diferencia" localSheetId="5">'[67]MEDIA GEOMETRICA'!$J$8,'[67]MEDIA GEOMETRICA'!$N$8,'[67]MEDIA GEOMETRICA'!$R$8,'[67]MEDIA GEOMETRICA'!$V$8,'[67]MEDIA GEOMETRICA'!$Z$8,'[67]MEDIA GEOMETRICA'!$AD$8,'[67]MEDIA GEOMETRICA'!$AH$8,'[67]MEDIA GEOMETRICA'!$AL$8,'[67]MEDIA GEOMETRICA'!#REF!,'[67]MEDIA GEOMETRICA'!#REF!</definedName>
    <definedName name="diferencia" localSheetId="4">'[67]MEDIA GEOMETRICA'!$J$8,'[67]MEDIA GEOMETRICA'!$N$8,'[67]MEDIA GEOMETRICA'!$R$8,'[67]MEDIA GEOMETRICA'!$V$8,'[67]MEDIA GEOMETRICA'!$Z$8,'[67]MEDIA GEOMETRICA'!$AD$8,'[67]MEDIA GEOMETRICA'!$AH$8,'[67]MEDIA GEOMETRICA'!$AL$8,'[67]MEDIA GEOMETRICA'!#REF!,'[67]MEDIA GEOMETRICA'!#REF!</definedName>
    <definedName name="diferencia">'[67]MEDIA GEOMETRICA'!$J$8,'[67]MEDIA GEOMETRICA'!$N$8,'[67]MEDIA GEOMETRICA'!$R$8,'[67]MEDIA GEOMETRICA'!$V$8,'[67]MEDIA GEOMETRICA'!$Z$8,'[67]MEDIA GEOMETRICA'!$AD$8,'[67]MEDIA GEOMETRICA'!$AH$8,'[67]MEDIA GEOMETRICA'!$AL$8,'[67]MEDIA GEOMETRICA'!#REF!,'[67]MEDIA GEOMETRICA'!#REF!</definedName>
    <definedName name="DIJ" localSheetId="5">[12]Tablas!#REF!</definedName>
    <definedName name="DIJ" localSheetId="4">[12]Tablas!#REF!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[42]EMPRESA!$F$14</definedName>
    <definedName name="DIRECTO1">[68]APU!$U$132</definedName>
    <definedName name="DIRECTO10">[68]APU!$U$681</definedName>
    <definedName name="DIRECTO100">[68]APU!$U$6171</definedName>
    <definedName name="DIRECTO101">[68]APU!$U$6232</definedName>
    <definedName name="DIRECTO102">[68]APU!$U$6293</definedName>
    <definedName name="DIRECTO103">[68]APU!$U$6354</definedName>
    <definedName name="DIRECTO104">[68]APU!$U$6415</definedName>
    <definedName name="DIRECTO105">[68]APU!$U$6476</definedName>
    <definedName name="DIRECTO11">[68]APU!$U$742</definedName>
    <definedName name="DIRECTO12">[68]APU!$U$803</definedName>
    <definedName name="DIRECTO124">[68]APU!$U$7635</definedName>
    <definedName name="DIRECTO125">[68]APU!$U$7696</definedName>
    <definedName name="DIRECTO126">[68]APU!$U$7757</definedName>
    <definedName name="DIRECTO127">[68]APU!$U$7818</definedName>
    <definedName name="DIRECTO128">[68]APU!$U$7879</definedName>
    <definedName name="DIRECTO129">[68]APU!$U$7940</definedName>
    <definedName name="DIRECTO13">[68]APU!$U$864</definedName>
    <definedName name="DIRECTO130">[68]APU!$U$8001</definedName>
    <definedName name="DIRECTO131">[68]APU!$U$8062</definedName>
    <definedName name="DIRECTO132">[68]APU!$U$8123</definedName>
    <definedName name="DIRECTO133">[68]APU!$U$8184</definedName>
    <definedName name="DIRECTO134">[68]APU!$U$8245</definedName>
    <definedName name="DIRECTO14">[68]APU!$U$925</definedName>
    <definedName name="DIRECTO15">[68]APU!$U$986</definedName>
    <definedName name="DIRECTO16">[68]APU!$U$1047</definedName>
    <definedName name="DIRECTO17">[68]APU!$U$1108</definedName>
    <definedName name="DIRECTO18">[68]APU!$U$1169</definedName>
    <definedName name="DIRECTO2">[68]APU!$U$193</definedName>
    <definedName name="DIRECTO2.10">[68]APU!$U$14889</definedName>
    <definedName name="DIRECTO2.11">[68]APU!$U$14950</definedName>
    <definedName name="DIRECTO2.12">[68]APU!$U$15011</definedName>
    <definedName name="DIRECTO2.9">[68]APU!$U$11839</definedName>
    <definedName name="DIRECTO21">[68]APU!$U$1352</definedName>
    <definedName name="DIRECTO22">[68]APU!$U$1413</definedName>
    <definedName name="DIRECTO23">[68]APU!$U$1474</definedName>
    <definedName name="DIRECTO24">[68]APU!$U$1535</definedName>
    <definedName name="DIRECTO25">[68]APU!$U$1596</definedName>
    <definedName name="DIRECTO26">[68]APU!$U$1657</definedName>
    <definedName name="DIRECTO27">[68]APU!$U$1718</definedName>
    <definedName name="DIRECTO28">[68]APU!$U$1779</definedName>
    <definedName name="DIRECTO29">[68]APU!$U$1840</definedName>
    <definedName name="DIRECTO3">[68]APU!$U$254</definedName>
    <definedName name="DIRECTO3.15">[68]APU!$U$8667</definedName>
    <definedName name="DIRECTO3.16">[68]APU!$U$8728</definedName>
    <definedName name="DIRECTO3.17">[68]APU!$U$8789</definedName>
    <definedName name="DIRECTO3.18">[68]APU!$U$8850</definedName>
    <definedName name="DIRECTO3.19">[68]APU!$U$8911</definedName>
    <definedName name="DIRECTO3.20">[68]APU!$U$8972</definedName>
    <definedName name="DIRECTO3.21">[68]APU!$U$11961</definedName>
    <definedName name="DIRECTO3.22">[68]APU!$U$14523</definedName>
    <definedName name="DIRECTO3.23">[68]APU!$U$15133</definedName>
    <definedName name="DIRECTO3.24">[68]APU!$U$16292</definedName>
    <definedName name="DIRECTO3.25">[68]APU!$U$16353</definedName>
    <definedName name="DIRECTO3.26">[68]APU!$U$16414</definedName>
    <definedName name="DIRECTO3.27">[68]APU!$U$16475</definedName>
    <definedName name="DIRECTO3.28">[68]APU!$U$16536</definedName>
    <definedName name="DIRECTO30">[68]APU!$U$1901</definedName>
    <definedName name="DIRECTO31">[68]APU!$U$1962</definedName>
    <definedName name="DIRECTO32">[68]APU!$U$2023</definedName>
    <definedName name="DIRECTO33">[68]APU!$U$2084</definedName>
    <definedName name="DIRECTO34">[68]APU!$U$2145</definedName>
    <definedName name="DIRECTO35">[68]APU!$U$2206</definedName>
    <definedName name="DIRECTO36">[68]APU!$U$2267</definedName>
    <definedName name="DIRECTO37">[68]APU!$U$2328</definedName>
    <definedName name="DIRECTO38">[68]APU!$U$2389</definedName>
    <definedName name="DIRECTO39">[68]APU!$U$2450</definedName>
    <definedName name="DIRECTO4">[68]APU!$U$315</definedName>
    <definedName name="DIRECTO4.20">[68]APU!$U$9216</definedName>
    <definedName name="DIRECTO4.21">[68]APU!$U$9277</definedName>
    <definedName name="DIRECTO4.22">[68]APU!$U$9338</definedName>
    <definedName name="DIRECTO4.23">[68]APU!$U$9399</definedName>
    <definedName name="DIRECTO4.24">[68]APU!$U$9460</definedName>
    <definedName name="DIRECTO4.25">[68]APU!$U$9521</definedName>
    <definedName name="DIRECTO4.26">[68]APU!$U$9582</definedName>
    <definedName name="DIRECTO4.27">[68]APU!$U$9643</definedName>
    <definedName name="DIRECTO4.28">[68]APU!$U$9704</definedName>
    <definedName name="DIRECTO4.29">[68]APU!$U$9765</definedName>
    <definedName name="DIRECTO4.30">[68]APU!$U$9826</definedName>
    <definedName name="DIRECTO4.31">[68]APU!$U$9887</definedName>
    <definedName name="DIRECTO4.32">[68]APU!$U$9948</definedName>
    <definedName name="DIRECTO4.33">[68]APU!$U$10009</definedName>
    <definedName name="DIRECTO4.34">[68]APU!$U$10070</definedName>
    <definedName name="DIRECTO4.35">[68]APU!$U$11595</definedName>
    <definedName name="DIRECTO4.36">[68]APU!$U$11656</definedName>
    <definedName name="DIRECTO4.37">[68]APU!$U$15987</definedName>
    <definedName name="DIRECTO4.38">[68]APU!$U$15194</definedName>
    <definedName name="DIRECTO4.39">[68]APU!$U$14279</definedName>
    <definedName name="DIRECTO4.40">[68]APU!$U$14340</definedName>
    <definedName name="DIRECTO4.41">[68]APU!$U$14401</definedName>
    <definedName name="DIRECTO4.42">[68]APU!$U$14462</definedName>
    <definedName name="DIRECTO4.43">[68]APU!$U$14584</definedName>
    <definedName name="DIRECTO4.44">[68]APU!$U$16048</definedName>
    <definedName name="DIRECTO4.45">[68]APU!$U$16109</definedName>
    <definedName name="DIRECTO4.46">[68]APU!$U$14706</definedName>
    <definedName name="DIRECTO4.47">[68]APU!$U$15926</definedName>
    <definedName name="DIRECTO4.48">[68]APU!$U$16170</definedName>
    <definedName name="DIRECTO4.49">[68]APU!$U$16231</definedName>
    <definedName name="DIRECTO4.50">[68]APU!$U$16902</definedName>
    <definedName name="DIRECTO4.51">[68]APU!$U$17634</definedName>
    <definedName name="DIRECTO4.52">[68]APU!$U$17695</definedName>
    <definedName name="DIRECTO40">[68]APU!$U$2511</definedName>
    <definedName name="DIRECTO41">[68]APU!$U$2572</definedName>
    <definedName name="DIRECTO42">[68]APU!$U$2633</definedName>
    <definedName name="DIRECTO43">[68]APU!$U$2694</definedName>
    <definedName name="DIRECTO44">[68]APU!$U$2755</definedName>
    <definedName name="DIRECTO45">[68]APU!$U$2816</definedName>
    <definedName name="DIRECTO46">[68]APU!$U$2877</definedName>
    <definedName name="DIRECTO47">[68]APU!$U$2938</definedName>
    <definedName name="DIRECTO48">[68]APU!$U$2999</definedName>
    <definedName name="DIRECTO49">[68]APU!$U$3060</definedName>
    <definedName name="DIRECTO5">[68]APU!$U$376</definedName>
    <definedName name="DIRECTO5.100">[68]APU!$U$12449</definedName>
    <definedName name="DIRECTO5.101">[68]APU!$U$12510</definedName>
    <definedName name="DIRECTO5.104">[68]APU!$U$12571</definedName>
    <definedName name="DIRECTO5.105">[68]APU!$U$12632</definedName>
    <definedName name="DIRECTO5.106">[68]APU!$U$12693</definedName>
    <definedName name="DIRECTO5.107">[68]APU!$U$12754</definedName>
    <definedName name="DIRECTO5.108">[68]APU!$U$12815</definedName>
    <definedName name="DIRECTO5.109">[68]APU!$U$12876</definedName>
    <definedName name="DIRECTO5.111">[68]APU!$U$12937</definedName>
    <definedName name="DIRECTO5.112">[68]APU!$U$12998</definedName>
    <definedName name="DIRECTO5.113">[68]APU!$U$14767</definedName>
    <definedName name="DIRECTO5.114">[68]APU!$U$14828</definedName>
    <definedName name="DIRECTO5.115">[68]APU!$U$15072</definedName>
    <definedName name="DIRECTO5.53">[68]APU!$U$10131</definedName>
    <definedName name="DIRECTO5.54">[68]APU!$U$10192</definedName>
    <definedName name="DIRECTO5.55">[68]APU!$U$10253</definedName>
    <definedName name="DIRECTO5.56">[68]APU!$U$10314</definedName>
    <definedName name="DIRECTO5.57">[68]APU!$U$10375</definedName>
    <definedName name="DIRECTO5.58">[68]APU!$U$10436</definedName>
    <definedName name="DIRECTO5.59">[68]APU!$U$10497</definedName>
    <definedName name="DIRECTO5.60">[68]APU!$U$10558</definedName>
    <definedName name="DIRECTO5.61">[68]APU!$U$10619</definedName>
    <definedName name="DIRECTO5.62">[68]APU!$U$10680</definedName>
    <definedName name="DIRECTO5.63">[68]APU!$U$10741</definedName>
    <definedName name="DIRECTO5.64">[68]APU!$U$10802</definedName>
    <definedName name="DIRECTO5.65">[68]APU!$U$10863</definedName>
    <definedName name="DIRECTO5.66">[68]APU!$U$10924</definedName>
    <definedName name="DIRECTO5.67">[68]APU!$U$10985</definedName>
    <definedName name="DIRECTO5.68">[68]APU!$U$11046</definedName>
    <definedName name="DIRECTO5.69">[68]APU!$U$11107</definedName>
    <definedName name="DIRECTO5.70">[68]APU!$U$11168</definedName>
    <definedName name="DIRECTO5.71">[68]APU!$U$11229</definedName>
    <definedName name="DIRECTO5.72">[68]APU!$U$12022</definedName>
    <definedName name="DIRECTO5.73">[68]APU!$U$12083</definedName>
    <definedName name="DIRECTO5.74">[68]APU!$U$12144</definedName>
    <definedName name="DIRECTO5.77">[68]APU!$U$12205</definedName>
    <definedName name="DIRECTO5.78">[68]APU!$U$12327</definedName>
    <definedName name="DIRECTO5.79">[68]APU!$U$12388</definedName>
    <definedName name="DIRECTO5.80">[68]APU!$U$12266</definedName>
    <definedName name="DIRECTO5.82">[68]APU!$U$14035</definedName>
    <definedName name="DIRECTO5.83">[68]APU!$U$14096</definedName>
    <definedName name="DIRECTO5.84">[68]APU!$U$13364</definedName>
    <definedName name="DIRECTO5.85">[68]APU!$U$13425</definedName>
    <definedName name="DIRECTO5.86">[68]APU!$U$13486</definedName>
    <definedName name="DIRECTO5.87">[68]APU!$U$13547</definedName>
    <definedName name="DIRECTO5.88">[68]APU!$U$13608</definedName>
    <definedName name="DIRECTO5.89">[68]APU!$U$13669</definedName>
    <definedName name="DIRECTO5.90">[68]APU!$U$13730</definedName>
    <definedName name="DIRECTO5.91">[68]APU!$U$13791</definedName>
    <definedName name="DIRECTO5.92">[68]APU!$U$13852</definedName>
    <definedName name="DIRECTO5.93">[68]APU!$U$13913</definedName>
    <definedName name="DIRECTO5.94">[68]APU!$U$13974</definedName>
    <definedName name="DIRECTO5.95">[68]APU!$U$13059</definedName>
    <definedName name="DIRECTO5.96">[68]APU!$U$13120</definedName>
    <definedName name="DIRECTO5.97">[68]APU!$U$13181</definedName>
    <definedName name="DIRECTO5.98">[68]APU!$U$13242</definedName>
    <definedName name="DIRECTO5.99">[68]APU!$U$13303</definedName>
    <definedName name="DIRECTO50">[68]APU!$U$3121</definedName>
    <definedName name="DIRECTO51">[68]APU!$U$3182</definedName>
    <definedName name="DIRECTO52">[68]APU!$U$3243</definedName>
    <definedName name="DIRECTO53">[68]APU!$U$3304</definedName>
    <definedName name="DIRECTO54">[68]APU!$U$3365</definedName>
    <definedName name="DIRECTO55">[68]APU!$U$3426</definedName>
    <definedName name="DIRECTO56">[68]APU!$U$3487</definedName>
    <definedName name="DIRECTO57">[68]APU!$U$3548</definedName>
    <definedName name="DIRECTO58">[68]APU!$U$3609</definedName>
    <definedName name="DIRECTO59">[68]APU!$U$3670</definedName>
    <definedName name="DIRECTO6">[68]APU!$U$437</definedName>
    <definedName name="DIRECTO60">[68]APU!$U$3731</definedName>
    <definedName name="DIRECTO61">[68]APU!$U$3792</definedName>
    <definedName name="DIRECTO62">[68]APU!$U$3853</definedName>
    <definedName name="DIRECTO63">[68]APU!$U$3914</definedName>
    <definedName name="DIRECTO64">[68]APU!$U$3975</definedName>
    <definedName name="DIRECTO65">[68]APU!$U$4036</definedName>
    <definedName name="DIRECTO66">[68]APU!$U$4097</definedName>
    <definedName name="DIRECTO67">[68]APU!$U$4158</definedName>
    <definedName name="DIRECTO68">[68]APU!$U$4219</definedName>
    <definedName name="DIRECTO69">[68]APU!$U$4280</definedName>
    <definedName name="DIRECTO7">[68]APU!$U$498</definedName>
    <definedName name="DIRECTO7.12">[68]APU!$U$8305</definedName>
    <definedName name="DIRECTO7.13">[68]APU!$U$8366</definedName>
    <definedName name="DIRECTO7.14">[68]APU!$U$8427</definedName>
    <definedName name="DIRECTO7.15">[68]APU!$U$8488</definedName>
    <definedName name="DIRECTO7.16">[68]APU!$U$8606</definedName>
    <definedName name="DIRECTO7.17">[68]APU!$U$11290</definedName>
    <definedName name="DIRECTO7.18">[68]APU!$U$11351</definedName>
    <definedName name="DIRECTO7.19">[68]APU!$U$11412</definedName>
    <definedName name="DIRECTO7.20">[68]APU!$U$11473</definedName>
    <definedName name="DIRECTO7.21">[68]APU!$U$11534</definedName>
    <definedName name="DIRECTO7.22">[68]APU!$U$11717</definedName>
    <definedName name="DIRECTO7.23">[68]APU!$U$11778</definedName>
    <definedName name="DIRECTO7.24">[68]APU!$U$14645</definedName>
    <definedName name="DIRECTO7.25">[68]APU!$U$15255</definedName>
    <definedName name="DIRECTO7.26">[68]APU!$U$15316</definedName>
    <definedName name="DIRECTO7.27">[68]APU!$U$15377</definedName>
    <definedName name="DIRECTO7.28">[68]APU!$U$15438</definedName>
    <definedName name="DIRECTO7.29">[68]APU!$U$15499</definedName>
    <definedName name="DIRECTO7.30">[68]APU!$U$15560</definedName>
    <definedName name="DIRECTO7.31">[68]APU!$U$15621</definedName>
    <definedName name="DIRECTO7.32">[68]APU!$U$15682</definedName>
    <definedName name="DIRECTO7.33">[68]APU!$U$15743</definedName>
    <definedName name="DIRECTO7.34">[68]APU!$U$15804</definedName>
    <definedName name="DIRECTO7.35">[68]APU!$U$15865</definedName>
    <definedName name="DIRECTO7.36">[68]APU!$U$17085</definedName>
    <definedName name="DIRECTO7.37">[68]APU!$U$17268</definedName>
    <definedName name="DIRECTO7.38">[68]APU!$U$17207</definedName>
    <definedName name="DIRECTO7.39">[68]APU!$U$17390</definedName>
    <definedName name="DIRECTO7.40">[68]APU!$U$17451</definedName>
    <definedName name="DIRECTO7.41">[68]APU!$U$17512</definedName>
    <definedName name="DIRECTO7.42">[68]APU!$U$17146</definedName>
    <definedName name="DIRECTO7.43">[68]APU!$U$17573</definedName>
    <definedName name="DIRECTO7.44">[68]APU!$U$17329</definedName>
    <definedName name="DIRECTO70">[68]APU!$U$4341</definedName>
    <definedName name="DIRECTO71">[68]APU!$U$4402</definedName>
    <definedName name="DIRECTO72">[68]APU!$U$4463</definedName>
    <definedName name="DIRECTO73">[68]APU!$U$4524</definedName>
    <definedName name="DIRECTO74">[68]APU!$U$4585</definedName>
    <definedName name="DIRECTO75">[68]APU!$U$4646</definedName>
    <definedName name="DIRECTO76">[68]APU!$U$4707</definedName>
    <definedName name="DIRECTO77">[68]APU!$U$4768</definedName>
    <definedName name="DIRECTO78">[68]APU!$U$4829</definedName>
    <definedName name="DIRECTO79">[68]APU!$U$4890</definedName>
    <definedName name="DIRECTO8">[68]APU!$U$559</definedName>
    <definedName name="DIRECTO80">[68]APU!$U$4951</definedName>
    <definedName name="DIRECTO81">[68]APU!$U$5012</definedName>
    <definedName name="DIRECTO82">[68]APU!$U$5073</definedName>
    <definedName name="DIRECTO83">[68]APU!$U$5134</definedName>
    <definedName name="DIRECTO84">[68]APU!$U$5195</definedName>
    <definedName name="DIRECTO85">[68]APU!$U$5256</definedName>
    <definedName name="DIRECTO86">[68]APU!$U$5317</definedName>
    <definedName name="DIRECTO87">[68]APU!$U$5378</definedName>
    <definedName name="DIRECTO88">[68]APU!$U$5439</definedName>
    <definedName name="DIRECTO89">[68]APU!$U$5500</definedName>
    <definedName name="DIRECTO9">[68]APU!$U$620</definedName>
    <definedName name="DIRECTO9.1">[68]APU!$U$16597</definedName>
    <definedName name="DIRECTO9.2">[68]APU!$U$16658</definedName>
    <definedName name="DIRECTO9.3">[68]APU!$U$16719</definedName>
    <definedName name="DIRECTO9.4">[68]APU!$U$16780</definedName>
    <definedName name="DIRECTO9.5">[68]APU!$U$16841</definedName>
    <definedName name="DIRECTO90">[68]APU!$U$5561</definedName>
    <definedName name="DIRECTO91">[68]APU!$U$5622</definedName>
    <definedName name="DIRECTO92">[68]APU!$U$5683</definedName>
    <definedName name="DIRECTO93">[68]APU!$U$5744</definedName>
    <definedName name="DIRECTO94">[68]APU!$U$5805</definedName>
    <definedName name="DIRECTO95">[68]APU!$U$5866</definedName>
    <definedName name="DIRECTO96">[68]APU!$U$5927</definedName>
    <definedName name="DIRECTO97">[68]APU!$U$5988</definedName>
    <definedName name="DIRECTO98">[68]APU!$U$6049</definedName>
    <definedName name="DIRECTO99">[68]APU!$U$6110</definedName>
    <definedName name="display_area_2" localSheetId="5">#REF!</definedName>
    <definedName name="display_area_2" localSheetId="4">#REF!</definedName>
    <definedName name="display_area_2">#REF!</definedName>
    <definedName name="djdytj" localSheetId="5" hidden="1">{"TAB1",#N/A,TRUE,"GENERAL";"TAB2",#N/A,TRUE,"GENERAL";"TAB3",#N/A,TRUE,"GENERAL";"TAB4",#N/A,TRUE,"GENERAL";"TAB5",#N/A,TRUE,"GENERAL"}</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[69]CÁLCULOS!$H$34</definedName>
    <definedName name="DOTACIÓN" localSheetId="5">#REF!</definedName>
    <definedName name="DOTACIÓN" localSheetId="4">#REF!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5" hidden="1">{"via1",#N/A,TRUE,"general";"via2",#N/A,TRUE,"general";"via3",#N/A,TRUE,"general"}</definedName>
    <definedName name="dry" localSheetId="4" hidden="1">{"via1",#N/A,TRUE,"general";"via2",#N/A,TRUE,"general";"via3",#N/A,TRUE,"general"}</definedName>
    <definedName name="dry" hidden="1">{"via1",#N/A,TRUE,"general";"via2",#N/A,TRUE,"general";"via3",#N/A,TRUE,"general"}</definedName>
    <definedName name="DS">[66]Cronograma!#REF!</definedName>
    <definedName name="DSAD" localSheetId="5" hidden="1">{"via1",#N/A,TRUE,"general";"via2",#N/A,TRUE,"general";"via3",#N/A,TRUE,"general"}</definedName>
    <definedName name="DSAD" localSheetId="4"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[70]EMPRESA!$I$25</definedName>
    <definedName name="DsctoPension">[70]EMPRESA!$I$23</definedName>
    <definedName name="DsctoSalud">[70]EMPRESA!$I$24</definedName>
    <definedName name="DSD" localSheetId="5" hidden="1">{"via1",#N/A,TRUE,"general";"via2",#N/A,TRUE,"general";"via3",#N/A,TRUE,"general"}</definedName>
    <definedName name="DSD" localSheetId="4"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localSheetId="4"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localSheetId="4"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localSheetId="4"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localSheetId="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5" hidden="1">{"via1",#N/A,TRUE,"general";"via2",#N/A,TRUE,"general";"via3",#N/A,TRUE,"general"}</definedName>
    <definedName name="dtrhj" localSheetId="4" hidden="1">{"via1",#N/A,TRUE,"general";"via2",#N/A,TRUE,"general";"via3",#N/A,TRUE,"general"}</definedName>
    <definedName name="dtrhj" hidden="1">{"via1",#N/A,TRUE,"general";"via2",#N/A,TRUE,"general";"via3",#N/A,TRUE,"general"}</definedName>
    <definedName name="DWPRICE" localSheetId="1" hidden="1">#REF!</definedName>
    <definedName name="DWPRICE" localSheetId="3" hidden="1">#REF!</definedName>
    <definedName name="DWPRICE" localSheetId="5" hidden="1">#REF!</definedName>
    <definedName name="DWPRICE" localSheetId="0" hidden="1">#REF!</definedName>
    <definedName name="DWPRICE" localSheetId="2" hidden="1">#REF!</definedName>
    <definedName name="DWPRICE" localSheetId="4" hidden="1">#REF!</definedName>
    <definedName name="DWPRICE" hidden="1">#REF!</definedName>
    <definedName name="dxfgg" localSheetId="5"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#REF!</definedName>
    <definedName name="e3e33" localSheetId="5" hidden="1">{"via1",#N/A,TRUE,"general";"via2",#N/A,TRUE,"general";"via3",#N/A,TRUE,"general"}</definedName>
    <definedName name="e3e33" localSheetId="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5" hidden="1">{"TAB1",#N/A,TRUE,"GENERAL";"TAB2",#N/A,TRUE,"GENERAL";"TAB3",#N/A,TRUE,"GENERAL";"TAB4",#N/A,TRUE,"GENERAL";"TAB5",#N/A,TRUE,"GENERAL"}</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localSheetId="4" hidden="1">{"via1",#N/A,TRUE,"general";"via2",#N/A,TRUE,"general";"via3",#N/A,TRUE,"general"}</definedName>
    <definedName name="edgfhmn" hidden="1">{"via1",#N/A,TRUE,"general";"via2",#N/A,TRUE,"general";"via3",#N/A,TRUE,"general"}</definedName>
    <definedName name="EE" localSheetId="5">'AIU PMT'!ERR</definedName>
    <definedName name="EE" localSheetId="4">PMT!ERR</definedName>
    <definedName name="EE">[0]!ERR</definedName>
    <definedName name="eeedfr" localSheetId="5" hidden="1">{"TAB1",#N/A,TRUE,"GENERAL";"TAB2",#N/A,TRUE,"GENERAL";"TAB3",#N/A,TRUE,"GENERAL";"TAB4",#N/A,TRUE,"GENERAL";"TAB5",#N/A,TRUE,"GENERAL"}</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5" hidden="1">{"TAB1",#N/A,TRUE,"GENERAL";"TAB2",#N/A,TRUE,"GENERAL";"TAB3",#N/A,TRUE,"GENERAL";"TAB4",#N/A,TRUE,"GENERAL";"TAB5",#N/A,TRUE,"GENERAL"}</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localSheetId="4"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'[71]Info Ejec'!$A$1:$AV$153</definedName>
    <definedName name="ELIMINACIONPROYC" localSheetId="5">#REF!</definedName>
    <definedName name="ELIMINACIONPROYC" localSheetId="4">#REF!</definedName>
    <definedName name="ELIMINACIONPROYC">#REF!</definedName>
    <definedName name="emanto" localSheetId="5">#REF!</definedName>
    <definedName name="emanto" localSheetId="4">#REF!</definedName>
    <definedName name="emanto">#REF!</definedName>
    <definedName name="eme" localSheetId="5">'AIU PMT'!ERR</definedName>
    <definedName name="eme" localSheetId="4">PMT!ERR</definedName>
    <definedName name="eme">[0]!ERR</definedName>
    <definedName name="EMPLEADO" localSheetId="5">#REF!</definedName>
    <definedName name="EMPLEADO" localSheetId="4">#REF!</definedName>
    <definedName name="EMPLEADO">#REF!</definedName>
    <definedName name="Empresa">[42]EMPRESA!$F$6</definedName>
    <definedName name="EMULSION" localSheetId="5">#REF!</definedName>
    <definedName name="EMULSION" localSheetId="4">#REF!</definedName>
    <definedName name="EMULSION">#REF!</definedName>
    <definedName name="End_Bal" localSheetId="5">#REF!</definedName>
    <definedName name="End_Bal" localSheetId="4">#REF!</definedName>
    <definedName name="End_Bal">#REF!</definedName>
    <definedName name="ene" localSheetId="5">#REF!</definedName>
    <definedName name="ene" localSheetId="4">#REF!</definedName>
    <definedName name="ene">#REF!</definedName>
    <definedName name="Ensayos">#REF!</definedName>
    <definedName name="ENTRADASP">#REF!</definedName>
    <definedName name="EPECIALIDAD_SIDOE">[12]Tablas!#REF!</definedName>
    <definedName name="equipo">[72]Equipo!$A$7:$A$65536</definedName>
    <definedName name="EQUIPO1" localSheetId="5">#REF!</definedName>
    <definedName name="EQUIPO1" localSheetId="4">#REF!</definedName>
    <definedName name="EQUIPO1">#REF!</definedName>
    <definedName name="Equipos" localSheetId="5">#REF!</definedName>
    <definedName name="Equipos" localSheetId="4">#REF!</definedName>
    <definedName name="Equipos">#REF!</definedName>
    <definedName name="EQUIPOS1" localSheetId="5">#REF!</definedName>
    <definedName name="EQUIPOS1" localSheetId="4">#REF!</definedName>
    <definedName name="EQUIPOS1">#REF!</definedName>
    <definedName name="eqw" localSheetId="5" hidden="1">{"via1",#N/A,TRUE,"general";"via2",#N/A,TRUE,"general";"via3",#N/A,TRUE,"general"}</definedName>
    <definedName name="eqw" localSheetId="4" hidden="1">{"via1",#N/A,TRUE,"general";"via2",#N/A,TRUE,"general";"via3",#N/A,TRUE,"general"}</definedName>
    <definedName name="eqw" hidden="1">{"via1",#N/A,TRUE,"general";"via2",#N/A,TRUE,"general";"via3",#N/A,TRUE,"general"}</definedName>
    <definedName name="ERE_ART">[47]steel!$B$8:$B$47</definedName>
    <definedName name="erfg" localSheetId="5" hidden="1">{#N/A,#N/A,FALSE,"Hoja1";#N/A,#N/A,FALSE,"Hoja2"}</definedName>
    <definedName name="erfg" localSheetId="4" hidden="1">{#N/A,#N/A,FALSE,"Hoja1";#N/A,#N/A,FALSE,"Hoja2"}</definedName>
    <definedName name="erfg" hidden="1">{#N/A,#N/A,FALSE,"Hoja1";#N/A,#N/A,FALSE,"Hoja2"}</definedName>
    <definedName name="erg" localSheetId="5" hidden="1">{"TAB1",#N/A,TRUE,"GENERAL";"TAB2",#N/A,TRUE,"GENERAL";"TAB3",#N/A,TRUE,"GENERAL";"TAB4",#N/A,TRUE,"GENERAL";"TAB5",#N/A,TRUE,"GENERAL"}</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localSheetId="4"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localSheetId="4"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localSheetId="4"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localSheetId="4"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5" hidden="1">{"via1",#N/A,TRUE,"general";"via2",#N/A,TRUE,"general";"via3",#N/A,TRUE,"general"}</definedName>
    <definedName name="ert" localSheetId="4"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localSheetId="4"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localSheetId="4"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localSheetId="4"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localSheetId="4"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localSheetId="4"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localSheetId="4"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5">'AIU PMT'!ERR</definedName>
    <definedName name="ES" localSheetId="4">PMT!ERR</definedName>
    <definedName name="ES">[0]!ERR</definedName>
    <definedName name="ESA" localSheetId="5">#REF!</definedName>
    <definedName name="ESA" localSheetId="4">#REF!</definedName>
    <definedName name="ESA">#REF!</definedName>
    <definedName name="ESE" localSheetId="5">#REF!</definedName>
    <definedName name="ESE" localSheetId="4">#REF!</definedName>
    <definedName name="ESE">#REF!</definedName>
    <definedName name="ESPE">#REF!</definedName>
    <definedName name="ESPECIFICACION">#REF!</definedName>
    <definedName name="Especificación">#REF!</definedName>
    <definedName name="ESTA">#REF!</definedName>
    <definedName name="estado">[73]INSTRUCTIVO!$I$51:$I$62</definedName>
    <definedName name="estado2">[73]INSTRUCTIVO!$P$44:$P$48</definedName>
    <definedName name="Estados" localSheetId="5">#REF!</definedName>
    <definedName name="Estados" localSheetId="4">#REF!</definedName>
    <definedName name="Estados">#REF!</definedName>
    <definedName name="Estimate_Factor">1</definedName>
    <definedName name="ESTRAE">'[3]7422CW00'!#REF!</definedName>
    <definedName name="ESTRU">[74]Estructura!$C$7:$E$2570</definedName>
    <definedName name="ESTRUCTURA" localSheetId="5" hidden="1">{#N/A,#N/A,TRUE,"INGENIERIA";#N/A,#N/A,TRUE,"COMPRAS";#N/A,#N/A,TRUE,"DIRECCION";#N/A,#N/A,TRUE,"RESUMEN"}</definedName>
    <definedName name="ESTRUCTURA" localSheetId="0" hidden="1">{#N/A,#N/A,TRUE,"INGENIERIA";#N/A,#N/A,TRUE,"COMPRAS";#N/A,#N/A,TRUE,"DIRECCION";#N/A,#N/A,TRUE,"RESUMEN"}</definedName>
    <definedName name="ESTRUCTURA" localSheetId="4" hidden="1">{#N/A,#N/A,TRUE,"INGENIERIA";#N/A,#N/A,TRUE,"COMPRAS";#N/A,#N/A,TRUE,"DIRECCION";#N/A,#N/A,TRUE,"RESUMEN"}</definedName>
    <definedName name="ESTRUCTURA" hidden="1">{#N/A,#N/A,TRUE,"INGENIERIA";#N/A,#N/A,TRUE,"COMPRAS";#N/A,#N/A,TRUE,"DIRECCION";#N/A,#N/A,TRUE,"RESUMEN"}</definedName>
    <definedName name="ESTRUCTURAS">[75]Hoja3!$B$7:$B$15</definedName>
    <definedName name="ETAP" localSheetId="5">#REF!</definedName>
    <definedName name="ETAP" localSheetId="4">#REF!</definedName>
    <definedName name="ETAP">#REF!</definedName>
    <definedName name="ETAPA_PACC" localSheetId="5">#REF!</definedName>
    <definedName name="ETAPA_PACC" localSheetId="4">#REF!</definedName>
    <definedName name="ETAPA_PACC">#REF!</definedName>
    <definedName name="etertgg" localSheetId="5" hidden="1">{"via1",#N/A,TRUE,"general";"via2",#N/A,TRUE,"general";"via3",#N/A,TRUE,"general"}</definedName>
    <definedName name="etertgg" localSheetId="4" hidden="1">{"via1",#N/A,TRUE,"general";"via2",#N/A,TRUE,"general";"via3",#N/A,TRUE,"general"}</definedName>
    <definedName name="etertgg" hidden="1">{"via1",#N/A,TRUE,"general";"via2",#N/A,TRUE,"general";"via3",#N/A,TRUE,"general"}</definedName>
    <definedName name="etertt" localSheetId="5" hidden="1">{#N/A,#N/A,TRUE,"1842CWN0"}</definedName>
    <definedName name="etertt" localSheetId="4" hidden="1">{#N/A,#N/A,TRUE,"1842CWN0"}</definedName>
    <definedName name="etertt" hidden="1">{#N/A,#N/A,TRUE,"1842CWN0"}</definedName>
    <definedName name="etewt" localSheetId="5" hidden="1">{"TAB1",#N/A,TRUE,"GENERAL";"TAB2",#N/A,TRUE,"GENERAL";"TAB3",#N/A,TRUE,"GENERAL";"TAB4",#N/A,TRUE,"GENERAL";"TAB5",#N/A,TRUE,"GENERAL"}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localSheetId="4"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localSheetId="4"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5"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[25]SKJ452!#REF!</definedName>
    <definedName name="Excel_BuiltIn_Print_Titles_11">[25]ITA878!#REF!</definedName>
    <definedName name="Excel_BuiltIn_Print_Titles_12">'[25]AEA-944'!#REF!</definedName>
    <definedName name="Excel_BuiltIn_Print_Titles_13">'[25]DUB-823'!#REF!</definedName>
    <definedName name="Excel_BuiltIn_Print_Titles_14">'[25]GPI 526'!#REF!</definedName>
    <definedName name="Excel_BuiltIn_Print_Titles_15" localSheetId="5">#REF!</definedName>
    <definedName name="Excel_BuiltIn_Print_Titles_15" localSheetId="4">#REF!</definedName>
    <definedName name="Excel_BuiltIn_Print_Titles_15">#REF!</definedName>
    <definedName name="Excel_BuiltIn_Print_Titles_16" localSheetId="5">#REF!</definedName>
    <definedName name="Excel_BuiltIn_Print_Titles_16" localSheetId="4">#REF!</definedName>
    <definedName name="Excel_BuiltIn_Print_Titles_16">#REF!</definedName>
    <definedName name="Excel_BuiltIn_Print_Titles_17" localSheetId="5">#REF!</definedName>
    <definedName name="Excel_BuiltIn_Print_Titles_17" localSheetId="4">#REF!</definedName>
    <definedName name="Excel_BuiltIn_Print_Titles_17">#REF!</definedName>
    <definedName name="Excel_BuiltIn_Print_Titles_18">#REF!</definedName>
    <definedName name="Excel_BuiltIn_Print_Titles_19">[25]XXJ617!#REF!</definedName>
    <definedName name="Excel_BuiltIn_Print_Titles_20" localSheetId="5">#REF!</definedName>
    <definedName name="Excel_BuiltIn_Print_Titles_20" localSheetId="4">#REF!</definedName>
    <definedName name="Excel_BuiltIn_Print_Titles_20">#REF!</definedName>
    <definedName name="Excel_BuiltIn_Print_Titles_21">[25]SNG_855!#REF!</definedName>
    <definedName name="Excel_BuiltIn_Print_Titles_23" localSheetId="5">#REF!</definedName>
    <definedName name="Excel_BuiltIn_Print_Titles_23" localSheetId="4">#REF!</definedName>
    <definedName name="Excel_BuiltIn_Print_Titles_23">#REF!</definedName>
    <definedName name="Excel_BuiltIn_Print_Titles_3" localSheetId="5">#REF!</definedName>
    <definedName name="Excel_BuiltIn_Print_Titles_3" localSheetId="4">#REF!</definedName>
    <definedName name="Excel_BuiltIn_Print_Titles_3">#REF!</definedName>
    <definedName name="Excel_BuiltIn_Print_Titles_5" localSheetId="5">'[25]VEA 374'!#REF!</definedName>
    <definedName name="Excel_BuiltIn_Print_Titles_5" localSheetId="4">'[25]VEA 374'!#REF!</definedName>
    <definedName name="Excel_BuiltIn_Print_Titles_5">'[25]VEA 374'!#REF!</definedName>
    <definedName name="Excel_BuiltIn_Print_Titles_5_XX" localSheetId="5">'[25]VEA 374'!#REF!</definedName>
    <definedName name="Excel_BuiltIn_Print_Titles_5_XX" localSheetId="4">'[25]VEA 374'!#REF!</definedName>
    <definedName name="Excel_BuiltIn_Print_Titles_5_XX">'[25]VEA 374'!#REF!</definedName>
    <definedName name="Excel_BuiltIn_Print_Titles_6" localSheetId="5">#REF!</definedName>
    <definedName name="Excel_BuiltIn_Print_Titles_6" localSheetId="4">#REF!</definedName>
    <definedName name="Excel_BuiltIn_Print_Titles_6">#REF!</definedName>
    <definedName name="Excel_BuiltIn_Print_Titles_7" localSheetId="5">[25]HFB024!#REF!</definedName>
    <definedName name="Excel_BuiltIn_Print_Titles_7" localSheetId="4">[25]HFB024!#REF!</definedName>
    <definedName name="Excel_BuiltIn_Print_Titles_7">[25]HFB024!#REF!</definedName>
    <definedName name="Excel_BuiltIn_Print_Titles_8" localSheetId="5">#REF!</definedName>
    <definedName name="Excel_BuiltIn_Print_Titles_8" localSheetId="4">#REF!</definedName>
    <definedName name="Excel_BuiltIn_Print_Titles_8">#REF!</definedName>
    <definedName name="Excel_BuiltIn_Print_Titles_9" localSheetId="5">[25]PAJ825!#REF!</definedName>
    <definedName name="Excel_BuiltIn_Print_Titles_9" localSheetId="4">[25]PAJ825!#REF!</definedName>
    <definedName name="Excel_BuiltIn_Print_Titles_9">[25]PAJ825!#REF!</definedName>
    <definedName name="EXCROC">'[76]Análisis de precios'!$H$52</definedName>
    <definedName name="ExtensionCoordinador" localSheetId="5">#REF!</definedName>
    <definedName name="ExtensionCoordinador" localSheetId="4">#REF!</definedName>
    <definedName name="ExtensionCoordinador">#REF!</definedName>
    <definedName name="Extra_Pay" localSheetId="5">#REF!</definedName>
    <definedName name="Extra_Pay" localSheetId="4">#REF!</definedName>
    <definedName name="Extra_Pay">#REF!</definedName>
    <definedName name="Extracción_IM" localSheetId="5">#REF!</definedName>
    <definedName name="Extracción_IM" localSheetId="4">#REF!</definedName>
    <definedName name="Extracción_IM">#REF!</definedName>
    <definedName name="Extras">'[42]LIQUIDA-NOMINA'!$AH$4</definedName>
    <definedName name="F._INGRESO" localSheetId="5">#REF!</definedName>
    <definedName name="F._INGRESO" localSheetId="4">#REF!</definedName>
    <definedName name="F._INGRESO">#REF!</definedName>
    <definedName name="F._RETIRO" localSheetId="5">#REF!</definedName>
    <definedName name="F._RETIRO" localSheetId="4">#REF!</definedName>
    <definedName name="F._RETIRO">#REF!</definedName>
    <definedName name="F.L" localSheetId="5">#REF!</definedName>
    <definedName name="F.L" localSheetId="4">#REF!</definedName>
    <definedName name="F.L">#REF!</definedName>
    <definedName name="Facilidades">#REF!</definedName>
    <definedName name="factor">#REF!</definedName>
    <definedName name="FACTURADO">'[77]Itemes Renovación'!#REF!</definedName>
    <definedName name="FareWellStmnt">[52]!FareWellStmnt</definedName>
    <definedName name="FaseProyecto" localSheetId="5">#REF!</definedName>
    <definedName name="FaseProyecto" localSheetId="4">#REF!</definedName>
    <definedName name="FaseProyecto">#REF!</definedName>
    <definedName name="FD" localSheetId="5">'AIU PMT'!ERR</definedName>
    <definedName name="FD" localSheetId="4">PMT!ERR</definedName>
    <definedName name="FD">[0]!ERR</definedName>
    <definedName name="fda" localSheetId="5" hidden="1">{"TAB1",#N/A,TRUE,"GENERAL";"TAB2",#N/A,TRUE,"GENERAL";"TAB3",#N/A,TRUE,"GENERAL";"TAB4",#N/A,TRUE,"GENERAL";"TAB5",#N/A,TRUE,"GENERAL"}</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localSheetId="4"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localSheetId="4"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[78]Tablas!$B$1:$B$65536</definedName>
    <definedName name="FechaInicio">[42]CONTRATO!$E$10</definedName>
    <definedName name="FechaTermina">[42]CONTRATO!$E$11</definedName>
    <definedName name="FechaTerminacion" localSheetId="5">#REF!</definedName>
    <definedName name="FechaTerminacion" localSheetId="4">#REF!</definedName>
    <definedName name="FechaTerminacion">#REF!</definedName>
    <definedName name="fer">'[39]Res-Accide-10'!#REF!</definedName>
    <definedName name="ferfer" localSheetId="5" hidden="1">{"via1",#N/A,TRUE,"general";"via2",#N/A,TRUE,"general";"via3",#N/A,TRUE,"general"}</definedName>
    <definedName name="ferfer" localSheetId="4" hidden="1">{"via1",#N/A,TRUE,"general";"via2",#N/A,TRUE,"general";"via3",#N/A,TRUE,"general"}</definedName>
    <definedName name="ferfer" hidden="1">{"via1",#N/A,TRUE,"general";"via2",#N/A,TRUE,"general";"via3",#N/A,TRUE,"general"}</definedName>
    <definedName name="ff" localSheetId="5">'AIU PMT'!ERR</definedName>
    <definedName name="ff" localSheetId="4">PMT!ERR</definedName>
    <definedName name="ff">[0]!ERR</definedName>
    <definedName name="fff" localSheetId="5" hidden="1">{"via1",#N/A,TRUE,"general";"via2",#N/A,TRUE,"general";"via3",#N/A,TRUE,"general"}</definedName>
    <definedName name="fff" localSheetId="4"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localSheetId="4"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5">'AIU PMT'!ERR</definedName>
    <definedName name="fg" localSheetId="4">PMT!ERR</definedName>
    <definedName name="fg">[0]!ERR</definedName>
    <definedName name="fgdfg" localSheetId="5" hidden="1">{"TAB1",#N/A,TRUE,"GENERAL";"TAB2",#N/A,TRUE,"GENERAL";"TAB3",#N/A,TRUE,"GENERAL";"TAB4",#N/A,TRUE,"GENERAL";"TAB5",#N/A,TRUE,"GENERAL"}</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localSheetId="4"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localSheetId="4"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'[79]7422CW00'!#REF!</definedName>
    <definedName name="FGHFBC" localSheetId="5"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localSheetId="4"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localSheetId="4"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localSheetId="4" hidden="1">{"via1",#N/A,TRUE,"general";"via2",#N/A,TRUE,"general";"via3",#N/A,TRUE,"general"}</definedName>
    <definedName name="fhfgh" hidden="1">{"via1",#N/A,TRUE,"general";"via2",#N/A,TRUE,"general";"via3",#N/A,TRUE,"general"}</definedName>
    <definedName name="fhg" localSheetId="5" hidden="1">{#N/A,#N/A,TRUE,"1842CWN0"}</definedName>
    <definedName name="fhg" localSheetId="0" hidden="1">{#N/A,#N/A,TRUE,"1842CWN0"}</definedName>
    <definedName name="fhg" localSheetId="4" hidden="1">{#N/A,#N/A,TRUE,"1842CWN0"}</definedName>
    <definedName name="fhg" hidden="1">{#N/A,#N/A,TRUE,"1842CWN0"}</definedName>
    <definedName name="fhgh" localSheetId="5"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5">'AIU PMT'!ERR</definedName>
    <definedName name="FINANCIACION" localSheetId="4">PMT!ERR</definedName>
    <definedName name="FINANCIACION">[0]!ERR</definedName>
    <definedName name="FinePrint">[52]!FinePrint</definedName>
    <definedName name="FM">1.18</definedName>
    <definedName name="fnic">[57]Hoja1!$C$13</definedName>
    <definedName name="FO">1.32</definedName>
    <definedName name="FORDESCR">'[3]7422CW00'!#REF!</definedName>
    <definedName name="FORM_C3">[80]Hoja1!$A$33:$N$51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5" hidden="1">{"TAB1",#N/A,TRUE,"GENERAL";"TAB2",#N/A,TRUE,"GENERAL";"TAB3",#N/A,TRUE,"GENERAL";"TAB4",#N/A,TRUE,"GENERAL";"TAB5",#N/A,TRUE,"GENERAL"}</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localSheetId="4"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5">'AIU PMT'!ERR</definedName>
    <definedName name="fu" localSheetId="4">PMT!ERR</definedName>
    <definedName name="fu">[0]!ERR</definedName>
    <definedName name="Full_Print" localSheetId="5">#REF!</definedName>
    <definedName name="Full_Print" localSheetId="4">#REF!</definedName>
    <definedName name="Full_Print">#REF!</definedName>
    <definedName name="fwff" localSheetId="5" hidden="1">{"via1",#N/A,TRUE,"general";"via2",#N/A,TRUE,"general";"via3",#N/A,TRUE,"general"}</definedName>
    <definedName name="fwff" localSheetId="4"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localSheetId="5"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5"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5" hidden="1">{"TAB1",#N/A,TRUE,"GENERAL";"TAB2",#N/A,TRUE,"GENERAL";"TAB3",#N/A,TRUE,"GENERAL";"TAB4",#N/A,TRUE,"GENERAL";"TAB5",#N/A,TRUE,"GENERAL"}</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5" hidden="1">{"via1",#N/A,TRUE,"general";"via2",#N/A,TRUE,"general";"via3",#N/A,TRUE,"general"}</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[42]EMPRESA!$F$12</definedName>
    <definedName name="gerg" localSheetId="5" hidden="1">{"TAB1",#N/A,TRUE,"GENERAL";"TAB2",#N/A,TRUE,"GENERAL";"TAB3",#N/A,TRUE,"GENERAL";"TAB4",#N/A,TRUE,"GENERAL";"TAB5",#N/A,TRUE,"GENERAL"}</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localSheetId="4"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5"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localSheetId="4" hidden="1">{"via1",#N/A,TRUE,"general";"via2",#N/A,TRUE,"general";"via3",#N/A,TRUE,"general"}</definedName>
    <definedName name="gfdg" hidden="1">{"via1",#N/A,TRUE,"general";"via2",#N/A,TRUE,"general";"via3",#N/A,TRUE,"general"}</definedName>
    <definedName name="gffgfhhf" localSheetId="5" hidden="1">{#N/A,#N/A,TRUE,"INGENIERIA";#N/A,#N/A,TRUE,"COMPRAS";#N/A,#N/A,TRUE,"DIRECCION";#N/A,#N/A,TRUE,"RESUMEN"}</definedName>
    <definedName name="gffgfhhf" localSheetId="4"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localSheetId="4" hidden="1">{"via1",#N/A,TRUE,"general";"via2",#N/A,TRUE,"general";"via3",#N/A,TRUE,"general"}</definedName>
    <definedName name="gfjjh" hidden="1">{"via1",#N/A,TRUE,"general";"via2",#N/A,TRUE,"general";"via3",#N/A,TRUE,"general"}</definedName>
    <definedName name="GFN">[12]Tablas!#REF!</definedName>
    <definedName name="gfutyj6" localSheetId="5" hidden="1">{"via1",#N/A,TRUE,"general";"via2",#N/A,TRUE,"general";"via3",#N/A,TRUE,"general"}</definedName>
    <definedName name="gfutyj6" localSheetId="4"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localSheetId="4"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5">'AIU PMT'!ERR</definedName>
    <definedName name="GGG" localSheetId="4">PMT!ERR</definedName>
    <definedName name="GGG">[0]!ERR</definedName>
    <definedName name="gggb" localSheetId="5" hidden="1">{"TAB1",#N/A,TRUE,"GENERAL";"TAB2",#N/A,TRUE,"GENERAL";"TAB3",#N/A,TRUE,"GENERAL";"TAB4",#N/A,TRUE,"GENERAL";"TAB5",#N/A,TRUE,"GENERAL"}</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localSheetId="4"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localSheetId="4"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localSheetId="4" hidden="1">{"via1",#N/A,TRUE,"general";"via2",#N/A,TRUE,"general";"via3",#N/A,TRUE,"general"}</definedName>
    <definedName name="gggtgd" hidden="1">{"via1",#N/A,TRUE,"general";"via2",#N/A,TRUE,"general";"via3",#N/A,TRUE,"general"}</definedName>
    <definedName name="ggjgjkg" localSheetId="5" hidden="1">{#N/A,#N/A,TRUE,"1842CWN0"}</definedName>
    <definedName name="ggjgjkg" localSheetId="4" hidden="1">{#N/A,#N/A,TRUE,"1842CWN0"}</definedName>
    <definedName name="ggjgjkg" hidden="1">{#N/A,#N/A,TRUE,"1842CWN0"}</definedName>
    <definedName name="ggtgt" localSheetId="5"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dghuy" localSheetId="5"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'[79]7422CW00'!#REF!</definedName>
    <definedName name="ghfg" localSheetId="5"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ghy">#REF!</definedName>
    <definedName name="ghjghj" localSheetId="5" hidden="1">{"TAB1",#N/A,TRUE,"GENERAL";"TAB2",#N/A,TRUE,"GENERAL";"TAB3",#N/A,TRUE,"GENERAL";"TAB4",#N/A,TRUE,"GENERAL";"TAB5",#N/A,TRUE,"GENERAL"}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localSheetId="5" hidden="1">{#N/A,#N/A,TRUE,"1842CWN0"}</definedName>
    <definedName name="ghnbbfr" localSheetId="4" hidden="1">{#N/A,#N/A,TRUE,"1842CWN0"}</definedName>
    <definedName name="ghnbbfr" hidden="1">{#N/A,#N/A,TRUE,"1842CWN0"}</definedName>
    <definedName name="GJHVCB" localSheetId="5" hidden="1">{"TAB1",#N/A,TRUE,"GENERAL";"TAB2",#N/A,TRUE,"GENERAL";"TAB3",#N/A,TRUE,"GENERAL";"TAB4",#N/A,TRUE,"GENERAL";"TAB5",#N/A,TRUE,"GENERAL"}</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5" hidden="1">{"via1",#N/A,TRUE,"general";"via2",#N/A,TRUE,"general";"via3",#N/A,TRUE,"general"}</definedName>
    <definedName name="GRAF1ANO" localSheetId="4"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localSheetId="5" hidden="1">{"TAB1",#N/A,TRUE,"GENERAL";"TAB2",#N/A,TRUE,"GENERAL";"TAB3",#N/A,TRUE,"GENERAL";"TAB4",#N/A,TRUE,"GENERAL";"TAB5",#N/A,TRUE,"GENERAL"}</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localSheetId="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5" hidden="1">{"TAB1",#N/A,TRUE,"GENERAL";"TAB2",#N/A,TRUE,"GENERAL";"TAB3",#N/A,TRUE,"GENERAL";"TAB4",#N/A,TRUE,"GENERAL";"TAB5",#N/A,TRUE,"GENERAL"}</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SDG" localSheetId="5" hidden="1">{"TAB1",#N/A,TRUE,"GENERAL";"TAB2",#N/A,TRUE,"GENERAL";"TAB3",#N/A,TRUE,"GENERAL";"TAB4",#N/A,TRUE,"GENERAL";"TAB5",#N/A,TRUE,"GENERAL"}</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localSheetId="4" hidden="1">{"via1",#N/A,TRUE,"general";"via2",#N/A,TRUE,"general";"via3",#N/A,TRUE,"general"}</definedName>
    <definedName name="gsfsf" hidden="1">{"via1",#N/A,TRUE,"general";"via2",#N/A,TRUE,"general";"via3",#N/A,TRUE,"general"}</definedName>
    <definedName name="GT">[81]BASE!$C$4:$H$255</definedName>
    <definedName name="GTC">[12]Tablas!#REF!</definedName>
    <definedName name="GTE">[12]Tablas!#REF!</definedName>
    <definedName name="gtgt" localSheetId="5" hidden="1">{"via1",#N/A,TRUE,"general";"via2",#N/A,TRUE,"general";"via3",#N/A,TRUE,"general"}</definedName>
    <definedName name="gtgt" localSheetId="4"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427." localSheetId="3">#REF!</definedName>
    <definedName name="H427." localSheetId="5">#REF!</definedName>
    <definedName name="H427." localSheetId="0">#REF!</definedName>
    <definedName name="H427.">#REF!</definedName>
    <definedName name="h9h" localSheetId="5" hidden="1">{"via1",#N/A,TRUE,"general";"via2",#N/A,TRUE,"general";"via3",#N/A,TRUE,"general"}</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5" hidden="1">{"TAB1",#N/A,TRUE,"GENERAL";"TAB2",#N/A,TRUE,"GENERAL";"TAB3",#N/A,TRUE,"GENERAL";"TAB4",#N/A,TRUE,"GENERAL";"TAB5",#N/A,TRUE,"GENERAL"}</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localSheetId="4"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localSheetId="4"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[57]Datos!$D$8</definedName>
    <definedName name="hen">[57]Datos!$D$9</definedName>
    <definedName name="HERRERO" localSheetId="5">#REF!</definedName>
    <definedName name="HERRERO" localSheetId="4">#REF!</definedName>
    <definedName name="HERRERO">#REF!</definedName>
    <definedName name="hfgh" localSheetId="5" hidden="1">{"via1",#N/A,TRUE,"general";"via2",#N/A,TRUE,"general";"via3",#N/A,TRUE,"general"}</definedName>
    <definedName name="hfgh" localSheetId="4"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localSheetId="4"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localSheetId="4"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5">'AIU PMT'!ERR</definedName>
    <definedName name="hh" localSheetId="4">PMT!ERR</definedName>
    <definedName name="hh">[0]!ERR</definedName>
    <definedName name="hhg" localSheetId="5" hidden="1">{#N/A,#N/A,TRUE,"1842CWN0"}</definedName>
    <definedName name="hhg" localSheetId="4" hidden="1">{#N/A,#N/A,TRUE,"1842CWN0"}</definedName>
    <definedName name="hhg" hidden="1">{#N/A,#N/A,TRUE,"1842CWN0"}</definedName>
    <definedName name="hhh" localSheetId="5" hidden="1">{"TAB1",#N/A,TRUE,"GENERAL";"TAB2",#N/A,TRUE,"GENERAL";"TAB3",#N/A,TRUE,"GENERAL";"TAB4",#N/A,TRUE,"GENERAL";"TAB5",#N/A,TRUE,"GENERAL"}</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localSheetId="4"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localSheetId="4"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localSheetId="4" hidden="1">{"via1",#N/A,TRUE,"general";"via2",#N/A,TRUE,"general";"via3",#N/A,TRUE,"general"}</definedName>
    <definedName name="hhtrhreh" hidden="1">{"via1",#N/A,TRUE,"general";"via2",#N/A,TRUE,"general";"via3",#N/A,TRUE,"general"}</definedName>
    <definedName name="Hid">'[20]Interc de Hidr.'!$E$1:$E$65536</definedName>
    <definedName name="HIDE1">[47]steel!$F$7:$J$7</definedName>
    <definedName name="hjfg" localSheetId="5" hidden="1">{"via1",#N/A,TRUE,"general";"via2",#N/A,TRUE,"general";"via3",#N/A,TRUE,"general"}</definedName>
    <definedName name="hjfg" localSheetId="4"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localSheetId="4"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5">'AIU PMT'!ERR</definedName>
    <definedName name="HK" localSheetId="4">PMT!ERR</definedName>
    <definedName name="HK">[0]!ERR</definedName>
    <definedName name="HM" localSheetId="5">#REF!</definedName>
    <definedName name="HM" localSheetId="4">#REF!</definedName>
    <definedName name="HM">#REF!</definedName>
    <definedName name="hn" localSheetId="5" hidden="1">{"TAB1",#N/A,TRUE,"GENERAL";"TAB2",#N/A,TRUE,"GENERAL";"TAB3",#N/A,TRUE,"GENERAL";"TAB4",#N/A,TRUE,"GENERAL";"TAB5",#N/A,TRUE,"GENERAL"}</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'[20]Itemes Renovación'!#REF!</definedName>
    <definedName name="Hornos" localSheetId="5">#REF!</definedName>
    <definedName name="Hornos" localSheetId="4">#REF!</definedName>
    <definedName name="Hornos">#REF!</definedName>
    <definedName name="HP_stg_Hz" localSheetId="5">#REF!</definedName>
    <definedName name="HP_stg_Hz" localSheetId="4">#REF!</definedName>
    <definedName name="HP_stg_Hz">#REF!</definedName>
    <definedName name="hreer" localSheetId="5" hidden="1">{"TAB1",#N/A,TRUE,"GENERAL";"TAB2",#N/A,TRUE,"GENERAL";"TAB3",#N/A,TRUE,"GENERAL";"TAB4",#N/A,TRUE,"GENERAL";"TAB5",#N/A,TRUE,"GENERAL"}</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localSheetId="5"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5" hidden="1">{"via1",#N/A,TRUE,"general";"via2",#N/A,TRUE,"general";"via3",#N/A,TRUE,"general"}</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5" hidden="1">{"TAB1",#N/A,TRUE,"GENERAL";"TAB2",#N/A,TRUE,"GENERAL";"TAB3",#N/A,TRUE,"GENERAL";"TAB4",#N/A,TRUE,"GENERAL";"TAB5",#N/A,TRUE,"GENERAL"}</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5" hidden="1">{"via1",#N/A,TRUE,"general";"via2",#N/A,TRUE,"general";"via3",#N/A,TRUE,"general"}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5" hidden="1">{"TAB1",#N/A,TRUE,"GENERAL";"TAB2",#N/A,TRUE,"GENERAL";"TAB3",#N/A,TRUE,"GENERAL";"TAB4",#N/A,TRUE,"GENERAL";"TAB5",#N/A,TRUE,"GENERAL"}</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localSheetId="4" hidden="1">{"via1",#N/A,TRUE,"general";"via2",#N/A,TRUE,"general";"via3",#N/A,TRUE,"general"}</definedName>
    <definedName name="hytirs" hidden="1">{"via1",#N/A,TRUE,"general";"via2",#N/A,TRUE,"general";"via3",#N/A,TRUE,"general"}</definedName>
    <definedName name="I">#REF!</definedName>
    <definedName name="i0">#REF!</definedName>
    <definedName name="i8i" localSheetId="5" hidden="1">{"TAB1",#N/A,TRUE,"GENERAL";"TAB2",#N/A,TRUE,"GENERAL";"TAB3",#N/A,TRUE,"GENERAL";"TAB4",#N/A,TRUE,"GENERAL";"TAB5",#N/A,TRUE,"GENERAL"}</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[57]Hoja1!$C$17</definedName>
    <definedName name="icbf">[57]Hoja1!$C$15</definedName>
    <definedName name="Icct" localSheetId="5">#REF!</definedName>
    <definedName name="Icct" localSheetId="4">#REF!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5">'AIU PMT'!ERR</definedName>
    <definedName name="ID" localSheetId="4">PMT!ERR</definedName>
    <definedName name="ID">[0]!ERR</definedName>
    <definedName name="IF" localSheetId="5">'[53]A. P. U.'!#REF!</definedName>
    <definedName name="IF" localSheetId="4">'[53]A. P. U.'!#REF!</definedName>
    <definedName name="IF">'[53]A. P. U.'!#REF!</definedName>
    <definedName name="Ig" localSheetId="5">#REF!</definedName>
    <definedName name="Ig" localSheetId="4">#REF!</definedName>
    <definedName name="Ig">#REF!</definedName>
    <definedName name="ii" localSheetId="5" hidden="1">{"TAB1",#N/A,TRUE,"GENERAL";"TAB2",#N/A,TRUE,"GENERAL";"TAB3",#N/A,TRUE,"GENERAL";"TAB4",#N/A,TRUE,"GENERAL";"TAB5",#N/A,TRUE,"GENERAL"}</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localSheetId="4"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'[82]1'!$N$41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[83]TABLAS!$A$1:$A$65536</definedName>
    <definedName name="Informe_semanal" localSheetId="5">#REF!</definedName>
    <definedName name="Informe_semanal" localSheetId="4">#REF!</definedName>
    <definedName name="Informe_semanal">#REF!</definedName>
    <definedName name="INGENIERIA1" localSheetId="5" hidden="1">#REF!</definedName>
    <definedName name="INGENIERIA1" localSheetId="4" hidden="1">#REF!</definedName>
    <definedName name="INGENIERIA1" hidden="1">#REF!</definedName>
    <definedName name="INGENIERIA11" localSheetId="5" hidden="1">#REF!</definedName>
    <definedName name="INGENIERIA11" localSheetId="4" hidden="1">#REF!</definedName>
    <definedName name="INGENIERIA11" hidden="1">#REF!</definedName>
    <definedName name="iniciales">'[29]Reservas de Petróleo'!$A$2,'[29]Reservas de Petróleo'!$A$1,'[29]Reservas de Petróleo'!$D$4,'[29]Reservas de Petróleo'!$D$1:$D$65536</definedName>
    <definedName name="Inicio">[37]BASES!$E$26</definedName>
    <definedName name="INPU">#REF!</definedName>
    <definedName name="INPUT">'[3]7422CW00'!#REF!</definedName>
    <definedName name="INSU">[84]INSUMOS!$A$1:$E$65536</definedName>
    <definedName name="Insumos_auxiliares">[85]Insumos!#REF!</definedName>
    <definedName name="Insumos_basicos" localSheetId="5">#REF!</definedName>
    <definedName name="Insumos_basicos" localSheetId="4">#REF!</definedName>
    <definedName name="Insumos_basicos">#REF!</definedName>
    <definedName name="Int" localSheetId="5">#REF!</definedName>
    <definedName name="Int" localSheetId="4">#REF!</definedName>
    <definedName name="Int">#REF!</definedName>
    <definedName name="InTap">[20]Interc.tapones!$E$1:$E$65536</definedName>
    <definedName name="INTER">[75]Hoja3!$F$7:$F$9</definedName>
    <definedName name="Intercambiadores" localSheetId="5">#REF!</definedName>
    <definedName name="Intercambiadores" localSheetId="4">#REF!</definedName>
    <definedName name="Intercambiadores">#REF!</definedName>
    <definedName name="Interest_Rate" localSheetId="5">#REF!</definedName>
    <definedName name="Interest_Rate" localSheetId="4">#REF!</definedName>
    <definedName name="Interest_Rate">#REF!</definedName>
    <definedName name="INTERMEDIA_I" localSheetId="5">#REF!</definedName>
    <definedName name="INTERMEDIA_I" localSheetId="4">#REF!</definedName>
    <definedName name="INTERMEDIA_I">#REF!</definedName>
    <definedName name="Interventor">[42]CONTRATO!$E$12</definedName>
    <definedName name="IntVal">'[20]Interc.válv.'!$E$1:$E$65536</definedName>
    <definedName name="INV_11">'[86]PR 1'!$A$2:$N$655</definedName>
    <definedName name="INV_Payments">[52]!INV_Payments</definedName>
    <definedName name="InvDol1" localSheetId="5">#REF!</definedName>
    <definedName name="InvDol1" localSheetId="4">#REF!</definedName>
    <definedName name="InvDol1">#REF!</definedName>
    <definedName name="InvDol2" localSheetId="5">#REF!</definedName>
    <definedName name="InvDol2" localSheetId="4">#REF!</definedName>
    <definedName name="InvDol2">#REF!</definedName>
    <definedName name="InvDol3" localSheetId="5">#REF!</definedName>
    <definedName name="InvDol3" localSheetId="4">#REF!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5">'AIU PMT'!ERR</definedName>
    <definedName name="IOUHH" localSheetId="4">PMT!ERR</definedName>
    <definedName name="IOUHH">[0]!ERR</definedName>
    <definedName name="IP" localSheetId="5">#REF!</definedName>
    <definedName name="IP" localSheetId="4">#REF!</definedName>
    <definedName name="IP">#REF!</definedName>
    <definedName name="irng" localSheetId="5" hidden="1">#REF!</definedName>
    <definedName name="irng" localSheetId="4" hidden="1">#REF!</definedName>
    <definedName name="irng" hidden="1">#REF!</definedName>
    <definedName name="Iss">'[42]LIQUIDA-NOMINA'!$AT$4</definedName>
    <definedName name="issafp">[57]Hoja1!$C$19</definedName>
    <definedName name="isscs">[57]Hoja1!$C$21</definedName>
    <definedName name="isseps">[57]Hoja1!$C$20</definedName>
    <definedName name="ITEM">[81]BASE!$C$4:$H$255</definedName>
    <definedName name="ITEM1" localSheetId="5">#REF!</definedName>
    <definedName name="ITEM1" localSheetId="4">#REF!</definedName>
    <definedName name="ITEM1">#REF!</definedName>
    <definedName name="ITEM15" localSheetId="5">#REF!</definedName>
    <definedName name="ITEM15" localSheetId="4">#REF!</definedName>
    <definedName name="ITEM15">#REF!</definedName>
    <definedName name="ITEM2" localSheetId="5">#REF!</definedName>
    <definedName name="ITEM2" localSheetId="4">#REF!</definedName>
    <definedName name="ITEM2">#REF!</definedName>
    <definedName name="ITEM2.10">[68]APU!$E$14843</definedName>
    <definedName name="ITEM2.11">[68]APU!$E$14904</definedName>
    <definedName name="ITEM2.12">[68]APU!$E$14965</definedName>
    <definedName name="item210.3" localSheetId="5">#REF!</definedName>
    <definedName name="item210.3" localSheetId="4">#REF!</definedName>
    <definedName name="item210.3">#REF!</definedName>
    <definedName name="item230.1" localSheetId="5">#REF!</definedName>
    <definedName name="item230.1" localSheetId="4">#REF!</definedName>
    <definedName name="item230.1">#REF!</definedName>
    <definedName name="ITEM3" localSheetId="5">#REF!</definedName>
    <definedName name="ITEM3" localSheetId="4">#REF!</definedName>
    <definedName name="ITEM3">#REF!</definedName>
    <definedName name="ITEM3.15">[68]APU!$E$8621</definedName>
    <definedName name="ITEM3.16">[68]APU!$E$8682</definedName>
    <definedName name="ITEM3.17">[68]APU!$E$8743</definedName>
    <definedName name="ITEM3.18">[68]APU!$E$8804</definedName>
    <definedName name="ITEM3.19">[68]APU!$E$8865</definedName>
    <definedName name="ITEM3.20">[68]APU!$E$8926</definedName>
    <definedName name="ITEM3.21">[68]APU!$E$11915</definedName>
    <definedName name="ITEM3.22">[68]APU!$E$14477</definedName>
    <definedName name="ITEM3.23">[68]APU!$E$15087</definedName>
    <definedName name="item310" localSheetId="5">#REF!</definedName>
    <definedName name="item310" localSheetId="4">#REF!</definedName>
    <definedName name="item310">#REF!</definedName>
    <definedName name="item320.2" localSheetId="5">#REF!</definedName>
    <definedName name="item320.2" localSheetId="4">#REF!</definedName>
    <definedName name="item320.2">#REF!</definedName>
    <definedName name="item330.1" localSheetId="5">#REF!</definedName>
    <definedName name="item330.1" localSheetId="4">#REF!</definedName>
    <definedName name="item330.1">#REF!</definedName>
    <definedName name="ITEM4.20">[68]APU!$E$9170</definedName>
    <definedName name="ITEM4.21">[68]APU!$E$9231</definedName>
    <definedName name="ITEM4.22">[68]APU!$E$9292</definedName>
    <definedName name="ITEM4.23">[68]APU!$E$9353</definedName>
    <definedName name="ITEM4.24">[68]APU!$E$9414</definedName>
    <definedName name="ITEM4.25">[68]APU!$E$9475</definedName>
    <definedName name="ITEM4.26">[68]APU!$E$9536</definedName>
    <definedName name="ITEM4.27">[68]APU!$E$9597</definedName>
    <definedName name="ITEM4.28">[68]APU!$E$9658</definedName>
    <definedName name="ITEM4.29">[68]APU!$E$9719</definedName>
    <definedName name="ITEM4.30">[68]APU!$E$9780</definedName>
    <definedName name="ITEM4.31">[68]APU!$E$9841</definedName>
    <definedName name="ITEM4.32">[68]APU!$E$9902</definedName>
    <definedName name="ITEM4.33">[68]APU!$E$9963</definedName>
    <definedName name="ITEM4.34">[68]APU!$E$10024</definedName>
    <definedName name="ITEM4.35">[68]APU!$E$11549</definedName>
    <definedName name="ITEM4.36">[68]APU!$E$11610</definedName>
    <definedName name="ITEM4.37">[68]APU!$E$15941</definedName>
    <definedName name="ITEM4.38">[68]APU!$E$15148</definedName>
    <definedName name="ITEM4.39">[68]APU!$E$14233</definedName>
    <definedName name="ITEM4.40">[68]APU!$E$14294</definedName>
    <definedName name="ITEM4.41">[68]APU!$E$14355</definedName>
    <definedName name="ITEM4.42">[68]APU!$E$14416</definedName>
    <definedName name="ITEM4.43">[68]APU!$E$14538</definedName>
    <definedName name="ITEM4.44">[68]APU!$E$16002</definedName>
    <definedName name="ITEM4.45">[68]APU!$E$16063</definedName>
    <definedName name="ITEM4.46">[68]APU!$E$14660</definedName>
    <definedName name="item420" localSheetId="5">#REF!</definedName>
    <definedName name="item420" localSheetId="4">#REF!</definedName>
    <definedName name="item420">#REF!</definedName>
    <definedName name="item450.2P" localSheetId="5">#REF!</definedName>
    <definedName name="item450.2P" localSheetId="4">#REF!</definedName>
    <definedName name="item450.2P">#REF!</definedName>
    <definedName name="ITEM5.100">[68]APU!$E$12403</definedName>
    <definedName name="ITEM5.101">[68]APU!$E$12464</definedName>
    <definedName name="ITEM5.104">[68]APU!$E$12525</definedName>
    <definedName name="ITEM5.105">[68]APU!$E$12586</definedName>
    <definedName name="ITEM5.106">[68]APU!$E$12647</definedName>
    <definedName name="ITEM5.107">[68]APU!$E$12708</definedName>
    <definedName name="ITEM5.108">[68]APU!$E$12769</definedName>
    <definedName name="ITEM5.109">[68]APU!$E$12830</definedName>
    <definedName name="ITEM5.111">[68]APU!$E$12891</definedName>
    <definedName name="ITEM5.112">[68]APU!$E$12952</definedName>
    <definedName name="ITEM5.113">[68]APU!$E$14721</definedName>
    <definedName name="ITEM5.114">[68]APU!$E$14782</definedName>
    <definedName name="ITEM5.115">[68]APU!$E$15026</definedName>
    <definedName name="ITEM5.53">[68]APU!$E$10085</definedName>
    <definedName name="ITEM5.54">[68]APU!$E$10146</definedName>
    <definedName name="ITEM5.55">[68]APU!$E$10207</definedName>
    <definedName name="ITEM5.56">[68]APU!$E$10268</definedName>
    <definedName name="ITEM5.57">[68]APU!$E$10329</definedName>
    <definedName name="ITEM5.58">[68]APU!$E$10390</definedName>
    <definedName name="ITEM5.59">[68]APU!$E$10451</definedName>
    <definedName name="ITEM5.60">[68]APU!$E$10512</definedName>
    <definedName name="ITEM5.61">[68]APU!$E$10573</definedName>
    <definedName name="ITEM5.62">[68]APU!$E$10634</definedName>
    <definedName name="ITEM5.63">[68]APU!$E$10695</definedName>
    <definedName name="ITEM5.64">[68]APU!$E$10756</definedName>
    <definedName name="ITEM5.65">[68]APU!$E$10817</definedName>
    <definedName name="ITEM5.66">[68]APU!$E$10878</definedName>
    <definedName name="ITEM5.67">[68]APU!$E$10939</definedName>
    <definedName name="ITEM5.68">[68]APU!$E$11000</definedName>
    <definedName name="ITEM5.69">[68]APU!$E$11061</definedName>
    <definedName name="ITEM5.70">[68]APU!$E$11122</definedName>
    <definedName name="ITEM5.71">[68]APU!$E$11183</definedName>
    <definedName name="ITEM5.72">[68]APU!$E$11976</definedName>
    <definedName name="ITEM5.73">[68]APU!$E$12037</definedName>
    <definedName name="ITEM5.74">[68]APU!$E$12098</definedName>
    <definedName name="ITEM5.77">[68]APU!$E$12159</definedName>
    <definedName name="ITEM5.78">[68]APU!$E$12281</definedName>
    <definedName name="ITEM5.79">[68]APU!$E$12342</definedName>
    <definedName name="ITEM5.80">[68]APU!$E$12220</definedName>
    <definedName name="ITEM5.82">[68]APU!$E$13989</definedName>
    <definedName name="ITEM5.83">[68]APU!$E$14050</definedName>
    <definedName name="ITEM5.84">[68]APU!$E$13318</definedName>
    <definedName name="ITEM5.85">[68]APU!$E$13379</definedName>
    <definedName name="ITEM5.86">[68]APU!$E$13440</definedName>
    <definedName name="ITEM5.87">[68]APU!$E$13501</definedName>
    <definedName name="ITEM5.88">[68]APU!$E$13562</definedName>
    <definedName name="ITEM5.89">[68]APU!$E$13623</definedName>
    <definedName name="ITEM5.90">[68]APU!$E$13684</definedName>
    <definedName name="ITEM5.91">[68]APU!$E$13745</definedName>
    <definedName name="ITEM5.92">[68]APU!$E$13806</definedName>
    <definedName name="ITEM5.93">[68]APU!$E$13867</definedName>
    <definedName name="ITEM5.94">[68]APU!$E$13928</definedName>
    <definedName name="ITEM5.95">[68]APU!$E$13013</definedName>
    <definedName name="ITEM5.96">[68]APU!$E$13074</definedName>
    <definedName name="ITEM5.97">[68]APU!$E$13135</definedName>
    <definedName name="ITEM5.98">[68]APU!$E$13196</definedName>
    <definedName name="ITEM5.99">[68]APU!$E$13257</definedName>
    <definedName name="item600.1" localSheetId="5">#REF!</definedName>
    <definedName name="item600.1" localSheetId="4">#REF!</definedName>
    <definedName name="item600.1">#REF!</definedName>
    <definedName name="item610.1" localSheetId="5">#REF!</definedName>
    <definedName name="item610.1" localSheetId="4">#REF!</definedName>
    <definedName name="item610.1">#REF!</definedName>
    <definedName name="item610.2" localSheetId="5">#REF!</definedName>
    <definedName name="item610.2" localSheetId="4">#REF!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[68]APU!$E$7589</definedName>
    <definedName name="ITEM7.10">[68]APU!$E$8138</definedName>
    <definedName name="ITEM7.11">[68]APU!$E$8199</definedName>
    <definedName name="ITEM7.12">[68]APU!$E$8259</definedName>
    <definedName name="ITEM7.13">[68]APU!$E$8320</definedName>
    <definedName name="ITEM7.14">[68]APU!$E$8381</definedName>
    <definedName name="ITEM7.15">[68]APU!$E$8442</definedName>
    <definedName name="ITEM7.16">[68]APU!$E$8560</definedName>
    <definedName name="ITEM7.17">[68]APU!$E$11244</definedName>
    <definedName name="ITEM7.18">[68]APU!$E$11305</definedName>
    <definedName name="ITEM7.19">[68]APU!$E$11366</definedName>
    <definedName name="ITEM7.2">[68]APU!$E$7650</definedName>
    <definedName name="ITEM7.20">[68]APU!$E$11427</definedName>
    <definedName name="ITEM7.21">[68]APU!$E$11488</definedName>
    <definedName name="ITEM7.22">[68]APU!$E$11671</definedName>
    <definedName name="ITEM7.23">[68]APU!$E$11732</definedName>
    <definedName name="ITEM7.24">[68]APU!$E$14599</definedName>
    <definedName name="ITEM7.25">[68]APU!$E$15209</definedName>
    <definedName name="ITEM7.26">[68]APU!$E$15270</definedName>
    <definedName name="ITEM7.27">[68]APU!$E$15331</definedName>
    <definedName name="ITEM7.28">[68]APU!$E$15392</definedName>
    <definedName name="ITEM7.29">[68]APU!$E$15453</definedName>
    <definedName name="ITEM7.3">[68]APU!$E$7711</definedName>
    <definedName name="ITEM7.30">[68]APU!$E$15514</definedName>
    <definedName name="ITEM7.31">[68]APU!$E$15575</definedName>
    <definedName name="ITEM7.32">[68]APU!$E$15636</definedName>
    <definedName name="ITEM7.33">[68]APU!$E$15697</definedName>
    <definedName name="ITEM7.34">[68]APU!$E$15758</definedName>
    <definedName name="ITEM7.35">[68]APU!$E$15819</definedName>
    <definedName name="ITEM7.4">[68]APU!$E$7772</definedName>
    <definedName name="ITEM7.5">[68]APU!$E$7833</definedName>
    <definedName name="ITEM7.6">[68]APU!$E$7894</definedName>
    <definedName name="ITEM7.7">[68]APU!$E$7955</definedName>
    <definedName name="ITEM7.8">[68]APU!$E$8016</definedName>
    <definedName name="ITEM7.9">[68]APU!$E$8077</definedName>
    <definedName name="item700.1" localSheetId="5">#REF!</definedName>
    <definedName name="item700.1" localSheetId="4">#REF!</definedName>
    <definedName name="item700.1">#REF!</definedName>
    <definedName name="item710.1" localSheetId="5">#REF!</definedName>
    <definedName name="item710.1" localSheetId="4">#REF!</definedName>
    <definedName name="item710.1">#REF!</definedName>
    <definedName name="item710.2" localSheetId="5">#REF!</definedName>
    <definedName name="item710.2" localSheetId="4">#REF!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5" hidden="1">{"TAB1",#N/A,TRUE,"GENERAL";"TAB2",#N/A,TRUE,"GENERAL";"TAB3",#N/A,TRUE,"GENERAL";"TAB4",#N/A,TRUE,"GENERAL";"TAB5",#N/A,TRUE,"GENERAL"}</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localSheetId="4"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5" hidden="1">{"via1",#N/A,TRUE,"general";"via2",#N/A,TRUE,"general";"via3",#N/A,TRUE,"general"}</definedName>
    <definedName name="iyuiuyi" localSheetId="4"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5" hidden="1">{"via1",#N/A,TRUE,"general";"via2",#N/A,TRUE,"general";"via3",#N/A,TRUE,"general"}</definedName>
    <definedName name="jd" localSheetId="4"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5"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localSheetId="4"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localSheetId="4"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5">'AIU PMT'!ERR</definedName>
    <definedName name="jj" localSheetId="4">PMT!ERR</definedName>
    <definedName name="jj">[0]!ERR</definedName>
    <definedName name="jjfq" localSheetId="5" hidden="1">{"via1",#N/A,TRUE,"general";"via2",#N/A,TRUE,"general";"via3",#N/A,TRUE,"general"}</definedName>
    <definedName name="jjfq" localSheetId="4" hidden="1">{"via1",#N/A,TRUE,"general";"via2",#N/A,TRUE,"general";"via3",#N/A,TRUE,"general"}</definedName>
    <definedName name="jjfq" hidden="1">{"via1",#N/A,TRUE,"general";"via2",#N/A,TRUE,"general";"via3",#N/A,TRUE,"general"}</definedName>
    <definedName name="JJJ" localSheetId="5" hidden="1">{#N/A,#N/A,FALSE,"Hoja1";#N/A,#N/A,FALSE,"Hoja2"}</definedName>
    <definedName name="JJJ" localSheetId="4" hidden="1">{#N/A,#N/A,FALSE,"Hoja1";#N/A,#N/A,FALSE,"Hoja2"}</definedName>
    <definedName name="JJJ" hidden="1">{#N/A,#N/A,FALSE,"Hoja1";#N/A,#N/A,FALSE,"Hoja2"}</definedName>
    <definedName name="jjjhjddfg" localSheetId="5"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localSheetId="4"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5">'AIU PMT'!ERR</definedName>
    <definedName name="JOHNNY" localSheetId="4">PMT!ERR</definedName>
    <definedName name="JOHNNY">[0]!ERR</definedName>
    <definedName name="JRYJ" localSheetId="5" hidden="1">{"via1",#N/A,TRUE,"general";"via2",#N/A,TRUE,"general";"via3",#N/A,TRUE,"general"}</definedName>
    <definedName name="JRYJ" localSheetId="4"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5" hidden="1">{"via1",#N/A,TRUE,"general";"via2",#N/A,TRUE,"general";"via3",#N/A,TRUE,"general"}</definedName>
    <definedName name="juj" localSheetId="4"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5" hidden="1">{"via1",#N/A,TRUE,"general";"via2",#N/A,TRUE,"general";"via3",#N/A,TRUE,"general"}</definedName>
    <definedName name="jyjt7" localSheetId="4"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5" hidden="1">{#N/A,#N/A,TRUE,"1842CWN0"}</definedName>
    <definedName name="KDL" localSheetId="0" hidden="1">{#N/A,#N/A,TRUE,"1842CWN0"}</definedName>
    <definedName name="KDL" localSheetId="4" hidden="1">{#N/A,#N/A,TRUE,"1842CWN0"}</definedName>
    <definedName name="KDL" hidden="1">{#N/A,#N/A,TRUE,"1842CWN0"}</definedName>
    <definedName name="kdmfm" hidden="1">#REF!</definedName>
    <definedName name="kf">#REF!</definedName>
    <definedName name="kh">#REF!</definedName>
    <definedName name="KHGGH" localSheetId="5" hidden="1">{"via1",#N/A,TRUE,"general";"via2",#N/A,TRUE,"general";"via3",#N/A,TRUE,"general"}</definedName>
    <definedName name="KHGGH" localSheetId="4"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5" hidden="1">{"via1",#N/A,TRUE,"general";"via2",#N/A,TRUE,"general";"via3",#N/A,TRUE,"general"}</definedName>
    <definedName name="kjhkd" localSheetId="4" hidden="1">{"via1",#N/A,TRUE,"general";"via2",#N/A,TRUE,"general";"via3",#N/A,TRUE,"general"}</definedName>
    <definedName name="kjhkd" hidden="1">{"via1",#N/A,TRUE,"general";"via2",#N/A,TRUE,"general";"via3",#N/A,TRUE,"general"}</definedName>
    <definedName name="kjj">#REF!</definedName>
    <definedName name="kjk" localSheetId="5"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5"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5">'AIU PMT'!ERR</definedName>
    <definedName name="kl" localSheetId="4">PMT!ERR</definedName>
    <definedName name="kl">[0]!ERR</definedName>
    <definedName name="klklk" localSheetId="5">#REF!</definedName>
    <definedName name="klklk" localSheetId="4">#REF!</definedName>
    <definedName name="klklk">#REF!</definedName>
    <definedName name="km" localSheetId="5">#REF!</definedName>
    <definedName name="km" localSheetId="4">#REF!</definedName>
    <definedName name="km">#REF!</definedName>
    <definedName name="krtrk" localSheetId="5" hidden="1">{"via1",#N/A,TRUE,"general";"via2",#N/A,TRUE,"general";"via3",#N/A,TRUE,"general"}</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5" hidden="1">{"TAB1",#N/A,TRUE,"GENERAL";"TAB2",#N/A,TRUE,"GENERAL";"TAB3",#N/A,TRUE,"GENERAL";"TAB4",#N/A,TRUE,"GENERAL";"TAB5",#N/A,TRUE,"GENERAL"}</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[87]LISTADO!#REF!</definedName>
    <definedName name="LICITACION" localSheetId="5">#REF!</definedName>
    <definedName name="LICITACION" localSheetId="4">#REF!</definedName>
    <definedName name="LICITACION">#REF!</definedName>
    <definedName name="LINEA">[88]CONT_ADI!#REF!</definedName>
    <definedName name="ListaCantidad" localSheetId="5">#REF!</definedName>
    <definedName name="ListaCantidad" localSheetId="4">#REF!</definedName>
    <definedName name="ListaCantidad">#REF!</definedName>
    <definedName name="Listado" localSheetId="5">#REF!</definedName>
    <definedName name="Listado" localSheetId="4">#REF!</definedName>
    <definedName name="Listado">#REF!</definedName>
    <definedName name="Listado1" localSheetId="5">#REF!</definedName>
    <definedName name="Listado1" localSheetId="4">#REF!</definedName>
    <definedName name="Listado1">#REF!</definedName>
    <definedName name="ListaItem">#REF!</definedName>
    <definedName name="ListaUni">[89]TOTALES!$D$7:$D$654</definedName>
    <definedName name="liuoo" localSheetId="5" hidden="1">{"TAB1",#N/A,TRUE,"GENERAL";"TAB2",#N/A,TRUE,"GENERAL";"TAB3",#N/A,TRUE,"GENERAL";"TAB4",#N/A,TRUE,"GENERAL";"TAB5",#N/A,TRUE,"GENERAL"}</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localSheetId="4"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localSheetId="5"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[90]tub!$C$1:$J$39</definedName>
    <definedName name="lllllh" localSheetId="5" hidden="1">{"via1",#N/A,TRUE,"general";"via2",#N/A,TRUE,"general";"via3",#N/A,TRUE,"general"}</definedName>
    <definedName name="lllllh" localSheetId="4"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[28]!absc</definedName>
    <definedName name="LOCA1">[40]!absc</definedName>
    <definedName name="LOCALIZACION_Y_REPLANTEO">#REF!</definedName>
    <definedName name="LOGO" localSheetId="5">'AIU PMT'!ERR</definedName>
    <definedName name="LOGO" localSheetId="4">PMT!ERR</definedName>
    <definedName name="LOGO">[0]!ERR</definedName>
    <definedName name="lolol" localSheetId="5" hidden="1">{"TAB1",#N/A,TRUE,"GENERAL";"TAB2",#N/A,TRUE,"GENERAL";"TAB3",#N/A,TRUE,"GENERAL";"TAB4",#N/A,TRUE,"GENERAL";"TAB5",#N/A,TRUE,"GENERAL"}</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5" hidden="1">{"via1",#N/A,TRUE,"general";"via2",#N/A,TRUE,"general";"via3",#N/A,TRUE,"general"}</definedName>
    <definedName name="lplpl" localSheetId="4" hidden="1">{"via1",#N/A,TRUE,"general";"via2",#N/A,TRUE,"general";"via3",#N/A,TRUE,"general"}</definedName>
    <definedName name="lplpl" hidden="1">{"via1",#N/A,TRUE,"general";"via2",#N/A,TRUE,"general";"via3",#N/A,TRUE,"general"}</definedName>
    <definedName name="lt">#REF!</definedName>
    <definedName name="lun">'[39]Res-Accide-10'!#REF!</definedName>
    <definedName name="lv">#REF!</definedName>
    <definedName name="m">#REF!</definedName>
    <definedName name="MA">'[39]Res-Accide-10'!#REF!</definedName>
    <definedName name="MACR">#REF!</definedName>
    <definedName name="MACRDEL">'[3]7422CW00'!#REF!</definedName>
    <definedName name="Macroactividad">#REF!</definedName>
    <definedName name="mafdsf" localSheetId="5" hidden="1">{"via1",#N/A,TRUE,"general";"via2",#N/A,TRUE,"general";"via3",#N/A,TRUE,"general"}</definedName>
    <definedName name="mafdsf" localSheetId="4" hidden="1">{"via1",#N/A,TRUE,"general";"via2",#N/A,TRUE,"general";"via3",#N/A,TRUE,"general"}</definedName>
    <definedName name="mafdsf" hidden="1">{"via1",#N/A,TRUE,"general";"via2",#N/A,TRUE,"general";"via3",#N/A,TRUE,"general"}</definedName>
    <definedName name="MANUAL">#REF!</definedName>
    <definedName name="mao" localSheetId="5" hidden="1">{"TAB1",#N/A,TRUE,"GENERAL";"TAB2",#N/A,TRUE,"GENERAL";"TAB3",#N/A,TRUE,"GENERAL";"TAB4",#N/A,TRUE,"GENERAL";"TAB5",#N/A,TRUE,"GENERAL"}</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localSheetId="4" hidden="1">{"via1",#N/A,TRUE,"general";"via2",#N/A,TRUE,"general";"via3",#N/A,TRUE,"general"}</definedName>
    <definedName name="maow" hidden="1">{"via1",#N/A,TRUE,"general";"via2",#N/A,TRUE,"general";"via3",#N/A,TRUE,"general"}</definedName>
    <definedName name="MAQUINAR">[55]Insum!$A$68:$H$98</definedName>
    <definedName name="mar">'[39]Res-Accide-10'!#REF!</definedName>
    <definedName name="MARCO_H">#REF!</definedName>
    <definedName name="marina">'[91]Informe Semanal 1'!#REF!</definedName>
    <definedName name="masor" localSheetId="5" hidden="1">{"via1",#N/A,TRUE,"general";"via2",#N/A,TRUE,"general";"via3",#N/A,TRUE,"general"}</definedName>
    <definedName name="masor" localSheetId="4" hidden="1">{"via1",#N/A,TRUE,"general";"via2",#N/A,TRUE,"general";"via3",#N/A,TRUE,"general"}</definedName>
    <definedName name="masor" hidden="1">{"via1",#N/A,TRUE,"general";"via2",#N/A,TRUE,"general";"via3",#N/A,TRUE,"general"}</definedName>
    <definedName name="MAT">#REF!</definedName>
    <definedName name="MATERIAL">'[92]TABLA MATERIALES'!$A$3:$D$654</definedName>
    <definedName name="materiales">[72]materiales!$A$7:$A$1317</definedName>
    <definedName name="materiales1" localSheetId="5">#REF!</definedName>
    <definedName name="materiales1" localSheetId="4">#REF!</definedName>
    <definedName name="materiales1">#REF!</definedName>
    <definedName name="MaterialTub" localSheetId="5">#REF!</definedName>
    <definedName name="MaterialTub" localSheetId="4">#REF!</definedName>
    <definedName name="MaterialTub">#REF!</definedName>
    <definedName name="MATRIZ" localSheetId="5">#REF!</definedName>
    <definedName name="MATRIZ" localSheetId="4">#REF!</definedName>
    <definedName name="MATRIZ">#REF!</definedName>
    <definedName name="MATRIZ_DE_DATOS">#REF!</definedName>
    <definedName name="MCCs">#REF!</definedName>
    <definedName name="mdd" localSheetId="5" hidden="1">{"via1",#N/A,TRUE,"general";"via2",#N/A,TRUE,"general";"via3",#N/A,TRUE,"general"}</definedName>
    <definedName name="mdd" localSheetId="4" hidden="1">{"via1",#N/A,TRUE,"general";"via2",#N/A,TRUE,"general";"via3",#N/A,TRUE,"general"}</definedName>
    <definedName name="mdd" hidden="1">{"via1",#N/A,TRUE,"general";"via2",#N/A,TRUE,"general";"via3",#N/A,TRUE,"general"}</definedName>
    <definedName name="mediah_reposo_comida">'[93]CCP,LEYES, Y DEC.'!#REF!</definedName>
    <definedName name="meg" localSheetId="5" hidden="1">{"TAB1",#N/A,TRUE,"GENERAL";"TAB2",#N/A,TRUE,"GENERAL";"TAB3",#N/A,TRUE,"GENERAL";"TAB4",#N/A,TRUE,"GENERAL";"TAB5",#N/A,TRUE,"GENERAL"}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[27]PRESUPUESTO!$C$13</definedName>
    <definedName name="MesCotiz">'[10]LIQ-NOM'!$H$3</definedName>
    <definedName name="MesCotizacion">'[42]LIQUIDA-NOMINA'!$H$3</definedName>
    <definedName name="MESES" localSheetId="5">#REF!</definedName>
    <definedName name="MESES" localSheetId="4">#REF!</definedName>
    <definedName name="MESES">#REF!</definedName>
    <definedName name="MesesMora">'[10]LIQ-NOM'!$I$3</definedName>
    <definedName name="met" localSheetId="5" hidden="1">{#N/A,#N/A,TRUE,"1842CWN0"}</definedName>
    <definedName name="met" localSheetId="0" hidden="1">{#N/A,#N/A,TRUE,"1842CWN0"}</definedName>
    <definedName name="met" localSheetId="4" hidden="1">{#N/A,#N/A,TRUE,"1842CWN0"}</definedName>
    <definedName name="met" hidden="1">{#N/A,#N/A,TRUE,"1842CWN0"}</definedName>
    <definedName name="Meta1">#REF!</definedName>
    <definedName name="Meta2">#REF!</definedName>
    <definedName name="Meta3">#REF!</definedName>
    <definedName name="metal" localSheetId="5" hidden="1">{#N/A,#N/A,TRUE,"1842CWN0"}</definedName>
    <definedName name="metal" localSheetId="0" hidden="1">{#N/A,#N/A,TRUE,"1842CWN0"}</definedName>
    <definedName name="metal" localSheetId="4" hidden="1">{#N/A,#N/A,TRUE,"1842CWN0"}</definedName>
    <definedName name="metal" hidden="1">{#N/A,#N/A,TRUE,"1842CWN0"}</definedName>
    <definedName name="mfgjrdt" localSheetId="5" hidden="1">{"TAB1",#N/A,TRUE,"GENERAL";"TAB2",#N/A,TRUE,"GENERAL";"TAB3",#N/A,TRUE,"GENERAL";"TAB4",#N/A,TRUE,"GENERAL";"TAB5",#N/A,TRUE,"GENERAL"}</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localSheetId="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5" hidden="1">{"via1",#N/A,TRUE,"general";"via2",#N/A,TRUE,"general";"via3",#N/A,TRUE,"general"}</definedName>
    <definedName name="mjmj" localSheetId="4"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mjmjh" localSheetId="5" hidden="1">{"TAB1",#N/A,TRUE,"GENERAL";"TAB2",#N/A,TRUE,"GENERAL";"TAB3",#N/A,TRUE,"GENERAL";"TAB4",#N/A,TRUE,"GENERAL";"TAB5",#N/A,TRUE,"GENERAL"}</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localSheetId="4"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localSheetId="4"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localSheetId="5" hidden="1">{#N/A,#N/A,FALSE,"Hoja1";#N/A,#N/A,FALSE,"Hoja2"}</definedName>
    <definedName name="MOA" localSheetId="4" hidden="1">{#N/A,#N/A,FALSE,"Hoja1";#N/A,#N/A,FALSE,"Hoja2"}</definedName>
    <definedName name="MOA" hidden="1">{#N/A,#N/A,FALSE,"Hoja1";#N/A,#N/A,FALSE,"Hoja2"}</definedName>
    <definedName name="MOD">#REF!</definedName>
    <definedName name="MODIVejec" localSheetId="5" hidden="1">{#N/A,#N/A,FALSE,"Hoja1";#N/A,#N/A,FALSE,"Hoja2"}</definedName>
    <definedName name="MODIVejec" localSheetId="4" hidden="1">{#N/A,#N/A,FALSE,"Hoja1";#N/A,#N/A,FALSE,"Hoja2"}</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localSheetId="5" hidden="1">{#N/A,#N/A,FALSE,"Hoja1";#N/A,#N/A,FALSE,"Hoja2"}</definedName>
    <definedName name="MOE" localSheetId="4" hidden="1">{#N/A,#N/A,FALSE,"Hoja1";#N/A,#N/A,FALSE,"Hoja2"}</definedName>
    <definedName name="MOE" hidden="1">{#N/A,#N/A,FALSE,"Hoja1";#N/A,#N/A,FALSE,"Hoja2"}</definedName>
    <definedName name="MONEDA">[94]Tablas!$AO$6:$AO$7</definedName>
    <definedName name="mono" localSheetId="5">#REF!</definedName>
    <definedName name="mono" localSheetId="4">#REF!</definedName>
    <definedName name="mono">#REF!</definedName>
    <definedName name="MontoVigenciasA1" localSheetId="5">#REF!</definedName>
    <definedName name="MontoVigenciasA1" localSheetId="4">#REF!</definedName>
    <definedName name="MontoVigenciasA1">#REF!</definedName>
    <definedName name="MontoVigenciasA2" localSheetId="5">#REF!</definedName>
    <definedName name="MontoVigenciasA2" localSheetId="4">#REF!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[47]steel!#REF!</definedName>
    <definedName name="Mtz_Avance" localSheetId="5">#REF!</definedName>
    <definedName name="Mtz_Avance" localSheetId="4">#REF!</definedName>
    <definedName name="Mtz_Avance">#REF!</definedName>
    <definedName name="Mv" localSheetId="5">#REF!</definedName>
    <definedName name="Mv" localSheetId="4">#REF!</definedName>
    <definedName name="Mv">#REF!</definedName>
    <definedName name="n" localSheetId="5" hidden="1">{"via1",#N/A,TRUE,"general";"via2",#N/A,TRUE,"general";"via3",#N/A,TRUE,"general"}</definedName>
    <definedName name="n" localSheetId="4" hidden="1">{"via1",#N/A,TRUE,"general";"via2",#N/A,TRUE,"general";"via3",#N/A,TRUE,"general"}</definedName>
    <definedName name="n" hidden="1">{"via1",#N/A,TRUE,"general";"via2",#N/A,TRUE,"general";"via3",#N/A,TRUE,"general"}</definedName>
    <definedName name="Nada">[52]!Nada</definedName>
    <definedName name="Nafta_2">'[95] ASR+Nafta'!$K$19:$AS$19</definedName>
    <definedName name="Nafta2">'[95] ASR+Nafta'!$K$19:$AS$19</definedName>
    <definedName name="Nafta3">'[95]Todos+Nafta'!$K$19:$AS$19</definedName>
    <definedName name="nbvnv" localSheetId="5" hidden="1">{"via1",#N/A,TRUE,"general";"via2",#N/A,TRUE,"general";"via3",#N/A,TRUE,"general"}</definedName>
    <definedName name="nbvnv" localSheetId="4"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5"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localSheetId="4"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#REF!</definedName>
    <definedName name="ngdn" localSheetId="5" hidden="1">{"TAB1",#N/A,TRUE,"GENERAL";"TAB2",#N/A,TRUE,"GENERAL";"TAB3",#N/A,TRUE,"GENERAL";"TAB4",#N/A,TRUE,"GENERAL";"TAB5",#N/A,TRUE,"GENERAL"}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5" hidden="1">{"via1",#N/A,TRUE,"general";"via2",#N/A,TRUE,"general";"via3",#N/A,TRUE,"general"}</definedName>
    <definedName name="nhn" localSheetId="4"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localSheetId="4" hidden="1">{"via1",#N/A,TRUE,"general";"via2",#N/A,TRUE,"general";"via3",#N/A,TRUE,"general"}</definedName>
    <definedName name="nhndr" hidden="1">{"via1",#N/A,TRUE,"general";"via2",#N/A,TRUE,"general";"via3",#N/A,TRUE,"general"}</definedName>
    <definedName name="Nit">[42]EMPRESA!$F$8</definedName>
    <definedName name="Nmax" localSheetId="5">#REF!</definedName>
    <definedName name="Nmax" localSheetId="4">#REF!</definedName>
    <definedName name="Nmax">#REF!</definedName>
    <definedName name="nmdlf" localSheetId="5">#REF!</definedName>
    <definedName name="nmdlf" localSheetId="4">#REF!</definedName>
    <definedName name="nmdlf">#REF!</definedName>
    <definedName name="nmmmm" localSheetId="5" hidden="1">{"via1",#N/A,TRUE,"general";"via2",#N/A,TRUE,"general";"via3",#N/A,TRUE,"general"}</definedName>
    <definedName name="nmmmm" localSheetId="4"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localSheetId="4"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localSheetId="4" hidden="1">{"via1",#N/A,TRUE,"general";"via2",#N/A,TRUE,"general";"via3",#N/A,TRUE,"general"}</definedName>
    <definedName name="nnnnnh" hidden="1">{"via1",#N/A,TRUE,"general";"via2",#N/A,TRUE,"general";"via3",#N/A,TRUE,"general"}</definedName>
    <definedName name="NO" localSheetId="5">'AIU PMT'!ERR</definedName>
    <definedName name="NO" localSheetId="4">PMT!ERR</definedName>
    <definedName name="NO">[0]!ERR</definedName>
    <definedName name="No_desarrolladas">'[29]Reservas de Petróleo'!$A$2,'[29]Reservas de Petróleo'!$A$1,'[29]Reservas de Petróleo'!$D$4,'[29]Reservas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 localSheetId="5">MATCH(0.01,'AIU PMT'!End_Bal,-1)+1</definedName>
    <definedName name="Number_of_Payments" localSheetId="4">MATCH(0.01,PMT!End_Bal,-1)+1</definedName>
    <definedName name="Number_of_Payments">MATCH(0.01,End_Bal,-1)+1</definedName>
    <definedName name="nxn" localSheetId="5" hidden="1">{"via1",#N/A,TRUE,"general";"via2",#N/A,TRUE,"general";"via3",#N/A,TRUE,"general"}</definedName>
    <definedName name="nxn" localSheetId="4" hidden="1">{"via1",#N/A,TRUE,"general";"via2",#N/A,TRUE,"general";"via3",#N/A,TRUE,"general"}</definedName>
    <definedName name="nxn" hidden="1">{"via1",#N/A,TRUE,"general";"via2",#N/A,TRUE,"general";"via3",#N/A,TRUE,"general"}</definedName>
    <definedName name="ñpñpñ" localSheetId="5"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#REF!</definedName>
    <definedName name="o9o9" localSheetId="5" hidden="1">{"via1",#N/A,TRUE,"general";"via2",#N/A,TRUE,"general";"via3",#N/A,TRUE,"general"}</definedName>
    <definedName name="o9o9" localSheetId="4" hidden="1">{"via1",#N/A,TRUE,"general";"via2",#N/A,TRUE,"general";"via3",#N/A,TRUE,"general"}</definedName>
    <definedName name="o9o9" hidden="1">{"via1",#N/A,TRUE,"general";"via2",#N/A,TRUE,"general";"via3",#N/A,TRUE,"general"}</definedName>
    <definedName name="OBJ">[27]PRESUPUESTO!$C$10</definedName>
    <definedName name="ObjetivoProyecto">#REF!</definedName>
    <definedName name="Obra">#REF!</definedName>
    <definedName name="obras" hidden="1">#REF!</definedName>
    <definedName name="obras1" localSheetId="5">DATE(YEAR([96]!Loan_Start),MONTH([96]!Loan_Start)+Payment_Number,DAY([96]!Loan_Start))</definedName>
    <definedName name="obras1" localSheetId="4">DATE(YEAR([96]!Loan_Start),MONTH([96]!Loan_Start)+Payment_Number,DAY([96]!Loan_Start))</definedName>
    <definedName name="obras1">DATE(YEAR([96]!Loan_Start),MONTH([96]!Loan_Start)+Payment_Number,DAY([96]!Loan_Start))</definedName>
    <definedName name="obras11" localSheetId="5" hidden="1">#REF!</definedName>
    <definedName name="obras11" localSheetId="4" hidden="1">#REF!</definedName>
    <definedName name="obras11" hidden="1">#REF!</definedName>
    <definedName name="obras111" localSheetId="5">DATE(YEAR([97]!Loan_Start),MONTH([97]!Loan_Start)+Payment_Number,DAY([97]!Loan_Start))</definedName>
    <definedName name="obras111" localSheetId="4">DATE(YEAR([97]!Loan_Start),MONTH([97]!Loan_Start)+Payment_Number,DAY([97]!Loan_Start))</definedName>
    <definedName name="obras111">DATE(YEAR([97]!Loan_Start),MONTH([97]!Loan_Start)+Payment_Number,DAY([97]!Loan_Start))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5"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5" hidden="1">{"TAB1",#N/A,TRUE,"GENERAL";"TAB2",#N/A,TRUE,"GENERAL";"TAB3",#N/A,TRUE,"GENERAL";"TAB4",#N/A,TRUE,"GENERAL";"TAB5",#N/A,TRUE,"GENERAL"}</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5" hidden="1">{"via1",#N/A,TRUE,"general";"via2",#N/A,TRUE,"general";"via3",#N/A,TRUE,"general"}</definedName>
    <definedName name="ooo" localSheetId="4"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5"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[72]otros!$A$6:$A$1235</definedName>
    <definedName name="OTROS1" localSheetId="5">#REF!</definedName>
    <definedName name="OTROS1" localSheetId="4">#REF!</definedName>
    <definedName name="OTROS1">#REF!</definedName>
    <definedName name="OUT" localSheetId="5">#REF!</definedName>
    <definedName name="OUT" localSheetId="4">#REF!</definedName>
    <definedName name="OUT">#REF!</definedName>
    <definedName name="P" localSheetId="5">#REF!</definedName>
    <definedName name="P" localSheetId="4">#REF!</definedName>
    <definedName name="P">#REF!</definedName>
    <definedName name="P_Yacimiento">#REF!</definedName>
    <definedName name="p0p0" localSheetId="5" hidden="1">{"via1",#N/A,TRUE,"general";"via2",#N/A,TRUE,"general";"via3",#N/A,TRUE,"general"}</definedName>
    <definedName name="p0p0" localSheetId="4" hidden="1">{"via1",#N/A,TRUE,"general";"via2",#N/A,TRUE,"general";"via3",#N/A,TRUE,"general"}</definedName>
    <definedName name="p0p0" hidden="1">{"via1",#N/A,TRUE,"general";"via2",#N/A,TRUE,"general";"via3",#N/A,TRUE,"general"}</definedName>
    <definedName name="Page____1____of____2">#REF!</definedName>
    <definedName name="Parametro_Peso">[59]Tablas!$A$1:$A$65536</definedName>
    <definedName name="Pay_Date" localSheetId="5">#REF!</definedName>
    <definedName name="Pay_Date" localSheetId="4">#REF!</definedName>
    <definedName name="Pay_Date">#REF!</definedName>
    <definedName name="Pay_Num" localSheetId="5">#REF!</definedName>
    <definedName name="Pay_Num" localSheetId="4">#REF!</definedName>
    <definedName name="Pay_Num">#REF!</definedName>
    <definedName name="Payment_Date" localSheetId="5">DATE(YEAR(Loan_Start),MONTH(Loan_Start)+Payment_Number,DAY(Loan_Start))</definedName>
    <definedName name="Payment_Date" localSheetId="4">DATE(YEAR(Loan_Start),MONTH(Loan_Start)+Payment_Number,DAY(Loan_Start))</definedName>
    <definedName name="Payment_Date">DATE(YEAR(Loan_Start),MONTH(Loan_Start)+Payment_Number,DAY(Loan_Start))</definedName>
    <definedName name="Payment_Date1" localSheetId="5">DATE(YEAR([97]!Loan_Start),MONTH([97]!Loan_Start)+Payment_Number,DAY([97]!Loan_Start))</definedName>
    <definedName name="Payment_Date1" localSheetId="4">DATE(YEAR([97]!Loan_Start),MONTH([97]!Loan_Start)+Payment_Number,DAY([97]!Loan_Start))</definedName>
    <definedName name="Payment_Date1">DATE(YEAR([97]!Loan_Start),MONTH([97]!Loan_Start)+Payment_Number,DAY([97]!Loan_Start))</definedName>
    <definedName name="Payment_Needed">"Pago necesario"</definedName>
    <definedName name="Pb">#REF!</definedName>
    <definedName name="Pd">#REF!</definedName>
    <definedName name="PEPE" localSheetId="5">'AIU PMT'!ERR</definedName>
    <definedName name="PEPE" localSheetId="4">PMT!ERR</definedName>
    <definedName name="PEPE">[0]!ERR</definedName>
    <definedName name="Periodo">[44]Hoja1!$C$1</definedName>
    <definedName name="PeriodoPago">'[42]LIQUIDA-NOMINA'!$C$4</definedName>
    <definedName name="PeriodoRepago" localSheetId="5">#REF!</definedName>
    <definedName name="PeriodoRepago" localSheetId="4">#REF!</definedName>
    <definedName name="PeriodoRepago">#REF!</definedName>
    <definedName name="PeriodoRepagoCCP" localSheetId="5">#REF!</definedName>
    <definedName name="PeriodoRepagoCCP" localSheetId="4">#REF!</definedName>
    <definedName name="PeriodoRepagoCCP">#REF!</definedName>
    <definedName name="phed">[57]Hoja1!$C$4</definedName>
    <definedName name="phen">[57]Hoja1!$C$5</definedName>
    <definedName name="Pindis" localSheetId="5">#REF!</definedName>
    <definedName name="Pindis" localSheetId="4">#REF!</definedName>
    <definedName name="Pindis">#REF!</definedName>
    <definedName name="pint">'[79]7422CW00'!#REF!</definedName>
    <definedName name="pintura">'[79]7422CW00'!#REF!</definedName>
    <definedName name="pintyura">[98]STRSUMM0!#REF!</definedName>
    <definedName name="PIP" localSheetId="5">#REF!</definedName>
    <definedName name="PIP" localSheetId="4">#REF!</definedName>
    <definedName name="PIP">#REF!</definedName>
    <definedName name="Piscinas" localSheetId="5">#REF!</definedName>
    <definedName name="Piscinas" localSheetId="4">#REF!</definedName>
    <definedName name="Piscinas">#REF!</definedName>
    <definedName name="PKHK" localSheetId="5" hidden="1">{"TAB1",#N/A,TRUE,"GENERAL";"TAB2",#N/A,TRUE,"GENERAL";"TAB3",#N/A,TRUE,"GENERAL";"TAB4",#N/A,TRUE,"GENERAL";"TAB5",#N/A,TRUE,"GENERAL"}</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5"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[37]BASES!$E$27</definedName>
    <definedName name="PlazoAIU">#REF!</definedName>
    <definedName name="PLPLUNN" localSheetId="5" hidden="1">{"TAB1",#N/A,TRUE,"GENERAL";"TAB2",#N/A,TRUE,"GENERAL";"TAB3",#N/A,TRUE,"GENERAL";"TAB4",#N/A,TRUE,"GENERAL";"TAB5",#N/A,TRUE,"GENERAL"}</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5" hidden="1">{"via1",#N/A,TRUE,"general";"via2",#N/A,TRUE,"general";"via3",#N/A,TRUE,"general"}</definedName>
    <definedName name="POIUP" localSheetId="4" hidden="1">{"via1",#N/A,TRUE,"general";"via2",#N/A,TRUE,"general";"via3",#N/A,TRUE,"general"}</definedName>
    <definedName name="POIUP" hidden="1">{"via1",#N/A,TRUE,"general";"via2",#N/A,TRUE,"general";"via3",#N/A,TRUE,"general"}</definedName>
    <definedName name="popop" localSheetId="5"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#REF!</definedName>
    <definedName name="popvds" localSheetId="5" hidden="1">{"TAB1",#N/A,TRUE,"GENERAL";"TAB2",#N/A,TRUE,"GENERAL";"TAB3",#N/A,TRUE,"GENERAL";"TAB4",#N/A,TRUE,"GENERAL";"TAB5",#N/A,TRUE,"GENERAL"}</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[38]BASES!$E$26</definedName>
    <definedName name="Porcentaje">#REF!</definedName>
    <definedName name="PORCENTAJE1">#REF!</definedName>
    <definedName name="PORTADA2">'[99]Hoja 1 '!#REF!</definedName>
    <definedName name="POSICION_PRESUP">[11]Tablas!#REF!</definedName>
    <definedName name="POSICIONES">#REF!</definedName>
    <definedName name="pouig" localSheetId="5" hidden="1">{"via1",#N/A,TRUE,"general";"via2",#N/A,TRUE,"general";"via3",#N/A,TRUE,"general"}</definedName>
    <definedName name="pouig" localSheetId="4" hidden="1">{"via1",#N/A,TRUE,"general";"via2",#N/A,TRUE,"general";"via3",#N/A,TRUE,"general"}</definedName>
    <definedName name="pouig" hidden="1">{"via1",#N/A,TRUE,"general";"via2",#N/A,TRUE,"general";"via3",#N/A,TRUE,"general"}</definedName>
    <definedName name="POZO">[59]Tablas!$C$1:$C$65536</definedName>
    <definedName name="PPPP" localSheetId="5"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localSheetId="4"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5" hidden="1">{"via1",#N/A,TRUE,"general";"via2",#N/A,TRUE,"general";"via3",#N/A,TRUE,"general"}</definedName>
    <definedName name="pqroj" localSheetId="4" hidden="1">{"via1",#N/A,TRUE,"general";"via2",#N/A,TRUE,"general";"via3",#N/A,TRUE,"general"}</definedName>
    <definedName name="pqroj" hidden="1">{"via1",#N/A,TRUE,"general";"via2",#N/A,TRUE,"general";"via3",#N/A,TRUE,"general"}</definedName>
    <definedName name="Pr">[48]medelo!$D$46</definedName>
    <definedName name="PRE" localSheetId="5">#REF!</definedName>
    <definedName name="PRE" localSheetId="4">#REF!</definedName>
    <definedName name="PRE">#REF!</definedName>
    <definedName name="Precio" localSheetId="5">#REF!</definedName>
    <definedName name="Precio" localSheetId="4">#REF!</definedName>
    <definedName name="Precio">#REF!</definedName>
    <definedName name="precio2" localSheetId="5">#REF!</definedName>
    <definedName name="precio2" localSheetId="4">#REF!</definedName>
    <definedName name="precio2">#REF!</definedName>
    <definedName name="PrecioS">#REF!</definedName>
    <definedName name="PREST">#REF!</definedName>
    <definedName name="PRIMER" localSheetId="5" hidden="1">{"via1",#N/A,TRUE,"general";"via2",#N/A,TRUE,"general";"via3",#N/A,TRUE,"general"}</definedName>
    <definedName name="PRIMER" localSheetId="4" hidden="1">{"via1",#N/A,TRUE,"general";"via2",#N/A,TRUE,"general";"via3",#N/A,TRUE,"general"}</definedName>
    <definedName name="PRIMER" hidden="1">{"via1",#N/A,TRUE,"general";"via2",#N/A,TRUE,"general";"via3",#N/A,TRUE,"general"}</definedName>
    <definedName name="PRIMERO">'[91]Informe Semanal 1'!$V$43:$W$43</definedName>
    <definedName name="PRIMET" localSheetId="5" hidden="1">{"TAB1",#N/A,TRUE,"GENERAL";"TAB2",#N/A,TRUE,"GENERAL";"TAB3",#N/A,TRUE,"GENERAL";"TAB4",#N/A,TRUE,"GENERAL";"TAB5",#N/A,TRUE,"GENERAL"}</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5">OFFSET('AIU PMT'!Full_Print,0,0,Last_Row)</definedName>
    <definedName name="Print_Area_Reset" localSheetId="4">OFFSET(PMT!Full_Print,0,0,Last_Row)</definedName>
    <definedName name="Print_Area_Reset">OFFSET(Full_Print,0,0,Last_Row)</definedName>
    <definedName name="PRINT_TITLES">#N/A</definedName>
    <definedName name="PRINT_TITLES_MI">#N/A</definedName>
    <definedName name="PRINT1" localSheetId="5">'[3]7422CW00'!#REF!</definedName>
    <definedName name="PRINT1" localSheetId="4">'[3]7422CW00'!#REF!</definedName>
    <definedName name="PRINT1">'[3]7422CW00'!#REF!</definedName>
    <definedName name="PRINT2" localSheetId="5">'[3]7422CW00'!#REF!</definedName>
    <definedName name="PRINT2" localSheetId="4">'[3]7422CW00'!#REF!</definedName>
    <definedName name="PRINT2">'[3]7422CW00'!#REF!</definedName>
    <definedName name="PRIVADO" localSheetId="5">#REF!</definedName>
    <definedName name="PRIVADO" localSheetId="4">#REF!</definedName>
    <definedName name="PRIVADO">#REF!</definedName>
    <definedName name="prn">[57]Hoja1!$C$3</definedName>
    <definedName name="prnf">[57]Hoja1!$C$6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DES">#REF!</definedName>
    <definedName name="Programa">#REF!</definedName>
    <definedName name="programainv" localSheetId="5">'AIU PMT'!ERR</definedName>
    <definedName name="programainv" localSheetId="4">PMT!ERR</definedName>
    <definedName name="programainv">[0]!ERR</definedName>
    <definedName name="Proponente" localSheetId="5">#REF!</definedName>
    <definedName name="Proponente" localSheetId="4">#REF!</definedName>
    <definedName name="Proponente">#REF!</definedName>
    <definedName name="PROVISIONALES" localSheetId="1" hidden="1">#REF!</definedName>
    <definedName name="PROVISIONALES" localSheetId="3" hidden="1">#REF!</definedName>
    <definedName name="PROVISIONALES" localSheetId="5" hidden="1">#REF!</definedName>
    <definedName name="PROVISIONALES" localSheetId="0" hidden="1">#REF!</definedName>
    <definedName name="PROVISIONALES" localSheetId="2" hidden="1">#REF!</definedName>
    <definedName name="PROVISIONALES" localSheetId="4" hidden="1">#REF!</definedName>
    <definedName name="PROVISIONALES" hidden="1">#REF!</definedName>
    <definedName name="PRUEBA">[100]!absc</definedName>
    <definedName name="prueba1">[100]!absc</definedName>
    <definedName name="PRUEBA2" localSheetId="5">#REF!</definedName>
    <definedName name="PRUEBA2" localSheetId="4">#REF!</definedName>
    <definedName name="PRUEBA2">#REF!</definedName>
    <definedName name="ps" localSheetId="5">#REF!</definedName>
    <definedName name="ps" localSheetId="4">#REF!</definedName>
    <definedName name="ps">#REF!</definedName>
    <definedName name="PSTRESS_RELIEVI" localSheetId="5">#REF!</definedName>
    <definedName name="PSTRESS_RELIEVI" localSheetId="4">#REF!</definedName>
    <definedName name="PSTRESS_RELIEVI">#REF!</definedName>
    <definedName name="PTAR" localSheetId="5"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localSheetId="4" hidden="1">{"via1",#N/A,TRUE,"general";"via2",#N/A,TRUE,"general";"via3",#N/A,TRUE,"general"}</definedName>
    <definedName name="ptopes" hidden="1">{"via1",#N/A,TRUE,"general";"via2",#N/A,TRUE,"general";"via3",#N/A,TRUE,"general"}</definedName>
    <definedName name="PW">#REF!</definedName>
    <definedName name="Pwf">'[101]ORITO 02 '!$A$12</definedName>
    <definedName name="Pwf_actual">'[101]ORITO 02 '!$E$6</definedName>
    <definedName name="Pwf_i">[48]medelo!$A$66:$A$83</definedName>
    <definedName name="Pwf_min">'[101]ORITO 02 '!$E$8</definedName>
    <definedName name="Pwfd" localSheetId="5">#REF!</definedName>
    <definedName name="Pwfd" localSheetId="4">#REF!</definedName>
    <definedName name="Pwfd">#REF!</definedName>
    <definedName name="Q" localSheetId="5">#REF!</definedName>
    <definedName name="Q" localSheetId="4">#REF!</definedName>
    <definedName name="Q">#REF!</definedName>
    <definedName name="Q_actual">'[101]ORITO 02 '!$E$7</definedName>
    <definedName name="Q_BRUTO" localSheetId="5">#REF!</definedName>
    <definedName name="Q_BRUTO" localSheetId="4">#REF!</definedName>
    <definedName name="Q_BRUTO">#REF!</definedName>
    <definedName name="q1q1q" localSheetId="5" hidden="1">{"via1",#N/A,TRUE,"general";"via2",#N/A,TRUE,"general";"via3",#N/A,TRUE,"general"}</definedName>
    <definedName name="q1q1q" localSheetId="4"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#REF!</definedName>
    <definedName name="qedcd" localSheetId="5" hidden="1">{"via1",#N/A,TRUE,"general";"via2",#N/A,TRUE,"general";"via3",#N/A,TRUE,"general"}</definedName>
    <definedName name="qedcd" localSheetId="4"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localSheetId="4" hidden="1">{"via1",#N/A,TRUE,"general";"via2",#N/A,TRUE,"general";"via3",#N/A,TRUE,"general"}</definedName>
    <definedName name="qewj" hidden="1">{"via1",#N/A,TRUE,"general";"via2",#N/A,TRUE,"general";"via3",#N/A,TRUE,"general"}</definedName>
    <definedName name="Qmax">[48]medelo!$B$63</definedName>
    <definedName name="qqqqqw" localSheetId="5" hidden="1">{"via1",#N/A,TRUE,"general";"via2",#N/A,TRUE,"general";"via3",#N/A,TRUE,"general"}</definedName>
    <definedName name="qqqqqw" localSheetId="4" hidden="1">{"via1",#N/A,TRUE,"general";"via2",#N/A,TRUE,"general";"via3",#N/A,TRUE,"general"}</definedName>
    <definedName name="qqqqqw" hidden="1">{"via1",#N/A,TRUE,"general";"via2",#N/A,TRUE,"general";"via3",#N/A,TRUE,"general"}</definedName>
    <definedName name="QS">#REF!</definedName>
    <definedName name="Qt">'[101]ORITO 02 '!$E$9</definedName>
    <definedName name="QTIES" localSheetId="5">#REF!</definedName>
    <definedName name="QTIES" localSheetId="4">#REF!</definedName>
    <definedName name="QTIES">#REF!</definedName>
    <definedName name="QTY" localSheetId="5">#REF!</definedName>
    <definedName name="QTY" localSheetId="4">#REF!</definedName>
    <definedName name="QTY">#REF!</definedName>
    <definedName name="qw" localSheetId="5" hidden="1">{"via1",#N/A,TRUE,"general";"via2",#N/A,TRUE,"general";"via3",#N/A,TRUE,"general"}</definedName>
    <definedName name="qw" localSheetId="4"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5" hidden="1">{"TAB1",#N/A,TRUE,"GENERAL";"TAB2",#N/A,TRUE,"GENERAL";"TAB3",#N/A,TRUE,"GENERAL";"TAB4",#N/A,TRUE,"GENERAL";"TAB5",#N/A,TRUE,"GENERAL"}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5">'AIU PMT'!ERR</definedName>
    <definedName name="QWERTY" localSheetId="4">PMT!ERR</definedName>
    <definedName name="QWERTY">[0]!ERR</definedName>
    <definedName name="qwewertet" localSheetId="5" hidden="1">{#N/A,#N/A,TRUE,"1842CWN0"}</definedName>
    <definedName name="qwewertet" localSheetId="4" hidden="1">{#N/A,#N/A,TRUE,"1842CWN0"}</definedName>
    <definedName name="qwewertet" hidden="1">{#N/A,#N/A,TRUE,"1842CWN0"}</definedName>
    <definedName name="qwqwqwj" localSheetId="5" hidden="1">{"TAB1",#N/A,TRUE,"GENERAL";"TAB2",#N/A,TRUE,"GENERAL";"TAB3",#N/A,TRUE,"GENERAL";"TAB4",#N/A,TRUE,"GENERAL";"TAB5",#N/A,TRUE,"GENERAL"}</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'[95] ASR+Nafta'!$E$9:$E$21</definedName>
    <definedName name="Recall_3">'[95]Todos+Nafta'!$E$9:$E$21</definedName>
    <definedName name="Recorder" localSheetId="5">#REF!</definedName>
    <definedName name="Recorder" localSheetId="4">#REF!</definedName>
    <definedName name="Recorder">#REF!</definedName>
    <definedName name="recursos">[102]RECURSOS!$A$8:$A$204</definedName>
    <definedName name="rege" localSheetId="5" hidden="1">{"TAB1",#N/A,TRUE,"GENERAL";"TAB2",#N/A,TRUE,"GENERAL";"TAB3",#N/A,TRUE,"GENERAL";"TAB4",#N/A,TRUE,"GENERAL";"TAB5",#N/A,TRUE,"GENERAL"}</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 localSheetId="5">#REF!</definedName>
    <definedName name="RegistroCoordinador" localSheetId="4">#REF!</definedName>
    <definedName name="RegistroCoordinador">#REF!</definedName>
    <definedName name="regresd" localSheetId="5" hidden="1">{"TAB1",#N/A,TRUE,"GENERAL";"TAB2",#N/A,TRUE,"GENERAL";"TAB3",#N/A,TRUE,"GENERAL";"TAB4",#N/A,TRUE,"GENERAL";"TAB5",#N/A,TRUE,"GENERAL"}</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5">'AIU PMT'!ERR</definedName>
    <definedName name="REICIO" localSheetId="4">PMT!ERR</definedName>
    <definedName name="REICIO">[0]!ERR</definedName>
    <definedName name="Reimbursement">"Reembolso"</definedName>
    <definedName name="reinicio" localSheetId="5">'AIU PMT'!ERR</definedName>
    <definedName name="reinicio" localSheetId="4">PMT!ERR</definedName>
    <definedName name="reinicio">[0]!ERR</definedName>
    <definedName name="REJHE" localSheetId="5" hidden="1">{"via1",#N/A,TRUE,"general";"via2",#N/A,TRUE,"general";"via3",#N/A,TRUE,"general"}</definedName>
    <definedName name="REJHE" localSheetId="4" hidden="1">{"via1",#N/A,TRUE,"general";"via2",#N/A,TRUE,"general";"via3",#N/A,TRUE,"general"}</definedName>
    <definedName name="REJHE" hidden="1">{"via1",#N/A,TRUE,"general";"via2",#N/A,TRUE,"general";"via3",#N/A,TRUE,"general"}</definedName>
    <definedName name="rell">#REF!</definedName>
    <definedName name="remanentes">'[29]Reservas de Petróleo'!$A$2,'[29]Reservas de Petróleo'!$A$1,'[29]Reservas de Petróleo'!$D$4,'[29]Reservas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5" hidden="1">{"via1",#N/A,TRUE,"general";"via2",#N/A,TRUE,"general";"via3",#N/A,TRUE,"general"}</definedName>
    <definedName name="rer" localSheetId="4"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[37]BASES!$E$31</definedName>
    <definedName name="RETTRE" localSheetId="5" hidden="1">{"via1",#N/A,TRUE,"general";"via2",#N/A,TRUE,"general";"via3",#N/A,TRUE,"general"}</definedName>
    <definedName name="RETTRE" localSheetId="4"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localSheetId="4"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localSheetId="4"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5"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[103]Ingenieria!#REF!</definedName>
    <definedName name="RISP">'[3]7422CW00'!#REF!</definedName>
    <definedName name="rj" localSheetId="5"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localSheetId="4"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localSheetId="4"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[57]Datos!$D$12</definedName>
    <definedName name="Ro" localSheetId="5">#REF!,#REF!,#REF!</definedName>
    <definedName name="Ro" localSheetId="4">#REF!,#REF!,#REF!</definedName>
    <definedName name="Ro">#REF!,#REF!,#REF!</definedName>
    <definedName name="rr" localSheetId="5">'AIU PMT'!ERR</definedName>
    <definedName name="rr" localSheetId="4">PMT!ERR</definedName>
    <definedName name="rr">[0]!ERR</definedName>
    <definedName name="rrr" localSheetId="5" hidden="1">{"via1",#N/A,TRUE,"general";"via2",#N/A,TRUE,"general";"via3",#N/A,TRUE,"general"}</definedName>
    <definedName name="rrr" localSheetId="4" hidden="1">{"via1",#N/A,TRUE,"general";"via2",#N/A,TRUE,"general";"via3",#N/A,TRUE,"general"}</definedName>
    <definedName name="rrr" hidden="1">{"via1",#N/A,TRUE,"general";"via2",#N/A,TRUE,"general";"via3",#N/A,TRUE,"general"}</definedName>
    <definedName name="rrrr">'[104]Form5 _Pág_ 1'!#REF!</definedName>
    <definedName name="rrrrrb" localSheetId="5"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localSheetId="4" hidden="1">{"via1",#N/A,TRUE,"general";"via2",#N/A,TRUE,"general";"via3",#N/A,TRUE,"general"}</definedName>
    <definedName name="rrrrt" hidden="1">{"via1",#N/A,TRUE,"general";"via2",#N/A,TRUE,"general";"via3",#N/A,TRUE,"general"}</definedName>
    <definedName name="Rs">#REF!</definedName>
    <definedName name="rsdgsd5" localSheetId="5" hidden="1">{"TAB1",#N/A,TRUE,"GENERAL";"TAB2",#N/A,TRUE,"GENERAL";"TAB3",#N/A,TRUE,"GENERAL";"TAB4",#N/A,TRUE,"GENERAL";"TAB5",#N/A,TRUE,"GENERAL"}</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5" hidden="1">{"TAB1",#N/A,TRUE,"GENERAL";"TAB2",#N/A,TRUE,"GENERAL";"TAB3",#N/A,TRUE,"GENERAL";"TAB4",#N/A,TRUE,"GENERAL";"TAB5",#N/A,TRUE,"GENERAL"}</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localSheetId="4"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localSheetId="4"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localSheetId="4"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localSheetId="4"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localSheetId="4"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localSheetId="4"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localSheetId="4"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5" hidden="1">{"via1",#N/A,TRUE,"general";"via2",#N/A,TRUE,"general";"via3",#N/A,TRUE,"general"}</definedName>
    <definedName name="rutu" localSheetId="4" hidden="1">{"via1",#N/A,TRUE,"general";"via2",#N/A,TRUE,"general";"via3",#N/A,TRUE,"general"}</definedName>
    <definedName name="rutu" hidden="1">{"via1",#N/A,TRUE,"general";"via2",#N/A,TRUE,"general";"via3",#N/A,TRUE,"general"}</definedName>
    <definedName name="rwt" localSheetId="5"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localSheetId="4" hidden="1">{"via1",#N/A,TRUE,"general";"via2",#N/A,TRUE,"general";"via3",#N/A,TRUE,"general"}</definedName>
    <definedName name="rytrsdg" hidden="1">{"via1",#N/A,TRUE,"general";"via2",#N/A,TRUE,"general";"via3",#N/A,TRUE,"general"}</definedName>
    <definedName name="s" localSheetId="5">'AIU PMT'!ERR</definedName>
    <definedName name="s" localSheetId="4">PMT!ERR</definedName>
    <definedName name="s">[0]!ERR</definedName>
    <definedName name="saa" localSheetId="5" hidden="1">{"via1",#N/A,TRUE,"general";"via2",#N/A,TRUE,"general";"via3",#N/A,TRUE,"general"}</definedName>
    <definedName name="saa" localSheetId="4"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localSheetId="4"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5">'AIU PMT'!ERR</definedName>
    <definedName name="salarios" localSheetId="4">PMT!ERR</definedName>
    <definedName name="salarios">[0]!ERR</definedName>
    <definedName name="SalConv">'[10]DATOS CONTRATO'!$G$14</definedName>
    <definedName name="SALID1" localSheetId="5">#REF!</definedName>
    <definedName name="SALID1" localSheetId="4">#REF!</definedName>
    <definedName name="SALID1">#REF!</definedName>
    <definedName name="SalMinimo">[37]BASES!$E$41</definedName>
    <definedName name="sbgfbgdr" localSheetId="5" hidden="1">{"via1",#N/A,TRUE,"general";"via2",#N/A,TRUE,"general";"via3",#N/A,TRUE,"general"}</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5" hidden="1">{"TAB1",#N/A,TRUE,"GENERAL";"TAB2",#N/A,TRUE,"GENERAL";"TAB3",#N/A,TRUE,"GENERAL";"TAB4",#N/A,TRUE,"GENERAL";"TAB5",#N/A,TRUE,"GENERAL"}</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localSheetId="4"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localSheetId="5" hidden="1">{#N/A,#N/A,TRUE,"1842CWN0"}</definedName>
    <definedName name="SDDSAFF" localSheetId="4" hidden="1">{#N/A,#N/A,TRUE,"1842CWN0"}</definedName>
    <definedName name="SDDSAFF" hidden="1">{#N/A,#N/A,TRUE,"1842CWN0"}</definedName>
    <definedName name="SDFCE" localSheetId="5" hidden="1">{"TAB1",#N/A,TRUE,"GENERAL";"TAB2",#N/A,TRUE,"GENERAL";"TAB3",#N/A,TRUE,"GENERAL";"TAB4",#N/A,TRUE,"GENERAL";"TAB5",#N/A,TRUE,"GENERAL"}</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localSheetId="4" hidden="1">{"via1",#N/A,TRUE,"general";"via2",#N/A,TRUE,"general";"via3",#N/A,TRUE,"general"}</definedName>
    <definedName name="sdfd" hidden="1">{"via1",#N/A,TRUE,"general";"via2",#N/A,TRUE,"general";"via3",#N/A,TRUE,"general"}</definedName>
    <definedName name="SDFDG" localSheetId="5" hidden="1">{#N/A,#N/A,TRUE,"1842CWN0"}</definedName>
    <definedName name="SDFDG" localSheetId="4" hidden="1">{#N/A,#N/A,TRUE,"1842CWN0"}</definedName>
    <definedName name="SDFDG" hidden="1">{#N/A,#N/A,TRUE,"1842CWN0"}</definedName>
    <definedName name="sdfds" localSheetId="5"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localSheetId="4"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localSheetId="4"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5" hidden="1">{"via1",#N/A,TRUE,"general";"via2",#N/A,TRUE,"general";"via3",#N/A,TRUE,"general"}</definedName>
    <definedName name="sdfsd4" localSheetId="4"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localSheetId="4" hidden="1">{"via1",#N/A,TRUE,"general";"via2",#N/A,TRUE,"general";"via3",#N/A,TRUE,"general"}</definedName>
    <definedName name="sdfsdfb" hidden="1">{"via1",#N/A,TRUE,"general";"via2",#N/A,TRUE,"general";"via3",#N/A,TRUE,"general"}</definedName>
    <definedName name="sdfsdgg" localSheetId="5" hidden="1">{#N/A,#N/A,TRUE,"INGENIERIA";#N/A,#N/A,TRUE,"COMPRAS";#N/A,#N/A,TRUE,"DIRECCION";#N/A,#N/A,TRUE,"RESUMEN"}</definedName>
    <definedName name="sdfsdgg" localSheetId="4"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localSheetId="4"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localSheetId="4"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localSheetId="4" hidden="1">{"via1",#N/A,TRUE,"general";"via2",#N/A,TRUE,"general";"via3",#N/A,TRUE,"general"}</definedName>
    <definedName name="sdsdfh" hidden="1">{"via1",#N/A,TRUE,"general";"via2",#N/A,TRUE,"general";"via3",#N/A,TRUE,"general"}</definedName>
    <definedName name="sdsdfsdff" localSheetId="5" hidden="1">{#N/A,#N/A,TRUE,"1842CWN0"}</definedName>
    <definedName name="sdsdfsdff" localSheetId="4" hidden="1">{#N/A,#N/A,TRUE,"1842CWN0"}</definedName>
    <definedName name="sdsdfsdff" hidden="1">{#N/A,#N/A,TRUE,"1842CWN0"}</definedName>
    <definedName name="SECTOR">#REF!</definedName>
    <definedName name="SEMANA_C3">#REF!</definedName>
    <definedName name="sena">[57]Hoja1!$C$14</definedName>
    <definedName name="SERO" localSheetId="5">'AIU PMT'!ERR</definedName>
    <definedName name="SERO" localSheetId="4">PMT!ERR</definedName>
    <definedName name="SERO">[0]!ERR</definedName>
    <definedName name="setrj" localSheetId="5" hidden="1">{"via1",#N/A,TRUE,"general";"via2",#N/A,TRUE,"general";"via3",#N/A,TRUE,"general"}</definedName>
    <definedName name="setrj" localSheetId="4"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[57]Hoja1!$C$12</definedName>
    <definedName name="sfasf" localSheetId="5" hidden="1">{"TAB1",#N/A,TRUE,"GENERAL";"TAB2",#N/A,TRUE,"GENERAL";"TAB3",#N/A,TRUE,"GENERAL";"TAB4",#N/A,TRUE,"GENERAL";"TAB5",#N/A,TRUE,"GENERAL"}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localSheetId="4"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'[3]7422CW00'!#REF!</definedName>
    <definedName name="SHEET_KP">[47]steel!$C$7:$L$47</definedName>
    <definedName name="SHEET_MR">[47]steel!$C$7:$J$47</definedName>
    <definedName name="SHEET1" localSheetId="5">#REF!</definedName>
    <definedName name="SHEET1" localSheetId="4">#REF!</definedName>
    <definedName name="SHEET1">#REF!</definedName>
    <definedName name="SHEET10" localSheetId="5">#REF!</definedName>
    <definedName name="SHEET10" localSheetId="4">#REF!</definedName>
    <definedName name="SHEET10">#REF!</definedName>
    <definedName name="SHEET11" localSheetId="5">#REF!</definedName>
    <definedName name="SHEET11" localSheetId="4">#REF!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5">'AIU PMT'!ERR</definedName>
    <definedName name="SI" localSheetId="4">PMT!ERR</definedName>
    <definedName name="SI">[0]!ERR</definedName>
    <definedName name="SINGOLO" localSheetId="5">'[3]7422CW00'!#REF!</definedName>
    <definedName name="SINGOLO" localSheetId="4">'[3]7422CW00'!#REF!</definedName>
    <definedName name="SINGOLO">'[3]7422CW00'!#REF!</definedName>
    <definedName name="SISISIS" localSheetId="5">'AIU PMT'!ERR</definedName>
    <definedName name="SISISIS" localSheetId="4">PMT!ERR</definedName>
    <definedName name="SISISIS">[0]!ERR</definedName>
    <definedName name="Smlv">'[10]DATOS CONTRATO'!$I$9</definedName>
    <definedName name="smlv01">[42]CONTRATO!$I$9</definedName>
    <definedName name="smlv2001">[42]CONTRATO!$H$9</definedName>
    <definedName name="SMML">'[67]ASPECTOS TECNICOS'!$O$12:$P$32</definedName>
    <definedName name="SN">[10]EMPRESA!$G$29</definedName>
    <definedName name="SOLD._4_">#REF!</definedName>
    <definedName name="SOLD._6_">#REF!</definedName>
    <definedName name="SOLD._8_">#REF!</definedName>
    <definedName name="srwrwr" localSheetId="5" hidden="1">{"TAB1",#N/A,TRUE,"GENERAL";"TAB2",#N/A,TRUE,"GENERAL";"TAB3",#N/A,TRUE,"GENERAL";"TAB4",#N/A,TRUE,"GENERAL";"TAB5",#N/A,TRUE,"GENERAL"}</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[57]Hoja1!$C$25</definedName>
    <definedName name="ssh">[57]Hoja1!$C$24</definedName>
    <definedName name="sss" localSheetId="5">MODULO10.auto_abrir</definedName>
    <definedName name="sss" localSheetId="4">MODULO10.auto_abrir</definedName>
    <definedName name="sss">MODULO10.auto_abrir</definedName>
    <definedName name="SSSS" localSheetId="5">'AIU PMT'!ERR</definedName>
    <definedName name="SSSS" localSheetId="4">PMT!ERR</definedName>
    <definedName name="SSSS">[0]!ERR</definedName>
    <definedName name="sssss7" localSheetId="5" hidden="1">{"via1",#N/A,TRUE,"general";"via2",#N/A,TRUE,"general";"via3",#N/A,TRUE,"general"}</definedName>
    <definedName name="sssss7" localSheetId="4"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'[105]PxQ Cantidades'!#REF!</definedName>
    <definedName name="STONU">'[3]7422CW00'!#REF!</definedName>
    <definedName name="STRESS_RELIEVIN">#REF!</definedName>
    <definedName name="STSUMM">'[3]7422CW00'!#REF!</definedName>
    <definedName name="stt" localSheetId="5"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[54]Hoja1!$F$60</definedName>
    <definedName name="Summary" localSheetId="5">#REF!</definedName>
    <definedName name="Summary" localSheetId="4">#REF!</definedName>
    <definedName name="Summary">#REF!</definedName>
    <definedName name="SUP_ART">[47]steel!#REF!</definedName>
    <definedName name="SUP_VEX" localSheetId="5">#REF!</definedName>
    <definedName name="SUP_VEX" localSheetId="4">#REF!</definedName>
    <definedName name="SUP_VEX">#REF!</definedName>
    <definedName name="SUP_VPR" localSheetId="5">#REF!</definedName>
    <definedName name="SUP_VPR" localSheetId="4">#REF!</definedName>
    <definedName name="SUP_VPR">#REF!</definedName>
    <definedName name="SUP_VPR_GEC" localSheetId="5">#REF!</definedName>
    <definedName name="SUP_VPR_GEC" localSheetId="4">#REF!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[59]Tablas!$H$1:$H$65536</definedName>
    <definedName name="SUPERFICIE" localSheetId="5">#REF!</definedName>
    <definedName name="SUPERFICIE" localSheetId="4">#REF!</definedName>
    <definedName name="SUPERFICIE">#REF!</definedName>
    <definedName name="sw" localSheetId="5">'AIU PMT'!ERR</definedName>
    <definedName name="sw" localSheetId="4">PMT!ERR</definedName>
    <definedName name="sw">[0]!ERR</definedName>
    <definedName name="swsw" localSheetId="5" hidden="1">{"via1",#N/A,TRUE,"general";"via2",#N/A,TRUE,"general";"via3",#N/A,TRUE,"general"}</definedName>
    <definedName name="swsw" localSheetId="4"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 localSheetId="5">Scheduled_Payment+Extra_Payment</definedName>
    <definedName name="t_1" localSheetId="4">Scheduled_Payment+Extra_Payment</definedName>
    <definedName name="t_1">Scheduled_Payment+Extra_Payment</definedName>
    <definedName name="t5t5" localSheetId="5" hidden="1">{"TAB1",#N/A,TRUE,"GENERAL";"TAB2",#N/A,TRUE,"GENERAL";"TAB3",#N/A,TRUE,"GENERAL";"TAB4",#N/A,TRUE,"GENERAL";"TAB5",#N/A,TRUE,"GENERAL"}</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[59]Tablas!$B$1:$B$65536</definedName>
    <definedName name="TABLA" localSheetId="5">#REF!</definedName>
    <definedName name="TABLA" localSheetId="4">#REF!</definedName>
    <definedName name="TABLA">#REF!</definedName>
    <definedName name="tabla1">[106]Hoja3!$B$4:$F$28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[42]EMPRESA!$F$24</definedName>
    <definedName name="TARIFAS">[107]TARIFAS!$A$1:$F$52</definedName>
    <definedName name="TarifaSalud">[42]EMPRESA!$F$26</definedName>
    <definedName name="Tasa" localSheetId="5">#REF!</definedName>
    <definedName name="Tasa" localSheetId="4">#REF!</definedName>
    <definedName name="Tasa">#REF!</definedName>
    <definedName name="TASA_DE_CAMBIO" localSheetId="5">#REF!</definedName>
    <definedName name="TASA_DE_CAMBIO" localSheetId="4">#REF!</definedName>
    <definedName name="TASA_DE_CAMBIO">#REF!</definedName>
    <definedName name="Tasa1">'[108]Bases 2A'!$C$20</definedName>
    <definedName name="TasaCCP" localSheetId="5">#REF!</definedName>
    <definedName name="TasaCCP" localSheetId="4">#REF!</definedName>
    <definedName name="TasaCCP">#REF!</definedName>
    <definedName name="Tax" localSheetId="5">#REF!</definedName>
    <definedName name="Tax" localSheetId="4">#REF!</definedName>
    <definedName name="Tax">#REF!</definedName>
    <definedName name="TB_EVENTOS_OTS_ANUAL" localSheetId="5">#REF!</definedName>
    <definedName name="TB_EVENTOS_OTS_ANUAL" localSheetId="4">#REF!</definedName>
    <definedName name="TB_EVENTOS_OTS_ANUAL">#REF!</definedName>
    <definedName name="tc">#REF!</definedName>
    <definedName name="tdy" localSheetId="5" hidden="1">{"TAB1",#N/A,TRUE,"GENERAL";"TAB2",#N/A,TRUE,"GENERAL";"TAB3",#N/A,TRUE,"GENERAL";"TAB4",#N/A,TRUE,"GENERAL";"TAB5",#N/A,TRUE,"GENERAL"}</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 localSheetId="5">#REF!</definedName>
    <definedName name="TEMA1" localSheetId="4">#REF!</definedName>
    <definedName name="TEMA1">#REF!</definedName>
    <definedName name="TEMA10" localSheetId="5">#REF!</definedName>
    <definedName name="TEMA10" localSheetId="4">#REF!</definedName>
    <definedName name="TEMA10">#REF!</definedName>
    <definedName name="TEMA2" localSheetId="5">#REF!</definedName>
    <definedName name="TEMA2" localSheetId="4">#REF!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5">'AIU PMT'!ERR</definedName>
    <definedName name="TER" localSheetId="4">PMT!ERR</definedName>
    <definedName name="TER">[0]!ERR</definedName>
    <definedName name="TERM" localSheetId="5">'AIU PMT'!ERR</definedName>
    <definedName name="TERM" localSheetId="4">PMT!ERR</definedName>
    <definedName name="TERM">[0]!ERR</definedName>
    <definedName name="TÉRMINOS" localSheetId="5">'AIU PMT'!ERR</definedName>
    <definedName name="TÉRMINOS" localSheetId="4">PMT!ERR</definedName>
    <definedName name="TÉRMINOS">[0]!ERR</definedName>
    <definedName name="TERR">[27]PRESUPUESTO!$I$7</definedName>
    <definedName name="tewst" localSheetId="5" hidden="1">{"TAB1",#N/A,TRUE,"GENERAL";"TAB2",#N/A,TRUE,"GENERAL";"TAB3",#N/A,TRUE,"GENERAL";"TAB4",#N/A,TRUE,"GENERAL";"TAB5",#N/A,TRUE,"GENERAL"}</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5" hidden="1">{"TAB1",#N/A,TRUE,"GENERAL";"TAB2",#N/A,TRUE,"GENERAL";"TAB3",#N/A,TRUE,"GENERAL";"TAB4",#N/A,TRUE,"GENERAL";"TAB5",#N/A,TRUE,"GENERAL"}</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5" hidden="1">{"via1",#N/A,TRUE,"general";"via2",#N/A,TRUE,"general";"via3",#N/A,TRUE,"general"}</definedName>
    <definedName name="thtj" localSheetId="4" hidden="1">{"via1",#N/A,TRUE,"general";"via2",#N/A,TRUE,"general";"via3",#N/A,TRUE,"general"}</definedName>
    <definedName name="thtj" hidden="1">{"via1",#N/A,TRUE,"general";"via2",#N/A,TRUE,"general";"via3",#N/A,TRUE,"general"}</definedName>
    <definedName name="TIEMPO">[38]BASES!$E$27</definedName>
    <definedName name="TIPO">#REF!</definedName>
    <definedName name="TIPO_GRUPO">#REF!</definedName>
    <definedName name="TipoGC">[94]Tablas!$U$6:$U$15</definedName>
    <definedName name="TipoNeces">[94]Tablas!$Q$6:$Q$8</definedName>
    <definedName name="TipoPro" localSheetId="5">#REF!</definedName>
    <definedName name="TipoPro" localSheetId="4">#REF!</definedName>
    <definedName name="TipoPro">#REF!</definedName>
    <definedName name="Tipoproceso" localSheetId="5">#REF!</definedName>
    <definedName name="Tipoproceso" localSheetId="4">#REF!</definedName>
    <definedName name="Tipoproceso">#REF!</definedName>
    <definedName name="TIR" localSheetId="5">#REF!</definedName>
    <definedName name="TIR" localSheetId="4">#REF!</definedName>
    <definedName name="TIR">#REF!</definedName>
    <definedName name="TITLE">#REF!</definedName>
    <definedName name="titu">#REF!</definedName>
    <definedName name="titu2">#REF!</definedName>
    <definedName name="TITULO">#REF!</definedName>
    <definedName name="_xlnm.Print_Titles" localSheetId="0">'PGA Y SST'!$2:$8</definedName>
    <definedName name="_xlnm.Print_Titles">#N/A</definedName>
    <definedName name="Títulos_a_imprimir_IM">#REF!</definedName>
    <definedName name="tk">'[10]DATOS CONTRATO'!$E$18</definedName>
    <definedName name="TK_1" hidden="1">[22]INST!#REF!</definedName>
    <definedName name="TKSLCI07">[10]EMPRESA!$F$22</definedName>
    <definedName name="tld">[57]Datos!$D$14</definedName>
    <definedName name="TOPGENER" localSheetId="5">#REF!</definedName>
    <definedName name="TOPGENER" localSheetId="4">#REF!</definedName>
    <definedName name="TOPGENER">#REF!</definedName>
    <definedName name="TOPGENER1" localSheetId="5">#REF!</definedName>
    <definedName name="TOPGENER1" localSheetId="4">#REF!</definedName>
    <definedName name="TOPGENER1">#REF!</definedName>
    <definedName name="TOPMENU" localSheetId="5">#REF!</definedName>
    <definedName name="TOPMENU" localSheetId="4">#REF!</definedName>
    <definedName name="TOPMENU">#REF!</definedName>
    <definedName name="Torres">#REF!</definedName>
    <definedName name="tortas" localSheetId="5" hidden="1">{"TAB1",#N/A,TRUE,"GENERAL";"TAB2",#N/A,TRUE,"GENERAL";"TAB3",#N/A,TRUE,"GENERAL";"TAB4",#N/A,TRUE,"GENERAL";"TAB5",#N/A,TRUE,"GENERAL"}</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5">Scheduled_Payment+Extra_Payment</definedName>
    <definedName name="Total_Payment" localSheetId="4">Scheduled_Payment+Extra_Payment</definedName>
    <definedName name="Total_Payment">Scheduled_Payment+Extra_Payment</definedName>
    <definedName name="Total_Payment1" localSheetId="5">Scheduled_Payment+Extra_Payment</definedName>
    <definedName name="Total_Payment1" localSheetId="4">Scheduled_Payment+Extra_Payment</definedName>
    <definedName name="Total_Payment1">Scheduled_Payment+Extra_Payment</definedName>
    <definedName name="total1" localSheetId="5">#REF!</definedName>
    <definedName name="total1" localSheetId="4">#REF!</definedName>
    <definedName name="total1">#REF!</definedName>
    <definedName name="TotalCesantias">'[42]NOMINA 1'!$N$38</definedName>
    <definedName name="TOTALHH" localSheetId="5">#REF!</definedName>
    <definedName name="TOTALHH" localSheetId="4">#REF!</definedName>
    <definedName name="TOTALHH">#REF!</definedName>
    <definedName name="TOTALHH1" localSheetId="5">#REF!</definedName>
    <definedName name="TOTALHH1" localSheetId="4">#REF!</definedName>
    <definedName name="TOTALHH1">#REF!</definedName>
    <definedName name="TotalVacaciones">'[42]NOMINA 1'!$N$37</definedName>
    <definedName name="TotAuxAlim">'[10]NOMINA-1'!$E$37</definedName>
    <definedName name="TotAuxAlimentacion">'[42]NOMINA 1'!$E$38</definedName>
    <definedName name="TotAuxCom">'[10]NOMINA-1'!$E$39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'[10]NOMINA-1'!$E$41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'[10]NOMINA-1'!$N$39</definedName>
    <definedName name="TotPrimConvencional">'[42]NOMINA 1'!$N$40</definedName>
    <definedName name="TotPrimVac">'[10]NOMINA-1'!$N$40</definedName>
    <definedName name="TOTSHE1" localSheetId="5">#REF!</definedName>
    <definedName name="TOTSHE1" localSheetId="4">#REF!</definedName>
    <definedName name="TOTSHE1">#REF!</definedName>
    <definedName name="TOTSHE10" localSheetId="5">#REF!</definedName>
    <definedName name="TOTSHE10" localSheetId="4">#REF!</definedName>
    <definedName name="TOTSHE10">#REF!</definedName>
    <definedName name="TOTSHE11" localSheetId="5">#REF!</definedName>
    <definedName name="TOTSHE11" localSheetId="4">#REF!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5" hidden="1">{"TAB1",#N/A,TRUE,"GENERAL";"TAB2",#N/A,TRUE,"GENERAL";"TAB3",#N/A,TRUE,"GENERAL";"TAB4",#N/A,TRUE,"GENERAL";"TAB5",#N/A,TRUE,"GENERAL"}</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[109]desmonte!$E$48</definedName>
    <definedName name="TREM" localSheetId="5">#REF!</definedName>
    <definedName name="TREM" localSheetId="4">#REF!</definedName>
    <definedName name="TREM">#REF!</definedName>
    <definedName name="Trenes" localSheetId="5">#REF!</definedName>
    <definedName name="Trenes" localSheetId="4">#REF!</definedName>
    <definedName name="Trenes">#REF!</definedName>
    <definedName name="trest" localSheetId="5" hidden="1">{"TAB1",#N/A,TRUE,"GENERAL";"TAB2",#N/A,TRUE,"GENERAL";"TAB3",#N/A,TRUE,"GENERAL";"TAB4",#N/A,TRUE,"GENERAL";"TAB5",#N/A,TRUE,"GENERAL"}</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localSheetId="4"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5"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M">[110]Tablas!$B$2</definedName>
    <definedName name="tru" localSheetId="5" hidden="1">{"via1",#N/A,TRUE,"general";"via2",#N/A,TRUE,"general";"via3",#N/A,TRUE,"general"}</definedName>
    <definedName name="tru" localSheetId="4"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localSheetId="4"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5" hidden="1">{"via1",#N/A,TRUE,"general";"via2",#N/A,TRUE,"general";"via3",#N/A,TRUE,"general"}</definedName>
    <definedName name="TTR" localSheetId="4"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localSheetId="4"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localSheetId="4"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5" hidden="1">{"TAB1",#N/A,TRUE,"GENERAL";"TAB2",#N/A,TRUE,"GENERAL";"TAB3",#N/A,TRUE,"GENERAL";"TAB4",#N/A,TRUE,"GENERAL";"TAB5",#N/A,TRUE,"GENERAL"}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'[93]CCP,LEYES, Y DEC.'!#REF!</definedName>
    <definedName name="twer" localSheetId="5"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localSheetId="4"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localSheetId="4"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localSheetId="4"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#REF!</definedName>
    <definedName name="u3u" localSheetId="5" hidden="1">{"TAB1",#N/A,TRUE,"GENERAL";"TAB2",#N/A,TRUE,"GENERAL";"TAB3",#N/A,TRUE,"GENERAL";"TAB4",#N/A,TRUE,"GENERAL";"TAB5",#N/A,TRUE,"GENERAL"}</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5" hidden="1">{"via1",#N/A,TRUE,"general";"via2",#N/A,TRUE,"general";"via3",#N/A,TRUE,"general"}</definedName>
    <definedName name="UI" localSheetId="4" hidden="1">{"via1",#N/A,TRUE,"general";"via2",#N/A,TRUE,"general";"via3",#N/A,TRUE,"general"}</definedName>
    <definedName name="UI" hidden="1">{"via1",#N/A,TRUE,"general";"via2",#N/A,TRUE,"general";"via3",#N/A,TRUE,"general"}</definedName>
    <definedName name="UIC">[12]Tablas!#REF!</definedName>
    <definedName name="uijhj" localSheetId="5"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localSheetId="4"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localSheetId="4"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'[111]Lista APU'!$A$3:$D$479</definedName>
    <definedName name="UNITARIO">[112]Unitarios!$A$3:$D$13</definedName>
    <definedName name="Unitarios" localSheetId="5">#REF!</definedName>
    <definedName name="Unitarios" localSheetId="4">#REF!</definedName>
    <definedName name="Unitarios">#REF!</definedName>
    <definedName name="unj" hidden="1">[18]INST!#REF!</definedName>
    <definedName name="uno" localSheetId="5">'AIU PMT'!ERR</definedName>
    <definedName name="uno" localSheetId="4">PMT!ERR</definedName>
    <definedName name="uno">[0]!ERR</definedName>
    <definedName name="UOUIV" localSheetId="5" hidden="1">{"TAB1",#N/A,TRUE,"GENERAL";"TAB2",#N/A,TRUE,"GENERAL";"TAB3",#N/A,TRUE,"GENERAL";"TAB4",#N/A,TRUE,"GENERAL";"TAB5",#N/A,TRUE,"GENERAL"}</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5">'AIU PMT'!ERR</definedName>
    <definedName name="uriel" localSheetId="4">PMT!ERR</definedName>
    <definedName name="uriel">[0]!ERR</definedName>
    <definedName name="uryur" localSheetId="5" hidden="1">{"TAB1",#N/A,TRUE,"GENERAL";"TAB2",#N/A,TRUE,"GENERAL";"TAB3",#N/A,TRUE,"GENERAL";"TAB4",#N/A,TRUE,"GENERAL";"TAB5",#N/A,TRUE,"GENERAL"}</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'[82]1'!$N$42</definedName>
    <definedName name="UTL">[27]otros!$C$4</definedName>
    <definedName name="uu" localSheetId="5" hidden="1">{"TAB1",#N/A,TRUE,"GENERAL";"TAB2",#N/A,TRUE,"GENERAL";"TAB3",#N/A,TRUE,"GENERAL";"TAB4",#N/A,TRUE,"GENERAL";"TAB5",#N/A,TRUE,"GENERAL"}</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5" hidden="1">{"TAB1",#N/A,TRUE,"GENERAL";"TAB2",#N/A,TRUE,"GENERAL";"TAB3",#N/A,TRUE,"GENERAL";"TAB4",#N/A,TRUE,"GENERAL";"TAB5",#N/A,TRUE,"GENERAL"}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localSheetId="4"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acion" localSheetId="3">#REF!</definedName>
    <definedName name="Valoracion" localSheetId="5">#REF!</definedName>
    <definedName name="Valoracion" localSheetId="2">#REF!</definedName>
    <definedName name="Valoracion" localSheetId="4">#REF!</definedName>
    <definedName name="Valoracion">#REF!</definedName>
    <definedName name="VALORACIÓN" localSheetId="3">#REF!</definedName>
    <definedName name="VALORACIÓN" localSheetId="5">#REF!</definedName>
    <definedName name="VALORACIÓN" localSheetId="2">#REF!</definedName>
    <definedName name="VALORACIÓN" localSheetId="4">#REF!</definedName>
    <definedName name="VALORACIÓN">#REF!</definedName>
    <definedName name="ValorCto">[113]CONTRATO!$E$9</definedName>
    <definedName name="ValorEjecutado" localSheetId="5">#REF!</definedName>
    <definedName name="ValorEjecutado" localSheetId="4">#REF!</definedName>
    <definedName name="ValorEjecutado">#REF!</definedName>
    <definedName name="ValorProyecto" localSheetId="5">#REF!</definedName>
    <definedName name="ValorProyecto" localSheetId="4">#REF!</definedName>
    <definedName name="ValorProyecto">#REF!</definedName>
    <definedName name="ValorRecursosComprometidos" localSheetId="5">#REF!</definedName>
    <definedName name="ValorRecursosComprometidos" localSheetId="4">#REF!</definedName>
    <definedName name="ValorRecursosComprometidos">#REF!</definedName>
    <definedName name="Values_Entered" localSheetId="5">IF(Loan_Amount*'AIU PMT'!Interest_Rate*Loan_Years*Loan_Start&gt;0,1,0)</definedName>
    <definedName name="Values_Entered" localSheetId="4">IF(Loan_Amount*PMT!Interest_Rate*Loan_Years*Loan_Start&gt;0,1,0)</definedName>
    <definedName name="Values_Entered">IF(Loan_Amount*Interest_Rate*Loan_Years*Loan_Start&gt;0,1,0)</definedName>
    <definedName name="Válvulas" localSheetId="5">#REF!</definedName>
    <definedName name="Válvulas" localSheetId="4">#REF!</definedName>
    <definedName name="Válvulas">#REF!</definedName>
    <definedName name="Var">[20]Varios.!$E$1:$E$65536</definedName>
    <definedName name="VARIACION1" localSheetId="5">#REF!</definedName>
    <definedName name="VARIACION1" localSheetId="4">#REF!</definedName>
    <definedName name="VARIACION1">#REF!</definedName>
    <definedName name="Varios" localSheetId="5">#REF!</definedName>
    <definedName name="Varios" localSheetId="4">#REF!</definedName>
    <definedName name="Varios">#REF!</definedName>
    <definedName name="vbvbvbvb" localSheetId="5" hidden="1">{"TAB1",#N/A,TRUE,"GENERAL";"TAB2",#N/A,TRUE,"GENERAL";"TAB3",#N/A,TRUE,"GENERAL";"TAB4",#N/A,TRUE,"GENERAL";"TAB5",#N/A,TRUE,"GENERAL"}</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5" hidden="1">{"via1",#N/A,TRUE,"general";"via2",#N/A,TRUE,"general";"via3",#N/A,TRUE,"general"}</definedName>
    <definedName name="vdfvuio" localSheetId="4"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5" hidden="1">{"via1",#N/A,TRUE,"general";"via2",#N/A,TRUE,"general";"via3",#N/A,TRUE,"general"}</definedName>
    <definedName name="vfbgnhyt" localSheetId="4" hidden="1">{"via1",#N/A,TRUE,"general";"via2",#N/A,TRUE,"general";"via3",#N/A,TRUE,"general"}</definedName>
    <definedName name="vfbgnhyt" hidden="1">{"via1",#N/A,TRUE,"general";"via2",#N/A,TRUE,"general";"via3",#N/A,TRUE,"general"}</definedName>
    <definedName name="vfh">'[79]7422CW00'!#REF!</definedName>
    <definedName name="VFR" localSheetId="5">#REF!</definedName>
    <definedName name="VFR" localSheetId="4">#REF!</definedName>
    <definedName name="VFR">#REF!</definedName>
    <definedName name="vfvdv" localSheetId="5" hidden="1">{"TAB1",#N/A,TRUE,"GENERAL";"TAB2",#N/A,TRUE,"GENERAL";"TAB3",#N/A,TRUE,"GENERAL";"TAB4",#N/A,TRUE,"GENERAL";"TAB5",#N/A,TRUE,"GENERAL"}</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[94]Tablas!$A$6:$A$26</definedName>
    <definedName name="VigenciaDolares" localSheetId="5">#REF!</definedName>
    <definedName name="VigenciaDolares" localSheetId="4">#REF!</definedName>
    <definedName name="VigenciaDolares">#REF!</definedName>
    <definedName name="VigenciaPesos" localSheetId="5">#REF!</definedName>
    <definedName name="VigenciaPesos" localSheetId="4">#REF!</definedName>
    <definedName name="VigenciaPesos">#REF!</definedName>
    <definedName name="VIGFUTURA">[94]Tablas!$J$6:$J$8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[52]Personalizar!$E$15</definedName>
    <definedName name="vk" localSheetId="5" hidden="1">{"via1",#N/A,TRUE,"general";"via2",#N/A,TRUE,"general";"via3",#N/A,TRUE,"general"}</definedName>
    <definedName name="vk" localSheetId="4"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5" hidden="1">{"via1",#N/A,TRUE,"general";"via2",#N/A,TRUE,"general";"via3",#N/A,TRUE,"general"}</definedName>
    <definedName name="vsdfj" localSheetId="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5"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util">#REF!</definedName>
    <definedName name="vvcxv" localSheetId="5" hidden="1">{"TAB1",#N/A,TRUE,"GENERAL";"TAB2",#N/A,TRUE,"GENERAL";"TAB3",#N/A,TRUE,"GENERAL";"TAB4",#N/A,TRUE,"GENERAL";"TAB5",#N/A,TRUE,"GENERAL"}</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5" hidden="1">{"via1",#N/A,TRUE,"general";"via2",#N/A,TRUE,"general";"via3",#N/A,TRUE,"general"}</definedName>
    <definedName name="vvvvt" localSheetId="4"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5" hidden="1">{"via1",#N/A,TRUE,"general";"via2",#N/A,TRUE,"general";"via3",#N/A,TRUE,"general"}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'[114]2004'!#REF!</definedName>
    <definedName name="Wcut" localSheetId="5">#REF!</definedName>
    <definedName name="Wcut" localSheetId="4">#REF!</definedName>
    <definedName name="Wcut">#REF!</definedName>
    <definedName name="WD" localSheetId="5">#REF!</definedName>
    <definedName name="WD" localSheetId="4">#REF!</definedName>
    <definedName name="WD">#REF!</definedName>
    <definedName name="WDD" localSheetId="5"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'[39]Res-Accide-10'!#REF!</definedName>
    <definedName name="wedw">#REF!</definedName>
    <definedName name="WEFWE">'[39]Res-Accide-10'!#REF!</definedName>
    <definedName name="WER">'[39]Res-Accide-10'!$S$2:$S$7</definedName>
    <definedName name="werew" localSheetId="5" hidden="1">{"TAB1",#N/A,TRUE,"GENERAL";"TAB2",#N/A,TRUE,"GENERAL";"TAB3",#N/A,TRUE,"GENERAL";"TAB4",#N/A,TRUE,"GENERAL";"TAB5",#N/A,TRUE,"GENERAL"}</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localSheetId="4"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localSheetId="4"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localSheetId="4"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'[39]Res-Accide-10'!#REF!</definedName>
    <definedName name="WQ">#REF!</definedName>
    <definedName name="WQEEWQ" localSheetId="5" hidden="1">{"TAB1",#N/A,TRUE,"GENERAL";"TAB2",#N/A,TRUE,"GENERAL";"TAB3",#N/A,TRUE,"GENERAL";"TAB4",#N/A,TRUE,"GENERAL";"TAB5",#N/A,TRUE,"GENERAL"}</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localSheetId="5" hidden="1">{#N/A,#N/A,TRUE,"1842CWN0"}</definedName>
    <definedName name="wrn.civil._.works." localSheetId="0" hidden="1">{#N/A,#N/A,TRUE,"1842CWN0"}</definedName>
    <definedName name="wrn.civil._.works." localSheetId="4" hidden="1">{#N/A,#N/A,TRUE,"1842CWN0"}</definedName>
    <definedName name="wrn.civil._.works." hidden="1">{#N/A,#N/A,TRUE,"1842CWN0"}</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localSheetId="5" hidden="1">{#N/A,#N/A,TRUE,"INGENIERIA";#N/A,#N/A,TRUE,"COMPRAS";#N/A,#N/A,TRUE,"DIRECCION";#N/A,#N/A,TRUE,"RESUMEN"}</definedName>
    <definedName name="wrn.GERENCIA." localSheetId="0" hidden="1">{#N/A,#N/A,TRUE,"INGENIERIA";#N/A,#N/A,TRUE,"COMPRAS";#N/A,#N/A,TRUE,"DIRECCION";#N/A,#N/A,TRUE,"RESUMEN"}</definedName>
    <definedName name="wrn.GERENCIA." localSheetId="4" hidden="1">{#N/A,#N/A,TRUE,"INGENIERIA";#N/A,#N/A,TRUE,"COMPRAS";#N/A,#N/A,TRUE,"DIRECCION";#N/A,#N/A,TRUE,"RESUMEN"}</definedName>
    <definedName name="wrn.GERENCIA." hidden="1">{#N/A,#N/A,TRUE,"INGENIERIA";#N/A,#N/A,TRUE,"COMPRAS";#N/A,#N/A,TRUE,"DIRECCION";#N/A,#N/A,TRUE,"RESUMEN"}</definedName>
    <definedName name="wrn.OPERADORES." localSheetId="5" hidden="1">{#N/A,#N/A,TRUE,"T1"}</definedName>
    <definedName name="wrn.OPERADORES." localSheetId="4" hidden="1">{#N/A,#N/A,TRUE,"T1"}</definedName>
    <definedName name="wrn.OPERADORES." hidden="1">{#N/A,#N/A,TRUE,"T1"}</definedName>
    <definedName name="wrn.res7" localSheetId="5" hidden="1">{#N/A,#N/A,FALSE,"Hoja1";#N/A,#N/A,FALSE,"Hoja2"}</definedName>
    <definedName name="wrn.res7" localSheetId="4" hidden="1">{#N/A,#N/A,FALSE,"Hoja1";#N/A,#N/A,FALSE,"Hoja2"}</definedName>
    <definedName name="wrn.res7" hidden="1">{#N/A,#N/A,FALSE,"Hoja1";#N/A,#N/A,FALSE,"Hoja2"}</definedName>
    <definedName name="wrn.Resumen." localSheetId="5" hidden="1">{#N/A,#N/A,FALSE,"Hoja1";#N/A,#N/A,FALSE,"Hoja2"}</definedName>
    <definedName name="wrn.Resumen." localSheetId="4" hidden="1">{#N/A,#N/A,FALSE,"Hoja1";#N/A,#N/A,FALSE,"Hoja2"}</definedName>
    <definedName name="wrn.Resumen." hidden="1">{#N/A,#N/A,FALSE,"Hoja1";#N/A,#N/A,FALSE,"Hoja2"}</definedName>
    <definedName name="wrn.TRABFENO." localSheetId="5"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snhed" localSheetId="5"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5" hidden="1">{"TAB1",#N/A,TRUE,"GENERAL";"TAB2",#N/A,TRUE,"GENERAL";"TAB3",#N/A,TRUE,"GENERAL";"TAB4",#N/A,TRUE,"GENERAL";"TAB5",#N/A,TRUE,"GENERAL"}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5" hidden="1">{"via1",#N/A,TRUE,"general";"via2",#N/A,TRUE,"general";"via3",#N/A,TRUE,"general"}</definedName>
    <definedName name="wwded3" localSheetId="4" hidden="1">{"via1",#N/A,TRUE,"general";"via2",#N/A,TRUE,"general";"via3",#N/A,TRUE,"general"}</definedName>
    <definedName name="wwded3" hidden="1">{"via1",#N/A,TRUE,"general";"via2",#N/A,TRUE,"general";"via3",#N/A,TRUE,"general"}</definedName>
    <definedName name="wwwwe" localSheetId="5" hidden="1">{"TAB1",#N/A,TRUE,"GENERAL";"TAB2",#N/A,TRUE,"GENERAL";"TAB3",#N/A,TRUE,"GENERAL";"TAB4",#N/A,TRUE,"GENERAL";"TAB5",#N/A,TRUE,"GENERAL"}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localSheetId="4" hidden="1">{"via1",#N/A,TRUE,"general";"via2",#N/A,TRUE,"general";"via3",#N/A,TRUE,"general"}</definedName>
    <definedName name="wyty" hidden="1">{"via1",#N/A,TRUE,"general";"via2",#N/A,TRUE,"general";"via3",#N/A,TRUE,"general"}</definedName>
    <definedName name="x">#REF!</definedName>
    <definedName name="xcbvbs" localSheetId="5" hidden="1">{"TAB1",#N/A,TRUE,"GENERAL";"TAB2",#N/A,TRUE,"GENERAL";"TAB3",#N/A,TRUE,"GENERAL";"TAB4",#N/A,TRUE,"GENERAL";"TAB5",#N/A,TRUE,"GENERAL"}</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5" hidden="1">{#N/A,#N/A,TRUE,"1842CWN0"}</definedName>
    <definedName name="XSW" localSheetId="0" hidden="1">{#N/A,#N/A,TRUE,"1842CWN0"}</definedName>
    <definedName name="XSW" localSheetId="4" hidden="1">{#N/A,#N/A,TRUE,"1842CWN0"}</definedName>
    <definedName name="XSW" hidden="1">{#N/A,#N/A,TRUE,"1842CWN0"}</definedName>
    <definedName name="xsxs" localSheetId="5" hidden="1">{"TAB1",#N/A,TRUE,"GENERAL";"TAB2",#N/A,TRUE,"GENERAL";"TAB3",#N/A,TRUE,"GENERAL";"TAB4",#N/A,TRUE,"GENERAL";"TAB5",#N/A,TRUE,"GENERAL"}</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5" hidden="1">{"via1",#N/A,TRUE,"general";"via2",#N/A,TRUE,"general";"via3",#N/A,TRUE,"general"}</definedName>
    <definedName name="xxfg" localSheetId="4" hidden="1">{"via1",#N/A,TRUE,"general";"via2",#N/A,TRUE,"general";"via3",#N/A,TRUE,"general"}</definedName>
    <definedName name="xxfg" hidden="1">{"via1",#N/A,TRUE,"general";"via2",#N/A,TRUE,"general";"via3",#N/A,TRUE,"general"}</definedName>
    <definedName name="XXXX" localSheetId="1" hidden="1">#REF!</definedName>
    <definedName name="XXXX" localSheetId="3" hidden="1">#REF!</definedName>
    <definedName name="XXXX" localSheetId="5" hidden="1">#REF!</definedName>
    <definedName name="XXXX" localSheetId="0" hidden="1">#REF!</definedName>
    <definedName name="XXXX" localSheetId="2" hidden="1">#REF!</definedName>
    <definedName name="XXXX" localSheetId="4" hidden="1">#REF!</definedName>
    <definedName name="XXXX" hidden="1">#REF!</definedName>
    <definedName name="xxxxx">[115]!absc</definedName>
    <definedName name="xxxxxds" localSheetId="5" hidden="1">{"via1",#N/A,TRUE,"general";"via2",#N/A,TRUE,"general";"via3",#N/A,TRUE,"general"}</definedName>
    <definedName name="xxxxxds" localSheetId="4" hidden="1">{"via1",#N/A,TRUE,"general";"via2",#N/A,TRUE,"general";"via3",#N/A,TRUE,"general"}</definedName>
    <definedName name="xxxxxds" hidden="1">{"via1",#N/A,TRUE,"general";"via2",#N/A,TRUE,"general";"via3",#N/A,TRUE,"general"}</definedName>
    <definedName name="XXXXXX" localSheetId="5"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5" hidden="1">{"via1",#N/A,TRUE,"general";"via2",#N/A,TRUE,"general";"via3",#N/A,TRUE,"general"}</definedName>
    <definedName name="xxxxxxxxxx29" localSheetId="4" hidden="1">{"via1",#N/A,TRUE,"general";"via2",#N/A,TRUE,"general";"via3",#N/A,TRUE,"general"}</definedName>
    <definedName name="xxxxxxxxxx29" hidden="1">{"via1",#N/A,TRUE,"general";"via2",#N/A,TRUE,"general";"via3",#N/A,TRUE,"general"}</definedName>
    <definedName name="XXXXXXXXXXXX">#REF!</definedName>
    <definedName name="XZS" localSheetId="1" hidden="1">#REF!</definedName>
    <definedName name="XZS" localSheetId="3" hidden="1">#REF!</definedName>
    <definedName name="XZS" localSheetId="5" hidden="1">#REF!</definedName>
    <definedName name="XZS" localSheetId="0" hidden="1">#REF!</definedName>
    <definedName name="XZS" localSheetId="2" hidden="1">#REF!</definedName>
    <definedName name="XZS" localSheetId="4" hidden="1">#REF!</definedName>
    <definedName name="XZS" hidden="1">#REF!</definedName>
    <definedName name="XZXZV" localSheetId="5" hidden="1">{"via1",#N/A,TRUE,"general";"via2",#N/A,TRUE,"general";"via3",#N/A,TRUE,"general"}</definedName>
    <definedName name="XZXZV" localSheetId="4" hidden="1">{"via1",#N/A,TRUE,"general";"via2",#N/A,TRUE,"general";"via3",#N/A,TRUE,"general"}</definedName>
    <definedName name="XZXZV" hidden="1">{"via1",#N/A,TRUE,"general";"via2",#N/A,TRUE,"general";"via3",#N/A,TRUE,"general"}</definedName>
    <definedName name="Y">[28]!absc</definedName>
    <definedName name="y6y6" localSheetId="5" hidden="1">{"via1",#N/A,TRUE,"general";"via2",#N/A,TRUE,"general";"via3",#N/A,TRUE,"general"}</definedName>
    <definedName name="y6y6" localSheetId="4" hidden="1">{"via1",#N/A,TRUE,"general";"via2",#N/A,TRUE,"general";"via3",#N/A,TRUE,"general"}</definedName>
    <definedName name="y6y6" hidden="1">{"via1",#N/A,TRUE,"general";"via2",#N/A,TRUE,"general";"via3",#N/A,TRUE,"general"}</definedName>
    <definedName name="YA">#REF!</definedName>
    <definedName name="yery" localSheetId="5" hidden="1">{"via1",#N/A,TRUE,"general";"via2",#N/A,TRUE,"general";"via3",#N/A,TRUE,"general"}</definedName>
    <definedName name="yery" localSheetId="4" hidden="1">{"via1",#N/A,TRUE,"general";"via2",#N/A,TRUE,"general";"via3",#N/A,TRUE,"general"}</definedName>
    <definedName name="yery" hidden="1">{"via1",#N/A,TRUE,"general";"via2",#N/A,TRUE,"general";"via3",#N/A,TRUE,"general"}</definedName>
    <definedName name="YHN">#REF!</definedName>
    <definedName name="yhy" localSheetId="5" hidden="1">{"TAB1",#N/A,TRUE,"GENERAL";"TAB2",#N/A,TRUE,"GENERAL";"TAB3",#N/A,TRUE,"GENERAL";"TAB4",#N/A,TRUE,"GENERAL";"TAB5",#N/A,TRUE,"GENERAL"}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5"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'[116]AISLAMIENTO CATEGORIAS II Y III'!$G$1:$I$65536</definedName>
    <definedName name="yrey" localSheetId="5" hidden="1">{"via1",#N/A,TRUE,"general";"via2",#N/A,TRUE,"general";"via3",#N/A,TRUE,"general"}</definedName>
    <definedName name="yrey" localSheetId="4"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5" hidden="1">{"TAB1",#N/A,TRUE,"GENERAL";"TAB2",#N/A,TRUE,"GENERAL";"TAB3",#N/A,TRUE,"GENERAL";"TAB4",#N/A,TRUE,"GENERAL";"TAB5",#N/A,TRUE,"GENERAL"}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localSheetId="4"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localSheetId="4"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localSheetId="4"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localSheetId="4"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localSheetId="4"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localSheetId="4" hidden="1">{"via1",#N/A,TRUE,"general";"via2",#N/A,TRUE,"general";"via3",#N/A,TRUE,"general"}</definedName>
    <definedName name="yyyyyf" hidden="1">{"via1",#N/A,TRUE,"general";"via2",#N/A,TRUE,"general";"via3",#N/A,TRUE,"general"}</definedName>
    <definedName name="ZAQ" localSheetId="5" hidden="1">{#N/A,#N/A,TRUE,"INGENIERIA";#N/A,#N/A,TRUE,"COMPRAS";#N/A,#N/A,TRUE,"DIRECCION";#N/A,#N/A,TRUE,"RESUMEN"}</definedName>
    <definedName name="ZAQ" localSheetId="0" hidden="1">{#N/A,#N/A,TRUE,"INGENIERIA";#N/A,#N/A,TRUE,"COMPRAS";#N/A,#N/A,TRUE,"DIRECCION";#N/A,#N/A,TRUE,"RESUMEN"}</definedName>
    <definedName name="ZAQ" localSheetId="4" hidden="1">{#N/A,#N/A,TRUE,"INGENIERIA";#N/A,#N/A,TRUE,"COMPRAS";#N/A,#N/A,TRUE,"DIRECCION";#N/A,#N/A,TRUE,"RESUMEN"}</definedName>
    <definedName name="ZAQ" hidden="1">{#N/A,#N/A,TRUE,"INGENIERIA";#N/A,#N/A,TRUE,"COMPRAS";#N/A,#N/A,TRUE,"DIRECCION";#N/A,#N/A,TRUE,"RESUMEN"}</definedName>
    <definedName name="zdervr" localSheetId="5" hidden="1">{"via1",#N/A,TRUE,"general";"via2",#N/A,TRUE,"general";"via3",#N/A,TRUE,"general"}</definedName>
    <definedName name="zdervr" localSheetId="4"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5">'AIU PMT'!ERR</definedName>
    <definedName name="zx" localSheetId="4">PMT!ERR</definedName>
    <definedName name="zx">[0]!ERR</definedName>
    <definedName name="zxczds" localSheetId="5" hidden="1">{"TAB1",#N/A,TRUE,"GENERAL";"TAB2",#N/A,TRUE,"GENERAL";"TAB3",#N/A,TRUE,"GENERAL";"TAB4",#N/A,TRUE,"GENERAL";"TAB5",#N/A,TRUE,"GENERAL"}</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localSheetId="4"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'[53]A. P. U.'!#REF!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8" i="8" l="1"/>
  <c r="N18" i="8" s="1"/>
  <c r="M16" i="8"/>
  <c r="N16" i="8" s="1"/>
  <c r="N19" i="8" l="1"/>
  <c r="B15" i="3"/>
  <c r="B16" i="3"/>
  <c r="B22" i="3"/>
  <c r="B26" i="3"/>
  <c r="B27" i="3"/>
  <c r="B28" i="3"/>
  <c r="B32" i="3"/>
  <c r="B33" i="3"/>
  <c r="B34" i="3"/>
  <c r="B35" i="3"/>
  <c r="B36" i="3"/>
  <c r="B37" i="3"/>
  <c r="B38" i="3"/>
  <c r="B39" i="3"/>
  <c r="B43" i="3"/>
  <c r="B58" i="3"/>
  <c r="B59" i="3"/>
  <c r="B60" i="3"/>
  <c r="B61" i="3"/>
  <c r="B62" i="3"/>
  <c r="B63" i="3"/>
  <c r="B64" i="3"/>
  <c r="B65" i="3"/>
  <c r="B66" i="3"/>
  <c r="B67" i="3"/>
  <c r="B68" i="3"/>
  <c r="B69" i="3"/>
  <c r="B71" i="3"/>
  <c r="B72" i="3"/>
  <c r="B73" i="3"/>
  <c r="B74" i="3"/>
  <c r="B82" i="3"/>
  <c r="B83" i="3"/>
  <c r="E9" i="9" l="1"/>
  <c r="L36" i="9"/>
  <c r="E28" i="9"/>
  <c r="L28" i="9" s="1"/>
  <c r="B24" i="9"/>
  <c r="B25" i="9" s="1"/>
  <c r="B26" i="9" s="1"/>
  <c r="B27" i="9" s="1"/>
  <c r="B28" i="9" s="1"/>
  <c r="B22" i="9"/>
  <c r="J17" i="9"/>
  <c r="J16" i="9"/>
  <c r="B15" i="9"/>
  <c r="B16" i="9" s="1"/>
  <c r="B17" i="9" s="1"/>
  <c r="B18" i="9" s="1"/>
  <c r="B19" i="9" s="1"/>
  <c r="M28" i="8"/>
  <c r="N28" i="8" s="1"/>
  <c r="B28" i="8"/>
  <c r="M27" i="8"/>
  <c r="N27" i="8" s="1"/>
  <c r="M26" i="8"/>
  <c r="N26" i="8" s="1"/>
  <c r="B26" i="8"/>
  <c r="M25" i="8"/>
  <c r="N25" i="8" s="1"/>
  <c r="B25" i="8"/>
  <c r="M24" i="8"/>
  <c r="N24" i="8" s="1"/>
  <c r="B24" i="8"/>
  <c r="M23" i="8"/>
  <c r="N23" i="8" s="1"/>
  <c r="B23" i="8"/>
  <c r="M22" i="8"/>
  <c r="N22" i="8" s="1"/>
  <c r="B22" i="8"/>
  <c r="N29" i="8" l="1"/>
  <c r="N31" i="8" l="1"/>
  <c r="E25" i="9" l="1"/>
  <c r="L25" i="9" s="1"/>
  <c r="L15" i="9"/>
  <c r="E24" i="9"/>
  <c r="L24" i="9" s="1"/>
  <c r="E26" i="9"/>
  <c r="L26" i="9" s="1"/>
  <c r="L16" i="9"/>
  <c r="L17" i="9"/>
  <c r="E27" i="9"/>
  <c r="L27" i="9" s="1"/>
  <c r="L18" i="9"/>
  <c r="L19" i="9"/>
  <c r="L30" i="9" l="1"/>
  <c r="L20" i="9"/>
  <c r="L32" i="9" l="1"/>
  <c r="L33" i="9" s="1"/>
  <c r="L35" i="9" s="1"/>
  <c r="L39" i="9" s="1"/>
  <c r="M32" i="8" s="1"/>
  <c r="N32" i="8" s="1"/>
  <c r="N33" i="8" s="1"/>
  <c r="N35" i="8" s="1"/>
  <c r="N36" i="8" s="1"/>
  <c r="E28" i="6" l="1"/>
  <c r="E28" i="4"/>
  <c r="L28" i="4" s="1"/>
  <c r="N22" i="3" l="1"/>
  <c r="N23" i="3" s="1"/>
  <c r="L18" i="5" l="1"/>
  <c r="L36" i="6" l="1"/>
  <c r="L28" i="6"/>
  <c r="B27" i="5"/>
  <c r="L17" i="5"/>
  <c r="L16" i="5"/>
  <c r="L13" i="5"/>
  <c r="L14" i="5" s="1"/>
  <c r="L19" i="5" l="1"/>
  <c r="B22" i="6" l="1"/>
  <c r="B24" i="6" s="1"/>
  <c r="B25" i="6" s="1"/>
  <c r="B26" i="6" s="1"/>
  <c r="B27" i="6" s="1"/>
  <c r="B28" i="6" s="1"/>
  <c r="J17" i="6"/>
  <c r="J16" i="6"/>
  <c r="B15" i="6"/>
  <c r="B16" i="6" s="1"/>
  <c r="B17" i="6" s="1"/>
  <c r="B18" i="6" s="1"/>
  <c r="B19" i="6" s="1"/>
  <c r="B29" i="5"/>
  <c r="L27" i="5"/>
  <c r="B23" i="5"/>
  <c r="B18" i="5"/>
  <c r="B17" i="5"/>
  <c r="B16" i="5"/>
  <c r="B13" i="5"/>
  <c r="C7" i="5"/>
  <c r="L36" i="4"/>
  <c r="B22" i="4"/>
  <c r="B24" i="4" s="1"/>
  <c r="B25" i="4" s="1"/>
  <c r="B26" i="4" s="1"/>
  <c r="B27" i="4" s="1"/>
  <c r="B28" i="4" s="1"/>
  <c r="J17" i="4"/>
  <c r="J16" i="4"/>
  <c r="B15" i="4"/>
  <c r="B16" i="4" s="1"/>
  <c r="B17" i="4" s="1"/>
  <c r="B18" i="4" s="1"/>
  <c r="B19" i="4" s="1"/>
  <c r="N83" i="3"/>
  <c r="G82" i="3"/>
  <c r="N74" i="3"/>
  <c r="N72" i="3"/>
  <c r="N69" i="3"/>
  <c r="N68" i="3"/>
  <c r="N64" i="3"/>
  <c r="N63" i="3"/>
  <c r="N61" i="3"/>
  <c r="N58" i="3"/>
  <c r="C57" i="3"/>
  <c r="C58" i="3" s="1"/>
  <c r="C59" i="3" s="1"/>
  <c r="C60" i="3" s="1"/>
  <c r="C61" i="3" s="1"/>
  <c r="C62" i="3" s="1"/>
  <c r="C63" i="3" s="1"/>
  <c r="C64" i="3" s="1"/>
  <c r="C65" i="3" s="1"/>
  <c r="C66" i="3" s="1"/>
  <c r="C67" i="3" s="1"/>
  <c r="C68" i="3" s="1"/>
  <c r="C69" i="3" s="1"/>
  <c r="N49" i="3"/>
  <c r="N48" i="3"/>
  <c r="N39" i="3"/>
  <c r="N36" i="3"/>
  <c r="N35" i="3"/>
  <c r="N34" i="3"/>
  <c r="N32" i="3"/>
  <c r="N26" i="3"/>
  <c r="N16" i="3"/>
  <c r="N15" i="3"/>
  <c r="C6" i="3"/>
  <c r="C71" i="3" l="1"/>
  <c r="C72" i="3" s="1"/>
  <c r="C73" i="3" s="1"/>
  <c r="C74" i="3" s="1"/>
  <c r="N17" i="3"/>
  <c r="N60" i="3"/>
  <c r="L28" i="5"/>
  <c r="N59" i="3"/>
  <c r="N57" i="3"/>
  <c r="H82" i="3"/>
  <c r="H83" i="3"/>
  <c r="N71" i="3"/>
  <c r="N82" i="3"/>
  <c r="G83" i="3"/>
  <c r="N33" i="3"/>
  <c r="J26" i="5"/>
  <c r="J23" i="5"/>
  <c r="K23" i="5" s="1"/>
  <c r="L23" i="5" s="1"/>
  <c r="J25" i="5"/>
  <c r="J24" i="5"/>
  <c r="K24" i="5" s="1"/>
  <c r="J29" i="5"/>
  <c r="K29" i="5" s="1"/>
  <c r="L29" i="5" s="1"/>
  <c r="N37" i="3"/>
  <c r="K38" i="3"/>
  <c r="N38" i="3" s="1"/>
  <c r="N56" i="3"/>
  <c r="N67" i="3"/>
  <c r="N50" i="3"/>
  <c r="N66" i="3"/>
  <c r="N27" i="3"/>
  <c r="N28" i="3"/>
  <c r="N43" i="3"/>
  <c r="N44" i="3"/>
  <c r="N62" i="3"/>
  <c r="N65" i="3"/>
  <c r="N73" i="3"/>
  <c r="N45" i="3" l="1"/>
  <c r="N84" i="3"/>
  <c r="N75" i="3"/>
  <c r="N40" i="3"/>
  <c r="N29" i="3"/>
  <c r="L24" i="5"/>
  <c r="K25" i="5"/>
  <c r="L25" i="5" s="1"/>
  <c r="K26" i="5"/>
  <c r="L26" i="5" s="1"/>
  <c r="N51" i="3" l="1"/>
  <c r="N87" i="3" s="1"/>
  <c r="L30" i="5"/>
  <c r="L32" i="5" l="1"/>
  <c r="L34" i="5" l="1"/>
  <c r="E9" i="6" s="1"/>
  <c r="L16" i="6" s="1"/>
  <c r="E9" i="4"/>
  <c r="E27" i="6" l="1"/>
  <c r="L27" i="6" s="1"/>
  <c r="E24" i="6"/>
  <c r="L24" i="6" s="1"/>
  <c r="L17" i="6"/>
  <c r="L19" i="6"/>
  <c r="L15" i="6"/>
  <c r="L18" i="6"/>
  <c r="E26" i="6"/>
  <c r="L26" i="6" s="1"/>
  <c r="E25" i="6"/>
  <c r="L25" i="6" s="1"/>
  <c r="L19" i="4"/>
  <c r="L18" i="4"/>
  <c r="L17" i="4"/>
  <c r="L16" i="4"/>
  <c r="L15" i="4"/>
  <c r="E27" i="4"/>
  <c r="L27" i="4" s="1"/>
  <c r="E24" i="4"/>
  <c r="L24" i="4" s="1"/>
  <c r="E26" i="4"/>
  <c r="L26" i="4" s="1"/>
  <c r="E25" i="4"/>
  <c r="L25" i="4" s="1"/>
  <c r="L20" i="6" l="1"/>
  <c r="L30" i="6"/>
  <c r="L20" i="4"/>
  <c r="L30" i="4"/>
  <c r="L32" i="6" l="1"/>
  <c r="L33" i="6" s="1"/>
  <c r="L35" i="6" s="1"/>
  <c r="L39" i="6" s="1"/>
  <c r="K36" i="5" s="1"/>
  <c r="L36" i="5" s="1"/>
  <c r="L38" i="5" s="1"/>
  <c r="L40" i="5" s="1"/>
  <c r="L32" i="4"/>
  <c r="L33" i="4" s="1"/>
  <c r="L35" i="4" s="1"/>
  <c r="L39" i="4" s="1"/>
  <c r="L41" i="5" l="1"/>
  <c r="M88" i="3"/>
  <c r="N88" i="3" l="1"/>
  <c r="N89" i="3" s="1"/>
  <c r="O91" i="3" s="1"/>
  <c r="O92" i="3" l="1"/>
</calcChain>
</file>

<file path=xl/sharedStrings.xml><?xml version="1.0" encoding="utf-8"?>
<sst xmlns="http://schemas.openxmlformats.org/spreadsheetml/2006/main" count="413" uniqueCount="225">
  <si>
    <t>ALCALDÍA MAYOR DE BOGOTÁ D.C.</t>
  </si>
  <si>
    <t xml:space="preserve">ALCALDÍA LOCAL DE SANTA FE </t>
  </si>
  <si>
    <t>ÁREA DE GESTIÓN DE DESARROLLO LOCAL DE SANTA FE</t>
  </si>
  <si>
    <t>OFICINA DE INFRAESTRUCTURA</t>
  </si>
  <si>
    <t>ALCALDÍA LOCAL DESANTA FE</t>
  </si>
  <si>
    <t>CONTRATAR A MONTO AGOTABLE Y PRECIOS UNITARIOS FIJOS, EL DIAGNÓSTICO Y LAS OBRAS NECESARIAS PARA LA ADECUACIÓN, MANTENIMIENTO Y/O DOTACIÓN DE LOS PARQUES DE PROXIMIDAD (VECINALES Y DE BOLSILLO) DE LA LOCALIDAD DE SANTA FE</t>
  </si>
  <si>
    <t>PLAN DE GESTIÓN AMBIENTAL, SEGURIDAD Y SALUD EN EL TRABAJO</t>
  </si>
  <si>
    <t>EJECUCIÓN DE OBRA</t>
  </si>
  <si>
    <t>MESES</t>
  </si>
  <si>
    <t>EJECUCIÓN DE OBRAS</t>
  </si>
  <si>
    <t>COMPONTE A. MANEJO DE LA VEGETACION Y DEL PAISAJE</t>
  </si>
  <si>
    <t>ÍTEMS</t>
  </si>
  <si>
    <t>ESPECIFICACIÓN</t>
  </si>
  <si>
    <t>UN.</t>
  </si>
  <si>
    <t>CANTIDAD</t>
  </si>
  <si>
    <t>VALOR UNITARIO</t>
  </si>
  <si>
    <t>VALOR TOTAL</t>
  </si>
  <si>
    <t>A 1</t>
  </si>
  <si>
    <t>MANEJO DE LA VEGETACION EXISTENTE Y DE ACTIVIDADES DE DISEÑO PAISAJISTICO</t>
  </si>
  <si>
    <t>PROTECCION DE ARBOLES</t>
  </si>
  <si>
    <t>TELA VERDE DE CERRAMIENTO (2.10mx250)</t>
  </si>
  <si>
    <t>M2</t>
  </si>
  <si>
    <t>SOPORTE MALLA</t>
  </si>
  <si>
    <t>VARA DE CORREDOR 6.0 M</t>
  </si>
  <si>
    <t>UN</t>
  </si>
  <si>
    <t>SUBTOTAL COMPONENTE A</t>
  </si>
  <si>
    <t xml:space="preserve">COMPONTE B. ACTIVIDADES CONSTRUCTIVAS </t>
  </si>
  <si>
    <t>B 1</t>
  </si>
  <si>
    <t xml:space="preserve"> MANEJO DE CAMPAMENTOS Y CENTROS DE ACOPIO</t>
  </si>
  <si>
    <t>CANECAS PARA CAMPAMENTOS Y FRENTES DE OBRA</t>
  </si>
  <si>
    <t>CANECA PLÁSTICA NEGRA DE 55 GALONES CON TAPA PLANA.</t>
  </si>
  <si>
    <t>SUBTOTAL DEL PROGRAMA C 1</t>
  </si>
  <si>
    <t>B 2</t>
  </si>
  <si>
    <t>MANEJO DE MATERIALES DE CONSTRUCCIÓN</t>
  </si>
  <si>
    <t>PUNTO DE ACOPIO DE MATERIALES</t>
  </si>
  <si>
    <t>PLASTICO NEGRO CALIBRE 6</t>
  </si>
  <si>
    <t>SEÑALIZACION TUBULAR COLOMBINA PLASTICA</t>
  </si>
  <si>
    <t>CINTA PARA SEÑALIZACION DE 500MT X 4" PELIGRO CALIBRE 3.5</t>
  </si>
  <si>
    <t>ROLLO</t>
  </si>
  <si>
    <t>SUBTOTAL DEL PROGRAMA C 2</t>
  </si>
  <si>
    <t>B 3</t>
  </si>
  <si>
    <t>MANEJO INTEGRAL DE RESIDUOS SÓLIDOS</t>
  </si>
  <si>
    <t>ACOPIO TEMPORAL DE RCD EN FRENTES DE OBRA</t>
  </si>
  <si>
    <t>KIT BRIGADA DE ASEO Y LIMPIEZA</t>
  </si>
  <si>
    <t>CARRETILLA  RUEDA NEUMATICA PLATON METALICO CAPACIDAD CINCO PIES CUBICOS MANGO MADERA TIPO BUGGY</t>
  </si>
  <si>
    <t>PALA REDONDA  2 CON CABO</t>
  </si>
  <si>
    <t>CEPILLO INDUSTRIAL DE NYLON CON CABO DE 35CM A 42CM X 9CM X 17CM</t>
  </si>
  <si>
    <t>BARRA DE 18LB CON PUNTA Y PALA 150CM X 10CM</t>
  </si>
  <si>
    <t>SERRUCHO DE 20" DIENTE ENDURECIDO</t>
  </si>
  <si>
    <t>MARTILLO DE BOLA DE 2LB</t>
  </si>
  <si>
    <t>BOLSA PARA BASURA TIPO INDUSTRIAL NEGRA DE 60 x 90 Cm CALIBRE 2 (PAQUETE DE 30 UNIDADES)</t>
  </si>
  <si>
    <t>SUBTOTAL DEL PROGRAMA B 3</t>
  </si>
  <si>
    <t>B 4</t>
  </si>
  <si>
    <t>CONTROL DE EMISIONES ATMOSFERICAS</t>
  </si>
  <si>
    <t>DEMARCACIÓN DEL ÁREA DE TRABAJO</t>
  </si>
  <si>
    <t xml:space="preserve">POLISOMBRA VERDE PARA CERRAMIENTO. (INCLUYE SUMINISTRO E INSTALACION </t>
  </si>
  <si>
    <t>SUBTOTAL DEL PROGRAMA B 4</t>
  </si>
  <si>
    <t xml:space="preserve">B 5 </t>
  </si>
  <si>
    <t>MANEJO INTEGRAL DE CUERPOS DE AGUA</t>
  </si>
  <si>
    <t>PROTECCIÓN DE SUMIDEROS</t>
  </si>
  <si>
    <t>PROTECCION A SUMIDEROS (Incluye suministro y colocación de bolsas de lona y geotextil NT 1600 o similar).</t>
  </si>
  <si>
    <t>UN/MES</t>
  </si>
  <si>
    <t>SUBTOTAL DEL PROGRAMA B 5</t>
  </si>
  <si>
    <t>SUBTOTAL COMPONENTE B</t>
  </si>
  <si>
    <t>COMPONENTE D. GESTIÓN EN SEGURIDAD Y SALUD EN EL TRABAJO</t>
  </si>
  <si>
    <t>C 1</t>
  </si>
  <si>
    <t>SEGURIDAD Y SALUD EN EL TRABAJO</t>
  </si>
  <si>
    <t>BOTIQUIN TIPO A DOTADO PORTATIL</t>
  </si>
  <si>
    <t>CAMILLA FERULA ESPINAL LARGA</t>
  </si>
  <si>
    <t>EXTINTOR POLVO QUIMICO SECO DE 20LB TIPO ABC METALICO CON GANCHO Y AVISO</t>
  </si>
  <si>
    <t>BOTA CUERO LISA NEGRA SEGURIDAD PUNTERA DE ACERO</t>
  </si>
  <si>
    <t>PAR</t>
  </si>
  <si>
    <t>BOTA DE CAUCHO, CINTA AMARILLA, PUNTERA Y PLANTILLA EN ACERO</t>
  </si>
  <si>
    <t>PROTECTOR AUDITIVO TIPO TAPON INSERCION EN SILICONA CON CORDEL EN ESTUCHE</t>
  </si>
  <si>
    <t>PROTECTOR AUDITIVO TIPO COPA</t>
  </si>
  <si>
    <t>BARBUQUEJO EN REATA CON MENTONERA CON TRES APOYOS PARA CASCO</t>
  </si>
  <si>
    <t>GAFAS DE SEGURIDAD</t>
  </si>
  <si>
    <t>OVEROL EN DRILL DOS PIEZAS, CAMISA Y PANTALÓN</t>
  </si>
  <si>
    <t>OVEROL IMPERMEABLE INDUSTRIAL AMARILLO 2 PIEZAS CON CAPUCHA</t>
  </si>
  <si>
    <t>GUANTE CARNAZA REFORZADO EN CARNAZA LARGO</t>
  </si>
  <si>
    <t>GUANTE CAUCHO NEGRO CORRUGADO CALIBRE 35</t>
  </si>
  <si>
    <t>GUANTE NITRILO 13" RESISTENTE CONTRA QUIMICOS COMBUSTIBLES SOLVENTES GRASAS</t>
  </si>
  <si>
    <t>EXÁMENES OCUPACIONALES</t>
  </si>
  <si>
    <t>EXÁMEN MÉDICO OCUPACIONAL DE INGRESO O RETIRO</t>
  </si>
  <si>
    <t>EXAMEN DE AUDIOMETRÍA DE INGRESO O EGRESO</t>
  </si>
  <si>
    <t>EXAMEN DE OPTOMETRÍA DE INGRESO O EGRESO</t>
  </si>
  <si>
    <t>EXAMEN DE ESPIROMETRÍA DE INGRESO O EGRESO</t>
  </si>
  <si>
    <t>SUBTOTAL COMPONENTE C</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</si>
  <si>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</si>
  <si>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D. PLAN DE SEÑALIZACIÓN</t>
  </si>
  <si>
    <t>D 1</t>
  </si>
  <si>
    <t>MANEJO SEÑALIZACIÓN FRENTE DE OBRA</t>
  </si>
  <si>
    <t>SEÑALES DE CAMPAMENTO Y FRENTES DE OBRA</t>
  </si>
  <si>
    <t>SUBTOTAL COMPONENTE D</t>
  </si>
  <si>
    <t>SUBTOTAL COMPONENTES (A+B+C+D)</t>
  </si>
  <si>
    <t>A.I.U.</t>
  </si>
  <si>
    <t>VALOR GLOBAL AMBIENTAL CON AIU : TOTAL COMPONENTES (A+B+C+D)</t>
  </si>
  <si>
    <t>ALCALDÍA MAYOR DE BOGOTÁ</t>
  </si>
  <si>
    <t xml:space="preserve">ÁREA DE GESTIÓN DE DESARROLLO LOCAL DE SANTA FE </t>
  </si>
  <si>
    <t xml:space="preserve">OFICINA DE INFRAESTRUCTURA </t>
  </si>
  <si>
    <t>ALCALDÍA LOCAL DE SANTA FE</t>
  </si>
  <si>
    <t>OBJETO DE LA LICITACIÓN:</t>
  </si>
  <si>
    <t>CONTRATAR A MONTO AGOTABLE Y PRECIOS UNITARIOS FIJOS, EL DIAGNÓSTICO Y LAS OBRAS NECESARIAS PARA LA ADECUACIÓN, MANTENIMIENTO Y/O DOTACIÓN DE LOS PARQUES DE PROXIMIDAD (VECINALES Y DE BOLSILLO) DE LA LOCALIDAD DE SANTA FE.</t>
  </si>
  <si>
    <t>MATRIZ PARA CÁLCULO DE AIU PLAN DE GESTIÓN AMBIENTAL, SEGURIDAD Y SALUD EN EL TRABAJO</t>
  </si>
  <si>
    <t>SUBTOTAL COMPONENTES A+B+C+D</t>
  </si>
  <si>
    <t>FECHA:</t>
  </si>
  <si>
    <t>TERMINO ESTIMADO DE EJECUCIÓN DE OBRA</t>
  </si>
  <si>
    <t>CONTRATO No.</t>
  </si>
  <si>
    <t>1. IMPUESTOS Y GARANTÍAS</t>
  </si>
  <si>
    <t>IMPUESTOS</t>
  </si>
  <si>
    <t>ÍTEM</t>
  </si>
  <si>
    <t>DESCRIPCIÓN</t>
  </si>
  <si>
    <t>IMPUESTO</t>
  </si>
  <si>
    <t>VALOR ($)</t>
  </si>
  <si>
    <t>Contribución Especial (Impuesto de Guerra Ley 1738 Dic 18-2014 Prórroga 4 años)</t>
  </si>
  <si>
    <t>ICA (Ley 14 6 Jul 1983, Res 219 25 Feb 2004)</t>
  </si>
  <si>
    <t>GMF (Ley 1739 23 Dic 2014 modifica el Estatuto Tributario)</t>
  </si>
  <si>
    <t xml:space="preserve">Retefuente </t>
  </si>
  <si>
    <t>Estampilla Unipedagógica (Dec 584 de 19 Dic 2014)</t>
  </si>
  <si>
    <t>SUBTOTAL IMPUESTOS</t>
  </si>
  <si>
    <t>GARANTIAS</t>
  </si>
  <si>
    <t>VR. BASE</t>
  </si>
  <si>
    <t>% ASEGURADO</t>
  </si>
  <si>
    <t>VIGENCIA AMPARO (MESES)</t>
  </si>
  <si>
    <t>TASA ASEGURADORA</t>
  </si>
  <si>
    <t>Cumplimiento</t>
  </si>
  <si>
    <t>GARANTÍA ÚNICA</t>
  </si>
  <si>
    <t>Buen Manejo de Anticipo</t>
  </si>
  <si>
    <t>Salarios y Prestaciones Sociales</t>
  </si>
  <si>
    <t>Estabilidad de la Obra</t>
  </si>
  <si>
    <t>Predios, labores y Operaciones- Vigencia (Decreto 1082 de 2015 Sección III)</t>
  </si>
  <si>
    <t>RESPONSABILIDAD CIVIL EXTRACONTRACTUAL</t>
  </si>
  <si>
    <t>200 SMMLV</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</si>
  <si>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</si>
  <si>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</si>
  <si>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</si>
  <si>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</si>
  <si>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</si>
  <si>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</si>
  <si>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</si>
  <si>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CONTROL DE INVERSIÓN GESTIÓN SOCIAL PARA OBRAS</t>
  </si>
  <si>
    <t>Componente A.  Plan de Gestión Social</t>
  </si>
  <si>
    <t>COMPONENTE</t>
  </si>
  <si>
    <t>Unidad</t>
  </si>
  <si>
    <t>Valor Unitario</t>
  </si>
  <si>
    <t>Cantidad Obra</t>
  </si>
  <si>
    <t>Subtotal</t>
  </si>
  <si>
    <t>A.1</t>
  </si>
  <si>
    <t>Programa de Información</t>
  </si>
  <si>
    <t>A.1.1</t>
  </si>
  <si>
    <t>VÍDEO BEAM - ALQUILER POR DIA</t>
  </si>
  <si>
    <t>DIA</t>
  </si>
  <si>
    <t>Subtotal Programa de Información</t>
  </si>
  <si>
    <t>A.2</t>
  </si>
  <si>
    <t>Programa de Divulgación al Ciudadano</t>
  </si>
  <si>
    <t>A.2.1</t>
  </si>
  <si>
    <t>AFICHE TAMAÑO MEDIO PLIEGO A 4X0 TINTAS EN PROPALCOTE DE 115 GR.</t>
  </si>
  <si>
    <t>A.2.2</t>
  </si>
  <si>
    <t>PLEGABLES DE SOSTENIBILIDAD EN TRES CUERPOS TAMAÑO CARTA A 4X4 TINTAS EN PROPALCOTE.</t>
  </si>
  <si>
    <t>A.2.3</t>
  </si>
  <si>
    <t>IMPRESIÓN HOJA CARTA, A 1X0 TINTAS EN PAPEL BOND DE 75 GR.</t>
  </si>
  <si>
    <t>Subtotal Programa de Divulgación al Ciudadano</t>
  </si>
  <si>
    <t>Cantidad</t>
  </si>
  <si>
    <t>Dedicación Mes</t>
  </si>
  <si>
    <t>Plazo (Meses)</t>
  </si>
  <si>
    <t>Dedicación Total (Meses)</t>
  </si>
  <si>
    <t>B.1</t>
  </si>
  <si>
    <t>Adecuación del Punto IDU - Atención al Ciudadano</t>
  </si>
  <si>
    <t>B.1.1</t>
  </si>
  <si>
    <t>TARIFA MES - EDICIÓN DE INFORME MENSUAL DE INTERVENTORÍA O CONSULTORÍA. Incluye 4 tapas plastificadas tamaño carta color blanco, con 6 tornillos, hojas de papel bond tamaño carta 75 gramos, 170 folios</t>
  </si>
  <si>
    <t>B.1.2</t>
  </si>
  <si>
    <t>ALQUILER DE SILLA PARA ESCRITORIO PARA PUESTO DE TRABAJO</t>
  </si>
  <si>
    <t>B.1.3</t>
  </si>
  <si>
    <t>ALQUILER DE PUESTO DE TRABAJO - ESCRITORIO 75x120x50cm</t>
  </si>
  <si>
    <t>B.1.4</t>
  </si>
  <si>
    <t>ALQUILER DE SILLA PLÁSTICA SIN BRAZOS</t>
  </si>
  <si>
    <t>B.1.5</t>
  </si>
  <si>
    <t>CARTELERA CON MARCO EN ALUMINIO ANODIZADO, PAÑO COLOR GRIS CON CENEFA SUPERIOR, PUERTAS CORREDIZAS. Incl. transporte</t>
  </si>
  <si>
    <t>B.1.6</t>
  </si>
  <si>
    <t>AVISO PUNTO CREA 1.50m x 0.90m EN LÁMINA GALVANIZADA CAL. 24. INCLUYE SUMINISTRO E INSTALACIÓN</t>
  </si>
  <si>
    <t>B.1.7</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</si>
  <si>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</si>
  <si>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Subtotal Programa de Atención al Ciudadano</t>
  </si>
  <si>
    <t>SUBTOTAL COSTOS DE SUBPROGRAMAS DE PLAN DE GESTIÓN SOCIAL</t>
  </si>
  <si>
    <t>SUBTOTAL COSTO DEL PLAN DE GESTIÓN SOCIAL</t>
  </si>
  <si>
    <t>AIU</t>
  </si>
  <si>
    <t>TOTAL COSTO DEL PLAN DE GESTIÓN SOCIAL</t>
  </si>
  <si>
    <t>ÁREA DE GESTIÓN DE DESARROLLO LOCAL SANTA FE</t>
  </si>
  <si>
    <t xml:space="preserve">MATRIZ PARA CÁLCULO DE AIU PLAN DE GESTIÓN SOCIAL </t>
  </si>
  <si>
    <t>SUBTOTAL COMPONENTES A+B</t>
  </si>
  <si>
    <t>3. IMPUESTOS Y GARANTÍAS</t>
  </si>
  <si>
    <t>CONTROL DE INVERSIÓN PLAN DE MANEJO DE TRÁNSITO</t>
  </si>
  <si>
    <t xml:space="preserve">PLAZO: </t>
  </si>
  <si>
    <t>No.</t>
  </si>
  <si>
    <t>TIEMPO</t>
  </si>
  <si>
    <t>CAT</t>
  </si>
  <si>
    <t xml:space="preserve">VALOR UNITARIO (MENSUAL) </t>
  </si>
  <si>
    <t>F.P.</t>
  </si>
  <si>
    <t>DIAGNÓSTICOS</t>
  </si>
  <si>
    <t>OBRA</t>
  </si>
  <si>
    <t>CANT TOTAL</t>
  </si>
  <si>
    <t>VR TOTAL</t>
  </si>
  <si>
    <t>Und</t>
  </si>
  <si>
    <t>Cant</t>
  </si>
  <si>
    <t xml:space="preserve">PERSONAL </t>
  </si>
  <si>
    <t>AFORADOR</t>
  </si>
  <si>
    <t>001550</t>
  </si>
  <si>
    <t>TARIFA MES - PERSONAL DE OBRA - AYUDANTE (No incluye Factor de Prestaciones)</t>
  </si>
  <si>
    <t>MES</t>
  </si>
  <si>
    <t>PALETERO</t>
  </si>
  <si>
    <t>SUBTOTAL COSTOS PERSONAL</t>
  </si>
  <si>
    <t>OTROS</t>
  </si>
  <si>
    <t>SEÑALIZACION TEMPORAL</t>
  </si>
  <si>
    <t>CANALIZACIÓN DE TRÁFICO (INSTALACIÓN, MANTENIMIENTO Y DESINSTALACIÓN MENSUAL) CON SEÑALIZADORES TUBULARES COLOMBINA PLÁSTICA Y TRIPLE CINTA DE SEÑALIZACIÓN (INCLUYE ALQUILER DE SEÑALIZADORES TUBULARES). LONGITUD 3 METROS.</t>
  </si>
  <si>
    <t>ALQUILER SEÑAL VERTICAL GRUPO I (75x75cm) (Incluye Suministro e Instalación)</t>
  </si>
  <si>
    <t xml:space="preserve">ALQUILER BARRERA RELLENABLE (2.00x0.55x1.00m) </t>
  </si>
  <si>
    <t>ALQUILER DE SEÑAL LUMINOSA BIDIRECCIONAL 1.50m x 0.50m (INCLUYE INSTALACIÓN, MANTENIMIENTO Y DESINSTALACIÓN).</t>
  </si>
  <si>
    <t>PASACALLE  IMPRESO EN LONA BANNER (7.00m x 1.00m) INCLUYE PALOS A LOS EXTREMOS</t>
  </si>
  <si>
    <t>CINTA DE SEÑALIZACION CAL 4 (ROLLO 500mx0.10m)</t>
  </si>
  <si>
    <t>ALQUILER DE PALETA PARE-SIGA EN POLIETILENO.</t>
  </si>
  <si>
    <t>SUBTOTAL OTROS COSTOS DIRECTOS</t>
  </si>
  <si>
    <t>SUB TOTAL</t>
  </si>
  <si>
    <t>A.I.U</t>
  </si>
  <si>
    <t>MATRIZ PARA CÁLCULO DE AIU PLAN DE MANEJO DE TRÁNSITO</t>
  </si>
  <si>
    <t>SUBTOTAL COMPONENTES A+B+C+D+E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</si>
</sst>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3" formatCode="_-* #,##0.00_-;\-* #,##0.00_-;_-* &quot;-&quot;??_-;_-@_-"/>
    <numFmt numFmtId="164" formatCode="_-&quot;$&quot;\ * #,##0.00_-;\-&quot;$&quot;\ * #,##0.00_-;_-&quot;$&quot;\ * &quot;-&quot;??_-;_-@_-"/>
    <numFmt numFmtId="165" formatCode="_-&quot;$&quot;* #,##0_-;\-&quot;$&quot;* #,##0_-;_-&quot;$&quot;* &quot;-&quot;_-;_-@_-"/>
    <numFmt numFmtId="166" formatCode="_-&quot;$&quot;* #,##0.00_-;\-&quot;$&quot;* #,##0.00_-;_-&quot;$&quot;* &quot;-&quot;??_-;_-@_-"/>
    <numFmt numFmtId="167" formatCode="_ &quot;$&quot;\ * #,##0_ ;_ &quot;$&quot;\ * \-#,##0_ ;_ &quot;$&quot;\ * &quot;-&quot;_ ;_ @_ "/>
    <numFmt numFmtId="168" formatCode="0.0000%"/>
    <numFmt numFmtId="169" formatCode="[$$-240A]#,##0.00;[Red]\([$$-240A]#,##0.00\)"/>
    <numFmt numFmtId="170" formatCode="0.000"/>
    <numFmt numFmtId="171" formatCode="#,##0.0"/>
    <numFmt numFmtId="172" formatCode="[$$-240A]\ #,##0.00_);[Red]\([$$-240A]\ #,##0.00\)"/>
    <numFmt numFmtId="173" formatCode="0.0"/>
    <numFmt numFmtId="174" formatCode="#,##0.00;[Red]#,##0.00"/>
    <numFmt numFmtId="175" formatCode="_(&quot;$&quot;\ * #,##0.00_);_(&quot;$&quot;\ * \(#,##0.00\);_(&quot;$&quot;\ * &quot;-&quot;??_);_(@_)"/>
    <numFmt numFmtId="176" formatCode="[$$-240A]\ #,##0"/>
    <numFmt numFmtId="177" formatCode="0.0000"/>
    <numFmt numFmtId="178" formatCode="_(* #,##0.00_);_(* \(#,##0.00\);_(* &quot;-&quot;??_);_(@_)"/>
    <numFmt numFmtId="179" formatCode="[$$-240A]\ #,##0.0"/>
    <numFmt numFmtId="180" formatCode="[$$-240A]\ #,##0.00"/>
    <numFmt numFmtId="181" formatCode="_ * #,##0.0_ ;_ * \-#,##0.0_ ;_ * &quot;-&quot;??_ ;_ @_ "/>
    <numFmt numFmtId="182" formatCode="_-* #,##0_-;\-* #,##0_-;_-* &quot;-&quot;??_-;_-@_-"/>
    <numFmt numFmtId="183" formatCode="&quot;$&quot;\ #,##0.00"/>
    <numFmt numFmtId="184" formatCode="&quot;$&quot;\ #,##0.0"/>
    <numFmt numFmtId="185" formatCode="&quot;$&quot;\ #,##0;[Red]&quot;$&quot;\ \-#,##0"/>
    <numFmt numFmtId="186" formatCode="&quot;$&quot;\ #,##0.00;[Red]&quot;$&quot;\ \-#,##0.00"/>
    <numFmt numFmtId="187" formatCode="&quot;$&quot;\ #,##0.0;[Red]&quot;$&quot;\ \-#,##0.0"/>
    <numFmt numFmtId="188" formatCode="_-&quot;$&quot;* #,##0.0000_-;\-&quot;$&quot;* #,##0.0000_-;_-&quot;$&quot;* &quot;-&quot;??_-;_-@_-"/>
    <numFmt numFmtId="189" formatCode="0.000000"/>
    <numFmt numFmtId="190" formatCode="_ &quot;$&quot;\ * #,##0.00_ ;_ &quot;$&quot;\ * \-#,##0.00_ ;_ &quot;$&quot;\ * &quot;-&quot;??_ ;_ @_ "/>
    <numFmt numFmtId="191" formatCode="_-&quot;$&quot;* #,##0_-;\-&quot;$&quot;* #,##0_-;_-&quot;$&quot;* &quot;-&quot;??_-;_-@_-"/>
  </numFmts>
  <fonts count="4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8"/>
      <name val="Arial"/>
      <family val="2"/>
      <charset val="1"/>
    </font>
    <font>
      <b/>
      <sz val="11"/>
      <name val="Arial"/>
      <family val="2"/>
    </font>
    <font>
      <sz val="11"/>
      <name val="Arial"/>
      <family val="2"/>
    </font>
    <font>
      <b/>
      <sz val="11"/>
      <color theme="1"/>
      <name val="Arial"/>
      <family val="2"/>
    </font>
    <font>
      <sz val="8"/>
      <name val="Arial"/>
      <family val="2"/>
    </font>
    <font>
      <b/>
      <sz val="10"/>
      <name val="Arial"/>
      <family val="2"/>
    </font>
    <font>
      <b/>
      <sz val="8"/>
      <name val="Arial"/>
      <family val="2"/>
    </font>
    <font>
      <b/>
      <sz val="9"/>
      <name val="Arial"/>
      <family val="2"/>
    </font>
    <font>
      <sz val="8"/>
      <name val="Arial"/>
      <family val="2"/>
      <charset val="1"/>
    </font>
    <font>
      <sz val="9"/>
      <color theme="1"/>
      <name val="Calibri"/>
      <family val="2"/>
      <scheme val="minor"/>
    </font>
    <font>
      <b/>
      <sz val="10"/>
      <name val="Arial"/>
      <family val="2"/>
      <charset val="1"/>
    </font>
    <font>
      <sz val="9"/>
      <name val="Arial"/>
      <family val="2"/>
      <charset val="1"/>
    </font>
    <font>
      <sz val="5"/>
      <name val="Arial"/>
      <family val="2"/>
    </font>
    <font>
      <sz val="9"/>
      <color theme="1"/>
      <name val="Arial"/>
      <family val="2"/>
    </font>
    <font>
      <sz val="11"/>
      <color theme="1"/>
      <name val="Arial"/>
      <family val="2"/>
    </font>
    <font>
      <b/>
      <sz val="7.5"/>
      <name val="Arial"/>
      <family val="2"/>
    </font>
    <font>
      <b/>
      <sz val="9"/>
      <color indexed="8"/>
      <name val="Arial"/>
      <family val="2"/>
    </font>
    <font>
      <b/>
      <sz val="8"/>
      <color indexed="8"/>
      <name val="Arial"/>
      <family val="2"/>
    </font>
    <font>
      <sz val="9"/>
      <color indexed="8"/>
      <name val="Arial"/>
      <family val="2"/>
    </font>
    <font>
      <sz val="9"/>
      <name val="Arial"/>
      <family val="2"/>
    </font>
    <font>
      <b/>
      <sz val="10"/>
      <color indexed="8"/>
      <name val="Arial"/>
      <family val="2"/>
    </font>
    <font>
      <sz val="11"/>
      <color rgb="FFFF0000"/>
      <name val="Arial"/>
      <family val="2"/>
    </font>
    <font>
      <b/>
      <sz val="11"/>
      <color rgb="FFFF0000"/>
      <name val="Arial"/>
      <family val="2"/>
    </font>
    <font>
      <sz val="11"/>
      <color rgb="FFFFFF00"/>
      <name val="Arial"/>
      <family val="2"/>
    </font>
    <font>
      <b/>
      <sz val="11"/>
      <color rgb="FFFFFF00"/>
      <name val="Arial"/>
      <family val="2"/>
    </font>
    <font>
      <sz val="11"/>
      <color rgb="FF92D050"/>
      <name val="Arial"/>
      <family val="2"/>
    </font>
    <font>
      <b/>
      <sz val="10"/>
      <color theme="1"/>
      <name val="Arial"/>
      <family val="2"/>
    </font>
    <font>
      <b/>
      <sz val="8"/>
      <color theme="1"/>
      <name val="Arial"/>
      <family val="2"/>
    </font>
    <font>
      <b/>
      <sz val="6"/>
      <name val="Arial"/>
      <family val="2"/>
    </font>
    <font>
      <b/>
      <sz val="12"/>
      <name val="Arial"/>
      <family val="2"/>
    </font>
    <font>
      <sz val="11"/>
      <color theme="0"/>
      <name val="Arial"/>
      <family val="2"/>
    </font>
    <font>
      <sz val="11"/>
      <color theme="0" tint="-0.34998626667073579"/>
      <name val="Arial"/>
      <family val="2"/>
    </font>
    <font>
      <sz val="9"/>
      <color theme="0" tint="-0.34998626667073579"/>
      <name val="Arial"/>
      <family val="2"/>
    </font>
    <font>
      <b/>
      <sz val="9"/>
      <color theme="1"/>
      <name val="Arial"/>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rgb="FFFF0000"/>
        <bgColor indexed="64"/>
      </patternFill>
    </fill>
    <fill>
      <patternFill patternType="solid">
        <fgColor rgb="FF00B050"/>
        <bgColor indexed="64"/>
      </patternFill>
    </fill>
    <fill>
      <patternFill patternType="solid">
        <fgColor rgb="FFDBE5F1"/>
        <bgColor rgb="FFDBE5F1"/>
      </patternFill>
    </fill>
    <fill>
      <patternFill patternType="solid">
        <fgColor indexed="22"/>
        <bgColor indexed="64"/>
      </patternFill>
    </fill>
  </fills>
  <borders count="66">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bottom style="thin">
        <color auto="1"/>
      </bottom>
      <diagonal/>
    </border>
    <border>
      <left style="thin">
        <color indexed="64"/>
      </left>
      <right/>
      <top style="thin">
        <color auto="1"/>
      </top>
      <bottom/>
      <diagonal/>
    </border>
    <border>
      <left/>
      <right/>
      <top/>
      <bottom style="thin">
        <color indexed="64"/>
      </bottom>
      <diagonal/>
    </border>
    <border>
      <left/>
      <right style="thin">
        <color indexed="64"/>
      </right>
      <top/>
      <bottom style="thin">
        <color auto="1"/>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thin">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s>
  <cellStyleXfs count="41">
    <xf numFmtId="0" fontId="0" fillId="0" borderId="0"/>
    <xf numFmtId="164" fontId="5" fillId="0" borderId="0" applyFont="0" applyFill="0" applyBorder="0" applyAlignment="0" applyProtection="0"/>
    <xf numFmtId="9" fontId="5" fillId="0" borderId="0" applyFont="0" applyFill="0" applyBorder="0" applyAlignment="0" applyProtection="0"/>
    <xf numFmtId="0" fontId="4" fillId="0" borderId="0"/>
    <xf numFmtId="0" fontId="3" fillId="0" borderId="0"/>
    <xf numFmtId="0" fontId="5" fillId="0" borderId="0"/>
    <xf numFmtId="0" fontId="5" fillId="0" borderId="0"/>
    <xf numFmtId="167"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43" fontId="5" fillId="0" borderId="0" applyFont="0" applyFill="0" applyBorder="0" applyAlignment="0" applyProtection="0"/>
    <xf numFmtId="9" fontId="5" fillId="0" borderId="0" applyFill="0" applyBorder="0" applyAlignment="0" applyProtection="0"/>
    <xf numFmtId="166" fontId="5" fillId="0" borderId="0" applyFont="0" applyFill="0" applyBorder="0" applyAlignment="0" applyProtection="0"/>
    <xf numFmtId="0" fontId="5" fillId="0" borderId="0"/>
    <xf numFmtId="0" fontId="5" fillId="0" borderId="0"/>
    <xf numFmtId="0" fontId="5" fillId="0" borderId="0" applyBorder="0"/>
    <xf numFmtId="0" fontId="5" fillId="0" borderId="0"/>
    <xf numFmtId="9" fontId="5" fillId="0" borderId="0" applyFont="0" applyFill="0" applyBorder="0" applyAlignment="0" applyProtection="0"/>
    <xf numFmtId="178" fontId="5" fillId="0" borderId="0" applyFont="0" applyFill="0" applyBorder="0" applyAlignment="0" applyProtection="0"/>
    <xf numFmtId="43" fontId="5" fillId="0" borderId="0" applyFont="0" applyFill="0" applyBorder="0" applyAlignment="0" applyProtection="0"/>
    <xf numFmtId="178" fontId="2" fillId="0" borderId="0" applyFont="0" applyFill="0" applyBorder="0" applyAlignment="0" applyProtection="0"/>
    <xf numFmtId="178" fontId="5" fillId="0" borderId="0" applyFont="0" applyFill="0" applyBorder="0" applyAlignment="0" applyProtection="0"/>
    <xf numFmtId="9" fontId="2" fillId="0" borderId="0" applyFont="0" applyFill="0" applyBorder="0" applyAlignment="0" applyProtection="0"/>
    <xf numFmtId="0" fontId="5" fillId="0" borderId="0"/>
    <xf numFmtId="43" fontId="5" fillId="0" borderId="0" applyFont="0" applyFill="0" applyBorder="0" applyAlignment="0" applyProtection="0"/>
    <xf numFmtId="166" fontId="5" fillId="0" borderId="0" applyFont="0" applyFill="0" applyBorder="0" applyAlignment="0" applyProtection="0"/>
    <xf numFmtId="0" fontId="5" fillId="0" borderId="0"/>
    <xf numFmtId="9" fontId="5" fillId="0" borderId="0" applyFont="0" applyFill="0" applyBorder="0" applyAlignment="0" applyProtection="0"/>
    <xf numFmtId="165" fontId="5"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5" fillId="0" borderId="0" applyBorder="0"/>
    <xf numFmtId="190" fontId="5"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cellStyleXfs>
  <cellXfs count="586">
    <xf numFmtId="0" fontId="0" fillId="0" borderId="0" xfId="0"/>
    <xf numFmtId="0" fontId="6" fillId="0" borderId="0" xfId="13" applyFont="1" applyAlignment="1">
      <alignment vertical="center"/>
    </xf>
    <xf numFmtId="0" fontId="14" fillId="0" borderId="0" xfId="13" applyFont="1" applyAlignment="1">
      <alignment vertical="center"/>
    </xf>
    <xf numFmtId="0" fontId="14" fillId="0" borderId="0" xfId="13" applyFont="1" applyAlignment="1">
      <alignment horizontal="center" vertical="center"/>
    </xf>
    <xf numFmtId="172" fontId="14" fillId="0" borderId="0" xfId="13" applyNumberFormat="1" applyFont="1" applyAlignment="1">
      <alignment vertical="center"/>
    </xf>
    <xf numFmtId="0" fontId="12" fillId="0" borderId="35" xfId="13" applyFont="1" applyBorder="1" applyAlignment="1">
      <alignment vertical="center"/>
    </xf>
    <xf numFmtId="0" fontId="12" fillId="0" borderId="9" xfId="13" applyFont="1" applyBorder="1" applyAlignment="1">
      <alignment vertical="center"/>
    </xf>
    <xf numFmtId="0" fontId="12" fillId="0" borderId="29" xfId="13" applyFont="1" applyBorder="1" applyAlignment="1">
      <alignment horizontal="left" vertical="center"/>
    </xf>
    <xf numFmtId="0" fontId="12" fillId="0" borderId="0" xfId="13" applyFont="1" applyAlignment="1">
      <alignment horizontal="center" vertical="center" wrapText="1"/>
    </xf>
    <xf numFmtId="0" fontId="6" fillId="0" borderId="0" xfId="13" applyFont="1" applyAlignment="1">
      <alignment horizontal="center" vertical="center"/>
    </xf>
    <xf numFmtId="0" fontId="12" fillId="5" borderId="9" xfId="13" applyFont="1" applyFill="1" applyBorder="1" applyAlignment="1">
      <alignment horizontal="left" vertical="center" wrapText="1"/>
    </xf>
    <xf numFmtId="0" fontId="10" fillId="5" borderId="9" xfId="13" applyFont="1" applyFill="1" applyBorder="1" applyAlignment="1">
      <alignment vertical="center" wrapText="1"/>
    </xf>
    <xf numFmtId="0" fontId="10" fillId="5" borderId="29" xfId="13" applyFont="1" applyFill="1" applyBorder="1" applyAlignment="1">
      <alignment vertical="center" wrapText="1"/>
    </xf>
    <xf numFmtId="169" fontId="14" fillId="0" borderId="0" xfId="13" applyNumberFormat="1" applyFont="1" applyAlignment="1">
      <alignment vertical="center"/>
    </xf>
    <xf numFmtId="37" fontId="12" fillId="0" borderId="0" xfId="13" applyNumberFormat="1" applyFont="1" applyAlignment="1">
      <alignment vertical="center"/>
    </xf>
    <xf numFmtId="0" fontId="10" fillId="0" borderId="6" xfId="13" applyFont="1" applyBorder="1" applyAlignment="1">
      <alignment vertical="center" wrapText="1"/>
    </xf>
    <xf numFmtId="174" fontId="10" fillId="0" borderId="6" xfId="13" applyNumberFormat="1" applyFont="1" applyBorder="1" applyAlignment="1">
      <alignment horizontal="center" vertical="center" wrapText="1"/>
    </xf>
    <xf numFmtId="0" fontId="10" fillId="0" borderId="6" xfId="13" applyFont="1" applyBorder="1" applyAlignment="1">
      <alignment horizontal="justify" vertical="center" wrapText="1"/>
    </xf>
    <xf numFmtId="175" fontId="6" fillId="0" borderId="0" xfId="13" applyNumberFormat="1" applyFont="1" applyAlignment="1">
      <alignment vertical="center"/>
    </xf>
    <xf numFmtId="10" fontId="14" fillId="0" borderId="0" xfId="13" applyNumberFormat="1" applyFont="1" applyAlignment="1">
      <alignment vertical="center"/>
    </xf>
    <xf numFmtId="0" fontId="6" fillId="0" borderId="29" xfId="13" applyFont="1" applyBorder="1" applyAlignment="1">
      <alignment horizontal="left" vertical="center"/>
    </xf>
    <xf numFmtId="0" fontId="8" fillId="0" borderId="0" xfId="20" applyFont="1" applyAlignment="1">
      <alignment vertical="center"/>
    </xf>
    <xf numFmtId="0" fontId="5" fillId="0" borderId="0" xfId="20" applyAlignment="1">
      <alignment horizontal="center" vertical="center"/>
    </xf>
    <xf numFmtId="0" fontId="5" fillId="0" borderId="0" xfId="20" applyAlignment="1">
      <alignment vertical="center"/>
    </xf>
    <xf numFmtId="0" fontId="5" fillId="0" borderId="0" xfId="20"/>
    <xf numFmtId="0" fontId="5" fillId="0" borderId="16" xfId="20" applyBorder="1" applyAlignment="1">
      <alignment vertical="top" wrapText="1"/>
    </xf>
    <xf numFmtId="0" fontId="5" fillId="0" borderId="24" xfId="20" applyBorder="1" applyAlignment="1">
      <alignment vertical="top" wrapText="1"/>
    </xf>
    <xf numFmtId="0" fontId="5" fillId="0" borderId="46" xfId="22" applyBorder="1" applyAlignment="1">
      <alignment horizontal="left" vertical="center"/>
    </xf>
    <xf numFmtId="0" fontId="5" fillId="0" borderId="46" xfId="22" applyBorder="1" applyAlignment="1">
      <alignment horizontal="center" vertical="center"/>
    </xf>
    <xf numFmtId="173" fontId="5" fillId="0" borderId="46" xfId="22" applyNumberFormat="1" applyBorder="1" applyAlignment="1">
      <alignment horizontal="center" vertical="center"/>
    </xf>
    <xf numFmtId="2" fontId="5" fillId="0" borderId="46" xfId="23" applyNumberFormat="1" applyFont="1" applyFill="1" applyBorder="1" applyAlignment="1">
      <alignment horizontal="center" vertical="center"/>
    </xf>
    <xf numFmtId="2" fontId="5" fillId="0" borderId="46" xfId="22" applyNumberFormat="1" applyBorder="1" applyAlignment="1">
      <alignment horizontal="center" vertical="center"/>
    </xf>
    <xf numFmtId="176" fontId="5" fillId="0" borderId="46" xfId="22" applyNumberFormat="1" applyBorder="1" applyAlignment="1">
      <alignment horizontal="right" vertical="center"/>
    </xf>
    <xf numFmtId="177" fontId="5" fillId="0" borderId="46" xfId="22" applyNumberFormat="1" applyBorder="1" applyAlignment="1">
      <alignment horizontal="center" vertical="center"/>
    </xf>
    <xf numFmtId="0" fontId="11" fillId="0" borderId="9" xfId="21" applyFont="1" applyBorder="1" applyAlignment="1">
      <alignment vertical="center"/>
    </xf>
    <xf numFmtId="0" fontId="8" fillId="0" borderId="0" xfId="20" applyFont="1" applyAlignment="1">
      <alignment horizontal="center" vertical="center"/>
    </xf>
    <xf numFmtId="182" fontId="5" fillId="0" borderId="6" xfId="27" applyNumberFormat="1" applyFont="1" applyFill="1" applyBorder="1" applyAlignment="1">
      <alignment horizontal="center" vertical="center"/>
    </xf>
    <xf numFmtId="2" fontId="8" fillId="0" borderId="0" xfId="20" applyNumberFormat="1" applyFont="1" applyAlignment="1">
      <alignment vertical="center"/>
    </xf>
    <xf numFmtId="0" fontId="11" fillId="0" borderId="0" xfId="22" applyFont="1" applyAlignment="1">
      <alignment vertical="center" wrapText="1"/>
    </xf>
    <xf numFmtId="179" fontId="8" fillId="0" borderId="0" xfId="20" applyNumberFormat="1" applyFont="1" applyAlignment="1">
      <alignment vertical="center"/>
    </xf>
    <xf numFmtId="0" fontId="5" fillId="0" borderId="0" xfId="29" applyAlignment="1">
      <alignment horizontal="center" vertical="center"/>
    </xf>
    <xf numFmtId="0" fontId="5" fillId="0" borderId="0" xfId="29" applyAlignment="1">
      <alignment vertical="center"/>
    </xf>
    <xf numFmtId="0" fontId="5" fillId="2" borderId="16" xfId="29" applyFill="1" applyBorder="1" applyAlignment="1">
      <alignment vertical="center"/>
    </xf>
    <xf numFmtId="0" fontId="5" fillId="2" borderId="24" xfId="29" applyFill="1" applyBorder="1" applyAlignment="1">
      <alignment vertical="center"/>
    </xf>
    <xf numFmtId="0" fontId="5" fillId="2" borderId="0" xfId="29" applyFill="1" applyAlignment="1">
      <alignment vertical="center"/>
    </xf>
    <xf numFmtId="0" fontId="5" fillId="2" borderId="23" xfId="29" applyFill="1" applyBorder="1" applyAlignment="1">
      <alignment vertical="center"/>
    </xf>
    <xf numFmtId="0" fontId="5" fillId="0" borderId="0" xfId="29" applyAlignment="1">
      <alignment vertical="top" wrapText="1"/>
    </xf>
    <xf numFmtId="0" fontId="5" fillId="0" borderId="46" xfId="29" applyBorder="1" applyAlignment="1">
      <alignment vertical="center"/>
    </xf>
    <xf numFmtId="0" fontId="11" fillId="0" borderId="2" xfId="29" applyFont="1" applyBorder="1" applyAlignment="1">
      <alignment vertical="center"/>
    </xf>
    <xf numFmtId="0" fontId="5" fillId="0" borderId="22" xfId="29" applyBorder="1" applyAlignment="1">
      <alignment vertical="center"/>
    </xf>
    <xf numFmtId="0" fontId="11" fillId="0" borderId="13" xfId="29" applyFont="1" applyBorder="1" applyAlignment="1">
      <alignment vertical="center"/>
    </xf>
    <xf numFmtId="0" fontId="10" fillId="2" borderId="35" xfId="13" applyFont="1" applyFill="1" applyBorder="1" applyAlignment="1">
      <alignment horizontal="left" vertical="center"/>
    </xf>
    <xf numFmtId="0" fontId="10" fillId="2" borderId="9" xfId="13" applyFont="1" applyFill="1" applyBorder="1" applyAlignment="1">
      <alignment horizontal="left" vertical="center"/>
    </xf>
    <xf numFmtId="0" fontId="10" fillId="2" borderId="29" xfId="13" applyFont="1" applyFill="1" applyBorder="1" applyAlignment="1">
      <alignment horizontal="left" vertical="center"/>
    </xf>
    <xf numFmtId="0" fontId="15" fillId="0" borderId="0" xfId="29" applyFont="1"/>
    <xf numFmtId="10" fontId="15" fillId="0" borderId="0" xfId="29" applyNumberFormat="1" applyFont="1"/>
    <xf numFmtId="0" fontId="18" fillId="0" borderId="6" xfId="13" applyFont="1" applyBorder="1" applyAlignment="1">
      <alignment horizontal="center" vertical="center" wrapText="1"/>
    </xf>
    <xf numFmtId="175" fontId="14" fillId="0" borderId="0" xfId="13" applyNumberFormat="1" applyFont="1" applyAlignment="1">
      <alignment vertical="center"/>
    </xf>
    <xf numFmtId="43" fontId="14" fillId="0" borderId="0" xfId="30" applyFont="1" applyFill="1" applyAlignment="1">
      <alignment vertical="center"/>
    </xf>
    <xf numFmtId="166" fontId="6" fillId="0" borderId="0" xfId="31" applyFont="1" applyFill="1" applyAlignment="1">
      <alignment vertical="center"/>
    </xf>
    <xf numFmtId="10" fontId="17" fillId="6" borderId="0" xfId="19" applyNumberFormat="1" applyFont="1" applyFill="1" applyAlignment="1">
      <alignment horizontal="center" vertical="center"/>
    </xf>
    <xf numFmtId="0" fontId="19" fillId="0" borderId="0" xfId="29" applyFont="1" applyAlignment="1">
      <alignment vertical="center"/>
    </xf>
    <xf numFmtId="0" fontId="5" fillId="0" borderId="0" xfId="29"/>
    <xf numFmtId="0" fontId="20" fillId="0" borderId="0" xfId="29" applyFont="1"/>
    <xf numFmtId="0" fontId="11" fillId="0" borderId="0" xfId="29" applyFont="1" applyAlignment="1">
      <alignment vertical="center"/>
    </xf>
    <xf numFmtId="0" fontId="11" fillId="0" borderId="0" xfId="29" applyFont="1" applyAlignment="1">
      <alignment vertical="top"/>
    </xf>
    <xf numFmtId="0" fontId="5" fillId="0" borderId="46" xfId="29" applyBorder="1" applyAlignment="1">
      <alignment vertical="top" wrapText="1"/>
    </xf>
    <xf numFmtId="0" fontId="23" fillId="5" borderId="28" xfId="29" applyFont="1" applyFill="1" applyBorder="1" applyAlignment="1">
      <alignment horizontal="center" vertical="center" wrapText="1"/>
    </xf>
    <xf numFmtId="0" fontId="5" fillId="0" borderId="9" xfId="29" applyBorder="1" applyAlignment="1">
      <alignment horizontal="center" vertical="center" wrapText="1"/>
    </xf>
    <xf numFmtId="2" fontId="24" fillId="0" borderId="6" xfId="29" applyNumberFormat="1" applyFont="1" applyBorder="1" applyAlignment="1">
      <alignment horizontal="center" vertical="center" wrapText="1"/>
    </xf>
    <xf numFmtId="0" fontId="19" fillId="0" borderId="6" xfId="29" applyFont="1" applyBorder="1" applyAlignment="1">
      <alignment horizontal="justify" vertical="center" wrapText="1"/>
    </xf>
    <xf numFmtId="0" fontId="20" fillId="0" borderId="9" xfId="29" applyFont="1" applyBorder="1"/>
    <xf numFmtId="0" fontId="22" fillId="0" borderId="29" xfId="29" applyFont="1" applyBorder="1" applyAlignment="1">
      <alignment horizontal="right" vertical="center"/>
    </xf>
    <xf numFmtId="0" fontId="5" fillId="0" borderId="26" xfId="29" applyBorder="1" applyAlignment="1">
      <alignment horizontal="center" vertical="center" wrapText="1"/>
    </xf>
    <xf numFmtId="0" fontId="5" fillId="0" borderId="26" xfId="29" applyBorder="1" applyAlignment="1">
      <alignment horizontal="right" vertical="center" wrapText="1"/>
    </xf>
    <xf numFmtId="0" fontId="23" fillId="5" borderId="6" xfId="29" applyFont="1" applyFill="1" applyBorder="1" applyAlignment="1">
      <alignment horizontal="center" vertical="center" wrapText="1"/>
    </xf>
    <xf numFmtId="0" fontId="8" fillId="0" borderId="0" xfId="29" applyFont="1" applyAlignment="1">
      <alignment horizontal="center" vertical="center"/>
    </xf>
    <xf numFmtId="0" fontId="22" fillId="0" borderId="42" xfId="29" applyFont="1" applyBorder="1" applyAlignment="1">
      <alignment vertical="center" wrapText="1"/>
    </xf>
    <xf numFmtId="0" fontId="20" fillId="0" borderId="0" xfId="29" applyFont="1" applyAlignment="1">
      <alignment horizontal="center"/>
    </xf>
    <xf numFmtId="0" fontId="19" fillId="2" borderId="6" xfId="29" applyFont="1" applyFill="1" applyBorder="1" applyAlignment="1">
      <alignment horizontal="center" vertical="center" wrapText="1"/>
    </xf>
    <xf numFmtId="173" fontId="24" fillId="0" borderId="6" xfId="29" applyNumberFormat="1" applyFont="1" applyBorder="1" applyAlignment="1">
      <alignment vertical="center" wrapText="1"/>
    </xf>
    <xf numFmtId="0" fontId="22" fillId="0" borderId="9" xfId="29" applyFont="1" applyBorder="1" applyAlignment="1">
      <alignment horizontal="center" vertical="center" wrapText="1"/>
    </xf>
    <xf numFmtId="0" fontId="19" fillId="0" borderId="6" xfId="29" applyFont="1" applyBorder="1" applyAlignment="1">
      <alignment horizontal="center" vertical="center" wrapText="1"/>
    </xf>
    <xf numFmtId="171" fontId="24" fillId="0" borderId="6" xfId="29" applyNumberFormat="1" applyFont="1" applyBorder="1" applyAlignment="1">
      <alignment vertical="center" wrapText="1"/>
    </xf>
    <xf numFmtId="0" fontId="9" fillId="0" borderId="0" xfId="29" applyFont="1"/>
    <xf numFmtId="0" fontId="25" fillId="0" borderId="6" xfId="29" applyFont="1" applyBorder="1" applyAlignment="1">
      <alignment horizontal="justify" vertical="center" wrapText="1"/>
    </xf>
    <xf numFmtId="0" fontId="25" fillId="0" borderId="6" xfId="29" applyFont="1" applyBorder="1" applyAlignment="1">
      <alignment horizontal="center" vertical="center" wrapText="1"/>
    </xf>
    <xf numFmtId="0" fontId="8" fillId="0" borderId="0" xfId="29" applyFont="1"/>
    <xf numFmtId="164" fontId="5" fillId="0" borderId="0" xfId="1" applyAlignment="1">
      <alignment vertical="center"/>
    </xf>
    <xf numFmtId="164" fontId="8" fillId="0" borderId="0" xfId="1" applyFont="1" applyAlignment="1">
      <alignment vertical="center"/>
    </xf>
    <xf numFmtId="188" fontId="8" fillId="0" borderId="0" xfId="20" applyNumberFormat="1" applyFont="1" applyAlignment="1">
      <alignment vertical="center"/>
    </xf>
    <xf numFmtId="9" fontId="8" fillId="0" borderId="0" xfId="20" applyNumberFormat="1" applyFont="1" applyAlignment="1">
      <alignment vertical="center"/>
    </xf>
    <xf numFmtId="9" fontId="8" fillId="0" borderId="0" xfId="2" applyFont="1" applyBorder="1" applyAlignment="1">
      <alignment vertical="center"/>
    </xf>
    <xf numFmtId="10" fontId="8" fillId="0" borderId="0" xfId="2" applyNumberFormat="1" applyFont="1" applyAlignment="1">
      <alignment vertical="center"/>
    </xf>
    <xf numFmtId="164" fontId="8" fillId="0" borderId="0" xfId="1" applyFont="1" applyBorder="1" applyAlignment="1">
      <alignment vertical="center"/>
    </xf>
    <xf numFmtId="10" fontId="8" fillId="0" borderId="0" xfId="20" applyNumberFormat="1" applyFont="1" applyAlignment="1">
      <alignment vertical="center"/>
    </xf>
    <xf numFmtId="0" fontId="22" fillId="0" borderId="35" xfId="29" applyFont="1" applyBorder="1" applyAlignment="1">
      <alignment vertical="center" wrapText="1"/>
    </xf>
    <xf numFmtId="0" fontId="8" fillId="0" borderId="31" xfId="20" applyFont="1" applyBorder="1" applyAlignment="1">
      <alignment vertical="center"/>
    </xf>
    <xf numFmtId="0" fontId="11" fillId="0" borderId="48" xfId="22" applyFont="1" applyBorder="1" applyAlignment="1">
      <alignment horizontal="center" vertical="center" wrapText="1"/>
    </xf>
    <xf numFmtId="179" fontId="5" fillId="0" borderId="49" xfId="24" applyNumberFormat="1" applyFont="1" applyFill="1" applyBorder="1" applyAlignment="1">
      <alignment horizontal="right" vertical="center"/>
    </xf>
    <xf numFmtId="0" fontId="11" fillId="0" borderId="8" xfId="21" applyFont="1" applyBorder="1" applyAlignment="1">
      <alignment vertical="center"/>
    </xf>
    <xf numFmtId="179" fontId="8" fillId="0" borderId="23" xfId="20" applyNumberFormat="1" applyFont="1" applyBorder="1" applyAlignment="1">
      <alignment vertical="center"/>
    </xf>
    <xf numFmtId="0" fontId="8" fillId="0" borderId="11" xfId="20" applyFont="1" applyBorder="1" applyAlignment="1">
      <alignment vertical="center"/>
    </xf>
    <xf numFmtId="0" fontId="8" fillId="0" borderId="1" xfId="20" applyFont="1" applyBorder="1" applyAlignment="1">
      <alignment vertical="center"/>
    </xf>
    <xf numFmtId="0" fontId="8" fillId="0" borderId="1" xfId="20" applyFont="1" applyBorder="1" applyAlignment="1">
      <alignment horizontal="center" vertical="center"/>
    </xf>
    <xf numFmtId="0" fontId="5" fillId="0" borderId="31" xfId="29" applyBorder="1" applyAlignment="1">
      <alignment vertical="top" wrapText="1"/>
    </xf>
    <xf numFmtId="0" fontId="5" fillId="0" borderId="23" xfId="29" applyBorder="1" applyAlignment="1">
      <alignment vertical="top" wrapText="1"/>
    </xf>
    <xf numFmtId="0" fontId="5" fillId="0" borderId="31" xfId="29" applyBorder="1" applyAlignment="1">
      <alignment horizontal="center" vertical="center"/>
    </xf>
    <xf numFmtId="0" fontId="5" fillId="0" borderId="23" xfId="29" applyBorder="1" applyAlignment="1">
      <alignment vertical="center"/>
    </xf>
    <xf numFmtId="0" fontId="12" fillId="5" borderId="5" xfId="13" applyFont="1" applyFill="1" applyBorder="1" applyAlignment="1">
      <alignment horizontal="center" vertical="center"/>
    </xf>
    <xf numFmtId="0" fontId="12" fillId="5" borderId="5" xfId="13" applyFont="1" applyFill="1" applyBorder="1" applyAlignment="1">
      <alignment horizontal="center" vertical="center" wrapText="1"/>
    </xf>
    <xf numFmtId="0" fontId="12" fillId="5" borderId="7" xfId="13" applyFont="1" applyFill="1" applyBorder="1" applyAlignment="1">
      <alignment horizontal="center" vertical="center"/>
    </xf>
    <xf numFmtId="170" fontId="14" fillId="0" borderId="5" xfId="13" applyNumberFormat="1" applyFont="1" applyBorder="1" applyAlignment="1">
      <alignment horizontal="center" vertical="center"/>
    </xf>
    <xf numFmtId="169" fontId="10" fillId="0" borderId="7" xfId="13" applyNumberFormat="1" applyFont="1" applyBorder="1" applyAlignment="1">
      <alignment horizontal="right" vertical="center" wrapText="1"/>
    </xf>
    <xf numFmtId="0" fontId="14" fillId="0" borderId="31" xfId="13" applyFont="1" applyBorder="1" applyAlignment="1">
      <alignment horizontal="center" vertical="center"/>
    </xf>
    <xf numFmtId="169" fontId="12" fillId="0" borderId="7" xfId="13" applyNumberFormat="1" applyFont="1" applyBorder="1" applyAlignment="1">
      <alignment vertical="center"/>
    </xf>
    <xf numFmtId="37" fontId="12" fillId="0" borderId="23" xfId="13" applyNumberFormat="1" applyFont="1" applyBorder="1" applyAlignment="1">
      <alignment vertical="center"/>
    </xf>
    <xf numFmtId="10" fontId="11" fillId="0" borderId="10" xfId="17" applyNumberFormat="1" applyFont="1" applyFill="1" applyBorder="1" applyAlignment="1" applyProtection="1">
      <alignment horizontal="center" vertical="center"/>
    </xf>
    <xf numFmtId="10" fontId="12" fillId="0" borderId="7" xfId="13" applyNumberFormat="1" applyFont="1" applyBorder="1" applyAlignment="1">
      <alignment horizontal="center" vertical="center"/>
    </xf>
    <xf numFmtId="0" fontId="6" fillId="0" borderId="31" xfId="13" applyFont="1" applyBorder="1" applyAlignment="1">
      <alignment horizontal="center" vertical="center"/>
    </xf>
    <xf numFmtId="10" fontId="16" fillId="0" borderId="7" xfId="13" applyNumberFormat="1" applyFont="1" applyBorder="1" applyAlignment="1">
      <alignment horizontal="center" vertical="center"/>
    </xf>
    <xf numFmtId="0" fontId="14" fillId="0" borderId="11" xfId="13" applyFont="1" applyBorder="1" applyAlignment="1">
      <alignment horizontal="center" vertical="center"/>
    </xf>
    <xf numFmtId="0" fontId="16" fillId="0" borderId="1" xfId="13" applyFont="1" applyBorder="1" applyAlignment="1">
      <alignment horizontal="left" vertical="center"/>
    </xf>
    <xf numFmtId="0" fontId="16" fillId="0" borderId="1" xfId="13" applyFont="1" applyBorder="1" applyAlignment="1">
      <alignment vertical="center"/>
    </xf>
    <xf numFmtId="168" fontId="16" fillId="0" borderId="12" xfId="13" applyNumberFormat="1" applyFont="1" applyBorder="1" applyAlignment="1">
      <alignment vertical="center"/>
    </xf>
    <xf numFmtId="0" fontId="5" fillId="0" borderId="44" xfId="29" applyBorder="1" applyAlignment="1">
      <alignment horizontal="center" vertical="center" wrapText="1"/>
    </xf>
    <xf numFmtId="0" fontId="20" fillId="0" borderId="31" xfId="29" applyFont="1" applyBorder="1"/>
    <xf numFmtId="0" fontId="0" fillId="0" borderId="49" xfId="29" applyFont="1" applyBorder="1" applyAlignment="1">
      <alignment vertical="center" wrapText="1"/>
    </xf>
    <xf numFmtId="0" fontId="22" fillId="0" borderId="58" xfId="29" applyFont="1" applyBorder="1" applyAlignment="1">
      <alignment horizontal="center" vertical="center" wrapText="1"/>
    </xf>
    <xf numFmtId="0" fontId="24" fillId="0" borderId="5" xfId="29" applyFont="1" applyBorder="1" applyAlignment="1">
      <alignment horizontal="center" vertical="center" wrapText="1"/>
    </xf>
    <xf numFmtId="186" fontId="24" fillId="0" borderId="7" xfId="29" applyNumberFormat="1" applyFont="1" applyBorder="1" applyAlignment="1">
      <alignment horizontal="right" vertical="center" wrapText="1"/>
    </xf>
    <xf numFmtId="0" fontId="5" fillId="0" borderId="8" xfId="29" applyBorder="1" applyAlignment="1">
      <alignment vertical="center" wrapText="1"/>
    </xf>
    <xf numFmtId="186" fontId="22" fillId="0" borderId="10" xfId="29" applyNumberFormat="1" applyFont="1" applyBorder="1" applyAlignment="1">
      <alignment horizontal="right" vertical="center" wrapText="1"/>
    </xf>
    <xf numFmtId="185" fontId="5" fillId="0" borderId="59" xfId="29" applyNumberFormat="1" applyBorder="1" applyAlignment="1">
      <alignment horizontal="right" vertical="center" wrapText="1"/>
    </xf>
    <xf numFmtId="0" fontId="22" fillId="5" borderId="7" xfId="29" applyFont="1" applyFill="1" applyBorder="1" applyAlignment="1">
      <alignment horizontal="center" vertical="center" wrapText="1"/>
    </xf>
    <xf numFmtId="0" fontId="22" fillId="0" borderId="48" xfId="29" applyFont="1" applyBorder="1" applyAlignment="1">
      <alignment horizontal="center" vertical="center" wrapText="1"/>
    </xf>
    <xf numFmtId="0" fontId="20" fillId="0" borderId="23" xfId="29" applyFont="1" applyBorder="1"/>
    <xf numFmtId="0" fontId="22" fillId="0" borderId="5" xfId="29" applyFont="1" applyBorder="1" applyAlignment="1">
      <alignment horizontal="center" vertical="center" wrapText="1"/>
    </xf>
    <xf numFmtId="187" fontId="22" fillId="0" borderId="10" xfId="29" applyNumberFormat="1" applyFont="1" applyBorder="1" applyAlignment="1">
      <alignment horizontal="center" vertical="center" wrapText="1"/>
    </xf>
    <xf numFmtId="186" fontId="25" fillId="0" borderId="7" xfId="29" applyNumberFormat="1" applyFont="1" applyBorder="1" applyAlignment="1">
      <alignment horizontal="right" vertical="center" wrapText="1"/>
    </xf>
    <xf numFmtId="0" fontId="20" fillId="2" borderId="31" xfId="29" applyFont="1" applyFill="1" applyBorder="1"/>
    <xf numFmtId="0" fontId="20" fillId="2" borderId="0" xfId="29" applyFont="1" applyFill="1"/>
    <xf numFmtId="0" fontId="20" fillId="2" borderId="0" xfId="29" applyFont="1" applyFill="1" applyAlignment="1">
      <alignment horizontal="center"/>
    </xf>
    <xf numFmtId="0" fontId="8" fillId="2" borderId="23" xfId="29" applyFont="1" applyFill="1" applyBorder="1"/>
    <xf numFmtId="0" fontId="20" fillId="2" borderId="11" xfId="29" applyFont="1" applyFill="1" applyBorder="1"/>
    <xf numFmtId="0" fontId="20" fillId="2" borderId="1" xfId="29" applyFont="1" applyFill="1" applyBorder="1"/>
    <xf numFmtId="0" fontId="20" fillId="2" borderId="1" xfId="29" applyFont="1" applyFill="1" applyBorder="1" applyAlignment="1">
      <alignment horizontal="center"/>
    </xf>
    <xf numFmtId="0" fontId="5" fillId="2" borderId="0" xfId="29" applyFill="1" applyAlignment="1">
      <alignment horizontal="left" vertical="center" wrapText="1"/>
    </xf>
    <xf numFmtId="0" fontId="5" fillId="2" borderId="0" xfId="29" applyFill="1" applyAlignment="1">
      <alignment horizontal="center" vertical="center" wrapText="1"/>
    </xf>
    <xf numFmtId="10" fontId="5" fillId="2" borderId="0" xfId="29" applyNumberFormat="1" applyFill="1" applyAlignment="1">
      <alignment horizontal="center" vertical="center" wrapText="1"/>
    </xf>
    <xf numFmtId="176" fontId="5" fillId="2" borderId="23" xfId="29" applyNumberFormat="1" applyFill="1" applyBorder="1" applyAlignment="1">
      <alignment horizontal="center" vertical="center" wrapText="1"/>
    </xf>
    <xf numFmtId="0" fontId="5" fillId="2" borderId="31" xfId="29" applyFill="1" applyBorder="1" applyAlignment="1">
      <alignment horizontal="center" vertical="center" wrapText="1"/>
    </xf>
    <xf numFmtId="0" fontId="20" fillId="2" borderId="31" xfId="29" applyFont="1" applyFill="1" applyBorder="1" applyAlignment="1">
      <alignment vertical="center" wrapText="1"/>
    </xf>
    <xf numFmtId="0" fontId="5" fillId="2" borderId="31" xfId="29" applyFill="1" applyBorder="1" applyAlignment="1">
      <alignment horizontal="right" vertical="center" wrapText="1"/>
    </xf>
    <xf numFmtId="0" fontId="20" fillId="2" borderId="11" xfId="29" applyFont="1" applyFill="1" applyBorder="1" applyAlignment="1">
      <alignment vertical="center" wrapText="1"/>
    </xf>
    <xf numFmtId="0" fontId="24" fillId="2" borderId="0" xfId="29" applyFont="1" applyFill="1" applyAlignment="1">
      <alignment vertical="center" wrapText="1"/>
    </xf>
    <xf numFmtId="0" fontId="24" fillId="2" borderId="0" xfId="29" applyFont="1" applyFill="1" applyAlignment="1">
      <alignment horizontal="center" vertical="center" wrapText="1"/>
    </xf>
    <xf numFmtId="0" fontId="5" fillId="2" borderId="0" xfId="29" applyFill="1" applyAlignment="1">
      <alignment horizontal="right" vertical="center" wrapText="1"/>
    </xf>
    <xf numFmtId="187" fontId="22" fillId="2" borderId="23" xfId="29" applyNumberFormat="1" applyFont="1" applyFill="1" applyBorder="1" applyAlignment="1">
      <alignment horizontal="right" vertical="center" wrapText="1"/>
    </xf>
    <xf numFmtId="0" fontId="22" fillId="2" borderId="0" xfId="29" applyFont="1" applyFill="1" applyAlignment="1">
      <alignment vertical="center" wrapText="1"/>
    </xf>
    <xf numFmtId="0" fontId="20" fillId="2" borderId="0" xfId="29" applyFont="1" applyFill="1" applyAlignment="1">
      <alignment vertical="center" wrapText="1"/>
    </xf>
    <xf numFmtId="187" fontId="20" fillId="2" borderId="23" xfId="29" applyNumberFormat="1" applyFont="1" applyFill="1" applyBorder="1" applyAlignment="1">
      <alignment vertical="center" wrapText="1"/>
    </xf>
    <xf numFmtId="0" fontId="22" fillId="2" borderId="9" xfId="29" applyFont="1" applyFill="1" applyBorder="1" applyAlignment="1">
      <alignment vertical="center" wrapText="1"/>
    </xf>
    <xf numFmtId="0" fontId="22" fillId="2" borderId="22" xfId="29" applyFont="1" applyFill="1" applyBorder="1" applyAlignment="1">
      <alignment vertical="center" wrapText="1"/>
    </xf>
    <xf numFmtId="0" fontId="12" fillId="5" borderId="6" xfId="13" applyFont="1" applyFill="1" applyBorder="1" applyAlignment="1">
      <alignment horizontal="center" vertical="center" wrapText="1"/>
    </xf>
    <xf numFmtId="0" fontId="12" fillId="0" borderId="14" xfId="13" applyFont="1" applyBorder="1" applyAlignment="1">
      <alignment horizontal="center" vertical="center"/>
    </xf>
    <xf numFmtId="0" fontId="11" fillId="0" borderId="0" xfId="22" applyFont="1" applyAlignment="1">
      <alignment horizontal="center" vertical="center" wrapText="1"/>
    </xf>
    <xf numFmtId="179" fontId="11" fillId="0" borderId="0" xfId="24" applyNumberFormat="1" applyFont="1" applyFill="1" applyBorder="1" applyAlignment="1">
      <alignment horizontal="right" vertical="center"/>
    </xf>
    <xf numFmtId="179" fontId="11" fillId="0" borderId="23" xfId="24" applyNumberFormat="1" applyFont="1" applyFill="1" applyBorder="1" applyAlignment="1">
      <alignment horizontal="right" vertical="center"/>
    </xf>
    <xf numFmtId="0" fontId="11" fillId="0" borderId="9" xfId="21" applyFont="1" applyBorder="1" applyAlignment="1">
      <alignment horizontal="center" vertical="center"/>
    </xf>
    <xf numFmtId="0" fontId="22" fillId="5" borderId="6" xfId="29" applyFont="1" applyFill="1" applyBorder="1" applyAlignment="1">
      <alignment horizontal="center" vertical="center" wrapText="1"/>
    </xf>
    <xf numFmtId="0" fontId="20" fillId="2" borderId="0" xfId="29" applyFont="1" applyFill="1" applyAlignment="1">
      <alignment horizontal="left" vertical="center" wrapText="1"/>
    </xf>
    <xf numFmtId="0" fontId="22" fillId="5" borderId="28" xfId="29" applyFont="1" applyFill="1" applyBorder="1" applyAlignment="1">
      <alignment horizontal="center" vertical="center" wrapText="1"/>
    </xf>
    <xf numFmtId="0" fontId="22" fillId="0" borderId="10" xfId="29" applyFont="1" applyBorder="1" applyAlignment="1">
      <alignment horizontal="center" vertical="center" wrapText="1"/>
    </xf>
    <xf numFmtId="10" fontId="27" fillId="4" borderId="0" xfId="2" applyNumberFormat="1" applyFont="1" applyFill="1"/>
    <xf numFmtId="0" fontId="29" fillId="0" borderId="0" xfId="29" applyFont="1"/>
    <xf numFmtId="177" fontId="30" fillId="0" borderId="0" xfId="20" applyNumberFormat="1" applyFont="1" applyAlignment="1">
      <alignment vertical="center"/>
    </xf>
    <xf numFmtId="2" fontId="20" fillId="0" borderId="0" xfId="29" applyNumberFormat="1" applyFont="1"/>
    <xf numFmtId="189" fontId="9" fillId="2" borderId="23" xfId="29" applyNumberFormat="1" applyFont="1" applyFill="1" applyBorder="1"/>
    <xf numFmtId="189" fontId="7" fillId="0" borderId="23" xfId="20" applyNumberFormat="1" applyFont="1" applyBorder="1" applyAlignment="1">
      <alignment vertical="center"/>
    </xf>
    <xf numFmtId="10" fontId="28" fillId="0" borderId="55" xfId="2" applyNumberFormat="1" applyFont="1" applyBorder="1" applyAlignment="1">
      <alignment vertical="center"/>
    </xf>
    <xf numFmtId="10" fontId="28" fillId="0" borderId="55" xfId="2" applyNumberFormat="1" applyFont="1" applyBorder="1"/>
    <xf numFmtId="0" fontId="11" fillId="0" borderId="5" xfId="22" applyFont="1" applyBorder="1" applyAlignment="1">
      <alignment horizontal="center" vertical="center" wrapText="1"/>
    </xf>
    <xf numFmtId="10" fontId="7" fillId="6" borderId="6" xfId="28" applyNumberFormat="1" applyFont="1" applyFill="1" applyBorder="1" applyAlignment="1">
      <alignment horizontal="right" vertical="center"/>
    </xf>
    <xf numFmtId="0" fontId="11" fillId="0" borderId="6" xfId="22" applyFont="1" applyBorder="1" applyAlignment="1">
      <alignment horizontal="center" vertical="center"/>
    </xf>
    <xf numFmtId="0" fontId="11" fillId="0" borderId="44" xfId="20" applyFont="1" applyBorder="1" applyAlignment="1">
      <alignment horizontal="center" vertical="center"/>
    </xf>
    <xf numFmtId="0" fontId="11" fillId="0" borderId="5" xfId="20" applyFont="1" applyBorder="1" applyAlignment="1">
      <alignment horizontal="center" vertical="center" wrapText="1"/>
    </xf>
    <xf numFmtId="0" fontId="0" fillId="0" borderId="6" xfId="20" applyFont="1" applyBorder="1" applyAlignment="1">
      <alignment horizontal="justify" vertical="center" wrapText="1"/>
    </xf>
    <xf numFmtId="0" fontId="5" fillId="0" borderId="6" xfId="20" applyBorder="1" applyAlignment="1">
      <alignment horizontal="justify" vertical="center" wrapText="1"/>
    </xf>
    <xf numFmtId="0" fontId="8" fillId="0" borderId="25" xfId="20" applyFont="1" applyBorder="1" applyAlignment="1">
      <alignment vertical="center"/>
    </xf>
    <xf numFmtId="0" fontId="11" fillId="0" borderId="26" xfId="22" applyFont="1" applyBorder="1" applyAlignment="1">
      <alignment vertical="center" wrapText="1"/>
    </xf>
    <xf numFmtId="2" fontId="11" fillId="0" borderId="5" xfId="22" applyNumberFormat="1" applyFont="1" applyBorder="1" applyAlignment="1">
      <alignment horizontal="center" vertical="center"/>
    </xf>
    <xf numFmtId="182" fontId="5" fillId="0" borderId="6" xfId="27" applyNumberFormat="1" applyFont="1" applyFill="1" applyBorder="1" applyAlignment="1">
      <alignment horizontal="center" vertical="center" wrapText="1"/>
    </xf>
    <xf numFmtId="0" fontId="5" fillId="0" borderId="9" xfId="29" applyBorder="1" applyAlignment="1">
      <alignment vertical="center" wrapText="1"/>
    </xf>
    <xf numFmtId="0" fontId="25" fillId="0" borderId="9" xfId="32" applyFont="1" applyBorder="1" applyAlignment="1">
      <alignment horizontal="center" vertical="center" wrapText="1"/>
    </xf>
    <xf numFmtId="185" fontId="24" fillId="0" borderId="29" xfId="29" applyNumberFormat="1" applyFont="1" applyBorder="1" applyAlignment="1">
      <alignment horizontal="right" vertical="center" wrapText="1"/>
    </xf>
    <xf numFmtId="173" fontId="24" fillId="0" borderId="6" xfId="29" applyNumberFormat="1" applyFont="1" applyBorder="1" applyAlignment="1">
      <alignment horizontal="center" vertical="center" wrapText="1"/>
    </xf>
    <xf numFmtId="2" fontId="24" fillId="0" borderId="6" xfId="29" applyNumberFormat="1" applyFont="1" applyBorder="1" applyAlignment="1">
      <alignment vertical="center" wrapText="1"/>
    </xf>
    <xf numFmtId="187" fontId="24" fillId="0" borderId="6" xfId="29" applyNumberFormat="1" applyFont="1" applyBorder="1" applyAlignment="1">
      <alignment horizontal="right" vertical="center" wrapText="1"/>
    </xf>
    <xf numFmtId="4" fontId="24" fillId="0" borderId="6" xfId="29" applyNumberFormat="1" applyFont="1" applyBorder="1" applyAlignment="1">
      <alignment horizontal="center" vertical="center" wrapText="1"/>
    </xf>
    <xf numFmtId="4" fontId="24" fillId="0" borderId="29" xfId="29" applyNumberFormat="1" applyFont="1" applyBorder="1" applyAlignment="1">
      <alignment horizontal="center" vertical="center" wrapText="1"/>
    </xf>
    <xf numFmtId="4" fontId="24" fillId="0" borderId="29" xfId="30" applyNumberFormat="1" applyFont="1" applyFill="1" applyBorder="1" applyAlignment="1">
      <alignment horizontal="center" vertical="center" wrapText="1"/>
    </xf>
    <xf numFmtId="4" fontId="22" fillId="0" borderId="29" xfId="30" applyNumberFormat="1" applyFont="1" applyFill="1" applyBorder="1" applyAlignment="1">
      <alignment horizontal="center" vertical="center" wrapText="1"/>
    </xf>
    <xf numFmtId="2" fontId="25" fillId="0" borderId="6" xfId="29" applyNumberFormat="1" applyFont="1" applyBorder="1" applyAlignment="1">
      <alignment horizontal="center" vertical="center" wrapText="1"/>
    </xf>
    <xf numFmtId="10" fontId="22" fillId="6" borderId="9" xfId="33" applyNumberFormat="1" applyFont="1" applyFill="1" applyBorder="1" applyAlignment="1">
      <alignment vertical="center" wrapText="1"/>
    </xf>
    <xf numFmtId="10" fontId="16" fillId="6" borderId="7" xfId="13" applyNumberFormat="1" applyFont="1" applyFill="1" applyBorder="1" applyAlignment="1">
      <alignment horizontal="center" vertical="center"/>
    </xf>
    <xf numFmtId="0" fontId="31" fillId="7" borderId="0" xfId="20" applyFont="1" applyFill="1" applyAlignment="1">
      <alignment vertical="center"/>
    </xf>
    <xf numFmtId="0" fontId="22" fillId="5" borderId="29" xfId="29" applyFont="1" applyFill="1" applyBorder="1" applyAlignment="1">
      <alignment horizontal="center" vertical="center" wrapText="1"/>
    </xf>
    <xf numFmtId="10" fontId="20" fillId="0" borderId="0" xfId="34" applyNumberFormat="1" applyFont="1"/>
    <xf numFmtId="10" fontId="20" fillId="0" borderId="0" xfId="29" applyNumberFormat="1" applyFont="1"/>
    <xf numFmtId="0" fontId="20" fillId="0" borderId="0" xfId="29" applyFont="1" applyAlignment="1">
      <alignment horizontal="center" vertical="center"/>
    </xf>
    <xf numFmtId="0" fontId="5" fillId="0" borderId="46" xfId="37" applyBorder="1" applyAlignment="1">
      <alignment vertical="center"/>
    </xf>
    <xf numFmtId="0" fontId="5" fillId="0" borderId="49" xfId="37" applyBorder="1" applyAlignment="1">
      <alignment vertical="center"/>
    </xf>
    <xf numFmtId="0" fontId="5" fillId="0" borderId="31" xfId="37" applyBorder="1" applyAlignment="1">
      <alignment horizontal="center" vertical="center"/>
    </xf>
    <xf numFmtId="0" fontId="5" fillId="0" borderId="0" xfId="37" applyBorder="1" applyAlignment="1">
      <alignment horizontal="center" vertical="center"/>
    </xf>
    <xf numFmtId="0" fontId="5" fillId="0" borderId="23" xfId="37" applyBorder="1" applyAlignment="1">
      <alignment horizontal="center" vertical="center"/>
    </xf>
    <xf numFmtId="0" fontId="5" fillId="0" borderId="31" xfId="37" applyBorder="1" applyAlignment="1">
      <alignment vertical="center"/>
    </xf>
    <xf numFmtId="0" fontId="11" fillId="0" borderId="0" xfId="37" applyFont="1" applyBorder="1" applyAlignment="1">
      <alignment vertical="center"/>
    </xf>
    <xf numFmtId="0" fontId="9" fillId="2" borderId="6" xfId="29" applyFont="1" applyFill="1" applyBorder="1" applyAlignment="1">
      <alignment horizontal="center" vertical="center"/>
    </xf>
    <xf numFmtId="0" fontId="32" fillId="0" borderId="42" xfId="29" applyFont="1" applyBorder="1" applyAlignment="1">
      <alignment horizontal="center" vertical="center"/>
    </xf>
    <xf numFmtId="0" fontId="32" fillId="0" borderId="0" xfId="29" applyFont="1" applyAlignment="1">
      <alignment horizontal="center" vertical="center"/>
    </xf>
    <xf numFmtId="0" fontId="5" fillId="0" borderId="0" xfId="37" applyBorder="1" applyAlignment="1">
      <alignment vertical="center"/>
    </xf>
    <xf numFmtId="0" fontId="5" fillId="0" borderId="23" xfId="37" applyBorder="1" applyAlignment="1">
      <alignment vertical="center"/>
    </xf>
    <xf numFmtId="0" fontId="34" fillId="5" borderId="3" xfId="37" applyFont="1" applyFill="1" applyBorder="1" applyAlignment="1">
      <alignment vertical="center" wrapText="1"/>
    </xf>
    <xf numFmtId="0" fontId="11" fillId="0" borderId="5" xfId="37" applyFont="1" applyBorder="1" applyAlignment="1">
      <alignment horizontal="center" vertical="center"/>
    </xf>
    <xf numFmtId="4" fontId="5" fillId="0" borderId="62" xfId="29" applyNumberFormat="1" applyBorder="1" applyAlignment="1">
      <alignment horizontal="center" vertical="center"/>
    </xf>
    <xf numFmtId="4" fontId="5" fillId="0" borderId="61" xfId="29" applyNumberFormat="1" applyBorder="1" applyAlignment="1">
      <alignment horizontal="center" vertical="center"/>
    </xf>
    <xf numFmtId="173" fontId="5" fillId="0" borderId="64" xfId="29" applyNumberFormat="1" applyBorder="1" applyAlignment="1">
      <alignment horizontal="center" vertical="center"/>
    </xf>
    <xf numFmtId="173" fontId="5" fillId="9" borderId="8" xfId="37" applyNumberFormat="1" applyFill="1" applyBorder="1" applyAlignment="1">
      <alignment horizontal="center" vertical="center"/>
    </xf>
    <xf numFmtId="0" fontId="11" fillId="9" borderId="35" xfId="37" applyFont="1" applyFill="1" applyBorder="1" applyAlignment="1">
      <alignment horizontal="right" vertical="center"/>
    </xf>
    <xf numFmtId="173" fontId="5" fillId="9" borderId="9" xfId="37" applyNumberFormat="1" applyFill="1" applyBorder="1" applyAlignment="1">
      <alignment horizontal="left" vertical="center"/>
    </xf>
    <xf numFmtId="0" fontId="5" fillId="9" borderId="9" xfId="37" applyFill="1" applyBorder="1" applyAlignment="1">
      <alignment horizontal="left" vertical="center"/>
    </xf>
    <xf numFmtId="173" fontId="5" fillId="9" borderId="9" xfId="37" applyNumberFormat="1" applyFill="1" applyBorder="1" applyAlignment="1">
      <alignment vertical="center"/>
    </xf>
    <xf numFmtId="4" fontId="5" fillId="9" borderId="9" xfId="37" applyNumberFormat="1" applyFill="1" applyBorder="1" applyAlignment="1">
      <alignment horizontal="right" vertical="center"/>
    </xf>
    <xf numFmtId="171" fontId="11" fillId="9" borderId="29" xfId="37" applyNumberFormat="1" applyFont="1" applyFill="1" applyBorder="1" applyAlignment="1">
      <alignment horizontal="right" vertical="center"/>
    </xf>
    <xf numFmtId="183" fontId="11" fillId="9" borderId="7" xfId="37" applyNumberFormat="1" applyFont="1" applyFill="1" applyBorder="1" applyAlignment="1">
      <alignment horizontal="right" vertical="center"/>
    </xf>
    <xf numFmtId="0" fontId="11" fillId="0" borderId="35" xfId="37" applyFont="1" applyBorder="1" applyAlignment="1">
      <alignment horizontal="left" vertical="center"/>
    </xf>
    <xf numFmtId="0" fontId="5" fillId="0" borderId="9" xfId="37" applyBorder="1" applyAlignment="1">
      <alignment horizontal="left" vertical="center"/>
    </xf>
    <xf numFmtId="0" fontId="5" fillId="0" borderId="9" xfId="37" applyBorder="1" applyAlignment="1">
      <alignment horizontal="center" vertical="center"/>
    </xf>
    <xf numFmtId="4" fontId="5" fillId="0" borderId="9" xfId="37" applyNumberFormat="1" applyBorder="1" applyAlignment="1">
      <alignment horizontal="right" vertical="center"/>
    </xf>
    <xf numFmtId="171" fontId="5" fillId="0" borderId="9" xfId="37" applyNumberFormat="1" applyBorder="1" applyAlignment="1">
      <alignment horizontal="right" vertical="center"/>
    </xf>
    <xf numFmtId="4" fontId="5" fillId="0" borderId="10" xfId="37" applyNumberFormat="1" applyBorder="1" applyAlignment="1">
      <alignment horizontal="right" vertical="center"/>
    </xf>
    <xf numFmtId="173" fontId="5" fillId="0" borderId="5" xfId="37" applyNumberFormat="1" applyBorder="1" applyAlignment="1">
      <alignment horizontal="center" vertical="center"/>
    </xf>
    <xf numFmtId="0" fontId="5" fillId="0" borderId="6" xfId="37" applyBorder="1" applyAlignment="1">
      <alignment horizontal="justify" vertical="center" wrapText="1"/>
    </xf>
    <xf numFmtId="0" fontId="5" fillId="0" borderId="6" xfId="37" applyBorder="1" applyAlignment="1">
      <alignment horizontal="center" vertical="center"/>
    </xf>
    <xf numFmtId="191" fontId="5" fillId="0" borderId="6" xfId="38" applyNumberFormat="1" applyFont="1" applyFill="1" applyBorder="1" applyAlignment="1">
      <alignment horizontal="center" vertical="center"/>
    </xf>
    <xf numFmtId="184" fontId="5" fillId="0" borderId="10" xfId="37" applyNumberFormat="1" applyBorder="1" applyAlignment="1">
      <alignment horizontal="right" vertical="center"/>
    </xf>
    <xf numFmtId="0" fontId="5" fillId="8" borderId="0" xfId="29" applyFill="1" applyAlignment="1">
      <alignment horizontal="center" vertical="center" wrapText="1"/>
    </xf>
    <xf numFmtId="173" fontId="5" fillId="9" borderId="21" xfId="37" applyNumberFormat="1" applyFill="1" applyBorder="1" applyAlignment="1">
      <alignment horizontal="center" vertical="center"/>
    </xf>
    <xf numFmtId="0" fontId="11" fillId="9" borderId="54" xfId="37" applyFont="1" applyFill="1" applyBorder="1" applyAlignment="1">
      <alignment horizontal="right" vertical="center"/>
    </xf>
    <xf numFmtId="173" fontId="5" fillId="9" borderId="22" xfId="37" applyNumberFormat="1" applyFill="1" applyBorder="1" applyAlignment="1">
      <alignment horizontal="left" vertical="center"/>
    </xf>
    <xf numFmtId="0" fontId="5" fillId="9" borderId="22" xfId="37" applyFill="1" applyBorder="1" applyAlignment="1">
      <alignment horizontal="left" vertical="center"/>
    </xf>
    <xf numFmtId="173" fontId="5" fillId="9" borderId="22" xfId="37" applyNumberFormat="1" applyFill="1" applyBorder="1" applyAlignment="1">
      <alignment vertical="center"/>
    </xf>
    <xf numFmtId="4" fontId="5" fillId="9" borderId="22" xfId="37" applyNumberFormat="1" applyFill="1" applyBorder="1" applyAlignment="1">
      <alignment horizontal="right" vertical="center"/>
    </xf>
    <xf numFmtId="183" fontId="11" fillId="9" borderId="36" xfId="37" applyNumberFormat="1" applyFont="1" applyFill="1" applyBorder="1" applyAlignment="1">
      <alignment horizontal="right" vertical="center"/>
    </xf>
    <xf numFmtId="173" fontId="5" fillId="2" borderId="31" xfId="37" applyNumberFormat="1" applyFill="1" applyBorder="1" applyAlignment="1">
      <alignment horizontal="center" vertical="center"/>
    </xf>
    <xf numFmtId="0" fontId="11" fillId="2" borderId="0" xfId="37" applyFont="1" applyFill="1" applyBorder="1" applyAlignment="1">
      <alignment horizontal="right" vertical="center"/>
    </xf>
    <xf numFmtId="173" fontId="11" fillId="2" borderId="0" xfId="37" applyNumberFormat="1" applyFont="1" applyFill="1" applyBorder="1" applyAlignment="1">
      <alignment horizontal="center" vertical="center"/>
    </xf>
    <xf numFmtId="173" fontId="5" fillId="2" borderId="0" xfId="37" applyNumberFormat="1" applyFill="1" applyBorder="1" applyAlignment="1">
      <alignment vertical="center"/>
    </xf>
    <xf numFmtId="4" fontId="5" fillId="2" borderId="0" xfId="37" applyNumberFormat="1" applyFill="1" applyBorder="1" applyAlignment="1">
      <alignment vertical="center"/>
    </xf>
    <xf numFmtId="184" fontId="5" fillId="2" borderId="23" xfId="37" applyNumberFormat="1" applyFill="1" applyBorder="1" applyAlignment="1">
      <alignment vertical="center"/>
    </xf>
    <xf numFmtId="0" fontId="11" fillId="0" borderId="9" xfId="37" applyFont="1" applyBorder="1" applyAlignment="1">
      <alignment horizontal="center" vertical="center"/>
    </xf>
    <xf numFmtId="0" fontId="11" fillId="0" borderId="29" xfId="37" applyFont="1" applyBorder="1" applyAlignment="1">
      <alignment horizontal="center" vertical="center"/>
    </xf>
    <xf numFmtId="183" fontId="11" fillId="0" borderId="7" xfId="38" applyNumberFormat="1" applyFont="1" applyFill="1" applyBorder="1" applyAlignment="1">
      <alignment vertical="center"/>
    </xf>
    <xf numFmtId="4" fontId="11" fillId="0" borderId="9" xfId="37" applyNumberFormat="1" applyFont="1" applyBorder="1" applyAlignment="1">
      <alignment horizontal="center" vertical="center"/>
    </xf>
    <xf numFmtId="10" fontId="11" fillId="0" borderId="6" xfId="39" applyNumberFormat="1" applyFont="1" applyFill="1" applyBorder="1" applyAlignment="1">
      <alignment vertical="center"/>
    </xf>
    <xf numFmtId="0" fontId="5" fillId="2" borderId="31" xfId="37" applyFill="1" applyBorder="1" applyAlignment="1">
      <alignment vertical="center"/>
    </xf>
    <xf numFmtId="0" fontId="5" fillId="2" borderId="0" xfId="37" applyFill="1" applyBorder="1" applyAlignment="1">
      <alignment vertical="center"/>
    </xf>
    <xf numFmtId="189" fontId="9" fillId="2" borderId="23" xfId="33" applyNumberFormat="1" applyFont="1" applyFill="1" applyBorder="1"/>
    <xf numFmtId="0" fontId="20" fillId="0" borderId="0" xfId="40" applyNumberFormat="1" applyFont="1"/>
    <xf numFmtId="0" fontId="36" fillId="0" borderId="0" xfId="29" applyFont="1"/>
    <xf numFmtId="10" fontId="36" fillId="0" borderId="0" xfId="29" applyNumberFormat="1" applyFont="1"/>
    <xf numFmtId="10" fontId="36" fillId="0" borderId="0" xfId="2" applyNumberFormat="1" applyFont="1" applyFill="1"/>
    <xf numFmtId="0" fontId="11" fillId="0" borderId="6" xfId="21" applyFont="1" applyBorder="1" applyAlignment="1">
      <alignment horizontal="center" vertical="center"/>
    </xf>
    <xf numFmtId="0" fontId="11" fillId="0" borderId="6" xfId="29" applyFont="1" applyBorder="1" applyAlignment="1">
      <alignment horizontal="center" vertical="center"/>
    </xf>
    <xf numFmtId="0" fontId="37" fillId="0" borderId="0" xfId="20" applyFont="1" applyAlignment="1">
      <alignment vertical="center"/>
    </xf>
    <xf numFmtId="0" fontId="8" fillId="0" borderId="6" xfId="20" applyFont="1" applyBorder="1" applyAlignment="1">
      <alignment vertical="center"/>
    </xf>
    <xf numFmtId="2" fontId="8" fillId="0" borderId="6" xfId="20" applyNumberFormat="1" applyFont="1" applyBorder="1" applyAlignment="1">
      <alignment vertical="center"/>
    </xf>
    <xf numFmtId="2" fontId="8" fillId="0" borderId="6" xfId="20" applyNumberFormat="1" applyFont="1" applyBorder="1" applyAlignment="1">
      <alignment horizontal="center" vertical="center"/>
    </xf>
    <xf numFmtId="179" fontId="11" fillId="0" borderId="6" xfId="21" applyNumberFormat="1" applyFont="1" applyBorder="1" applyAlignment="1">
      <alignment vertical="center"/>
    </xf>
    <xf numFmtId="0" fontId="38" fillId="3" borderId="0" xfId="29" applyFont="1" applyFill="1" applyAlignment="1">
      <alignment vertical="center"/>
    </xf>
    <xf numFmtId="186" fontId="26" fillId="4" borderId="30" xfId="29" applyNumberFormat="1" applyFont="1" applyFill="1" applyBorder="1" applyAlignment="1">
      <alignment horizontal="right" vertical="center" wrapText="1"/>
    </xf>
    <xf numFmtId="183" fontId="35" fillId="4" borderId="7" xfId="37" applyNumberFormat="1" applyFont="1" applyFill="1" applyBorder="1" applyAlignment="1">
      <alignment vertical="center"/>
    </xf>
    <xf numFmtId="10" fontId="28" fillId="0" borderId="0" xfId="2" applyNumberFormat="1" applyFont="1" applyFill="1" applyBorder="1"/>
    <xf numFmtId="0" fontId="27" fillId="0" borderId="0" xfId="29" applyFont="1"/>
    <xf numFmtId="0" fontId="8" fillId="0" borderId="6" xfId="20" applyFont="1" applyBorder="1" applyAlignment="1">
      <alignment vertical="center" wrapText="1"/>
    </xf>
    <xf numFmtId="173" fontId="5" fillId="0" borderId="31" xfId="29" applyNumberFormat="1" applyBorder="1" applyAlignment="1">
      <alignment horizontal="center" vertical="center"/>
    </xf>
    <xf numFmtId="0" fontId="9" fillId="0" borderId="0" xfId="29" applyFont="1" applyAlignment="1">
      <alignment horizontal="center" vertical="center"/>
    </xf>
    <xf numFmtId="0" fontId="11" fillId="0" borderId="6" xfId="37" applyFont="1" applyBorder="1" applyAlignment="1">
      <alignment horizontal="justify" vertical="center" wrapText="1"/>
    </xf>
    <xf numFmtId="0" fontId="11" fillId="0" borderId="6" xfId="37" applyFont="1" applyBorder="1" applyAlignment="1">
      <alignment horizontal="center" vertical="center"/>
    </xf>
    <xf numFmtId="191" fontId="11" fillId="0" borderId="6" xfId="38" applyNumberFormat="1" applyFont="1" applyFill="1" applyBorder="1" applyAlignment="1">
      <alignment horizontal="center" vertical="center"/>
    </xf>
    <xf numFmtId="173" fontId="11" fillId="5" borderId="28" xfId="37" applyNumberFormat="1" applyFont="1" applyFill="1" applyBorder="1" applyAlignment="1">
      <alignment horizontal="center" vertical="center"/>
    </xf>
    <xf numFmtId="0" fontId="11" fillId="5" borderId="28" xfId="37" applyFont="1" applyFill="1" applyBorder="1" applyAlignment="1">
      <alignment horizontal="center" vertical="center"/>
    </xf>
    <xf numFmtId="0" fontId="11" fillId="5" borderId="28" xfId="37" applyFont="1" applyFill="1" applyBorder="1" applyAlignment="1">
      <alignment horizontal="center" vertical="center" wrapText="1"/>
    </xf>
    <xf numFmtId="0" fontId="11" fillId="0" borderId="6" xfId="37" applyFont="1" applyBorder="1" applyAlignment="1">
      <alignment horizontal="left" vertical="center"/>
    </xf>
    <xf numFmtId="173" fontId="11" fillId="0" borderId="6" xfId="37" applyNumberFormat="1" applyFont="1" applyBorder="1" applyAlignment="1">
      <alignment horizontal="center" vertical="center"/>
    </xf>
    <xf numFmtId="0" fontId="11" fillId="0" borderId="6" xfId="37" applyFont="1" applyBorder="1" applyAlignment="1">
      <alignment horizontal="center" vertical="center" wrapText="1"/>
    </xf>
    <xf numFmtId="173" fontId="11" fillId="0" borderId="6" xfId="29" applyNumberFormat="1" applyFont="1" applyBorder="1" applyAlignment="1">
      <alignment horizontal="center" vertical="center"/>
    </xf>
    <xf numFmtId="0" fontId="5" fillId="0" borderId="6" xfId="29" applyBorder="1" applyAlignment="1">
      <alignment horizontal="center" vertical="center"/>
    </xf>
    <xf numFmtId="2" fontId="5" fillId="0" borderId="6" xfId="29" applyNumberFormat="1" applyBorder="1" applyAlignment="1">
      <alignment horizontal="center" vertical="center"/>
    </xf>
    <xf numFmtId="2" fontId="11" fillId="0" borderId="6" xfId="37" applyNumberFormat="1" applyFont="1" applyBorder="1" applyAlignment="1">
      <alignment horizontal="center" vertical="center" wrapText="1"/>
    </xf>
    <xf numFmtId="173" fontId="5" fillId="0" borderId="6" xfId="29" applyNumberFormat="1" applyBorder="1" applyAlignment="1">
      <alignment horizontal="center" vertical="center"/>
    </xf>
    <xf numFmtId="0" fontId="11" fillId="0" borderId="6" xfId="29" applyFont="1" applyBorder="1" applyAlignment="1">
      <alignment horizontal="center" vertical="center" wrapText="1"/>
    </xf>
    <xf numFmtId="0" fontId="5" fillId="0" borderId="6" xfId="29" applyBorder="1" applyAlignment="1">
      <alignment horizontal="center" vertical="center" wrapText="1"/>
    </xf>
    <xf numFmtId="0" fontId="5" fillId="0" borderId="65" xfId="29" applyBorder="1" applyAlignment="1">
      <alignment horizontal="center" vertical="center" wrapText="1"/>
    </xf>
    <xf numFmtId="0" fontId="5" fillId="0" borderId="61" xfId="29" applyBorder="1" applyAlignment="1">
      <alignment horizontal="center" vertical="center"/>
    </xf>
    <xf numFmtId="183" fontId="5" fillId="0" borderId="7" xfId="37" applyNumberFormat="1" applyBorder="1" applyAlignment="1">
      <alignment horizontal="right" vertical="center"/>
    </xf>
    <xf numFmtId="1" fontId="5" fillId="0" borderId="65" xfId="29" applyNumberFormat="1" applyBorder="1" applyAlignment="1">
      <alignment horizontal="center" vertical="center" wrapText="1"/>
    </xf>
    <xf numFmtId="183" fontId="5" fillId="0" borderId="63" xfId="29" applyNumberFormat="1" applyBorder="1" applyAlignment="1">
      <alignment horizontal="right" vertical="center"/>
    </xf>
    <xf numFmtId="164" fontId="11" fillId="0" borderId="6" xfId="1" applyFont="1" applyFill="1" applyBorder="1" applyAlignment="1">
      <alignment horizontal="center" vertical="center"/>
    </xf>
    <xf numFmtId="49" fontId="20" fillId="0" borderId="0" xfId="29" applyNumberFormat="1" applyFont="1" applyAlignment="1">
      <alignment horizontal="center" vertical="center"/>
    </xf>
    <xf numFmtId="0" fontId="39" fillId="3" borderId="0" xfId="29" applyFont="1" applyFill="1" applyAlignment="1">
      <alignment vertical="center"/>
    </xf>
    <xf numFmtId="0" fontId="19" fillId="3" borderId="0" xfId="29" applyFont="1" applyFill="1" applyAlignment="1">
      <alignment vertical="center"/>
    </xf>
    <xf numFmtId="0" fontId="8" fillId="4" borderId="0" xfId="20" applyFont="1" applyFill="1" applyAlignment="1">
      <alignment vertical="center"/>
    </xf>
    <xf numFmtId="0" fontId="5" fillId="4" borderId="6" xfId="20" applyFill="1" applyBorder="1" applyAlignment="1">
      <alignment horizontal="justify" vertical="center" wrapText="1"/>
    </xf>
    <xf numFmtId="0" fontId="8" fillId="0" borderId="31" xfId="20" applyFont="1" applyBorder="1" applyAlignment="1">
      <alignment horizontal="center" vertical="center"/>
    </xf>
    <xf numFmtId="0" fontId="8" fillId="0" borderId="0" xfId="20" applyFont="1" applyAlignment="1">
      <alignment horizontal="center" vertical="center"/>
    </xf>
    <xf numFmtId="0" fontId="11" fillId="0" borderId="8" xfId="22" applyFont="1" applyBorder="1" applyAlignment="1">
      <alignment horizontal="left" vertical="center" wrapText="1"/>
    </xf>
    <xf numFmtId="0" fontId="11" fillId="0" borderId="9" xfId="22" applyFont="1" applyBorder="1" applyAlignment="1">
      <alignment horizontal="left" vertical="center" wrapText="1"/>
    </xf>
    <xf numFmtId="0" fontId="11" fillId="0" borderId="29" xfId="22" applyFont="1" applyBorder="1" applyAlignment="1">
      <alignment horizontal="left" vertical="center" wrapText="1"/>
    </xf>
    <xf numFmtId="0" fontId="5" fillId="0" borderId="35" xfId="22" applyBorder="1" applyAlignment="1">
      <alignment horizontal="left" vertical="center" wrapText="1"/>
    </xf>
    <xf numFmtId="0" fontId="5" fillId="0" borderId="9" xfId="22" applyBorder="1" applyAlignment="1">
      <alignment horizontal="left" vertical="center" wrapText="1"/>
    </xf>
    <xf numFmtId="0" fontId="5" fillId="0" borderId="29" xfId="22" applyBorder="1" applyAlignment="1">
      <alignment horizontal="left" vertical="center" wrapText="1"/>
    </xf>
    <xf numFmtId="2" fontId="5" fillId="0" borderId="6" xfId="21" applyNumberFormat="1" applyBorder="1" applyAlignment="1">
      <alignment horizontal="center" vertical="center" wrapText="1"/>
    </xf>
    <xf numFmtId="180" fontId="5" fillId="0" borderId="35" xfId="22" applyNumberFormat="1" applyBorder="1" applyAlignment="1">
      <alignment horizontal="right" vertical="center" wrapText="1"/>
    </xf>
    <xf numFmtId="180" fontId="5" fillId="0" borderId="9" xfId="22" applyNumberFormat="1" applyBorder="1" applyAlignment="1">
      <alignment horizontal="right" vertical="center" wrapText="1"/>
    </xf>
    <xf numFmtId="180" fontId="5" fillId="0" borderId="29" xfId="22" applyNumberFormat="1" applyBorder="1" applyAlignment="1">
      <alignment horizontal="right" vertical="center" wrapText="1"/>
    </xf>
    <xf numFmtId="183" fontId="5" fillId="0" borderId="6" xfId="26" applyNumberFormat="1" applyFont="1" applyFill="1" applyBorder="1" applyAlignment="1">
      <alignment horizontal="right" vertical="center" wrapText="1"/>
    </xf>
    <xf numFmtId="183" fontId="5" fillId="0" borderId="7" xfId="26" applyNumberFormat="1" applyFont="1" applyFill="1" applyBorder="1" applyAlignment="1">
      <alignment horizontal="right" vertical="center" wrapText="1"/>
    </xf>
    <xf numFmtId="0" fontId="11" fillId="0" borderId="32" xfId="12" applyFont="1" applyBorder="1" applyAlignment="1">
      <alignment horizontal="center" vertical="center"/>
    </xf>
    <xf numFmtId="0" fontId="11" fillId="0" borderId="33" xfId="12" applyFont="1" applyBorder="1" applyAlignment="1">
      <alignment horizontal="center" vertical="center"/>
    </xf>
    <xf numFmtId="0" fontId="11" fillId="0" borderId="34" xfId="12" applyFont="1" applyBorder="1" applyAlignment="1">
      <alignment horizontal="center" vertical="center"/>
    </xf>
    <xf numFmtId="0" fontId="5" fillId="0" borderId="39" xfId="20" applyBorder="1" applyAlignment="1">
      <alignment horizontal="center" vertical="center"/>
    </xf>
    <xf numFmtId="0" fontId="5" fillId="0" borderId="16" xfId="20" applyBorder="1" applyAlignment="1">
      <alignment horizontal="center" vertical="center"/>
    </xf>
    <xf numFmtId="0" fontId="5" fillId="0" borderId="24" xfId="20" applyBorder="1" applyAlignment="1">
      <alignment horizontal="center" vertical="center"/>
    </xf>
    <xf numFmtId="0" fontId="5" fillId="0" borderId="31" xfId="20" applyBorder="1" applyAlignment="1">
      <alignment horizontal="center" vertical="center"/>
    </xf>
    <xf numFmtId="0" fontId="5" fillId="0" borderId="0" xfId="20" applyAlignment="1">
      <alignment horizontal="center" vertical="center"/>
    </xf>
    <xf numFmtId="0" fontId="5" fillId="0" borderId="23" xfId="20" applyBorder="1" applyAlignment="1">
      <alignment horizontal="center" vertical="center"/>
    </xf>
    <xf numFmtId="0" fontId="5" fillId="0" borderId="48" xfId="20" applyBorder="1" applyAlignment="1">
      <alignment horizontal="center" vertical="center"/>
    </xf>
    <xf numFmtId="0" fontId="5" fillId="0" borderId="46" xfId="20" applyBorder="1" applyAlignment="1">
      <alignment horizontal="center" vertical="center"/>
    </xf>
    <xf numFmtId="0" fontId="5" fillId="0" borderId="49" xfId="20" applyBorder="1" applyAlignment="1">
      <alignment horizontal="center" vertical="center"/>
    </xf>
    <xf numFmtId="0" fontId="11" fillId="0" borderId="5" xfId="20" applyFont="1" applyBorder="1" applyAlignment="1">
      <alignment horizontal="center" vertical="center"/>
    </xf>
    <xf numFmtId="0" fontId="11" fillId="0" borderId="6" xfId="20" applyFont="1" applyBorder="1" applyAlignment="1">
      <alignment horizontal="center" vertical="center"/>
    </xf>
    <xf numFmtId="0" fontId="11" fillId="0" borderId="7" xfId="20" applyFont="1" applyBorder="1" applyAlignment="1">
      <alignment horizontal="center" vertical="center"/>
    </xf>
    <xf numFmtId="0" fontId="11" fillId="0" borderId="13" xfId="20" applyFont="1" applyBorder="1" applyAlignment="1">
      <alignment horizontal="center" vertical="center"/>
    </xf>
    <xf numFmtId="0" fontId="11" fillId="0" borderId="14" xfId="20" applyFont="1" applyBorder="1" applyAlignment="1">
      <alignment horizontal="center" vertical="center"/>
    </xf>
    <xf numFmtId="0" fontId="11" fillId="0" borderId="36" xfId="20" applyFont="1" applyBorder="1" applyAlignment="1">
      <alignment horizontal="center" vertical="center"/>
    </xf>
    <xf numFmtId="0" fontId="12" fillId="0" borderId="21" xfId="20" applyFont="1" applyBorder="1" applyAlignment="1">
      <alignment horizontal="center" vertical="center"/>
    </xf>
    <xf numFmtId="0" fontId="12" fillId="0" borderId="22" xfId="20" applyFont="1" applyBorder="1" applyAlignment="1">
      <alignment horizontal="center" vertical="center"/>
    </xf>
    <xf numFmtId="0" fontId="12" fillId="0" borderId="30" xfId="20" applyFont="1" applyBorder="1" applyAlignment="1">
      <alignment horizontal="center" vertical="center"/>
    </xf>
    <xf numFmtId="0" fontId="11" fillId="0" borderId="15" xfId="20" applyFont="1" applyBorder="1" applyAlignment="1">
      <alignment horizontal="center" vertical="center" wrapText="1"/>
    </xf>
    <xf numFmtId="0" fontId="11" fillId="0" borderId="17" xfId="20" applyFont="1" applyBorder="1" applyAlignment="1">
      <alignment horizontal="center" vertical="center" wrapText="1"/>
    </xf>
    <xf numFmtId="0" fontId="11" fillId="0" borderId="18" xfId="20" applyFont="1" applyBorder="1" applyAlignment="1">
      <alignment horizontal="center" vertical="center" wrapText="1"/>
    </xf>
    <xf numFmtId="0" fontId="11" fillId="3" borderId="5" xfId="21" applyFont="1" applyFill="1" applyBorder="1" applyAlignment="1">
      <alignment horizontal="center" vertical="center"/>
    </xf>
    <xf numFmtId="0" fontId="11" fillId="3" borderId="6" xfId="21" applyFont="1" applyFill="1" applyBorder="1" applyAlignment="1">
      <alignment horizontal="center" vertical="center"/>
    </xf>
    <xf numFmtId="0" fontId="11" fillId="3" borderId="7" xfId="21" applyFont="1" applyFill="1" applyBorder="1" applyAlignment="1">
      <alignment horizontal="center" vertical="center"/>
    </xf>
    <xf numFmtId="0" fontId="11" fillId="0" borderId="6" xfId="21" applyFont="1" applyBorder="1" applyAlignment="1">
      <alignment horizontal="center" vertical="center"/>
    </xf>
    <xf numFmtId="0" fontId="11" fillId="3" borderId="8" xfId="21" applyFont="1" applyFill="1" applyBorder="1" applyAlignment="1">
      <alignment horizontal="center" vertical="center"/>
    </xf>
    <xf numFmtId="0" fontId="11" fillId="3" borderId="9" xfId="21" applyFont="1" applyFill="1" applyBorder="1" applyAlignment="1">
      <alignment horizontal="center" vertical="center"/>
    </xf>
    <xf numFmtId="0" fontId="11" fillId="3" borderId="10" xfId="21" applyFont="1" applyFill="1" applyBorder="1" applyAlignment="1">
      <alignment horizontal="center" vertical="center"/>
    </xf>
    <xf numFmtId="0" fontId="5" fillId="0" borderId="6" xfId="22" applyBorder="1" applyAlignment="1">
      <alignment vertical="center" wrapText="1"/>
    </xf>
    <xf numFmtId="0" fontId="11" fillId="0" borderId="8" xfId="22" applyFont="1" applyBorder="1" applyAlignment="1">
      <alignment horizontal="justify" vertical="center"/>
    </xf>
    <xf numFmtId="0" fontId="11" fillId="0" borderId="9" xfId="22" applyFont="1" applyBorder="1" applyAlignment="1">
      <alignment horizontal="justify" vertical="center"/>
    </xf>
    <xf numFmtId="0" fontId="11" fillId="0" borderId="10" xfId="22" applyFont="1" applyBorder="1" applyAlignment="1">
      <alignment horizontal="justify" vertical="center"/>
    </xf>
    <xf numFmtId="0" fontId="11" fillId="0" borderId="19" xfId="20" applyFont="1" applyBorder="1" applyAlignment="1">
      <alignment horizontal="center" vertical="center"/>
    </xf>
    <xf numFmtId="0" fontId="11" fillId="0" borderId="44" xfId="20" applyFont="1" applyBorder="1" applyAlignment="1">
      <alignment horizontal="center" vertical="center"/>
    </xf>
    <xf numFmtId="0" fontId="11" fillId="0" borderId="44" xfId="20" applyFont="1" applyBorder="1" applyAlignment="1">
      <alignment horizontal="center" vertical="center" wrapText="1"/>
    </xf>
    <xf numFmtId="181" fontId="11" fillId="0" borderId="44" xfId="26" applyNumberFormat="1" applyFont="1" applyFill="1" applyBorder="1" applyAlignment="1">
      <alignment horizontal="center" vertical="center" wrapText="1"/>
    </xf>
    <xf numFmtId="0" fontId="11" fillId="0" borderId="44" xfId="22" applyFont="1" applyBorder="1" applyAlignment="1">
      <alignment horizontal="center" vertical="center"/>
    </xf>
    <xf numFmtId="0" fontId="11" fillId="0" borderId="20" xfId="22" applyFont="1" applyBorder="1" applyAlignment="1">
      <alignment horizontal="center" vertical="center"/>
    </xf>
    <xf numFmtId="0" fontId="11" fillId="0" borderId="6" xfId="20" applyFont="1" applyBorder="1" applyAlignment="1">
      <alignment horizontal="left" vertical="center" wrapText="1"/>
    </xf>
    <xf numFmtId="0" fontId="11" fillId="0" borderId="7" xfId="20" applyFont="1" applyBorder="1" applyAlignment="1">
      <alignment horizontal="left" vertical="center" wrapText="1"/>
    </xf>
    <xf numFmtId="0" fontId="8" fillId="0" borderId="25" xfId="20" applyFont="1" applyBorder="1" applyAlignment="1">
      <alignment horizontal="center" vertical="center"/>
    </xf>
    <xf numFmtId="0" fontId="8" fillId="0" borderId="26" xfId="20" applyFont="1" applyBorder="1" applyAlignment="1">
      <alignment horizontal="center" vertical="center"/>
    </xf>
    <xf numFmtId="0" fontId="8" fillId="0" borderId="27" xfId="20" applyFont="1" applyBorder="1" applyAlignment="1">
      <alignment horizontal="center" vertical="center"/>
    </xf>
    <xf numFmtId="0" fontId="11" fillId="0" borderId="6" xfId="22" applyFont="1" applyBorder="1" applyAlignment="1">
      <alignment horizontal="center" vertical="center" wrapText="1"/>
    </xf>
    <xf numFmtId="184" fontId="11" fillId="0" borderId="6" xfId="24" applyNumberFormat="1" applyFont="1" applyFill="1" applyBorder="1" applyAlignment="1">
      <alignment horizontal="right" vertical="center"/>
    </xf>
    <xf numFmtId="184" fontId="11" fillId="0" borderId="7" xfId="24" applyNumberFormat="1" applyFont="1" applyFill="1" applyBorder="1" applyAlignment="1">
      <alignment horizontal="right" vertical="center"/>
    </xf>
    <xf numFmtId="0" fontId="11" fillId="3" borderId="6" xfId="22" applyFont="1" applyFill="1" applyBorder="1" applyAlignment="1">
      <alignment horizontal="center" vertical="center" wrapText="1"/>
    </xf>
    <xf numFmtId="183" fontId="11" fillId="3" borderId="6" xfId="24" applyNumberFormat="1" applyFont="1" applyFill="1" applyBorder="1" applyAlignment="1">
      <alignment horizontal="right" vertical="center"/>
    </xf>
    <xf numFmtId="183" fontId="11" fillId="3" borderId="7" xfId="24" applyNumberFormat="1" applyFont="1" applyFill="1" applyBorder="1" applyAlignment="1">
      <alignment horizontal="right" vertical="center"/>
    </xf>
    <xf numFmtId="0" fontId="8" fillId="0" borderId="48" xfId="20" applyFont="1" applyBorder="1" applyAlignment="1">
      <alignment horizontal="center" vertical="center"/>
    </xf>
    <xf numFmtId="0" fontId="8" fillId="0" borderId="46" xfId="20" applyFont="1" applyBorder="1" applyAlignment="1">
      <alignment horizontal="center" vertical="center"/>
    </xf>
    <xf numFmtId="0" fontId="8" fillId="0" borderId="49" xfId="20" applyFont="1" applyBorder="1" applyAlignment="1">
      <alignment horizontal="center" vertical="center"/>
    </xf>
    <xf numFmtId="0" fontId="11" fillId="0" borderId="6" xfId="22" applyFont="1" applyBorder="1" applyAlignment="1">
      <alignment horizontal="justify" vertical="center" wrapText="1"/>
    </xf>
    <xf numFmtId="0" fontId="11" fillId="0" borderId="7" xfId="22" applyFont="1" applyBorder="1" applyAlignment="1">
      <alignment horizontal="justify" vertical="center" wrapText="1"/>
    </xf>
    <xf numFmtId="0" fontId="11" fillId="0" borderId="56" xfId="22" applyFont="1" applyBorder="1" applyAlignment="1">
      <alignment horizontal="center" vertical="center" wrapText="1"/>
    </xf>
    <xf numFmtId="0" fontId="11" fillId="0" borderId="57" xfId="22" applyFont="1" applyBorder="1" applyAlignment="1">
      <alignment horizontal="center" vertical="center" wrapText="1"/>
    </xf>
    <xf numFmtId="0" fontId="11" fillId="0" borderId="19" xfId="22" applyFont="1" applyBorder="1" applyAlignment="1">
      <alignment horizontal="center" vertical="center" wrapText="1"/>
    </xf>
    <xf numFmtId="0" fontId="5" fillId="0" borderId="45" xfId="22" applyBorder="1" applyAlignment="1">
      <alignment horizontal="left" vertical="center" wrapText="1"/>
    </xf>
    <xf numFmtId="0" fontId="5" fillId="0" borderId="26" xfId="22" applyBorder="1" applyAlignment="1">
      <alignment horizontal="left" vertical="center" wrapText="1"/>
    </xf>
    <xf numFmtId="0" fontId="5" fillId="0" borderId="27" xfId="22" applyBorder="1" applyAlignment="1">
      <alignment horizontal="left" vertical="center" wrapText="1"/>
    </xf>
    <xf numFmtId="0" fontId="5" fillId="0" borderId="42" xfId="22" applyBorder="1" applyAlignment="1">
      <alignment horizontal="left" vertical="center" wrapText="1"/>
    </xf>
    <xf numFmtId="0" fontId="5" fillId="0" borderId="0" xfId="22" applyAlignment="1">
      <alignment horizontal="left" vertical="center" wrapText="1"/>
    </xf>
    <xf numFmtId="0" fontId="5" fillId="0" borderId="41" xfId="22" applyBorder="1" applyAlignment="1">
      <alignment horizontal="left" vertical="center" wrapText="1"/>
    </xf>
    <xf numFmtId="0" fontId="5" fillId="0" borderId="37" xfId="22" applyBorder="1" applyAlignment="1">
      <alignment horizontal="left" vertical="center" wrapText="1"/>
    </xf>
    <xf numFmtId="0" fontId="5" fillId="0" borderId="46" xfId="22" applyBorder="1" applyAlignment="1">
      <alignment horizontal="left" vertical="center" wrapText="1"/>
    </xf>
    <xf numFmtId="0" fontId="5" fillId="0" borderId="47" xfId="22" applyBorder="1" applyAlignment="1">
      <alignment horizontal="left" vertical="center" wrapText="1"/>
    </xf>
    <xf numFmtId="0" fontId="0" fillId="0" borderId="6" xfId="22" applyFont="1" applyBorder="1" applyAlignment="1">
      <alignment horizontal="left" vertical="center" wrapText="1"/>
    </xf>
    <xf numFmtId="0" fontId="5" fillId="0" borderId="6" xfId="22" applyBorder="1" applyAlignment="1">
      <alignment horizontal="left" vertical="center" wrapText="1"/>
    </xf>
    <xf numFmtId="2" fontId="5" fillId="0" borderId="35" xfId="21" applyNumberFormat="1" applyBorder="1" applyAlignment="1">
      <alignment horizontal="center" vertical="center" wrapText="1"/>
    </xf>
    <xf numFmtId="2" fontId="5" fillId="0" borderId="29" xfId="21" applyNumberFormat="1" applyBorder="1" applyAlignment="1">
      <alignment horizontal="center" vertical="center" wrapText="1"/>
    </xf>
    <xf numFmtId="0" fontId="8" fillId="0" borderId="41" xfId="20" applyFont="1" applyBorder="1" applyAlignment="1">
      <alignment horizontal="center" vertical="center"/>
    </xf>
    <xf numFmtId="0" fontId="11" fillId="0" borderId="44" xfId="22" applyFont="1" applyBorder="1" applyAlignment="1">
      <alignment horizontal="center" vertical="center" wrapText="1"/>
    </xf>
    <xf numFmtId="184" fontId="11" fillId="0" borderId="44" xfId="24" applyNumberFormat="1" applyFont="1" applyFill="1" applyBorder="1" applyAlignment="1">
      <alignment horizontal="right" vertical="center"/>
    </xf>
    <xf numFmtId="184" fontId="11" fillId="0" borderId="20" xfId="24" applyNumberFormat="1" applyFont="1" applyFill="1" applyBorder="1" applyAlignment="1">
      <alignment horizontal="right" vertical="center"/>
    </xf>
    <xf numFmtId="0" fontId="11" fillId="0" borderId="5" xfId="22" applyFont="1" applyBorder="1" applyAlignment="1">
      <alignment horizontal="center" vertical="center" wrapText="1"/>
    </xf>
    <xf numFmtId="0" fontId="5" fillId="0" borderId="6" xfId="22" applyBorder="1" applyAlignment="1">
      <alignment horizontal="left" vertical="center"/>
    </xf>
    <xf numFmtId="0" fontId="11" fillId="0" borderId="0" xfId="22" applyFont="1" applyAlignment="1">
      <alignment horizontal="center" vertical="center" wrapText="1"/>
    </xf>
    <xf numFmtId="179" fontId="11" fillId="0" borderId="0" xfId="24" applyNumberFormat="1" applyFont="1" applyFill="1" applyBorder="1" applyAlignment="1">
      <alignment horizontal="right" vertical="center"/>
    </xf>
    <xf numFmtId="179" fontId="11" fillId="0" borderId="23" xfId="24" applyNumberFormat="1" applyFont="1" applyFill="1" applyBorder="1" applyAlignment="1">
      <alignment horizontal="right" vertical="center"/>
    </xf>
    <xf numFmtId="0" fontId="11" fillId="0" borderId="5" xfId="22" applyFont="1" applyBorder="1" applyAlignment="1">
      <alignment horizontal="justify" vertical="center"/>
    </xf>
    <xf numFmtId="0" fontId="11" fillId="0" borderId="6" xfId="22" applyFont="1" applyBorder="1" applyAlignment="1">
      <alignment horizontal="justify" vertical="center"/>
    </xf>
    <xf numFmtId="0" fontId="11" fillId="0" borderId="7" xfId="22" applyFont="1" applyBorder="1" applyAlignment="1">
      <alignment horizontal="justify" vertical="center"/>
    </xf>
    <xf numFmtId="0" fontId="11" fillId="0" borderId="5" xfId="22" applyFont="1" applyBorder="1" applyAlignment="1">
      <alignment horizontal="center" vertical="center"/>
    </xf>
    <xf numFmtId="0" fontId="11" fillId="0" borderId="6" xfId="22" applyFont="1" applyBorder="1" applyAlignment="1">
      <alignment horizontal="center" vertical="center"/>
    </xf>
    <xf numFmtId="179" fontId="11" fillId="0" borderId="6" xfId="22" applyNumberFormat="1" applyFont="1" applyBorder="1" applyAlignment="1">
      <alignment horizontal="center" vertical="center" wrapText="1"/>
    </xf>
    <xf numFmtId="176" fontId="11" fillId="0" borderId="6" xfId="22" applyNumberFormat="1" applyFont="1" applyBorder="1" applyAlignment="1">
      <alignment horizontal="center" vertical="center" wrapText="1"/>
    </xf>
    <xf numFmtId="176" fontId="11" fillId="0" borderId="7" xfId="22" applyNumberFormat="1" applyFont="1" applyBorder="1" applyAlignment="1">
      <alignment horizontal="center" vertical="center" wrapText="1"/>
    </xf>
    <xf numFmtId="179" fontId="11" fillId="0" borderId="6" xfId="24" applyNumberFormat="1" applyFont="1" applyFill="1" applyBorder="1" applyAlignment="1">
      <alignment horizontal="right" vertical="center"/>
    </xf>
    <xf numFmtId="179" fontId="11" fillId="0" borderId="7" xfId="24" applyNumberFormat="1" applyFont="1" applyFill="1" applyBorder="1" applyAlignment="1">
      <alignment horizontal="right" vertical="center"/>
    </xf>
    <xf numFmtId="179" fontId="11" fillId="3" borderId="6" xfId="24" applyNumberFormat="1" applyFont="1" applyFill="1" applyBorder="1" applyAlignment="1">
      <alignment horizontal="right" vertical="center"/>
    </xf>
    <xf numFmtId="179" fontId="11" fillId="3" borderId="7" xfId="24" applyNumberFormat="1" applyFont="1" applyFill="1" applyBorder="1" applyAlignment="1">
      <alignment horizontal="right" vertical="center"/>
    </xf>
    <xf numFmtId="179" fontId="5" fillId="0" borderId="35" xfId="22" applyNumberFormat="1" applyBorder="1" applyAlignment="1">
      <alignment horizontal="right" vertical="center" wrapText="1"/>
    </xf>
    <xf numFmtId="179" fontId="5" fillId="0" borderId="9" xfId="22" applyNumberFormat="1" applyBorder="1" applyAlignment="1">
      <alignment horizontal="right" vertical="center" wrapText="1"/>
    </xf>
    <xf numFmtId="179" fontId="5" fillId="0" borderId="29" xfId="22" applyNumberFormat="1" applyBorder="1" applyAlignment="1">
      <alignment horizontal="right" vertical="center" wrapText="1"/>
    </xf>
    <xf numFmtId="184" fontId="5" fillId="0" borderId="35" xfId="26" applyNumberFormat="1" applyFont="1" applyFill="1" applyBorder="1" applyAlignment="1">
      <alignment horizontal="right" vertical="center" wrapText="1"/>
    </xf>
    <xf numFmtId="184" fontId="5" fillId="0" borderId="10" xfId="26" applyNumberFormat="1" applyFont="1" applyFill="1" applyBorder="1" applyAlignment="1">
      <alignment horizontal="right" vertical="center" wrapText="1"/>
    </xf>
    <xf numFmtId="182" fontId="5" fillId="0" borderId="35" xfId="27" applyNumberFormat="1" applyFont="1" applyFill="1" applyBorder="1" applyAlignment="1">
      <alignment horizontal="center" vertical="center" wrapText="1"/>
    </xf>
    <xf numFmtId="182" fontId="5" fillId="0" borderId="29" xfId="27" applyNumberFormat="1" applyFont="1" applyFill="1" applyBorder="1" applyAlignment="1">
      <alignment horizontal="center" vertical="center" wrapText="1"/>
    </xf>
    <xf numFmtId="0" fontId="5" fillId="0" borderId="5" xfId="22" applyBorder="1" applyAlignment="1">
      <alignment horizontal="justify" vertical="center" wrapText="1"/>
    </xf>
    <xf numFmtId="0" fontId="5" fillId="0" borderId="6" xfId="22" applyBorder="1" applyAlignment="1">
      <alignment horizontal="justify" vertical="center" wrapText="1"/>
    </xf>
    <xf numFmtId="0" fontId="5" fillId="0" borderId="7" xfId="22" applyBorder="1" applyAlignment="1">
      <alignment horizontal="justify" vertical="center" wrapText="1"/>
    </xf>
    <xf numFmtId="0" fontId="11" fillId="0" borderId="5" xfId="22" applyFont="1" applyBorder="1" applyAlignment="1">
      <alignment horizontal="justify" vertical="center" wrapText="1"/>
    </xf>
    <xf numFmtId="0" fontId="11" fillId="3" borderId="35" xfId="22" applyFont="1" applyFill="1" applyBorder="1" applyAlignment="1">
      <alignment horizontal="center" vertical="center" wrapText="1"/>
    </xf>
    <xf numFmtId="0" fontId="11" fillId="3" borderId="9" xfId="22" applyFont="1" applyFill="1" applyBorder="1" applyAlignment="1">
      <alignment horizontal="center" vertical="center" wrapText="1"/>
    </xf>
    <xf numFmtId="0" fontId="11" fillId="3" borderId="29" xfId="22" applyFont="1" applyFill="1" applyBorder="1" applyAlignment="1">
      <alignment horizontal="center" vertical="center" wrapText="1"/>
    </xf>
    <xf numFmtId="184" fontId="11" fillId="3" borderId="35" xfId="24" applyNumberFormat="1" applyFont="1" applyFill="1" applyBorder="1" applyAlignment="1">
      <alignment horizontal="right" vertical="center"/>
    </xf>
    <xf numFmtId="184" fontId="11" fillId="3" borderId="10" xfId="24" applyNumberFormat="1" applyFont="1" applyFill="1" applyBorder="1" applyAlignment="1">
      <alignment horizontal="right" vertical="center"/>
    </xf>
    <xf numFmtId="0" fontId="5" fillId="0" borderId="45" xfId="22" applyBorder="1" applyAlignment="1">
      <alignment horizontal="justify" vertical="center" wrapText="1"/>
    </xf>
    <xf numFmtId="0" fontId="5" fillId="0" borderId="26" xfId="22" applyBorder="1" applyAlignment="1">
      <alignment horizontal="justify" vertical="center" wrapText="1"/>
    </xf>
    <xf numFmtId="0" fontId="5" fillId="0" borderId="27" xfId="22" applyBorder="1" applyAlignment="1">
      <alignment horizontal="justify" vertical="center" wrapText="1"/>
    </xf>
    <xf numFmtId="0" fontId="5" fillId="0" borderId="37" xfId="22" applyBorder="1" applyAlignment="1">
      <alignment horizontal="justify" vertical="center" wrapText="1"/>
    </xf>
    <xf numFmtId="0" fontId="5" fillId="0" borderId="46" xfId="22" applyBorder="1" applyAlignment="1">
      <alignment horizontal="justify" vertical="center" wrapText="1"/>
    </xf>
    <xf numFmtId="0" fontId="5" fillId="0" borderId="47" xfId="22" applyBorder="1" applyAlignment="1">
      <alignment horizontal="justify" vertical="center" wrapText="1"/>
    </xf>
    <xf numFmtId="0" fontId="11" fillId="0" borderId="8" xfId="22" applyFont="1" applyBorder="1" applyAlignment="1">
      <alignment horizontal="center" vertical="center" wrapText="1"/>
    </xf>
    <xf numFmtId="0" fontId="11" fillId="0" borderId="9" xfId="22" applyFont="1" applyBorder="1" applyAlignment="1">
      <alignment horizontal="center" vertical="center" wrapText="1"/>
    </xf>
    <xf numFmtId="0" fontId="11" fillId="0" borderId="29" xfId="22" applyFont="1" applyBorder="1" applyAlignment="1">
      <alignment horizontal="center" vertical="center" wrapText="1"/>
    </xf>
    <xf numFmtId="183" fontId="11" fillId="0" borderId="6" xfId="26" applyNumberFormat="1" applyFont="1" applyFill="1" applyBorder="1" applyAlignment="1">
      <alignment horizontal="right" vertical="center" wrapText="1"/>
    </xf>
    <xf numFmtId="183" fontId="11" fillId="0" borderId="7" xfId="26" applyNumberFormat="1" applyFont="1" applyFill="1" applyBorder="1" applyAlignment="1">
      <alignment horizontal="right" vertical="center" wrapText="1"/>
    </xf>
    <xf numFmtId="183" fontId="11" fillId="4" borderId="6" xfId="26" applyNumberFormat="1" applyFont="1" applyFill="1" applyBorder="1" applyAlignment="1">
      <alignment horizontal="right" vertical="center" wrapText="1"/>
    </xf>
    <xf numFmtId="183" fontId="11" fillId="4" borderId="7" xfId="26" applyNumberFormat="1" applyFont="1" applyFill="1" applyBorder="1" applyAlignment="1">
      <alignment horizontal="right" vertical="center" wrapText="1"/>
    </xf>
    <xf numFmtId="0" fontId="11" fillId="3" borderId="5" xfId="22" applyFont="1" applyFill="1" applyBorder="1" applyAlignment="1">
      <alignment horizontal="center" vertical="center" wrapText="1"/>
    </xf>
    <xf numFmtId="183" fontId="11" fillId="3" borderId="6" xfId="26" applyNumberFormat="1" applyFont="1" applyFill="1" applyBorder="1" applyAlignment="1">
      <alignment horizontal="right" vertical="center" wrapText="1"/>
    </xf>
    <xf numFmtId="183" fontId="11" fillId="3" borderId="7" xfId="26" applyNumberFormat="1" applyFont="1" applyFill="1" applyBorder="1" applyAlignment="1">
      <alignment horizontal="right" vertical="center" wrapText="1"/>
    </xf>
    <xf numFmtId="0" fontId="11" fillId="0" borderId="15" xfId="29" applyFont="1" applyBorder="1" applyAlignment="1">
      <alignment horizontal="center" vertical="center"/>
    </xf>
    <xf numFmtId="0" fontId="11" fillId="0" borderId="40" xfId="29" applyFont="1" applyBorder="1" applyAlignment="1">
      <alignment horizontal="center" vertical="center"/>
    </xf>
    <xf numFmtId="0" fontId="12" fillId="0" borderId="50" xfId="29" applyFont="1" applyBorder="1" applyAlignment="1">
      <alignment horizontal="center" vertical="center" wrapText="1"/>
    </xf>
    <xf numFmtId="0" fontId="12" fillId="0" borderId="1" xfId="29" applyFont="1" applyBorder="1" applyAlignment="1">
      <alignment horizontal="center" vertical="center" wrapText="1"/>
    </xf>
    <xf numFmtId="0" fontId="12" fillId="0" borderId="17" xfId="29" applyFont="1" applyBorder="1" applyAlignment="1">
      <alignment horizontal="center" vertical="center" wrapText="1"/>
    </xf>
    <xf numFmtId="0" fontId="12" fillId="0" borderId="18" xfId="29" applyFont="1" applyBorder="1" applyAlignment="1">
      <alignment horizontal="center" vertical="center" wrapText="1"/>
    </xf>
    <xf numFmtId="0" fontId="11" fillId="0" borderId="2" xfId="29" applyFont="1" applyBorder="1" applyAlignment="1">
      <alignment horizontal="center" vertical="center"/>
    </xf>
    <xf numFmtId="0" fontId="11" fillId="0" borderId="3" xfId="29" applyFont="1" applyBorder="1" applyAlignment="1">
      <alignment horizontal="center" vertical="center"/>
    </xf>
    <xf numFmtId="0" fontId="11" fillId="0" borderId="4" xfId="29" applyFont="1" applyBorder="1" applyAlignment="1">
      <alignment horizontal="center" vertical="center"/>
    </xf>
    <xf numFmtId="0" fontId="11" fillId="0" borderId="5" xfId="29" applyFont="1" applyBorder="1" applyAlignment="1">
      <alignment horizontal="center" vertical="center"/>
    </xf>
    <xf numFmtId="0" fontId="11" fillId="0" borderId="6" xfId="29" applyFont="1" applyBorder="1" applyAlignment="1">
      <alignment horizontal="center" vertical="center"/>
    </xf>
    <xf numFmtId="0" fontId="11" fillId="0" borderId="7" xfId="29" applyFont="1" applyBorder="1" applyAlignment="1">
      <alignment horizontal="center" vertical="center"/>
    </xf>
    <xf numFmtId="0" fontId="11" fillId="0" borderId="13" xfId="29" applyFont="1" applyBorder="1" applyAlignment="1">
      <alignment horizontal="center" vertical="center"/>
    </xf>
    <xf numFmtId="0" fontId="11" fillId="0" borderId="14" xfId="29" applyFont="1" applyBorder="1" applyAlignment="1">
      <alignment horizontal="center" vertical="center"/>
    </xf>
    <xf numFmtId="0" fontId="11" fillId="0" borderId="36" xfId="29" applyFont="1" applyBorder="1" applyAlignment="1">
      <alignment horizontal="center" vertical="center"/>
    </xf>
    <xf numFmtId="0" fontId="12" fillId="0" borderId="11" xfId="29" applyFont="1" applyBorder="1" applyAlignment="1">
      <alignment horizontal="center" vertical="center"/>
    </xf>
    <xf numFmtId="0" fontId="12" fillId="0" borderId="1" xfId="29" applyFont="1" applyBorder="1" applyAlignment="1">
      <alignment horizontal="center" vertical="center"/>
    </xf>
    <xf numFmtId="0" fontId="12" fillId="0" borderId="12" xfId="29" applyFont="1" applyBorder="1" applyAlignment="1">
      <alignment horizontal="center" vertical="center"/>
    </xf>
    <xf numFmtId="0" fontId="11" fillId="0" borderId="51" xfId="29" applyFont="1" applyBorder="1" applyAlignment="1">
      <alignment horizontal="center" vertical="top" wrapText="1"/>
    </xf>
    <xf numFmtId="0" fontId="11" fillId="0" borderId="52" xfId="29" applyFont="1" applyBorder="1" applyAlignment="1">
      <alignment horizontal="center" vertical="top" wrapText="1"/>
    </xf>
    <xf numFmtId="0" fontId="11" fillId="0" borderId="53" xfId="29" applyFont="1" applyBorder="1" applyAlignment="1">
      <alignment horizontal="center" vertical="top" wrapText="1"/>
    </xf>
    <xf numFmtId="0" fontId="12" fillId="0" borderId="2" xfId="13" applyFont="1" applyBorder="1" applyAlignment="1">
      <alignment horizontal="center" vertical="center"/>
    </xf>
    <xf numFmtId="0" fontId="12" fillId="0" borderId="3" xfId="13" applyFont="1" applyBorder="1" applyAlignment="1">
      <alignment horizontal="center" vertical="center"/>
    </xf>
    <xf numFmtId="169" fontId="13" fillId="0" borderId="38" xfId="14" applyNumberFormat="1" applyFont="1" applyBorder="1" applyAlignment="1">
      <alignment horizontal="center" vertical="center"/>
    </xf>
    <xf numFmtId="169" fontId="13" fillId="0" borderId="33" xfId="14" applyNumberFormat="1" applyFont="1" applyBorder="1" applyAlignment="1">
      <alignment horizontal="center" vertical="center"/>
    </xf>
    <xf numFmtId="169" fontId="13" fillId="0" borderId="34" xfId="14" applyNumberFormat="1" applyFont="1" applyBorder="1" applyAlignment="1">
      <alignment horizontal="center" vertical="center"/>
    </xf>
    <xf numFmtId="15" fontId="5" fillId="0" borderId="3" xfId="29" applyNumberFormat="1" applyBorder="1" applyAlignment="1">
      <alignment horizontal="center" vertical="center"/>
    </xf>
    <xf numFmtId="15" fontId="5" fillId="0" borderId="4" xfId="29" applyNumberFormat="1" applyBorder="1" applyAlignment="1">
      <alignment horizontal="center" vertical="center"/>
    </xf>
    <xf numFmtId="0" fontId="12" fillId="0" borderId="13" xfId="13" applyFont="1" applyBorder="1" applyAlignment="1">
      <alignment horizontal="center" vertical="center"/>
    </xf>
    <xf numFmtId="0" fontId="12" fillId="0" borderId="14" xfId="13" applyFont="1" applyBorder="1" applyAlignment="1">
      <alignment horizontal="center" vertical="center"/>
    </xf>
    <xf numFmtId="0" fontId="12" fillId="0" borderId="36" xfId="13" applyFont="1" applyBorder="1" applyAlignment="1">
      <alignment horizontal="center" vertical="center"/>
    </xf>
    <xf numFmtId="0" fontId="5" fillId="0" borderId="14" xfId="29" applyBorder="1" applyAlignment="1">
      <alignment horizontal="center" vertical="center"/>
    </xf>
    <xf numFmtId="0" fontId="5" fillId="0" borderId="36" xfId="29" applyBorder="1" applyAlignment="1">
      <alignment horizontal="center" vertical="center"/>
    </xf>
    <xf numFmtId="0" fontId="12" fillId="5" borderId="6" xfId="13" applyFont="1" applyFill="1" applyBorder="1" applyAlignment="1">
      <alignment vertical="center"/>
    </xf>
    <xf numFmtId="0" fontId="12" fillId="5" borderId="7" xfId="13" applyFont="1" applyFill="1" applyBorder="1" applyAlignment="1">
      <alignment vertical="center"/>
    </xf>
    <xf numFmtId="0" fontId="12" fillId="5" borderId="5" xfId="13" applyFont="1" applyFill="1" applyBorder="1" applyAlignment="1">
      <alignment horizontal="left" vertical="center"/>
    </xf>
    <xf numFmtId="0" fontId="12" fillId="5" borderId="6" xfId="13" applyFont="1" applyFill="1" applyBorder="1" applyAlignment="1">
      <alignment horizontal="left" vertical="center"/>
    </xf>
    <xf numFmtId="0" fontId="12" fillId="5" borderId="7" xfId="13" applyFont="1" applyFill="1" applyBorder="1" applyAlignment="1">
      <alignment horizontal="left" vertical="center"/>
    </xf>
    <xf numFmtId="173" fontId="12" fillId="5" borderId="6" xfId="13" applyNumberFormat="1" applyFont="1" applyFill="1" applyBorder="1" applyAlignment="1">
      <alignment vertical="center"/>
    </xf>
    <xf numFmtId="173" fontId="12" fillId="5" borderId="7" xfId="13" applyNumberFormat="1" applyFont="1" applyFill="1" applyBorder="1" applyAlignment="1">
      <alignment vertical="center"/>
    </xf>
    <xf numFmtId="0" fontId="12" fillId="5" borderId="35" xfId="13" applyFont="1" applyFill="1" applyBorder="1" applyAlignment="1">
      <alignment horizontal="center" vertical="center" wrapText="1"/>
    </xf>
    <xf numFmtId="0" fontId="12" fillId="5" borderId="9" xfId="13" applyFont="1" applyFill="1" applyBorder="1" applyAlignment="1">
      <alignment horizontal="center" vertical="center" wrapText="1"/>
    </xf>
    <xf numFmtId="0" fontId="10" fillId="5" borderId="9" xfId="13" applyFont="1" applyFill="1" applyBorder="1" applyAlignment="1">
      <alignment horizontal="center" vertical="center" wrapText="1"/>
    </xf>
    <xf numFmtId="0" fontId="12" fillId="5" borderId="29" xfId="13" applyFont="1" applyFill="1" applyBorder="1" applyAlignment="1">
      <alignment horizontal="center" vertical="center" wrapText="1"/>
    </xf>
    <xf numFmtId="10" fontId="10" fillId="0" borderId="35" xfId="13" applyNumberFormat="1" applyFont="1" applyBorder="1" applyAlignment="1">
      <alignment horizontal="center" vertical="center" wrapText="1"/>
    </xf>
    <xf numFmtId="10" fontId="10" fillId="0" borderId="29" xfId="13" applyNumberFormat="1" applyFont="1" applyBorder="1" applyAlignment="1">
      <alignment horizontal="center" vertical="center" wrapText="1"/>
    </xf>
    <xf numFmtId="37" fontId="12" fillId="0" borderId="35" xfId="13" applyNumberFormat="1" applyFont="1" applyBorder="1" applyAlignment="1">
      <alignment horizontal="right" vertical="center"/>
    </xf>
    <xf numFmtId="37" fontId="12" fillId="0" borderId="9" xfId="13" applyNumberFormat="1" applyFont="1" applyBorder="1" applyAlignment="1">
      <alignment horizontal="right" vertical="center"/>
    </xf>
    <xf numFmtId="37" fontId="12" fillId="0" borderId="29" xfId="13" applyNumberFormat="1" applyFont="1" applyBorder="1" applyAlignment="1">
      <alignment horizontal="right" vertical="center"/>
    </xf>
    <xf numFmtId="0" fontId="12" fillId="5" borderId="6" xfId="13" applyFont="1" applyFill="1" applyBorder="1" applyAlignment="1">
      <alignment horizontal="center" vertical="center"/>
    </xf>
    <xf numFmtId="0" fontId="12" fillId="5" borderId="35" xfId="13" applyFont="1" applyFill="1" applyBorder="1" applyAlignment="1">
      <alignment horizontal="center" vertical="center"/>
    </xf>
    <xf numFmtId="0" fontId="12" fillId="5" borderId="29" xfId="13" applyFont="1" applyFill="1" applyBorder="1" applyAlignment="1">
      <alignment horizontal="center" vertical="center"/>
    </xf>
    <xf numFmtId="0" fontId="18" fillId="0" borderId="28" xfId="13" applyFont="1" applyBorder="1" applyAlignment="1">
      <alignment horizontal="center" vertical="center" wrapText="1"/>
    </xf>
    <xf numFmtId="0" fontId="18" fillId="0" borderId="43" xfId="13" applyFont="1" applyBorder="1" applyAlignment="1">
      <alignment horizontal="center" vertical="center" wrapText="1"/>
    </xf>
    <xf numFmtId="169" fontId="10" fillId="0" borderId="35" xfId="13" applyNumberFormat="1" applyFont="1" applyBorder="1" applyAlignment="1">
      <alignment horizontal="center" vertical="center" wrapText="1"/>
    </xf>
    <xf numFmtId="169" fontId="10" fillId="0" borderId="29" xfId="13" applyNumberFormat="1" applyFont="1" applyBorder="1" applyAlignment="1">
      <alignment horizontal="center" vertical="center" wrapText="1"/>
    </xf>
    <xf numFmtId="9" fontId="10" fillId="0" borderId="6" xfId="13" applyNumberFormat="1" applyFont="1" applyBorder="1" applyAlignment="1">
      <alignment horizontal="center" vertical="center" wrapText="1"/>
    </xf>
    <xf numFmtId="0" fontId="12" fillId="0" borderId="0" xfId="13" applyFont="1" applyAlignment="1">
      <alignment horizontal="left" vertical="center"/>
    </xf>
    <xf numFmtId="0" fontId="12" fillId="0" borderId="23" xfId="13" applyFont="1" applyBorder="1" applyAlignment="1">
      <alignment horizontal="left" vertical="center"/>
    </xf>
    <xf numFmtId="0" fontId="5" fillId="0" borderId="0" xfId="29" applyAlignment="1">
      <alignment horizontal="center" vertical="center"/>
    </xf>
    <xf numFmtId="0" fontId="11" fillId="0" borderId="38" xfId="29" applyFont="1" applyBorder="1" applyAlignment="1">
      <alignment horizontal="center" vertical="center"/>
    </xf>
    <xf numFmtId="0" fontId="11" fillId="0" borderId="35" xfId="29" applyFont="1" applyBorder="1" applyAlignment="1">
      <alignment horizontal="center" vertical="center"/>
    </xf>
    <xf numFmtId="0" fontId="11" fillId="0" borderId="44" xfId="29" applyFont="1" applyBorder="1" applyAlignment="1">
      <alignment horizontal="center" vertical="center" wrapText="1"/>
    </xf>
    <xf numFmtId="0" fontId="11" fillId="0" borderId="39" xfId="29" applyFont="1" applyBorder="1" applyAlignment="1">
      <alignment horizontal="center" vertical="center"/>
    </xf>
    <xf numFmtId="0" fontId="11" fillId="0" borderId="24" xfId="29" applyFont="1" applyBorder="1" applyAlignment="1">
      <alignment horizontal="center" vertical="center"/>
    </xf>
    <xf numFmtId="0" fontId="11" fillId="0" borderId="31" xfId="29" applyFont="1" applyBorder="1" applyAlignment="1">
      <alignment horizontal="center" vertical="center"/>
    </xf>
    <xf numFmtId="0" fontId="11" fillId="0" borderId="23" xfId="29" applyFont="1" applyBorder="1" applyAlignment="1">
      <alignment horizontal="center" vertical="center"/>
    </xf>
    <xf numFmtId="0" fontId="11" fillId="0" borderId="48" xfId="29" applyFont="1" applyBorder="1" applyAlignment="1">
      <alignment horizontal="center" vertical="center"/>
    </xf>
    <xf numFmtId="0" fontId="11" fillId="0" borderId="49" xfId="29" applyFont="1" applyBorder="1" applyAlignment="1">
      <alignment horizontal="center" vertical="center"/>
    </xf>
    <xf numFmtId="0" fontId="11" fillId="0" borderId="21" xfId="29" applyFont="1" applyBorder="1" applyAlignment="1">
      <alignment horizontal="center" vertical="center"/>
    </xf>
    <xf numFmtId="0" fontId="11" fillId="0" borderId="22" xfId="29" applyFont="1" applyBorder="1" applyAlignment="1">
      <alignment horizontal="center" vertical="center"/>
    </xf>
    <xf numFmtId="0" fontId="21" fillId="0" borderId="21" xfId="29" applyFont="1" applyBorder="1" applyAlignment="1">
      <alignment horizontal="center" vertical="center"/>
    </xf>
    <xf numFmtId="0" fontId="21" fillId="0" borderId="30" xfId="29" applyFont="1" applyBorder="1" applyAlignment="1">
      <alignment horizontal="center" vertical="center"/>
    </xf>
    <xf numFmtId="0" fontId="11" fillId="0" borderId="18" xfId="29" applyFont="1" applyBorder="1" applyAlignment="1">
      <alignment horizontal="center" vertical="center"/>
    </xf>
    <xf numFmtId="0" fontId="11" fillId="0" borderId="15" xfId="29" applyFont="1" applyBorder="1" applyAlignment="1">
      <alignment horizontal="center" vertical="center" wrapText="1"/>
    </xf>
    <xf numFmtId="0" fontId="11" fillId="0" borderId="17" xfId="29" applyFont="1" applyBorder="1" applyAlignment="1">
      <alignment horizontal="center" vertical="center" wrapText="1"/>
    </xf>
    <xf numFmtId="0" fontId="11" fillId="0" borderId="18" xfId="29" applyFont="1" applyBorder="1" applyAlignment="1">
      <alignment horizontal="center" vertical="center" wrapText="1"/>
    </xf>
    <xf numFmtId="185" fontId="24" fillId="0" borderId="35" xfId="29" applyNumberFormat="1" applyFont="1" applyBorder="1" applyAlignment="1">
      <alignment horizontal="right" vertical="center" wrapText="1"/>
    </xf>
    <xf numFmtId="185" fontId="24" fillId="0" borderId="29" xfId="29" applyNumberFormat="1" applyFont="1" applyBorder="1" applyAlignment="1">
      <alignment horizontal="right" vertical="center" wrapText="1"/>
    </xf>
    <xf numFmtId="0" fontId="22" fillId="0" borderId="8" xfId="29" applyFont="1" applyBorder="1" applyAlignment="1">
      <alignment horizontal="center" vertical="center" wrapText="1"/>
    </xf>
    <xf numFmtId="0" fontId="22" fillId="0" borderId="9" xfId="29" applyFont="1" applyBorder="1" applyAlignment="1">
      <alignment horizontal="center" vertical="center" wrapText="1"/>
    </xf>
    <xf numFmtId="0" fontId="22" fillId="0" borderId="8" xfId="29" applyFont="1" applyBorder="1" applyAlignment="1">
      <alignment vertical="center" wrapText="1"/>
    </xf>
    <xf numFmtId="0" fontId="22" fillId="0" borderId="26" xfId="29" applyFont="1" applyBorder="1" applyAlignment="1">
      <alignment vertical="center" wrapText="1"/>
    </xf>
    <xf numFmtId="0" fontId="22" fillId="5" borderId="5" xfId="29" applyFont="1" applyFill="1" applyBorder="1" applyAlignment="1">
      <alignment horizontal="center" vertical="center" wrapText="1"/>
    </xf>
    <xf numFmtId="0" fontId="22" fillId="5" borderId="6" xfId="29" applyFont="1" applyFill="1" applyBorder="1" applyAlignment="1">
      <alignment horizontal="center" vertical="center" wrapText="1"/>
    </xf>
    <xf numFmtId="0" fontId="22" fillId="5" borderId="35" xfId="29" applyFont="1" applyFill="1" applyBorder="1" applyAlignment="1">
      <alignment horizontal="center" vertical="center" wrapText="1"/>
    </xf>
    <xf numFmtId="0" fontId="22" fillId="5" borderId="29" xfId="29" applyFont="1" applyFill="1" applyBorder="1" applyAlignment="1">
      <alignment horizontal="center" vertical="center" wrapText="1"/>
    </xf>
    <xf numFmtId="0" fontId="22" fillId="0" borderId="35" xfId="29" applyFont="1" applyBorder="1" applyAlignment="1">
      <alignment horizontal="left" vertical="center" wrapText="1"/>
    </xf>
    <xf numFmtId="0" fontId="22" fillId="0" borderId="9" xfId="29" applyFont="1" applyBorder="1" applyAlignment="1">
      <alignment horizontal="left" vertical="center" wrapText="1"/>
    </xf>
    <xf numFmtId="0" fontId="22" fillId="0" borderId="54" xfId="29" applyFont="1" applyBorder="1" applyAlignment="1">
      <alignment horizontal="left" vertical="center" wrapText="1"/>
    </xf>
    <xf numFmtId="0" fontId="22" fillId="0" borderId="22" xfId="29" applyFont="1" applyBorder="1" applyAlignment="1">
      <alignment horizontal="left" vertical="center" wrapText="1"/>
    </xf>
    <xf numFmtId="0" fontId="22" fillId="2" borderId="0" xfId="29" applyFont="1" applyFill="1" applyAlignment="1">
      <alignment horizontal="left" vertical="center" wrapText="1"/>
    </xf>
    <xf numFmtId="0" fontId="20" fillId="2" borderId="0" xfId="29" applyFont="1" applyFill="1" applyAlignment="1">
      <alignment horizontal="left" vertical="center" wrapText="1"/>
    </xf>
    <xf numFmtId="0" fontId="11" fillId="0" borderId="50" xfId="29" applyFont="1" applyBorder="1" applyAlignment="1">
      <alignment horizontal="center" vertical="center" wrapText="1"/>
    </xf>
    <xf numFmtId="0" fontId="11" fillId="0" borderId="1" xfId="29" applyFont="1" applyBorder="1" applyAlignment="1">
      <alignment horizontal="center" vertical="center" wrapText="1"/>
    </xf>
    <xf numFmtId="0" fontId="14" fillId="0" borderId="0" xfId="13" applyFont="1" applyAlignment="1">
      <alignment horizontal="justify" vertical="center" wrapText="1"/>
    </xf>
    <xf numFmtId="0" fontId="34" fillId="5" borderId="3" xfId="37" applyFont="1" applyFill="1" applyBorder="1" applyAlignment="1">
      <alignment horizontal="center" vertical="center" wrapText="1"/>
    </xf>
    <xf numFmtId="0" fontId="11" fillId="5" borderId="3" xfId="37" applyFont="1" applyFill="1" applyBorder="1" applyAlignment="1">
      <alignment horizontal="center" vertical="center" wrapText="1"/>
    </xf>
    <xf numFmtId="0" fontId="11" fillId="5" borderId="28" xfId="37" applyFont="1" applyFill="1" applyBorder="1" applyAlignment="1">
      <alignment horizontal="center" vertical="center" wrapText="1"/>
    </xf>
    <xf numFmtId="0" fontId="11" fillId="5" borderId="4" xfId="37" applyFont="1" applyFill="1" applyBorder="1" applyAlignment="1">
      <alignment horizontal="center" vertical="center"/>
    </xf>
    <xf numFmtId="0" fontId="11" fillId="5" borderId="58" xfId="37" applyFont="1" applyFill="1" applyBorder="1" applyAlignment="1">
      <alignment horizontal="center" vertical="center"/>
    </xf>
    <xf numFmtId="0" fontId="11" fillId="0" borderId="35" xfId="37" applyFont="1" applyBorder="1" applyAlignment="1">
      <alignment horizontal="center" vertical="center"/>
    </xf>
    <xf numFmtId="0" fontId="11" fillId="0" borderId="9" xfId="37" applyFont="1" applyBorder="1" applyAlignment="1">
      <alignment horizontal="center" vertical="center"/>
    </xf>
    <xf numFmtId="4" fontId="11" fillId="0" borderId="35" xfId="37" applyNumberFormat="1" applyFont="1" applyBorder="1" applyAlignment="1">
      <alignment horizontal="center" vertical="center"/>
    </xf>
    <xf numFmtId="4" fontId="11" fillId="0" borderId="9" xfId="37" applyNumberFormat="1" applyFont="1" applyBorder="1" applyAlignment="1">
      <alignment horizontal="center" vertical="center"/>
    </xf>
    <xf numFmtId="0" fontId="11" fillId="5" borderId="2" xfId="37" applyFont="1" applyFill="1" applyBorder="1" applyAlignment="1">
      <alignment horizontal="center" vertical="center"/>
    </xf>
    <xf numFmtId="0" fontId="11" fillId="5" borderId="13" xfId="37" applyFont="1" applyFill="1" applyBorder="1" applyAlignment="1">
      <alignment horizontal="center" vertical="center"/>
    </xf>
    <xf numFmtId="0" fontId="11" fillId="5" borderId="3" xfId="37" applyFont="1" applyFill="1" applyBorder="1" applyAlignment="1">
      <alignment horizontal="center" vertical="center"/>
    </xf>
    <xf numFmtId="0" fontId="11" fillId="5" borderId="28" xfId="37" applyFont="1" applyFill="1" applyBorder="1" applyAlignment="1">
      <alignment horizontal="center" vertical="center"/>
    </xf>
    <xf numFmtId="0" fontId="9" fillId="0" borderId="11" xfId="29" applyFont="1" applyBorder="1" applyAlignment="1">
      <alignment horizontal="center" vertical="center"/>
    </xf>
    <xf numFmtId="0" fontId="9" fillId="0" borderId="60" xfId="29" applyFont="1" applyBorder="1" applyAlignment="1">
      <alignment horizontal="center" vertical="center"/>
    </xf>
    <xf numFmtId="0" fontId="35" fillId="0" borderId="50" xfId="37" applyFont="1" applyBorder="1" applyAlignment="1">
      <alignment horizontal="center" vertical="center" wrapText="1"/>
    </xf>
    <xf numFmtId="0" fontId="35" fillId="0" borderId="1" xfId="37" applyFont="1" applyBorder="1" applyAlignment="1">
      <alignment horizontal="center" vertical="center" wrapText="1"/>
    </xf>
    <xf numFmtId="0" fontId="35" fillId="0" borderId="12" xfId="37" applyFont="1" applyBorder="1" applyAlignment="1">
      <alignment horizontal="center" vertical="center" wrapText="1"/>
    </xf>
    <xf numFmtId="0" fontId="22" fillId="0" borderId="10" xfId="29" applyFont="1" applyBorder="1" applyAlignment="1">
      <alignment horizontal="center" vertical="center" wrapText="1"/>
    </xf>
    <xf numFmtId="0" fontId="11" fillId="0" borderId="6" xfId="37" applyFont="1" applyBorder="1" applyAlignment="1">
      <alignment horizontal="center" vertical="center"/>
    </xf>
    <xf numFmtId="0" fontId="32" fillId="0" borderId="35" xfId="29" applyFont="1" applyBorder="1" applyAlignment="1">
      <alignment horizontal="center" vertical="center"/>
    </xf>
    <xf numFmtId="0" fontId="32" fillId="0" borderId="9" xfId="29" applyFont="1" applyBorder="1" applyAlignment="1">
      <alignment horizontal="center" vertical="center"/>
    </xf>
    <xf numFmtId="0" fontId="11" fillId="0" borderId="0" xfId="37" applyFont="1" applyBorder="1" applyAlignment="1">
      <alignment horizontal="center" vertical="center"/>
    </xf>
    <xf numFmtId="0" fontId="11" fillId="0" borderId="23" xfId="37" applyFont="1" applyBorder="1" applyAlignment="1">
      <alignment horizontal="center" vertical="center"/>
    </xf>
    <xf numFmtId="0" fontId="32" fillId="0" borderId="2" xfId="29" applyFont="1" applyBorder="1" applyAlignment="1">
      <alignment horizontal="center"/>
    </xf>
    <xf numFmtId="0" fontId="32" fillId="0" borderId="3" xfId="29" applyFont="1" applyBorder="1" applyAlignment="1">
      <alignment horizontal="center"/>
    </xf>
    <xf numFmtId="0" fontId="20" fillId="0" borderId="39" xfId="29" applyFont="1" applyBorder="1" applyAlignment="1">
      <alignment horizontal="center"/>
    </xf>
    <xf numFmtId="0" fontId="20" fillId="0" borderId="24" xfId="29" applyFont="1" applyBorder="1" applyAlignment="1">
      <alignment horizontal="center"/>
    </xf>
    <xf numFmtId="0" fontId="20" fillId="0" borderId="31" xfId="29" applyFont="1" applyBorder="1" applyAlignment="1">
      <alignment horizontal="center"/>
    </xf>
    <xf numFmtId="0" fontId="20" fillId="0" borderId="23" xfId="29" applyFont="1" applyBorder="1" applyAlignment="1">
      <alignment horizontal="center"/>
    </xf>
    <xf numFmtId="0" fontId="32" fillId="0" borderId="5" xfId="29" applyFont="1" applyBorder="1" applyAlignment="1">
      <alignment horizontal="center"/>
    </xf>
    <xf numFmtId="0" fontId="32" fillId="0" borderId="6" xfId="29" applyFont="1" applyBorder="1" applyAlignment="1">
      <alignment horizontal="center"/>
    </xf>
    <xf numFmtId="0" fontId="33" fillId="0" borderId="11" xfId="29" applyFont="1" applyBorder="1" applyAlignment="1">
      <alignment horizontal="center" vertical="center"/>
    </xf>
    <xf numFmtId="0" fontId="33" fillId="0" borderId="12" xfId="29" applyFont="1" applyBorder="1" applyAlignment="1">
      <alignment horizontal="center" vertical="center"/>
    </xf>
    <xf numFmtId="10" fontId="10" fillId="0" borderId="0" xfId="13" applyNumberFormat="1" applyFont="1" applyAlignment="1">
      <alignment horizontal="center" vertical="center" wrapText="1"/>
    </xf>
  </cellXfs>
  <cellStyles count="41">
    <cellStyle name="Millares 13 2 5 2" xfId="26" xr:uid="{00000000-0005-0000-0000-000000000000}"/>
    <cellStyle name="Millares 2" xfId="7" xr:uid="{00000000-0005-0000-0000-000001000000}"/>
    <cellStyle name="Millares 28" xfId="30" xr:uid="{00000000-0005-0000-0000-000002000000}"/>
    <cellStyle name="Millares 5 3" xfId="25" xr:uid="{00000000-0005-0000-0000-000003000000}"/>
    <cellStyle name="Millares 8" xfId="16" xr:uid="{00000000-0005-0000-0000-000004000000}"/>
    <cellStyle name="Millares_PRESUPUESTO  AMBIENTAL Y SOCIAL anexo 8A 2" xfId="27" xr:uid="{00000000-0005-0000-0000-000005000000}"/>
    <cellStyle name="Millares_PRESUPUESTOS Preliminares 2" xfId="24" xr:uid="{00000000-0005-0000-0000-000006000000}"/>
    <cellStyle name="Moneda" xfId="1" builtinId="4"/>
    <cellStyle name="Moneda [0] 2" xfId="36" xr:uid="{00000000-0005-0000-0000-000008000000}"/>
    <cellStyle name="Moneda [0] 2 2" xfId="40" xr:uid="{00000000-0005-0000-0000-000009000000}"/>
    <cellStyle name="Moneda [0] 3" xfId="34" xr:uid="{00000000-0005-0000-0000-00000A000000}"/>
    <cellStyle name="Moneda 15" xfId="31" xr:uid="{00000000-0005-0000-0000-00000B000000}"/>
    <cellStyle name="Moneda 5" xfId="18" xr:uid="{00000000-0005-0000-0000-00000C000000}"/>
    <cellStyle name="Moneda_PPTO TOTAL-VERSION-15-OCT-2009" xfId="38" xr:uid="{00000000-0005-0000-0000-00000D000000}"/>
    <cellStyle name="Normal" xfId="0" builtinId="0"/>
    <cellStyle name="Normal 10 2 2" xfId="29" xr:uid="{00000000-0005-0000-0000-00000F000000}"/>
    <cellStyle name="Normal 11" xfId="12" xr:uid="{00000000-0005-0000-0000-000010000000}"/>
    <cellStyle name="Normal 12" xfId="20" xr:uid="{00000000-0005-0000-0000-000011000000}"/>
    <cellStyle name="Normal 2" xfId="5" xr:uid="{00000000-0005-0000-0000-000012000000}"/>
    <cellStyle name="Normal 2 10 2 2" xfId="8" xr:uid="{00000000-0005-0000-0000-000013000000}"/>
    <cellStyle name="Normal 2 10 3" xfId="6" xr:uid="{00000000-0005-0000-0000-000014000000}"/>
    <cellStyle name="Normal 2 2" xfId="11" xr:uid="{00000000-0005-0000-0000-000015000000}"/>
    <cellStyle name="Normal 3" xfId="3" xr:uid="{00000000-0005-0000-0000-000016000000}"/>
    <cellStyle name="Normal 3 11" xfId="4" xr:uid="{00000000-0005-0000-0000-000017000000}"/>
    <cellStyle name="Normal 3 2" xfId="9" xr:uid="{00000000-0005-0000-0000-000018000000}"/>
    <cellStyle name="Normal 3 2 2" xfId="10" xr:uid="{00000000-0005-0000-0000-000019000000}"/>
    <cellStyle name="Normal_AIU AMBIENTAL Y SISO AV 19 NUEVO v01" xfId="19" xr:uid="{00000000-0005-0000-0000-00001A000000}"/>
    <cellStyle name="Normal_CALCULO DEL AIU 2011_revisar" xfId="14" xr:uid="{00000000-0005-0000-0000-00001B000000}"/>
    <cellStyle name="Normal_PPTO-ETAPA- I-07-SEPTIEMBRE-12" xfId="13" xr:uid="{00000000-0005-0000-0000-00001C000000}"/>
    <cellStyle name="Normal_Presup AIU FdC PMT Amb Obra Redes" xfId="37" xr:uid="{00000000-0005-0000-0000-00001D000000}"/>
    <cellStyle name="Normal_PRESUPUESTO Ambiental_PPTO-CANTON NORTE KR 11 100-106 + ALAMEDA-16-OCTUBRE-2012" xfId="21" xr:uid="{00000000-0005-0000-0000-00001E000000}"/>
    <cellStyle name="Normal_Presupuesto STED3" xfId="32" xr:uid="{00000000-0005-0000-0000-00001F000000}"/>
    <cellStyle name="Normal_PRESUPUESTOS Preliminares_PPTO-ETAPA- I-16-MAYO-12-PREPLIEGO" xfId="22" xr:uid="{00000000-0005-0000-0000-000020000000}"/>
    <cellStyle name="Porcentaje" xfId="2" builtinId="5"/>
    <cellStyle name="Porcentaje 2 2" xfId="23" xr:uid="{00000000-0005-0000-0000-000022000000}"/>
    <cellStyle name="Porcentaje 2 4 2" xfId="28" xr:uid="{00000000-0005-0000-0000-000023000000}"/>
    <cellStyle name="Porcentaje 2 4 2 2" xfId="35" xr:uid="{00000000-0005-0000-0000-000024000000}"/>
    <cellStyle name="Porcentaje 2 4 2 2 2" xfId="39" xr:uid="{00000000-0005-0000-0000-000025000000}"/>
    <cellStyle name="Porcentaje 5" xfId="15" xr:uid="{00000000-0005-0000-0000-000026000000}"/>
    <cellStyle name="Porcentaje 7" xfId="33" xr:uid="{00000000-0005-0000-0000-000027000000}"/>
    <cellStyle name="Porcentual_CALCULO DEL AIU-2012" xfId="17" xr:uid="{00000000-0005-0000-0000-00002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63" Type="http://schemas.openxmlformats.org/officeDocument/2006/relationships/externalLink" Target="externalLinks/externalLink56.xml"/><Relationship Id="rId68" Type="http://schemas.openxmlformats.org/officeDocument/2006/relationships/externalLink" Target="externalLinks/externalLink61.xml"/><Relationship Id="rId84" Type="http://schemas.openxmlformats.org/officeDocument/2006/relationships/externalLink" Target="externalLinks/externalLink77.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6" Type="http://schemas.openxmlformats.org/officeDocument/2006/relationships/externalLink" Target="externalLinks/externalLink9.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74" Type="http://schemas.openxmlformats.org/officeDocument/2006/relationships/externalLink" Target="externalLinks/externalLink67.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28" Type="http://schemas.openxmlformats.org/officeDocument/2006/relationships/theme" Target="theme/theme1.xml"/><Relationship Id="rId5" Type="http://schemas.openxmlformats.org/officeDocument/2006/relationships/worksheet" Target="worksheets/sheet5.xml"/><Relationship Id="rId90" Type="http://schemas.openxmlformats.org/officeDocument/2006/relationships/externalLink" Target="externalLinks/externalLink83.xml"/><Relationship Id="rId95" Type="http://schemas.openxmlformats.org/officeDocument/2006/relationships/externalLink" Target="externalLinks/externalLink88.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18" Type="http://schemas.openxmlformats.org/officeDocument/2006/relationships/externalLink" Target="externalLinks/externalLink111.xml"/><Relationship Id="rId80" Type="http://schemas.openxmlformats.org/officeDocument/2006/relationships/externalLink" Target="externalLinks/externalLink73.xml"/><Relationship Id="rId85" Type="http://schemas.openxmlformats.org/officeDocument/2006/relationships/externalLink" Target="externalLinks/externalLink78.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08" Type="http://schemas.openxmlformats.org/officeDocument/2006/relationships/externalLink" Target="externalLinks/externalLink101.xml"/><Relationship Id="rId124" Type="http://schemas.openxmlformats.org/officeDocument/2006/relationships/externalLink" Target="externalLinks/externalLink117.xml"/><Relationship Id="rId129" Type="http://schemas.openxmlformats.org/officeDocument/2006/relationships/styles" Target="styles.xml"/><Relationship Id="rId54" Type="http://schemas.openxmlformats.org/officeDocument/2006/relationships/externalLink" Target="externalLinks/externalLink47.xml"/><Relationship Id="rId70" Type="http://schemas.openxmlformats.org/officeDocument/2006/relationships/externalLink" Target="externalLinks/externalLink63.xml"/><Relationship Id="rId75" Type="http://schemas.openxmlformats.org/officeDocument/2006/relationships/externalLink" Target="externalLinks/externalLink68.xml"/><Relationship Id="rId91" Type="http://schemas.openxmlformats.org/officeDocument/2006/relationships/externalLink" Target="externalLinks/externalLink84.xml"/><Relationship Id="rId96" Type="http://schemas.openxmlformats.org/officeDocument/2006/relationships/externalLink" Target="externalLinks/externalLink8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81" Type="http://schemas.openxmlformats.org/officeDocument/2006/relationships/externalLink" Target="externalLinks/externalLink74.xml"/><Relationship Id="rId86" Type="http://schemas.openxmlformats.org/officeDocument/2006/relationships/externalLink" Target="externalLinks/externalLink79.xml"/><Relationship Id="rId130" Type="http://schemas.openxmlformats.org/officeDocument/2006/relationships/sharedStrings" Target="sharedStrings.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04" Type="http://schemas.openxmlformats.org/officeDocument/2006/relationships/externalLink" Target="externalLinks/externalLink97.xml"/><Relationship Id="rId120" Type="http://schemas.openxmlformats.org/officeDocument/2006/relationships/externalLink" Target="externalLinks/externalLink113.xml"/><Relationship Id="rId125" Type="http://schemas.openxmlformats.org/officeDocument/2006/relationships/externalLink" Target="externalLinks/externalLink118.xml"/><Relationship Id="rId7" Type="http://schemas.openxmlformats.org/officeDocument/2006/relationships/worksheet" Target="worksheets/sheet7.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 Type="http://schemas.openxmlformats.org/officeDocument/2006/relationships/worksheet" Target="worksheets/sheet2.xml"/><Relationship Id="rId29" Type="http://schemas.openxmlformats.org/officeDocument/2006/relationships/externalLink" Target="externalLinks/externalLink22.xml"/><Relationship Id="rId24" Type="http://schemas.openxmlformats.org/officeDocument/2006/relationships/externalLink" Target="externalLinks/externalLink17.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15" Type="http://schemas.openxmlformats.org/officeDocument/2006/relationships/externalLink" Target="externalLinks/externalLink108.xml"/><Relationship Id="rId131" Type="http://schemas.openxmlformats.org/officeDocument/2006/relationships/calcChain" Target="calcChain.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3" Type="http://schemas.openxmlformats.org/officeDocument/2006/relationships/worksheet" Target="worksheets/sheet3.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116" Type="http://schemas.openxmlformats.org/officeDocument/2006/relationships/externalLink" Target="externalLinks/externalLink109.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94" Type="http://schemas.openxmlformats.org/officeDocument/2006/relationships/externalLink" Target="externalLinks/externalLink87.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4" Type="http://schemas.openxmlformats.org/officeDocument/2006/relationships/worksheet" Target="worksheets/sheet4.xml"/><Relationship Id="rId9" Type="http://schemas.openxmlformats.org/officeDocument/2006/relationships/externalLink" Target="externalLinks/externalLink2.xml"/><Relationship Id="rId26" Type="http://schemas.openxmlformats.org/officeDocument/2006/relationships/externalLink" Target="externalLinks/externalLink1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13</xdr:col>
      <xdr:colOff>219075</xdr:colOff>
      <xdr:row>1</xdr:row>
      <xdr:rowOff>47626</xdr:rowOff>
    </xdr:from>
    <xdr:to>
      <xdr:col>14</xdr:col>
      <xdr:colOff>190500</xdr:colOff>
      <xdr:row>3</xdr:row>
      <xdr:rowOff>138858</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0972800" y="238126"/>
          <a:ext cx="561975" cy="453182"/>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715376" y="133350"/>
          <a:ext cx="533400" cy="43013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11</xdr:col>
      <xdr:colOff>89752</xdr:colOff>
      <xdr:row>2</xdr:row>
      <xdr:rowOff>95249</xdr:rowOff>
    </xdr:from>
    <xdr:to>
      <xdr:col>11</xdr:col>
      <xdr:colOff>821531</xdr:colOff>
      <xdr:row>4</xdr:row>
      <xdr:rowOff>190500</xdr:rowOff>
    </xdr:to>
    <xdr:pic>
      <xdr:nvPicPr>
        <xdr:cNvPr id="2" name="Imagen 1">
          <a:extLst>
            <a:ext uri="{FF2B5EF4-FFF2-40B4-BE49-F238E27FC236}">
              <a16:creationId xmlns:a16="http://schemas.microsoft.com/office/drawing/2014/main" id="{00000000-0008-0000-04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0198158" y="452437"/>
          <a:ext cx="731779" cy="642938"/>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715376" y="133350"/>
          <a:ext cx="533400" cy="43013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228599</xdr:colOff>
      <xdr:row>1</xdr:row>
      <xdr:rowOff>47625</xdr:rowOff>
    </xdr:from>
    <xdr:to>
      <xdr:col>13</xdr:col>
      <xdr:colOff>854614</xdr:colOff>
      <xdr:row>4</xdr:row>
      <xdr:rowOff>9525</xdr:rowOff>
    </xdr:to>
    <xdr:pic>
      <xdr:nvPicPr>
        <xdr:cNvPr id="2" name="Imagen 1">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3639799" y="139065"/>
          <a:ext cx="626015" cy="487680"/>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00000000-0008-0000-07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953501" y="129540"/>
          <a:ext cx="544830" cy="44156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d.docs.live.net/Documents%20and%20Settings/usurio/Escritorio/Jose%20luis/Domingo%2006-05%20Memory/cca/InformeEjecutivoU-200_ViscoTM.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F:\Users\monica.chipatecua\Downloads\FOIC02_REPORTE_V_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Users/usuario/Documents/PUENTES%20IDU%20IDU%202020/PUENTE%20ARANDA/PRESUPUESTO%20PUENTES%20Oct%201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Users/leonardo.hernandez/Desktop/formulacion%202023/2.%20PRESUPUESTO%20DE%20OBRA%20CONSERVACIO&#769;N%20PUENTES%20CIUDAD%20BOLI&#769;VAR%202020.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Users/usuario/Documents/PUENTES%20IDU%20IDU%202020/FICHAS%20CONSERVACION%20G1%20INDICES%20DISE&#209;O.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Users/USER/Downloads/23.%20Desgloce%20Componentes%20GS%20GA%20SST%20PMT%20Parques%202025%20-%20LADY%20FAJARD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ó&gt;"/>
      <sheetName val="resum96"/>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REAJUSTESACTA1PROVI"/>
      <sheetName val="&quot;PAGA&quot;"/>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ATERIALES Y RECURSOS"/>
      <sheetName val="CORTE DE OBRA N° 1"/>
      <sheetName val="memoria"/>
      <sheetName val="memoria 1"/>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refreshError="1"/>
      <sheetData sheetId="5327"/>
      <sheetData sheetId="5328"/>
      <sheetData sheetId="5329"/>
      <sheetData sheetId="5330"/>
      <sheetData sheetId="5331"/>
      <sheetData sheetId="5332"/>
      <sheetData sheetId="5333"/>
      <sheetData sheetId="5334"/>
      <sheetData sheetId="5335" refreshError="1"/>
      <sheetData sheetId="5336"/>
      <sheetData sheetId="5337"/>
      <sheetData sheetId="5338"/>
      <sheetData sheetId="5339"/>
      <sheetData sheetId="5340"/>
      <sheetData sheetId="5341"/>
      <sheetData sheetId="5342"/>
      <sheetData sheetId="5343"/>
      <sheetData sheetId="5344"/>
      <sheetData sheetId="5345"/>
      <sheetData sheetId="5346"/>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refreshError="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refreshError="1"/>
      <sheetData sheetId="5437" refreshError="1"/>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sheetData sheetId="5467"/>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Equipo"/>
      <sheetName val="INV"/>
      <sheetName val="AASHT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9"/>
      <sheetName val="[EST0798.XLS]__cceficiente_sh_4"/>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Análisis_determinístico"/>
      <sheetName val="[EST0798.XLS]__cceficiente_s_13"/>
    </sheetNames>
    <definedNames>
      <definedName name="_xlbgnm.ane7"/>
      <definedName name="_xlbgnm.ane8"/>
      <definedName name="ane7"/>
      <definedName name="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FACTOR PRESTACIONAL 2008"/>
      <sheetName val="SALARIO CELADOR 2008"/>
      <sheetName val="TARIFAS DIARIO OFICIAL 2008"/>
      <sheetName val="COSTOS OFICINA"/>
      <sheetName val="COSTOS CAMPAMENTO"/>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ETAPA 50 SMMLV"/>
      <sheetName val="Capacidad M3"/>
      <sheetName val="Contrato"/>
      <sheetName val="SOL"/>
      <sheetName val="Soporte Cantidades"/>
      <sheetName val="FormCan"/>
      <sheetName val="PrecRec"/>
      <sheetName val="SUB APU"/>
      <sheetName val="SUB_APU"/>
      <sheetName val="VR-PROP MOD 1"/>
      <sheetName val="FORMULA"/>
      <sheetName val="PRECIO"/>
      <sheetName val="I M"/>
      <sheetName val="SOÑANDO"/>
      <sheetName val="EV 424 CON 5 (2)"/>
      <sheetName val="Precios no oficial"/>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ANALISIS BASICOS"/>
      <sheetName val="OFERTA 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 sheetId="2851"/>
      <sheetData sheetId="2852"/>
      <sheetData sheetId="2853"/>
      <sheetData sheetId="2854"/>
      <sheetData sheetId="2855"/>
      <sheetData sheetId="2856"/>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sheetData sheetId="3329"/>
      <sheetData sheetId="3330"/>
      <sheetData sheetId="3331"/>
      <sheetData sheetId="3332"/>
      <sheetData sheetId="3333"/>
      <sheetData sheetId="3334"/>
      <sheetData sheetId="3335"/>
      <sheetData sheetId="3336" refreshError="1"/>
      <sheetData sheetId="3337" refreshError="1"/>
      <sheetData sheetId="3338"/>
      <sheetData sheetId="3339" refreshError="1"/>
      <sheetData sheetId="3340" refreshError="1"/>
      <sheetData sheetId="3341" refreshError="1"/>
      <sheetData sheetId="3342"/>
      <sheetData sheetId="3343" refreshError="1"/>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sheetData sheetId="3499"/>
      <sheetData sheetId="3500" refreshError="1"/>
      <sheetData sheetId="3501"/>
      <sheetData sheetId="3502" refreshError="1"/>
      <sheetData sheetId="3503"/>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sheetData sheetId="3543"/>
      <sheetData sheetId="3544"/>
      <sheetData sheetId="3545"/>
      <sheetData sheetId="3546"/>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sheetData sheetId="3563"/>
      <sheetData sheetId="3564"/>
      <sheetData sheetId="3565"/>
      <sheetData sheetId="3566"/>
      <sheetData sheetId="3567"/>
      <sheetData sheetId="3568"/>
      <sheetData sheetId="3569"/>
      <sheetData sheetId="3570"/>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refreshError="1"/>
      <sheetData sheetId="3634" refreshError="1"/>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refreshError="1"/>
      <sheetData sheetId="3686" refreshError="1"/>
      <sheetData sheetId="3687"/>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sheetData sheetId="3723"/>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sheetData sheetId="3798"/>
      <sheetData sheetId="3799" refreshError="1"/>
      <sheetData sheetId="3800" refreshError="1"/>
      <sheetData sheetId="380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sheetData sheetId="3841"/>
      <sheetData sheetId="3842"/>
      <sheetData sheetId="3843"/>
      <sheetData sheetId="3844"/>
      <sheetData sheetId="3845"/>
      <sheetData sheetId="3846"/>
      <sheetData sheetId="3847"/>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refreshError="1"/>
      <sheetData sheetId="3884" refreshError="1"/>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refreshError="1"/>
      <sheetData sheetId="4068" refreshError="1"/>
      <sheetData sheetId="4069"/>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sheetData sheetId="4174"/>
      <sheetData sheetId="4175" refreshError="1"/>
      <sheetData sheetId="4176" refreshError="1"/>
      <sheetData sheetId="4177"/>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sheetData sheetId="4218"/>
      <sheetData sheetId="4219"/>
      <sheetData sheetId="4220"/>
      <sheetData sheetId="4221"/>
      <sheetData sheetId="4222"/>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efreshError="1"/>
      <sheetData sheetId="4258" refreshError="1"/>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sheetData sheetId="4350"/>
      <sheetData sheetId="4351"/>
      <sheetData sheetId="4352"/>
      <sheetData sheetId="4353"/>
      <sheetData sheetId="4354"/>
      <sheetData sheetId="4355"/>
      <sheetData sheetId="4356"/>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refreshError="1"/>
      <sheetData sheetId="4642" refreshError="1"/>
      <sheetData sheetId="4643"/>
      <sheetData sheetId="4644" refreshError="1"/>
      <sheetData sheetId="4645" refreshError="1"/>
      <sheetData sheetId="4646" refreshError="1"/>
      <sheetData sheetId="4647" refreshError="1"/>
      <sheetData sheetId="4648" refreshError="1"/>
      <sheetData sheetId="4649" refreshError="1"/>
      <sheetData sheetId="4650" refreshError="1"/>
      <sheetData sheetId="4651"/>
      <sheetData sheetId="4652"/>
      <sheetData sheetId="4653"/>
      <sheetData sheetId="4654"/>
      <sheetData sheetId="4655"/>
      <sheetData sheetId="4656"/>
      <sheetData sheetId="4657" refreshError="1"/>
      <sheetData sheetId="4658"/>
      <sheetData sheetId="4659" refreshError="1"/>
      <sheetData sheetId="4660"/>
      <sheetData sheetId="4661"/>
      <sheetData sheetId="4662"/>
      <sheetData sheetId="4663" refreshError="1"/>
      <sheetData sheetId="4664"/>
      <sheetData sheetId="4665"/>
      <sheetData sheetId="4666"/>
      <sheetData sheetId="4667"/>
      <sheetData sheetId="4668" refreshError="1"/>
      <sheetData sheetId="4669"/>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sheetData sheetId="4903"/>
      <sheetData sheetId="4904"/>
      <sheetData sheetId="4905"/>
      <sheetData sheetId="4906" refreshError="1"/>
      <sheetData sheetId="4907" refreshError="1"/>
      <sheetData sheetId="4908" refreshError="1"/>
      <sheetData sheetId="4909" refreshError="1"/>
      <sheetData sheetId="4910" refreshError="1"/>
      <sheetData sheetId="4911" refreshError="1"/>
      <sheetData sheetId="4912"/>
      <sheetData sheetId="4913" refreshError="1"/>
      <sheetData sheetId="4914"/>
      <sheetData sheetId="4915" refreshError="1"/>
      <sheetData sheetId="4916"/>
      <sheetData sheetId="4917"/>
      <sheetData sheetId="4918"/>
      <sheetData sheetId="4919"/>
      <sheetData sheetId="4920" refreshError="1"/>
      <sheetData sheetId="4921"/>
      <sheetData sheetId="4922"/>
      <sheetData sheetId="4923"/>
      <sheetData sheetId="4924"/>
      <sheetData sheetId="4925" refreshError="1"/>
      <sheetData sheetId="4926" refreshError="1"/>
      <sheetData sheetId="4927" refreshError="1"/>
      <sheetData sheetId="4928"/>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sheetData sheetId="4938"/>
      <sheetData sheetId="4939" refreshError="1"/>
      <sheetData sheetId="4940" refreshError="1"/>
      <sheetData sheetId="4941" refreshError="1"/>
      <sheetData sheetId="4942" refreshError="1"/>
      <sheetData sheetId="4943" refreshError="1"/>
      <sheetData sheetId="4944"/>
      <sheetData sheetId="4945" refreshError="1"/>
      <sheetData sheetId="4946" refreshError="1"/>
      <sheetData sheetId="4947"/>
      <sheetData sheetId="4948" refreshError="1"/>
      <sheetData sheetId="4949"/>
      <sheetData sheetId="4950"/>
      <sheetData sheetId="4951"/>
      <sheetData sheetId="4952"/>
      <sheetData sheetId="4953"/>
      <sheetData sheetId="4954"/>
      <sheetData sheetId="4955" refreshError="1"/>
      <sheetData sheetId="4956"/>
      <sheetData sheetId="4957" refreshError="1"/>
      <sheetData sheetId="4958"/>
      <sheetData sheetId="4959" refreshError="1"/>
      <sheetData sheetId="4960" refreshError="1"/>
      <sheetData sheetId="4961" refreshError="1"/>
      <sheetData sheetId="4962"/>
      <sheetData sheetId="4963"/>
      <sheetData sheetId="4964"/>
      <sheetData sheetId="4965"/>
      <sheetData sheetId="4966"/>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sheetData sheetId="4979" refreshError="1"/>
      <sheetData sheetId="4980" refreshError="1"/>
      <sheetData sheetId="4981" refreshError="1"/>
      <sheetData sheetId="4982" refreshError="1"/>
      <sheetData sheetId="4983" refreshError="1"/>
      <sheetData sheetId="4984"/>
      <sheetData sheetId="4985"/>
      <sheetData sheetId="4986"/>
      <sheetData sheetId="4987"/>
      <sheetData sheetId="4988"/>
      <sheetData sheetId="4989"/>
      <sheetData sheetId="4990"/>
      <sheetData sheetId="4991" refreshError="1"/>
      <sheetData sheetId="4992"/>
      <sheetData sheetId="4993"/>
      <sheetData sheetId="4994"/>
      <sheetData sheetId="4995"/>
      <sheetData sheetId="4996"/>
      <sheetData sheetId="4997" refreshError="1"/>
      <sheetData sheetId="4998"/>
      <sheetData sheetId="4999"/>
      <sheetData sheetId="5000"/>
      <sheetData sheetId="5001"/>
      <sheetData sheetId="5002"/>
      <sheetData sheetId="5003"/>
      <sheetData sheetId="5004"/>
      <sheetData sheetId="5005"/>
      <sheetData sheetId="5006"/>
      <sheetData sheetId="5007"/>
      <sheetData sheetId="5008"/>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sheetData sheetId="5020"/>
      <sheetData sheetId="5021"/>
      <sheetData sheetId="5022"/>
      <sheetData sheetId="5023"/>
      <sheetData sheetId="5024" refreshError="1"/>
      <sheetData sheetId="5025" refreshError="1"/>
      <sheetData sheetId="5026"/>
      <sheetData sheetId="5027"/>
      <sheetData sheetId="5028"/>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sheetData sheetId="5042"/>
      <sheetData sheetId="5043"/>
      <sheetData sheetId="5044"/>
      <sheetData sheetId="5045"/>
      <sheetData sheetId="5046"/>
      <sheetData sheetId="5047" refreshError="1"/>
      <sheetData sheetId="5048" refreshError="1"/>
      <sheetData sheetId="5049" refreshError="1"/>
      <sheetData sheetId="5050" refreshError="1"/>
      <sheetData sheetId="5051" refreshError="1"/>
      <sheetData sheetId="5052"/>
      <sheetData sheetId="5053"/>
      <sheetData sheetId="5054" refreshError="1"/>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refreshError="1"/>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refreshError="1"/>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refreshError="1"/>
      <sheetData sheetId="5113" refreshError="1"/>
      <sheetData sheetId="5114" refreshError="1"/>
      <sheetData sheetId="5115" refreshError="1"/>
      <sheetData sheetId="5116"/>
      <sheetData sheetId="5117"/>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sheetData sheetId="5199"/>
      <sheetData sheetId="5200"/>
      <sheetData sheetId="5201"/>
      <sheetData sheetId="5202"/>
      <sheetData sheetId="5203"/>
      <sheetData sheetId="5204"/>
      <sheetData sheetId="5205"/>
      <sheetData sheetId="5206"/>
      <sheetData sheetId="5207"/>
      <sheetData sheetId="5208" refreshError="1"/>
      <sheetData sheetId="5209"/>
      <sheetData sheetId="5210" refreshError="1"/>
      <sheetData sheetId="5211"/>
      <sheetData sheetId="5212" refreshError="1"/>
      <sheetData sheetId="5213" refreshError="1"/>
      <sheetData sheetId="5214" refreshError="1"/>
      <sheetData sheetId="5215" refreshError="1"/>
      <sheetData sheetId="5216"/>
      <sheetData sheetId="5217"/>
      <sheetData sheetId="5218"/>
      <sheetData sheetId="5219"/>
      <sheetData sheetId="5220"/>
      <sheetData sheetId="5221" refreshError="1"/>
      <sheetData sheetId="5222" refreshError="1"/>
      <sheetData sheetId="5223" refreshError="1"/>
      <sheetData sheetId="5224" refreshError="1"/>
      <sheetData sheetId="5225" refreshError="1"/>
      <sheetData sheetId="5226" refreshError="1"/>
      <sheetData sheetId="5227" refreshError="1"/>
      <sheetData sheetId="5228"/>
      <sheetData sheetId="5229"/>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refreshError="1"/>
      <sheetData sheetId="5294"/>
      <sheetData sheetId="5295"/>
      <sheetData sheetId="5296"/>
      <sheetData sheetId="5297"/>
      <sheetData sheetId="5298"/>
      <sheetData sheetId="5299" refreshError="1"/>
      <sheetData sheetId="5300"/>
      <sheetData sheetId="5301" refreshError="1"/>
      <sheetData sheetId="5302"/>
      <sheetData sheetId="5303"/>
      <sheetData sheetId="5304"/>
      <sheetData sheetId="5305"/>
      <sheetData sheetId="5306"/>
      <sheetData sheetId="5307"/>
      <sheetData sheetId="5308"/>
      <sheetData sheetId="5309"/>
      <sheetData sheetId="5310"/>
      <sheetData sheetId="5311"/>
      <sheetData sheetId="5312" refreshError="1"/>
      <sheetData sheetId="5313"/>
      <sheetData sheetId="5314"/>
      <sheetData sheetId="5315"/>
      <sheetData sheetId="5316"/>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refreshError="1"/>
      <sheetData sheetId="5355"/>
      <sheetData sheetId="5356" refreshError="1"/>
      <sheetData sheetId="5357"/>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sheetData sheetId="5374"/>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sheetData sheetId="5385"/>
      <sheetData sheetId="5386"/>
      <sheetData sheetId="5387"/>
      <sheetData sheetId="5388"/>
      <sheetData sheetId="5389"/>
      <sheetData sheetId="5390"/>
      <sheetData sheetId="5391"/>
      <sheetData sheetId="5392"/>
      <sheetData sheetId="5393"/>
      <sheetData sheetId="5394" refreshError="1"/>
      <sheetData sheetId="5395" refreshError="1"/>
      <sheetData sheetId="5396" refreshError="1"/>
      <sheetData sheetId="5397" refreshError="1"/>
      <sheetData sheetId="5398" refreshError="1"/>
      <sheetData sheetId="5399"/>
      <sheetData sheetId="5400" refreshError="1"/>
      <sheetData sheetId="5401" refreshError="1"/>
      <sheetData sheetId="5402"/>
      <sheetData sheetId="5403"/>
      <sheetData sheetId="5404" refreshError="1"/>
      <sheetData sheetId="5405" refreshError="1"/>
      <sheetData sheetId="5406"/>
      <sheetData sheetId="5407" refreshError="1"/>
      <sheetData sheetId="5408" refreshError="1"/>
      <sheetData sheetId="5409"/>
      <sheetData sheetId="5410"/>
      <sheetData sheetId="5411"/>
      <sheetData sheetId="5412"/>
      <sheetData sheetId="5413"/>
      <sheetData sheetId="5414"/>
      <sheetData sheetId="5415"/>
      <sheetData sheetId="5416"/>
      <sheetData sheetId="5417"/>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sheetData sheetId="5490"/>
      <sheetData sheetId="5491"/>
      <sheetData sheetId="5492"/>
      <sheetData sheetId="5493"/>
      <sheetData sheetId="5494"/>
      <sheetData sheetId="5495" refreshError="1"/>
      <sheetData sheetId="5496" refreshError="1"/>
      <sheetData sheetId="5497" refreshError="1"/>
      <sheetData sheetId="5498"/>
      <sheetData sheetId="5499" refreshError="1"/>
      <sheetData sheetId="5500" refreshError="1"/>
      <sheetData sheetId="5501" refreshError="1"/>
      <sheetData sheetId="5502"/>
      <sheetData sheetId="5503"/>
      <sheetData sheetId="5504"/>
      <sheetData sheetId="5505"/>
      <sheetData sheetId="5506"/>
      <sheetData sheetId="5507"/>
      <sheetData sheetId="5508"/>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refreshError="1"/>
      <sheetData sheetId="5539"/>
      <sheetData sheetId="5540" refreshError="1"/>
      <sheetData sheetId="5541" refreshError="1"/>
      <sheetData sheetId="5542"/>
      <sheetData sheetId="5543"/>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sheetData sheetId="5712"/>
      <sheetData sheetId="5713"/>
      <sheetData sheetId="5714" refreshError="1"/>
      <sheetData sheetId="5715" refreshError="1"/>
      <sheetData sheetId="5716" refreshError="1"/>
      <sheetData sheetId="5717" refreshError="1"/>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sheetData sheetId="5790" refreshError="1"/>
      <sheetData sheetId="5791" refreshError="1"/>
      <sheetData sheetId="5792"/>
      <sheetData sheetId="5793"/>
      <sheetData sheetId="5794" refreshError="1"/>
      <sheetData sheetId="5795" refreshError="1"/>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sheetData sheetId="5812"/>
      <sheetData sheetId="5813"/>
      <sheetData sheetId="5814" refreshError="1"/>
      <sheetData sheetId="5815" refreshError="1"/>
      <sheetData sheetId="5816" refreshError="1"/>
      <sheetData sheetId="5817"/>
      <sheetData sheetId="5818"/>
      <sheetData sheetId="5819"/>
      <sheetData sheetId="5820"/>
      <sheetData sheetId="5821"/>
      <sheetData sheetId="5822"/>
      <sheetData sheetId="5823"/>
      <sheetData sheetId="5824"/>
      <sheetData sheetId="5825" refreshError="1"/>
      <sheetData sheetId="5826" refreshError="1"/>
      <sheetData sheetId="5827"/>
      <sheetData sheetId="5828"/>
      <sheetData sheetId="5829"/>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 sheetId="5859"/>
      <sheetData sheetId="5860"/>
      <sheetData sheetId="5861"/>
      <sheetData sheetId="5862"/>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sheetData sheetId="5882"/>
      <sheetData sheetId="5883"/>
      <sheetData sheetId="5884" refreshError="1"/>
      <sheetData sheetId="5885" refreshError="1"/>
      <sheetData sheetId="5886" refreshError="1"/>
      <sheetData sheetId="5887"/>
      <sheetData sheetId="5888"/>
      <sheetData sheetId="5889"/>
      <sheetData sheetId="5890"/>
      <sheetData sheetId="5891"/>
      <sheetData sheetId="5892"/>
      <sheetData sheetId="5893"/>
      <sheetData sheetId="5894"/>
      <sheetData sheetId="5895"/>
      <sheetData sheetId="5896"/>
      <sheetData sheetId="5897"/>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refreshError="1"/>
      <sheetData sheetId="5947" refreshError="1"/>
      <sheetData sheetId="5948" refreshError="1"/>
      <sheetData sheetId="5949" refreshError="1"/>
      <sheetData sheetId="5950"/>
      <sheetData sheetId="5951" refreshError="1"/>
      <sheetData sheetId="5952" refreshError="1"/>
      <sheetData sheetId="5953" refreshError="1"/>
      <sheetData sheetId="5954" refreshError="1"/>
      <sheetData sheetId="5955" refreshError="1"/>
      <sheetData sheetId="5956" refreshError="1"/>
      <sheetData sheetId="5957"/>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sheetData sheetId="5967"/>
      <sheetData sheetId="5968"/>
      <sheetData sheetId="5969"/>
      <sheetData sheetId="5970"/>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sheetData sheetId="6119"/>
      <sheetData sheetId="6120"/>
      <sheetData sheetId="612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sheetData sheetId="6169"/>
      <sheetData sheetId="6170"/>
      <sheetData sheetId="6171"/>
      <sheetData sheetId="6172"/>
      <sheetData sheetId="6173"/>
      <sheetData sheetId="6174"/>
      <sheetData sheetId="6175"/>
      <sheetData sheetId="6176"/>
      <sheetData sheetId="6177"/>
      <sheetData sheetId="6178" refreshError="1"/>
      <sheetData sheetId="6179"/>
      <sheetData sheetId="6180"/>
      <sheetData sheetId="6181" refreshError="1"/>
      <sheetData sheetId="6182"/>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refreshError="1"/>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refreshError="1"/>
      <sheetData sheetId="6227"/>
      <sheetData sheetId="6228"/>
      <sheetData sheetId="6229"/>
      <sheetData sheetId="6230"/>
      <sheetData sheetId="6231"/>
      <sheetData sheetId="6232"/>
      <sheetData sheetId="6233"/>
      <sheetData sheetId="6234"/>
      <sheetData sheetId="6235" refreshError="1"/>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sheetData sheetId="7176" refreshError="1"/>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sheetData sheetId="7225" refreshError="1"/>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refreshError="1"/>
      <sheetData sheetId="7262" refreshError="1"/>
      <sheetData sheetId="7263" refreshError="1"/>
      <sheetData sheetId="7264"/>
      <sheetData sheetId="7265"/>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refreshError="1"/>
      <sheetData sheetId="7291" refreshError="1"/>
      <sheetData sheetId="7292" refreshError="1"/>
      <sheetData sheetId="7293" refreshError="1"/>
      <sheetData sheetId="7294" refreshError="1"/>
      <sheetData sheetId="7295"/>
      <sheetData sheetId="7296"/>
      <sheetData sheetId="7297"/>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sheetData sheetId="7321" refreshError="1"/>
      <sheetData sheetId="7322"/>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sheetData sheetId="7423"/>
      <sheetData sheetId="7424" refreshError="1"/>
      <sheetData sheetId="7425" refreshError="1"/>
      <sheetData sheetId="7426" refreshError="1"/>
      <sheetData sheetId="7427" refreshError="1"/>
      <sheetData sheetId="7428" refreshError="1"/>
      <sheetData sheetId="7429"/>
      <sheetData sheetId="7430"/>
      <sheetData sheetId="743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refreshError="1"/>
      <sheetData sheetId="7864"/>
      <sheetData sheetId="7865"/>
      <sheetData sheetId="7866" refreshError="1"/>
      <sheetData sheetId="7867" refreshError="1"/>
      <sheetData sheetId="7868"/>
      <sheetData sheetId="7869" refreshError="1"/>
      <sheetData sheetId="7870" refreshError="1"/>
      <sheetData sheetId="7871" refreshError="1"/>
      <sheetData sheetId="7872"/>
      <sheetData sheetId="7873" refreshError="1"/>
      <sheetData sheetId="7874"/>
      <sheetData sheetId="7875" refreshError="1"/>
      <sheetData sheetId="7876" refreshError="1"/>
      <sheetData sheetId="7877"/>
      <sheetData sheetId="7878" refreshError="1"/>
      <sheetData sheetId="7879" refreshError="1"/>
      <sheetData sheetId="7880" refreshError="1"/>
      <sheetData sheetId="7881" refreshError="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refreshError="1"/>
      <sheetData sheetId="847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CCIDENTES_DE_1995___1996_x_15"/>
      <sheetName val="//ccefici"/>
      <sheetName val="_a  aaInformación GRUPO 4_A MIn"/>
      <sheetName val="_aCCIDENTES_DE_1995___1996_x_11"/>
      <sheetName val="_aCCIDENTES_DE_1995___1996_xl_4"/>
      <sheetName val="_aCCIDENTES_DE_1995___1996_xl_3"/>
      <sheetName val="_aCCIDENTES_DE_1995___1996_xl_2"/>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Hoja1 (2)"/>
      <sheetName val="Hoja1 (3)"/>
      <sheetName val="precios-básicos2002"/>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d.docs.live.net/a  aaInformac"/>
      <sheetName val="LISTADO "/>
      <sheetName val="M.O."/>
      <sheetName val="aactividad"/>
      <sheetName val="DUB-823"/>
      <sheetName val="GPI 526"/>
      <sheetName val="SKJ452"/>
      <sheetName val="ITA878"/>
      <sheetName val="AEA-944"/>
      <sheetName val="XXJ617"/>
      <sheetName val="SNG_855"/>
      <sheetName val="VEA 374"/>
      <sheetName val="HFB024"/>
      <sheetName val="PAJ825"/>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Hoja2"/>
      <sheetName val="ACTA No.1 "/>
      <sheetName val="ACTA No.5"/>
      <sheetName val="ACTA MAYORES - GENERAL"/>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 ACTA FINAL + MODIFICATORIA "/>
      <sheetName val="MATERIAL"/>
      <sheetName val="BASE"/>
      <sheetName val="\E\a  aaInformación GRUPO 4\A M"/>
      <sheetName val="PU (2)"/>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COSTOS UNITARIOS"/>
      <sheetName val="CA-2909"/>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ANDRES FELIPE MUÑOZ\Down"/>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Main"/>
      <sheetName val="CorpTax"/>
      <sheetName val="PAGOS"/>
      <sheetName val="articulos"/>
      <sheetName val="ESTADO RED"/>
      <sheetName val="CARRETERAS"/>
      <sheetName val="GENERALIDADES "/>
      <sheetName val="aCCIDENTES%2520DE%25201995%2520"/>
      <sheetName val="REQUISITOS INF INTERVENTORÍA"/>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DIRECTAS AMO I"/>
      <sheetName val="DIRECTAS AMO II"/>
      <sheetName val="modf "/>
      <sheetName val="1,2 MC"/>
      <sheetName val="3,1 MC"/>
      <sheetName val="3,2 MC"/>
      <sheetName val="4,2 MC"/>
      <sheetName val="/a  aaInformación GRUPO 4/A MIn"/>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lista-precio-mat-equipos"/>
      <sheetName val="rend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refreshError="1"/>
      <sheetData sheetId="214"/>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efreshError="1"/>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refreshError="1"/>
      <sheetData sheetId="1588" refreshError="1"/>
      <sheetData sheetId="1589" refreshError="1"/>
      <sheetData sheetId="1590"/>
      <sheetData sheetId="1591"/>
      <sheetData sheetId="1592"/>
      <sheetData sheetId="1593"/>
      <sheetData sheetId="1594"/>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sheetData sheetId="1608"/>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sheetData sheetId="1677"/>
      <sheetData sheetId="1678"/>
      <sheetData sheetId="1679"/>
      <sheetData sheetId="1680" refreshError="1"/>
      <sheetData sheetId="1681" refreshError="1"/>
      <sheetData sheetId="1682"/>
      <sheetData sheetId="1683"/>
      <sheetData sheetId="1684"/>
      <sheetData sheetId="1685"/>
      <sheetData sheetId="1686"/>
      <sheetData sheetId="1687"/>
      <sheetData sheetId="1688"/>
      <sheetData sheetId="1689"/>
      <sheetData sheetId="1690"/>
      <sheetData sheetId="1691"/>
      <sheetData sheetId="1692"/>
      <sheetData sheetId="1693" refreshError="1"/>
      <sheetData sheetId="1694" refreshError="1"/>
      <sheetData sheetId="1695" refreshError="1"/>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s>
    <sheetDataSet>
      <sheetData sheetId="0" refreshError="1"/>
      <sheetData sheetId="1" refreshError="1"/>
      <sheetData sheetId="2" refreshError="1"/>
      <sheetData sheetId="3" refreshError="1"/>
      <sheetData sheetId="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OCTUBRE"/>
      <sheetName val="PESOS"/>
      <sheetName val="210.2.2"/>
      <sheetName val="TARIFAS"/>
      <sheetName val="Sheet1"/>
      <sheetName val="PrecRec"/>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BASES"/>
      <sheetName val="PJ"/>
      <sheetName val="MI"/>
      <sheetName val="liquidacion"/>
      <sheetName val="ESP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9"/>
      <sheetName val="_aCCIDENTES_DE_1995___1996_xl_8"/>
      <sheetName val="_aCCIDENTES_DE_1995___1996_x_11"/>
      <sheetName val="_aCCIDENTES_DE_1995___1996_x_10"/>
      <sheetName val="_aCCIDENTES_DE_1995___1996_x_12"/>
      <sheetName val="_aCCIDENTES_DE_1995___1996_x_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ID"/>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Datos"/>
      <sheetName val="INDICMICROEMP"/>
      <sheetName val="MATERIALES"/>
      <sheetName val="Informacion"/>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sheetData sheetId="552"/>
      <sheetData sheetId="553" refreshError="1"/>
      <sheetData sheetId="554" refreshError="1"/>
      <sheetData sheetId="555" refreshError="1"/>
      <sheetData sheetId="556" refreshError="1"/>
      <sheetData sheetId="557" refreshError="1"/>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refreshError="1"/>
      <sheetData sheetId="911" refreshError="1"/>
      <sheetData sheetId="912"/>
      <sheetData sheetId="913" refreshError="1"/>
      <sheetData sheetId="914"/>
      <sheetData sheetId="915"/>
      <sheetData sheetId="916"/>
      <sheetData sheetId="917"/>
      <sheetData sheetId="918" refreshError="1"/>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sheetData sheetId="945" refreshError="1"/>
      <sheetData sheetId="946"/>
      <sheetData sheetId="947"/>
      <sheetData sheetId="948"/>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sheetData sheetId="1165"/>
      <sheetData sheetId="1166"/>
      <sheetData sheetId="1167"/>
      <sheetData sheetId="1168"/>
      <sheetData sheetId="1169"/>
      <sheetData sheetId="1170"/>
      <sheetData sheetId="1171"/>
      <sheetData sheetId="1172"/>
      <sheetData sheetId="1173"/>
      <sheetData sheetId="1174"/>
      <sheetData sheetId="117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2"/>
      <sheetName val="[a  aaInformación]__cceficien_3"/>
      <sheetName val="[a  aaInformación]__cceficien_4"/>
      <sheetName val="[a  aaInformación]__cceficien_6"/>
      <sheetName val="[a  aaInformación]//cceficiente"/>
      <sheetName val="[a  aaInformación]__cceficien_5"/>
      <sheetName val="[a  aaInformación]__cceficien_7"/>
      <sheetName val="[a  aaInformación]__cceficien_9"/>
      <sheetName val="[a  aaInformación]__cceficien_8"/>
      <sheetName val="[a  aaInformación]__cceficie_10"/>
      <sheetName val="[a  aaInformación]__cceficie_11"/>
      <sheetName val="Emboquillar"/>
      <sheetName val="Acometidacobrerígido"/>
      <sheetName val="Acometidatoma"/>
      <sheetName val="Acometidahasta1&quot;"/>
      <sheetName val="[a  aaInformación]__cceficie_12"/>
      <sheetName val="[a  aaInformación]__cceficie_14"/>
      <sheetName val="[a  aaInformación]__cceficie_13"/>
      <sheetName val="AJIZAL 3335"/>
      <sheetName val="SABANETA 3335"/>
      <sheetName val="Datos Generales"/>
      <sheetName val="HER"/>
      <sheetName val="MAT"/>
      <sheetName val="PER"/>
      <sheetName val="TRANS"/>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PRESUP"/>
      <sheetName val="\Users\LENOVO\Downloads\Users\A"/>
      <sheetName val="INFORME SEMANAL"/>
      <sheetName val="AVANCE SEMANAL"/>
      <sheetName val="CLIMA mes"/>
      <sheetName val="REG FOTO"/>
      <sheetName val="SISOMA"/>
      <sheetName val="CrudosA"/>
      <sheetName val="casosWTI"/>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a  aaInformación]__192_168__16"/>
      <sheetName val="[a  aaInformación]__192_168__15"/>
      <sheetName val="[a  aaInformación]__192_168__17"/>
      <sheetName val="[a  aaInformación]__192_168__18"/>
      <sheetName val="\MANTENIMIENTO%20RUTA%201001_MA"/>
      <sheetName val="Res-Accide-10"/>
      <sheetName val="46W9"/>
      <sheetName val="Presentacion"/>
      <sheetName val="_MANTENIMIENTO RUTA 1001_MARZO "/>
      <sheetName val="__SERVIDOR_Public2_MANTENIMIENT"/>
      <sheetName val="_I_MANTENIMIENTO RUTA 1001_MARZ"/>
      <sheetName val="_I_I_MANTENIMIENTO RUTA 1001_MA"/>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refreshError="1"/>
      <sheetData sheetId="186" refreshError="1"/>
      <sheetData sheetId="187" refreshError="1"/>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SUMOS"/>
      <sheetName val="Materiales"/>
      <sheetName val="Cuadrillas"/>
      <sheetName val="Concretos y morteros"/>
      <sheetName val="Equipo"/>
      <sheetName val="Datos iniciales "/>
      <sheetName val="Transporte"/>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Res-Accide-10"/>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sheetData sheetId="2" refreshError="1"/>
      <sheetData sheetId="3" refreshError="1"/>
      <sheetData sheetId="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PDM_RUN"/>
      <sheetName val="TABLA_EQUIPOS"/>
      <sheetName val="TABLA_MATERIALES"/>
      <sheetName val="TABLA_SALARIOS"/>
      <sheetName val="RES_GASOL"/>
      <sheetName val="Soporte_Valores_"/>
      <sheetName val="Ejecutado%"/>
      <sheetName val="Ejecutado$"/>
      <sheetName val="Program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sheetData sheetId="1" refreshError="1"/>
      <sheetData sheetId="2"/>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BASE"/>
      <sheetName val="Civil work"/>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BASES"/>
      <sheetName val="items"/>
      <sheetName val="Tabla 1.1"/>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Sheet1"/>
      <sheetName val="UNITARIOS GENERALES"/>
      <sheetName val="BASES"/>
      <sheetName val="MC SF GAVIONES"/>
      <sheetName val="PESOS"/>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cantidades_pH3"/>
      <sheetName val="TARIFAS"/>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sheetData sheetId="3" refreshError="1"/>
      <sheetData sheetId="4" refreshError="1"/>
      <sheetData sheetId="5"/>
      <sheetData sheetId="6"/>
      <sheetData sheetId="7"/>
      <sheetData sheetId="8"/>
      <sheetData sheetId="9"/>
      <sheetData sheetId="10"/>
      <sheetData sheetId="1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EQUIPO "/>
      <sheetName val="MAN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Control"/>
      <sheetName val="Reporte Actualización firmas"/>
    </sheetNames>
    <sheetDataSet>
      <sheetData sheetId="0"/>
      <sheetData sheetId="1"/>
      <sheetData sheetId="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PESOS_%1"/>
      <sheetName val="TIPO_P31"/>
      <sheetName val="INF_DIARIO1"/>
      <sheetName val="INF_SAGA1"/>
      <sheetName val="C-3_ACTAS1"/>
      <sheetName val="PESOS_%2"/>
      <sheetName val="TIPO_P32"/>
      <sheetName val="INF_DIARIO2"/>
      <sheetName val="INF_SAGA2"/>
      <sheetName val="C-3_ACTAS2"/>
      <sheetName val="Puntos"/>
      <sheetName val="Valor_Oferta"/>
      <sheetName val="Tabla_de_amortización"/>
      <sheetName val="Mark-Up_"/>
      <sheetName val="IMPROVEMENTS_TO_SITE"/>
      <sheetName val="7422CW00"/>
      <sheetName val="Constantes"/>
      <sheetName val="ESPEC"/>
      <sheetName val="DATOS"/>
      <sheetName val="Proyectos incrementales"/>
      <sheetName val="calculation"/>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Formular"/>
      <sheetName val="Recursos"/>
      <sheetName val="Duitama-La_Palmera"/>
      <sheetName val="Análisis_de_precios"/>
      <sheetName val="BASEDuitama-La_Palmera"/>
      <sheetName val="Hoja1"/>
      <sheetName val="210.2.2"/>
      <sheetName val="GENERALIDADES "/>
      <sheetName val="Info-Portaf"/>
      <sheetName val="Datos"/>
      <sheetName val="precios-básicos2002"/>
      <sheetName val="ITEMS"/>
      <sheetName val="PROGR_VER02"/>
      <sheetName val="GENERALIDADES_"/>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CIC-NOV"/>
      <sheetName val="base de diseño"/>
      <sheetName val="10_HS"/>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ManoDeObr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Actual Data (MAP)"/>
      <sheetName val="Actual Data (STX)"/>
      <sheetName val="basicos"/>
      <sheetName val="Distanc"/>
      <sheetName val="Cuadro de áreas y volmúmenes"/>
      <sheetName val="Generales"/>
      <sheetName val="APU"/>
      <sheetName val="Indicadores Gestión"/>
      <sheetName val="PR-04"/>
      <sheetName val="tipo_recurso"/>
      <sheetName val="Listado"/>
      <sheetName val="tipos_entidad"/>
      <sheetName val="Unidades"/>
      <sheetName val="INV"/>
      <sheetName val="AASHTO"/>
      <sheetName val="MANTENIMIENT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esmonte_y_Limpieza"/>
      <sheetName val="Reprograma_4"/>
      <sheetName val="PR_1"/>
      <sheetName val="5_2"/>
      <sheetName val="MC_SF_GAVIONE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Datos-Gráfica"/>
      <sheetName val="GPI 526"/>
      <sheetName val="SKJ452"/>
      <sheetName val="ITA878"/>
      <sheetName val="AEA-944"/>
      <sheetName val="DUB-823"/>
      <sheetName val="XXJ617"/>
      <sheetName val="SNG_855"/>
      <sheetName val="VEA 374"/>
      <sheetName val="HFB024"/>
      <sheetName val="PAJ825"/>
      <sheetName val="SUMINISTRO PARA INFORME"/>
      <sheetName val="EQUIPO"/>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sheetData sheetId="1" refreshError="1"/>
      <sheetData sheetId="2" refreshError="1"/>
      <sheetData sheetId="3" refreshError="1"/>
      <sheetData sheetId="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9"/>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Cronograma%20descansos%20%20-%2"/>
      <sheetName val="_Cronograma_descansos____Traf_9"/>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Fornato 6"/>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Users\USUARIO\Downloads\MANTEN"/>
      <sheetName val="INDICMICROEMP"/>
      <sheetName val="INDICE"/>
      <sheetName val="[a  aaInformación]__cceficien_2"/>
      <sheetName val="[a  aaInformación]__cceficien_3"/>
      <sheetName val="[a  aaInformación]__cceficien_9"/>
      <sheetName val="[a  aaInformación]__cceficien_4"/>
      <sheetName val="[a  aaInformación]__cceficien_5"/>
      <sheetName val="[a  aaInformación]__cceficien_6"/>
      <sheetName val="[a  aaInformación]__cceficien_8"/>
      <sheetName val="[a  aaInformación]__cceficien_7"/>
      <sheetName val="[a  aaInformación]__cceficie_10"/>
      <sheetName val="[a  aaInformación]__cceficie_11"/>
      <sheetName val="[a  aaInformación]__cceficie_12"/>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s>
    <sheetDataSet>
      <sheetData sheetId="0" refreshError="1"/>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s>
    <sheetDataSet>
      <sheetData sheetId="0" refreshError="1"/>
      <sheetData sheetId="1"/>
      <sheetData sheetId="2"/>
      <sheetData sheetId="3"/>
      <sheetData sheetId="4"/>
      <sheetData sheetId="5"/>
      <sheetData sheetId="6"/>
      <sheetData sheetId="7" refreshError="1"/>
      <sheetData sheetId="8"/>
      <sheetData sheetId="9"/>
      <sheetData sheetId="10"/>
      <sheetData sheetId="11"/>
      <sheetData sheetId="1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REC-COD,"/>
      <sheetName val=" Liquidacion de Obra por Tramos"/>
      <sheetName val="2,2,6,1 Pilotes 0,30"/>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CLASIFICACION"/>
      <sheetName val="OCTUBRE"/>
      <sheetName val="5. ELECTRICO"/>
      <sheetName val="Requisición1"/>
      <sheetName val="Summary"/>
      <sheetName val="CODCONST"/>
      <sheetName val="Lp"/>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glvc"/>
      <sheetName val="PERSONAL"/>
      <sheetName val="Tarifa MT"/>
      <sheetName val="SALARI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OBRAS SES"/>
      <sheetName val="c2_5y2_613"/>
      <sheetName val="PREACTA_62"/>
      <sheetName val="TABLA_20082"/>
      <sheetName val="c2_5y2_612"/>
      <sheetName val="TABLA_20081"/>
      <sheetName val="c2_5y2_611"/>
      <sheetName val="Hoja2"/>
      <sheetName val="Cuadr."/>
      <sheetName val="PUNITARIOS PARA 241201 2S.xls"/>
      <sheetName val="APU NO PREVISTO"/>
      <sheetName val="PPTA (3)"/>
      <sheetName val="PPTA (2)"/>
      <sheetName val="PPTA"/>
      <sheetName val="CHINCHINA FINAL . A CEROS"/>
      <sheetName val="Memoria de calculo"/>
      <sheetName val="materiales"/>
      <sheetName val="otros"/>
      <sheetName val="DEST. MEDIOS"/>
      <sheetName val="COMBUASF"/>
      <sheetName val="BALCRUDO"/>
      <sheetName val="CARGASPROC."/>
      <sheetName val="G L P  FINAL"/>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7.1.8.1.1"/>
      <sheetName val="c2_5y2_614"/>
      <sheetName val="BASE"/>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devdics"/>
      <sheetName val="Bases 2A"/>
      <sheetName val="@RISK - Correlaciones"/>
      <sheetName val="Acta"/>
      <sheetName val="for 6"/>
      <sheetName val="2,2,6,1_Pilotes_0,30"/>
      <sheetName val="APU_NO_PREVISTO"/>
      <sheetName val="PPTA_(3)"/>
      <sheetName val="PPTA_(2)"/>
      <sheetName val="gpi_526"/>
      <sheetName val="vea_374"/>
      <sheetName val="ITEMS_NO_REVISTOS"/>
      <sheetName val="APU_ELECTRICOS"/>
      <sheetName val="ACTA MODIFICACIÓN CIVIL"/>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refreshError="1"/>
      <sheetData sheetId="123"/>
      <sheetData sheetId="124"/>
      <sheetData sheetId="125"/>
      <sheetData sheetId="126"/>
      <sheetData sheetId="127"/>
      <sheetData sheetId="128"/>
      <sheetData sheetId="129"/>
      <sheetData sheetId="130" refreshError="1"/>
      <sheetData sheetId="131" refreshError="1"/>
      <sheetData sheetId="132" refreshError="1"/>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refreshError="1"/>
      <sheetData sheetId="149"/>
      <sheetData sheetId="150" refreshError="1"/>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sheetData sheetId="187"/>
      <sheetData sheetId="188"/>
      <sheetData sheetId="189"/>
      <sheetData sheetId="190"/>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devdics"/>
      <sheetName val="CRA.MODI"/>
      <sheetName val="1,01"/>
      <sheetName val="UNIT."/>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 val="\\SERVIDOR\Public2\MANTENIMIENT"/>
      <sheetName val="SAL_BPX"/>
      <sheetName val="Caida Escalonada Alcant"/>
      <sheetName val="Datos"/>
      <sheetName val="CUADRILLAS"/>
      <sheetName val="[A MInformes M]__cceficiente__3"/>
      <sheetName val="[A MInformes M]__cceficiente__9"/>
      <sheetName val="[A MInformes M]__cceficiente__4"/>
      <sheetName val="[A MInformes M]__cceficiente__5"/>
      <sheetName val="[A MInformes M]__cceficiente__6"/>
      <sheetName val="[A MInformes M]__cceficiente__8"/>
      <sheetName val="[A MInformes M]__cceficiente__7"/>
      <sheetName val="[A MInformes M]__cceficiente_10"/>
      <sheetName val="[A MInformes M]__cceficiente_11"/>
      <sheetName val="[A MInformes M]__cceficiente_12"/>
      <sheetName val="[A MInformes M]__cceficient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CONSULTORIA"/>
      <sheetName val="EPP CONSULTORIA"/>
      <sheetName val="ANEXO-SUM-ENSAYOS-CONSULT"/>
      <sheetName val="PPTO"/>
      <sheetName val="ANEXO-SUM-ENSAYOS-OBRA"/>
      <sheetName val="PAGO PROD- IMP-FACT-TOTAL"/>
      <sheetName val="PAGO PROD- IMP-EYD-TOTAL"/>
      <sheetName val="AIU"/>
      <sheetName val="AMB Y SST"/>
      <sheetName val="AIU AMB-S"/>
      <sheetName val="COMPENSAC-EVALUAC-SEG-SDA"/>
      <sheetName val="PGS"/>
      <sheetName val="AIU PGS"/>
      <sheetName val="PMT"/>
      <sheetName val="AIU PMT"/>
      <sheetName val="AJUSTES"/>
      <sheetName val="DIAGNOSTICOS"/>
      <sheetName val="TABLAS"/>
      <sheetName val="F.P"/>
      <sheetName val="INSUMOS"/>
      <sheetName val="ITEMS"/>
    </sheetNames>
    <sheetDataSet>
      <sheetData sheetId="0">
        <row r="7">
          <cell r="B7" t="str">
            <v>OBJETO DE LA LICITACIÓN: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 ENTRADA"/>
      <sheetName val="1. 24124639"/>
      <sheetName val="2. 24189746 (R)"/>
      <sheetName val="3. 24189740 (R)"/>
      <sheetName val="4. 24124823"/>
      <sheetName val="5. 24124638"/>
      <sheetName val="6. 24124822"/>
      <sheetName val="7. 24124820"/>
      <sheetName val="CONSOLIDADO"/>
      <sheetName val="PRESUPUESTO"/>
      <sheetName val="AIU OBRA"/>
      <sheetName val="PGA Y SST"/>
      <sheetName val="AIU PGA Y SST"/>
      <sheetName val="PGS"/>
      <sheetName val="AIU PGS"/>
      <sheetName val="PMT"/>
      <sheetName val="AIU PMT"/>
      <sheetName val="TABLAS"/>
      <sheetName val="F.P"/>
      <sheetName val="INSUMOS"/>
      <sheetName val="ÍTEM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72">
          <cell r="L72">
            <v>0.01</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2">
          <cell r="A2">
            <v>322</v>
          </cell>
          <cell r="B2" t="str">
            <v>CONCRETO GRAVA COMÚN 2000 PSI 14 MPa (140 Kg/m2)</v>
          </cell>
          <cell r="C2" t="str">
            <v>M3</v>
          </cell>
          <cell r="D2">
            <v>333914</v>
          </cell>
        </row>
        <row r="3">
          <cell r="A3">
            <v>323</v>
          </cell>
          <cell r="B3" t="str">
            <v>CONCRETO GRAVA COMÚN 2500 PSI 17 MPa (175 Kg/cm2)</v>
          </cell>
          <cell r="C3" t="str">
            <v>M3</v>
          </cell>
          <cell r="D3">
            <v>354442</v>
          </cell>
        </row>
        <row r="4">
          <cell r="A4">
            <v>324</v>
          </cell>
          <cell r="B4" t="str">
            <v>CONCRETO GRAVA COMÚN 3000 PSI  21 MPa (210 Kg/cm2)</v>
          </cell>
          <cell r="C4" t="str">
            <v>M3</v>
          </cell>
          <cell r="D4">
            <v>369495</v>
          </cell>
        </row>
        <row r="5">
          <cell r="A5">
            <v>325</v>
          </cell>
          <cell r="B5" t="str">
            <v>CONCRETO GRAVA COMÚN 3500 PSI 24 MPa (245 Kg/cm2)</v>
          </cell>
          <cell r="C5" t="str">
            <v>M3</v>
          </cell>
          <cell r="D5">
            <v>392760</v>
          </cell>
        </row>
        <row r="6">
          <cell r="A6">
            <v>326</v>
          </cell>
          <cell r="B6" t="str">
            <v>CONCRETO GRAVA COMÚN 4000 PSI 28 MPa (280 Kg/cm2)</v>
          </cell>
          <cell r="C6" t="str">
            <v>M3</v>
          </cell>
          <cell r="D6">
            <v>409182</v>
          </cell>
        </row>
        <row r="7">
          <cell r="A7">
            <v>328</v>
          </cell>
          <cell r="B7" t="str">
            <v>CONCRETO GRAVA COMÚN 5000 PSI 34 MPa (350 Kg/cm2)</v>
          </cell>
          <cell r="C7" t="str">
            <v>M3</v>
          </cell>
          <cell r="D7">
            <v>448435</v>
          </cell>
        </row>
        <row r="8">
          <cell r="A8">
            <v>333</v>
          </cell>
          <cell r="B8" t="str">
            <v>CONCRETO GRAVA FINA 3000 PSI 21 MPa (210 Kg/cm2)</v>
          </cell>
          <cell r="C8" t="str">
            <v>M3</v>
          </cell>
          <cell r="D8">
            <v>381812</v>
          </cell>
        </row>
        <row r="9">
          <cell r="A9">
            <v>366</v>
          </cell>
          <cell r="B9" t="str">
            <v>MORTERO 2000 PSI 14 MPa (140 Kg/cm2)</v>
          </cell>
          <cell r="C9" t="str">
            <v>M3</v>
          </cell>
          <cell r="D9">
            <v>366520</v>
          </cell>
        </row>
        <row r="10">
          <cell r="A10">
            <v>1505</v>
          </cell>
          <cell r="B10" t="str">
            <v>COMPACTADOR DE LLANTAS - INCLUYE OPERARIO Y COMBUSTIBLE</v>
          </cell>
          <cell r="C10" t="str">
            <v>HR</v>
          </cell>
          <cell r="D10">
            <v>138159</v>
          </cell>
        </row>
        <row r="11">
          <cell r="A11">
            <v>1512</v>
          </cell>
          <cell r="B11" t="str">
            <v>GRAMA</v>
          </cell>
          <cell r="C11" t="str">
            <v>M2</v>
          </cell>
          <cell r="D11">
            <v>5355</v>
          </cell>
        </row>
        <row r="12">
          <cell r="A12">
            <v>1515</v>
          </cell>
          <cell r="B12" t="str">
            <v>FORMALETA METÁLICA SARDINEL</v>
          </cell>
          <cell r="C12" t="str">
            <v>DIA</v>
          </cell>
          <cell r="D12">
            <v>321</v>
          </cell>
        </row>
        <row r="13">
          <cell r="A13">
            <v>1794</v>
          </cell>
          <cell r="B13" t="str">
            <v>ALAMBRE RECOCIDO No.18</v>
          </cell>
          <cell r="C13" t="str">
            <v>KG</v>
          </cell>
          <cell r="D13">
            <v>3773</v>
          </cell>
        </row>
        <row r="14">
          <cell r="A14">
            <v>2273</v>
          </cell>
          <cell r="B14" t="str">
            <v>LADRILLO TOLETE RECOCIDO 24x12x6</v>
          </cell>
          <cell r="C14" t="str">
            <v>UN</v>
          </cell>
          <cell r="D14">
            <v>500</v>
          </cell>
        </row>
        <row r="15">
          <cell r="A15">
            <v>2307</v>
          </cell>
          <cell r="B15" t="str">
            <v>ARENA DE PEÑA</v>
          </cell>
          <cell r="C15" t="str">
            <v>M3</v>
          </cell>
          <cell r="D15">
            <v>32725</v>
          </cell>
        </row>
        <row r="16">
          <cell r="A16">
            <v>2308</v>
          </cell>
          <cell r="B16" t="str">
            <v>ARENA DE RIO</v>
          </cell>
          <cell r="C16" t="str">
            <v>M3</v>
          </cell>
          <cell r="D16">
            <v>101150</v>
          </cell>
        </row>
        <row r="17">
          <cell r="A17">
            <v>2551</v>
          </cell>
          <cell r="B17" t="str">
            <v>MARCO Y TAPA PARA CAJA DE INSPECCIÓN 0.5x0.5m</v>
          </cell>
          <cell r="C17" t="str">
            <v>UN</v>
          </cell>
          <cell r="D17">
            <v>120904</v>
          </cell>
        </row>
        <row r="18">
          <cell r="A18">
            <v>2798</v>
          </cell>
          <cell r="B18" t="str">
            <v>LADRILLO TOLETE COMUN</v>
          </cell>
          <cell r="C18" t="str">
            <v>UN</v>
          </cell>
          <cell r="D18">
            <v>400</v>
          </cell>
        </row>
        <row r="19">
          <cell r="A19">
            <v>2910</v>
          </cell>
          <cell r="B19" t="str">
            <v>RECEBO COMUN</v>
          </cell>
          <cell r="C19" t="str">
            <v>M3</v>
          </cell>
          <cell r="D19">
            <v>4760</v>
          </cell>
        </row>
        <row r="20">
          <cell r="A20">
            <v>3386</v>
          </cell>
          <cell r="B20" t="str">
            <v>FORMALETA PARAL CORTO-CAMILLA  0.73x1.4m (M2)</v>
          </cell>
          <cell r="C20" t="str">
            <v>MES</v>
          </cell>
          <cell r="D20">
            <v>5712</v>
          </cell>
        </row>
        <row r="21">
          <cell r="A21">
            <v>3995</v>
          </cell>
          <cell r="B21" t="str">
            <v>FORMALETA MADERA PARA TAPAS-CAJAS Y CAMARAS</v>
          </cell>
          <cell r="C21" t="str">
            <v>M2</v>
          </cell>
          <cell r="D21">
            <v>21983</v>
          </cell>
        </row>
        <row r="22">
          <cell r="A22">
            <v>4513</v>
          </cell>
          <cell r="B22" t="str">
            <v>DUCTO TELEFONICO LIVIANO PVC TIPO EB D=3"</v>
          </cell>
          <cell r="C22" t="str">
            <v>ML</v>
          </cell>
          <cell r="D22">
            <v>9962</v>
          </cell>
        </row>
        <row r="23">
          <cell r="A23">
            <v>4514</v>
          </cell>
          <cell r="B23" t="str">
            <v>DUCTO TELEFONICO LIVIANO PVC TIPO EB D=4"</v>
          </cell>
          <cell r="C23" t="str">
            <v>ML</v>
          </cell>
          <cell r="D23">
            <v>17150</v>
          </cell>
        </row>
        <row r="24">
          <cell r="A24">
            <v>4520</v>
          </cell>
          <cell r="B24" t="str">
            <v>DUCTO PVC TIPO TDP D=3"</v>
          </cell>
          <cell r="C24" t="str">
            <v>ML</v>
          </cell>
          <cell r="D24">
            <v>13308</v>
          </cell>
        </row>
        <row r="25">
          <cell r="A25">
            <v>4521</v>
          </cell>
          <cell r="B25" t="str">
            <v>DUCTO PVC TIPO TDP D=4"</v>
          </cell>
          <cell r="C25" t="str">
            <v>ML</v>
          </cell>
          <cell r="D25">
            <v>16488</v>
          </cell>
        </row>
        <row r="26">
          <cell r="A26">
            <v>4594</v>
          </cell>
          <cell r="B26" t="str">
            <v>CODO G.RAD. PVC U.M. NORMA NTC 382 90° D=2" RDE 21</v>
          </cell>
          <cell r="C26" t="str">
            <v>UN</v>
          </cell>
          <cell r="D26">
            <v>28427</v>
          </cell>
        </row>
        <row r="27">
          <cell r="A27">
            <v>4596</v>
          </cell>
          <cell r="B27" t="str">
            <v>CODO G.RAD. PVC U.M. NORMA NTC 382 90° D=4" RDE 21</v>
          </cell>
          <cell r="C27" t="str">
            <v>UN</v>
          </cell>
          <cell r="D27">
            <v>109773</v>
          </cell>
        </row>
        <row r="28">
          <cell r="A28">
            <v>4598</v>
          </cell>
          <cell r="B28" t="str">
            <v>CODO G.RAD. PVC U.M. NORMA NTC 382 90° D=8" RDE 21</v>
          </cell>
          <cell r="C28" t="str">
            <v>UN</v>
          </cell>
          <cell r="D28">
            <v>807572</v>
          </cell>
        </row>
        <row r="29">
          <cell r="A29">
            <v>4600</v>
          </cell>
          <cell r="B29" t="str">
            <v>CODO G.RAD. PVC U.M. NORMA NTC 382 90° D=12" RDE 21</v>
          </cell>
          <cell r="C29" t="str">
            <v>UN</v>
          </cell>
          <cell r="D29">
            <v>2383820</v>
          </cell>
        </row>
        <row r="30">
          <cell r="A30">
            <v>4608</v>
          </cell>
          <cell r="B30" t="str">
            <v>UNION PVC U.M. NORMA NTC 382 D=2"</v>
          </cell>
          <cell r="C30" t="str">
            <v>UN</v>
          </cell>
          <cell r="D30">
            <v>21420</v>
          </cell>
        </row>
        <row r="31">
          <cell r="A31">
            <v>4609</v>
          </cell>
          <cell r="B31" t="str">
            <v>UNION PVC U.M. NORMA NTC 382 D=3"</v>
          </cell>
          <cell r="C31" t="str">
            <v>UN</v>
          </cell>
          <cell r="D31">
            <v>36675</v>
          </cell>
        </row>
        <row r="32">
          <cell r="A32">
            <v>4610</v>
          </cell>
          <cell r="B32" t="str">
            <v>UNION PVC U.M. NORMA NTC 382 D=4"</v>
          </cell>
          <cell r="C32" t="str">
            <v>UN</v>
          </cell>
          <cell r="D32">
            <v>59644</v>
          </cell>
        </row>
        <row r="33">
          <cell r="A33">
            <v>4611</v>
          </cell>
          <cell r="B33" t="str">
            <v>UNION PVC U.M. NORMA NTC 382 D=6"</v>
          </cell>
          <cell r="C33" t="str">
            <v>UN</v>
          </cell>
          <cell r="D33">
            <v>139263</v>
          </cell>
        </row>
        <row r="34">
          <cell r="A34">
            <v>4612</v>
          </cell>
          <cell r="B34" t="str">
            <v>UNION PVC U.M. NORMA NTC 382 D=8"</v>
          </cell>
          <cell r="C34" t="str">
            <v>UN</v>
          </cell>
          <cell r="D34">
            <v>255857</v>
          </cell>
        </row>
        <row r="35">
          <cell r="A35">
            <v>4613</v>
          </cell>
          <cell r="B35" t="str">
            <v>UNION PVC U.M. NORMA NTC 382 D=10"</v>
          </cell>
          <cell r="C35" t="str">
            <v>UN</v>
          </cell>
          <cell r="D35">
            <v>457139</v>
          </cell>
        </row>
        <row r="36">
          <cell r="A36">
            <v>4614</v>
          </cell>
          <cell r="B36" t="str">
            <v>UNION PVC U.M. NORMA NTC 382 D=12"</v>
          </cell>
          <cell r="C36" t="str">
            <v>UN</v>
          </cell>
          <cell r="D36">
            <v>708465</v>
          </cell>
        </row>
        <row r="37">
          <cell r="A37">
            <v>4675</v>
          </cell>
          <cell r="B37" t="str">
            <v>CEMENTO GRIS TIPO III (Bulto x 50 Kg)</v>
          </cell>
          <cell r="C37" t="str">
            <v>UN</v>
          </cell>
          <cell r="D37">
            <v>23500</v>
          </cell>
        </row>
        <row r="38">
          <cell r="A38">
            <v>4694</v>
          </cell>
          <cell r="B38" t="str">
            <v>TUBERIA CONDUIT GALVANIZADA RMC D=1"</v>
          </cell>
          <cell r="C38" t="str">
            <v>ML</v>
          </cell>
          <cell r="D38">
            <v>20646</v>
          </cell>
        </row>
        <row r="39">
          <cell r="A39">
            <v>4697</v>
          </cell>
          <cell r="B39" t="str">
            <v>TUBERIA CONDUIT GALVANIZADA RMC D=1 1/2"</v>
          </cell>
          <cell r="C39" t="str">
            <v>ML</v>
          </cell>
          <cell r="D39">
            <v>34454</v>
          </cell>
        </row>
        <row r="40">
          <cell r="A40">
            <v>5038</v>
          </cell>
          <cell r="B40" t="str">
            <v>ACERO FIGURADO No. 3 (Ø 3/8") F'y=60000 PSI</v>
          </cell>
          <cell r="C40" t="str">
            <v>KG</v>
          </cell>
          <cell r="D40">
            <v>2678</v>
          </cell>
        </row>
        <row r="41">
          <cell r="A41">
            <v>5041</v>
          </cell>
          <cell r="B41" t="str">
            <v>ACERO FIGURADO No. 5 (Ø 5/8") F'y=60000 PSI</v>
          </cell>
          <cell r="C41" t="str">
            <v>KG</v>
          </cell>
          <cell r="D41">
            <v>2678</v>
          </cell>
        </row>
        <row r="42">
          <cell r="A42">
            <v>5042</v>
          </cell>
          <cell r="B42" t="str">
            <v>ACERO FIGURADO No. 6 (Ø 3/4") F'y=60000 PSI</v>
          </cell>
          <cell r="C42" t="str">
            <v>KG</v>
          </cell>
          <cell r="D42">
            <v>2678</v>
          </cell>
        </row>
        <row r="43">
          <cell r="A43">
            <v>5056</v>
          </cell>
          <cell r="B43" t="str">
            <v>MORTERO 1500 PSI 10,5 MPa (105 Kg/cm2)</v>
          </cell>
          <cell r="C43" t="str">
            <v>M3</v>
          </cell>
          <cell r="D43">
            <v>349860</v>
          </cell>
        </row>
        <row r="44">
          <cell r="A44">
            <v>5115</v>
          </cell>
          <cell r="B44" t="str">
            <v>A.C.P.M.</v>
          </cell>
          <cell r="C44" t="str">
            <v>GLN</v>
          </cell>
          <cell r="D44">
            <v>9307</v>
          </cell>
        </row>
        <row r="45">
          <cell r="A45">
            <v>5481</v>
          </cell>
          <cell r="B45" t="str">
            <v>BLOQUE PARA CAMARA TELEFONICA ETB</v>
          </cell>
          <cell r="C45" t="str">
            <v>UN</v>
          </cell>
          <cell r="D45">
            <v>5820</v>
          </cell>
        </row>
        <row r="46">
          <cell r="A46">
            <v>5661</v>
          </cell>
          <cell r="B46" t="str">
            <v>RANA - INCLUYE COMBUSTIBLE</v>
          </cell>
          <cell r="C46" t="str">
            <v>DIA</v>
          </cell>
          <cell r="D46">
            <v>46157</v>
          </cell>
        </row>
        <row r="47">
          <cell r="A47">
            <v>5890</v>
          </cell>
          <cell r="B47" t="str">
            <v>GRUA EXTENSION PARA POSTES. INCLUYE OPERARIO Y COMBUSTIBLE</v>
          </cell>
          <cell r="C47" t="str">
            <v>HR</v>
          </cell>
          <cell r="D47">
            <v>77771</v>
          </cell>
        </row>
        <row r="48">
          <cell r="A48">
            <v>5915</v>
          </cell>
          <cell r="B48" t="str">
            <v>GRAVILLA 1/2"</v>
          </cell>
          <cell r="C48" t="str">
            <v>M3</v>
          </cell>
          <cell r="D48">
            <v>63000</v>
          </cell>
        </row>
        <row r="49">
          <cell r="A49">
            <v>6013</v>
          </cell>
          <cell r="B49" t="str">
            <v>MOTONIVELADORA - INCLUYE OPERARIO Y COMBUSTIBLE</v>
          </cell>
          <cell r="C49" t="str">
            <v>HR</v>
          </cell>
          <cell r="D49">
            <v>212711</v>
          </cell>
        </row>
        <row r="50">
          <cell r="A50">
            <v>6017</v>
          </cell>
          <cell r="B50" t="str">
            <v>RETROEXCAVADORA SOBRE ORUGAS - INCLUYE OPERARIO Y COMBUSTIBLE</v>
          </cell>
          <cell r="C50" t="str">
            <v>HR</v>
          </cell>
          <cell r="D50">
            <v>213953</v>
          </cell>
        </row>
        <row r="51">
          <cell r="A51">
            <v>6026</v>
          </cell>
          <cell r="B51" t="str">
            <v>RETROCARGADOR - INCLUYE OPERARIO Y COMBUSTIBLE</v>
          </cell>
          <cell r="C51" t="str">
            <v>HR</v>
          </cell>
          <cell r="D51">
            <v>125583</v>
          </cell>
        </row>
        <row r="52">
          <cell r="A52">
            <v>6062</v>
          </cell>
          <cell r="B52" t="str">
            <v>VIBROCOMPACTADOR - INCLUYE OPERARIO Y COMBUSTIBLE</v>
          </cell>
          <cell r="C52" t="str">
            <v>HR</v>
          </cell>
          <cell r="D52">
            <v>78455</v>
          </cell>
        </row>
        <row r="53">
          <cell r="A53">
            <v>6072</v>
          </cell>
          <cell r="B53" t="str">
            <v>CONCRETO MR41</v>
          </cell>
          <cell r="C53" t="str">
            <v>M3</v>
          </cell>
          <cell r="D53">
            <v>411919</v>
          </cell>
        </row>
        <row r="54">
          <cell r="A54">
            <v>6073</v>
          </cell>
          <cell r="B54" t="str">
            <v>CONCRETO MR43</v>
          </cell>
          <cell r="C54" t="str">
            <v>M3</v>
          </cell>
          <cell r="D54">
            <v>437920</v>
          </cell>
        </row>
        <row r="55">
          <cell r="A55">
            <v>6087</v>
          </cell>
          <cell r="B55" t="str">
            <v>TARIFA JORNAL - PERSONAL DE OBRA - AYUDANTE (Incluye Factor de Prestaciones)</v>
          </cell>
          <cell r="C55" t="str">
            <v>JR</v>
          </cell>
          <cell r="D55">
            <v>48294</v>
          </cell>
        </row>
        <row r="56">
          <cell r="A56">
            <v>6088</v>
          </cell>
          <cell r="B56" t="str">
            <v>TARIFA JORNAL - PERSONAL DE OBRA - OFICIAL (Incluye Factor de Prestaciones)</v>
          </cell>
          <cell r="C56" t="str">
            <v>JR</v>
          </cell>
          <cell r="D56">
            <v>69478</v>
          </cell>
        </row>
        <row r="57">
          <cell r="A57">
            <v>6092</v>
          </cell>
          <cell r="B57" t="str">
            <v>HERRAMIENTA MENOR</v>
          </cell>
          <cell r="C57" t="str">
            <v>GLB</v>
          </cell>
          <cell r="D57">
            <v>2000</v>
          </cell>
        </row>
        <row r="58">
          <cell r="A58">
            <v>6098</v>
          </cell>
          <cell r="B58" t="str">
            <v>AGUA</v>
          </cell>
          <cell r="C58" t="str">
            <v>LT</v>
          </cell>
          <cell r="D58">
            <v>18</v>
          </cell>
        </row>
        <row r="59">
          <cell r="A59">
            <v>6107</v>
          </cell>
          <cell r="B59" t="str">
            <v>MORTERO 4000 PSI 28 MPa (280 Kg/cm2)</v>
          </cell>
          <cell r="C59" t="str">
            <v>M3</v>
          </cell>
          <cell r="D59">
            <v>445060</v>
          </cell>
        </row>
        <row r="60">
          <cell r="A60">
            <v>6109</v>
          </cell>
          <cell r="B60" t="str">
            <v>SARDINEL PREFABRICADO A10 (800x200x500mm)</v>
          </cell>
          <cell r="C60" t="str">
            <v>UN</v>
          </cell>
          <cell r="D60">
            <v>30900</v>
          </cell>
        </row>
        <row r="61">
          <cell r="A61">
            <v>6111</v>
          </cell>
          <cell r="B61" t="str">
            <v>LOSETA PREFABRICADA A30 (600x400x60mm)</v>
          </cell>
          <cell r="C61" t="str">
            <v>M2</v>
          </cell>
          <cell r="D61">
            <v>45000</v>
          </cell>
        </row>
        <row r="62">
          <cell r="A62">
            <v>6115</v>
          </cell>
          <cell r="B62" t="str">
            <v>LOSETA PREFABRICADA A60 (400x200x60mm)</v>
          </cell>
          <cell r="C62" t="str">
            <v>M2</v>
          </cell>
          <cell r="D62">
            <v>45000</v>
          </cell>
        </row>
        <row r="63">
          <cell r="A63">
            <v>6116</v>
          </cell>
          <cell r="B63" t="str">
            <v>BORDILLO PREFABRICADO A80 (800x200x350mm)</v>
          </cell>
          <cell r="C63" t="str">
            <v>UN</v>
          </cell>
          <cell r="D63">
            <v>24500</v>
          </cell>
        </row>
        <row r="64">
          <cell r="A64">
            <v>6117</v>
          </cell>
          <cell r="B64" t="str">
            <v>PIEZA REMATE A105 - RAMPA A (800x400x275mm)</v>
          </cell>
          <cell r="C64" t="str">
            <v>UN</v>
          </cell>
          <cell r="D64">
            <v>54000</v>
          </cell>
        </row>
        <row r="65">
          <cell r="A65">
            <v>6118</v>
          </cell>
          <cell r="B65" t="str">
            <v>SARDINEL ESPECIAL A100 - RAMPA A (600x200x500mm)</v>
          </cell>
          <cell r="C65" t="str">
            <v>UN</v>
          </cell>
          <cell r="D65">
            <v>28000</v>
          </cell>
        </row>
        <row r="66">
          <cell r="A66">
            <v>6122</v>
          </cell>
          <cell r="B66" t="str">
            <v>BORDE SEPARADOR VERDE A170 (800x300x820mm)</v>
          </cell>
          <cell r="C66" t="str">
            <v>UN</v>
          </cell>
          <cell r="D66">
            <v>130900</v>
          </cell>
        </row>
        <row r="67">
          <cell r="A67">
            <v>6126</v>
          </cell>
          <cell r="B67" t="str">
            <v>TUBERIA PVC U.M.  EXT CORRUGADO/INT LISO U.M. NORMA NTC 3722-1 D=110MM (4")</v>
          </cell>
          <cell r="C67" t="str">
            <v>ML</v>
          </cell>
          <cell r="D67">
            <v>14940</v>
          </cell>
        </row>
        <row r="68">
          <cell r="A68">
            <v>6127</v>
          </cell>
          <cell r="B68" t="str">
            <v>TUBERIA PVC U.M.  EXT CORRUGADO/INT LISO U.M. NORMA NTC 3722-1 D=160MM (6")</v>
          </cell>
          <cell r="C68" t="str">
            <v>ML</v>
          </cell>
          <cell r="D68">
            <v>29180</v>
          </cell>
        </row>
        <row r="69">
          <cell r="A69">
            <v>6128</v>
          </cell>
          <cell r="B69" t="str">
            <v>TUBERIA PVC U.M.  EXT CORRUGADO/INT LISO U.M. NORMA NTC 3722-1 D=200MM (8")</v>
          </cell>
          <cell r="C69" t="str">
            <v>ML</v>
          </cell>
          <cell r="D69">
            <v>43446</v>
          </cell>
        </row>
        <row r="70">
          <cell r="A70">
            <v>6129</v>
          </cell>
          <cell r="B70" t="str">
            <v>TUBERIA PVC U.M.  EXT CORRUGADO/INT LISO U.M. NORMA NTC 3722-1 D=250MM (10")</v>
          </cell>
          <cell r="C70" t="str">
            <v>ML</v>
          </cell>
          <cell r="D70">
            <v>63454</v>
          </cell>
        </row>
        <row r="71">
          <cell r="A71">
            <v>6130</v>
          </cell>
          <cell r="B71" t="str">
            <v>TUBERIA PVC U.M.  EXT CORRUGADO/INT LISO U.M. NORMA NTC 3722-1 D=315MM (12")</v>
          </cell>
          <cell r="C71" t="str">
            <v>ML</v>
          </cell>
          <cell r="D71">
            <v>93819</v>
          </cell>
        </row>
        <row r="72">
          <cell r="A72">
            <v>6131</v>
          </cell>
          <cell r="B72" t="str">
            <v>TUBERIA PVC U.M.  EXT CORRUGADO/INT LISO U.M. NORMA NTC 3722-1 D=400MM (16")</v>
          </cell>
          <cell r="C72" t="str">
            <v>ML</v>
          </cell>
          <cell r="D72">
            <v>164428</v>
          </cell>
        </row>
        <row r="73">
          <cell r="A73">
            <v>6132</v>
          </cell>
          <cell r="B73" t="str">
            <v>TUBERIA PVC U.M.  EXT CORRUGADO/INT LISO U.M. NORMA NTC 3722-1 D=450MM (18")</v>
          </cell>
          <cell r="C73" t="str">
            <v>ML</v>
          </cell>
          <cell r="D73">
            <v>212358</v>
          </cell>
        </row>
        <row r="74">
          <cell r="A74">
            <v>6133</v>
          </cell>
          <cell r="B74" t="str">
            <v>TUBERIA PVC U.M.  EXT CORRUGADO/INT LISO U.M. NORMA NTC 3722-1 D=500MM (20")</v>
          </cell>
          <cell r="C74" t="str">
            <v>ML</v>
          </cell>
          <cell r="D74">
            <v>276852</v>
          </cell>
        </row>
        <row r="75">
          <cell r="A75">
            <v>6140</v>
          </cell>
          <cell r="B75" t="str">
            <v>COMPRESOR - INCLUYE COMBUSTIBLE</v>
          </cell>
          <cell r="C75" t="str">
            <v>HR</v>
          </cell>
          <cell r="D75">
            <v>57198</v>
          </cell>
        </row>
        <row r="76">
          <cell r="A76">
            <v>6143</v>
          </cell>
          <cell r="B76" t="str">
            <v>MICROESFERAS REFLECTIVAS</v>
          </cell>
          <cell r="C76" t="str">
            <v>KG</v>
          </cell>
          <cell r="D76">
            <v>6084</v>
          </cell>
        </row>
        <row r="77">
          <cell r="A77">
            <v>6147</v>
          </cell>
          <cell r="B77" t="str">
            <v>TUBERIA CONCRETO CL.1 D=6" (15cm)</v>
          </cell>
          <cell r="C77" t="str">
            <v>ML</v>
          </cell>
          <cell r="D77">
            <v>27364</v>
          </cell>
        </row>
        <row r="78">
          <cell r="A78">
            <v>6148</v>
          </cell>
          <cell r="B78" t="str">
            <v>TUBERIA CONCRETO CL.1 D=8" (20cm)</v>
          </cell>
          <cell r="C78" t="str">
            <v>ML</v>
          </cell>
          <cell r="D78">
            <v>45913</v>
          </cell>
        </row>
        <row r="79">
          <cell r="A79">
            <v>6149</v>
          </cell>
          <cell r="B79" t="str">
            <v>TUBERIA CONCRETO CL.1 D=10" (25cm)</v>
          </cell>
          <cell r="C79" t="str">
            <v>ML</v>
          </cell>
          <cell r="D79">
            <v>56214</v>
          </cell>
        </row>
        <row r="80">
          <cell r="A80">
            <v>6150</v>
          </cell>
          <cell r="B80" t="str">
            <v>TUBERIA CONCRETO CL.1 D=12" (30cm)</v>
          </cell>
          <cell r="C80" t="str">
            <v>ML</v>
          </cell>
          <cell r="D80">
            <v>66899</v>
          </cell>
        </row>
        <row r="81">
          <cell r="A81">
            <v>6151</v>
          </cell>
          <cell r="B81" t="str">
            <v>TUBERIA CONCRETO CL.1 D=14" (35cm)</v>
          </cell>
          <cell r="C81" t="str">
            <v>ML</v>
          </cell>
          <cell r="D81">
            <v>84103</v>
          </cell>
        </row>
        <row r="82">
          <cell r="A82">
            <v>6152</v>
          </cell>
          <cell r="B82" t="str">
            <v>TUBERIA CONCRETO CL.1 D=16" (40cm)</v>
          </cell>
          <cell r="C82" t="str">
            <v>ML</v>
          </cell>
          <cell r="D82">
            <v>110777</v>
          </cell>
        </row>
        <row r="83">
          <cell r="A83">
            <v>6153</v>
          </cell>
          <cell r="B83" t="str">
            <v>TUBERIA CONCRETO CL.1 D=18" (45cm)</v>
          </cell>
          <cell r="C83" t="str">
            <v>ML</v>
          </cell>
          <cell r="D83">
            <v>143967</v>
          </cell>
        </row>
        <row r="84">
          <cell r="A84">
            <v>6154</v>
          </cell>
          <cell r="B84" t="str">
            <v>TUBERIA CONCRETO CL.1 D=20" (50cm)</v>
          </cell>
          <cell r="C84" t="str">
            <v>ML</v>
          </cell>
          <cell r="D84">
            <v>186259</v>
          </cell>
        </row>
        <row r="85">
          <cell r="A85">
            <v>6155</v>
          </cell>
          <cell r="B85" t="str">
            <v>TUBERIA CONCRETO CL.1 D=24" (60cm)</v>
          </cell>
          <cell r="C85" t="str">
            <v>ML</v>
          </cell>
          <cell r="D85">
            <v>274595</v>
          </cell>
        </row>
        <row r="86">
          <cell r="A86">
            <v>6156</v>
          </cell>
          <cell r="B86" t="str">
            <v>TUBERIA CONCRETO CL.2 D=6" (15cm)</v>
          </cell>
          <cell r="C86" t="str">
            <v>ML</v>
          </cell>
          <cell r="D86">
            <v>33171</v>
          </cell>
        </row>
        <row r="87">
          <cell r="A87">
            <v>6157</v>
          </cell>
          <cell r="B87" t="str">
            <v>TUBERIA CONCRETO CL.2 D=8" (20cm)</v>
          </cell>
          <cell r="C87" t="str">
            <v>ML</v>
          </cell>
          <cell r="D87">
            <v>56195</v>
          </cell>
        </row>
        <row r="88">
          <cell r="A88">
            <v>6158</v>
          </cell>
          <cell r="B88" t="str">
            <v>TUBERIA CONCRETO CL.2 D=10" (25cm)</v>
          </cell>
          <cell r="C88" t="str">
            <v>ML</v>
          </cell>
          <cell r="D88">
            <v>72017</v>
          </cell>
        </row>
        <row r="89">
          <cell r="A89">
            <v>6159</v>
          </cell>
          <cell r="B89" t="str">
            <v>TUBERIA CONCRETO CL.2 D=12" (30cm)</v>
          </cell>
          <cell r="C89" t="str">
            <v>ML</v>
          </cell>
          <cell r="D89">
            <v>92076</v>
          </cell>
        </row>
        <row r="90">
          <cell r="A90">
            <v>6160</v>
          </cell>
          <cell r="B90" t="str">
            <v>TUBERIA CONCRETO CL.2 D=14" (35cm)</v>
          </cell>
          <cell r="C90" t="str">
            <v>ML</v>
          </cell>
          <cell r="D90">
            <v>121942</v>
          </cell>
        </row>
        <row r="91">
          <cell r="A91">
            <v>6161</v>
          </cell>
          <cell r="B91" t="str">
            <v>TUBERIA CONCRETO CL.2 D=16" (40cm)</v>
          </cell>
          <cell r="C91" t="str">
            <v>ML</v>
          </cell>
          <cell r="D91">
            <v>158763</v>
          </cell>
        </row>
        <row r="92">
          <cell r="A92">
            <v>6162</v>
          </cell>
          <cell r="B92" t="str">
            <v>TUBERIA CONCRETO CL.2 D=18" (45cm)</v>
          </cell>
          <cell r="C92" t="str">
            <v>ML</v>
          </cell>
          <cell r="D92">
            <v>213836</v>
          </cell>
        </row>
        <row r="93">
          <cell r="A93">
            <v>6163</v>
          </cell>
          <cell r="B93" t="str">
            <v>TUBERIA CONCRETO CL.2 D=20" (50cm)</v>
          </cell>
          <cell r="C93" t="str">
            <v>ML</v>
          </cell>
          <cell r="D93">
            <v>256031</v>
          </cell>
        </row>
        <row r="94">
          <cell r="A94">
            <v>6164</v>
          </cell>
          <cell r="B94" t="str">
            <v>TUBERIA CONCRETO CL.2 D=24"(60cm)</v>
          </cell>
          <cell r="C94" t="str">
            <v>ML</v>
          </cell>
          <cell r="D94">
            <v>368291</v>
          </cell>
        </row>
        <row r="95">
          <cell r="A95">
            <v>6165</v>
          </cell>
          <cell r="B95" t="str">
            <v>TUBERIA CONCRETO REF. CL.I D=24" (60cm)</v>
          </cell>
          <cell r="C95" t="str">
            <v>ML</v>
          </cell>
          <cell r="D95">
            <v>376602</v>
          </cell>
        </row>
        <row r="96">
          <cell r="A96">
            <v>6166</v>
          </cell>
          <cell r="B96" t="str">
            <v>TUBERIA CONCRETO REF. CL.I D=27" (70cm)</v>
          </cell>
          <cell r="C96" t="str">
            <v>ML</v>
          </cell>
          <cell r="D96">
            <v>460016</v>
          </cell>
        </row>
        <row r="97">
          <cell r="A97">
            <v>6167</v>
          </cell>
          <cell r="B97" t="str">
            <v>TUBERIA CONCRETO REF. CL.I D=32" (80cm)</v>
          </cell>
          <cell r="C97" t="str">
            <v>ML</v>
          </cell>
          <cell r="D97">
            <v>574503</v>
          </cell>
        </row>
        <row r="98">
          <cell r="A98">
            <v>6168</v>
          </cell>
          <cell r="B98" t="str">
            <v>TUBERIA CONCRETO REF. CL.I D=36" (90cm)</v>
          </cell>
          <cell r="C98" t="str">
            <v>ML</v>
          </cell>
          <cell r="D98">
            <v>722654</v>
          </cell>
        </row>
        <row r="99">
          <cell r="A99">
            <v>6169</v>
          </cell>
          <cell r="B99" t="str">
            <v>TUBERIA CONCRETO REF. CL.I D=40" (100cm)</v>
          </cell>
          <cell r="C99" t="str">
            <v>ML</v>
          </cell>
          <cell r="D99">
            <v>903943</v>
          </cell>
        </row>
        <row r="100">
          <cell r="A100">
            <v>6170</v>
          </cell>
          <cell r="B100" t="str">
            <v>TUBERIA CONCRETO REF. CL.I D=44" (110cm)</v>
          </cell>
          <cell r="C100" t="str">
            <v>ML</v>
          </cell>
          <cell r="D100">
            <v>1017183</v>
          </cell>
        </row>
        <row r="101">
          <cell r="A101">
            <v>6171</v>
          </cell>
          <cell r="B101" t="str">
            <v>TUBERIA CONCRETO REF. CL.I D=48" (120cm)</v>
          </cell>
          <cell r="C101" t="str">
            <v>ML</v>
          </cell>
          <cell r="D101">
            <v>1186896</v>
          </cell>
        </row>
        <row r="102">
          <cell r="A102">
            <v>6172</v>
          </cell>
          <cell r="B102" t="str">
            <v>TUBERIA CONCRETO REF. CL.I D=52" (130cm)</v>
          </cell>
          <cell r="C102" t="str">
            <v>ML</v>
          </cell>
          <cell r="D102">
            <v>1314255</v>
          </cell>
        </row>
        <row r="103">
          <cell r="A103">
            <v>6173</v>
          </cell>
          <cell r="B103" t="str">
            <v>TUBERIA CONCRETO REF. CL.I D=56" (140cm)</v>
          </cell>
          <cell r="C103" t="str">
            <v>ML</v>
          </cell>
          <cell r="D103">
            <v>1474857</v>
          </cell>
        </row>
        <row r="104">
          <cell r="A104">
            <v>6174</v>
          </cell>
          <cell r="B104" t="str">
            <v>TUBERIA CONCRETO REF. CL.I D=60" (150cm)</v>
          </cell>
          <cell r="C104" t="str">
            <v>ML</v>
          </cell>
          <cell r="D104">
            <v>1638563</v>
          </cell>
        </row>
        <row r="105">
          <cell r="A105">
            <v>6175</v>
          </cell>
          <cell r="B105" t="str">
            <v>TUBERIA CONCRETO REF. CL.I D=64" (160cm)</v>
          </cell>
          <cell r="C105" t="str">
            <v>ML</v>
          </cell>
          <cell r="D105">
            <v>1854010</v>
          </cell>
        </row>
        <row r="106">
          <cell r="A106">
            <v>6176</v>
          </cell>
          <cell r="B106" t="str">
            <v>TUBERIA CONCRETO REF. CL.I D=68" (170cm)</v>
          </cell>
          <cell r="C106" t="str">
            <v>ML</v>
          </cell>
          <cell r="D106">
            <v>2095638</v>
          </cell>
        </row>
        <row r="107">
          <cell r="A107">
            <v>6177</v>
          </cell>
          <cell r="B107" t="str">
            <v>TUBERIA CONCRETO REF. CL.I D=72" (180cm)</v>
          </cell>
          <cell r="C107" t="str">
            <v>ML</v>
          </cell>
          <cell r="D107">
            <v>2364121</v>
          </cell>
        </row>
        <row r="108">
          <cell r="A108">
            <v>6178</v>
          </cell>
          <cell r="B108" t="str">
            <v>TUBERIA CONCRETO REF. CL.I D=80" (200cm)</v>
          </cell>
          <cell r="C108" t="str">
            <v>ML</v>
          </cell>
          <cell r="D108">
            <v>2971411</v>
          </cell>
        </row>
        <row r="109">
          <cell r="A109">
            <v>6179</v>
          </cell>
          <cell r="B109" t="str">
            <v>TUBERIA CONCRETO REF. CL.I D=86" (215cm)</v>
          </cell>
          <cell r="C109" t="str">
            <v>ML</v>
          </cell>
          <cell r="D109">
            <v>3353087</v>
          </cell>
        </row>
        <row r="110">
          <cell r="A110">
            <v>6180</v>
          </cell>
          <cell r="B110" t="str">
            <v>TUBERIA CONCRETO REF. CL.I D=92" (230cm)</v>
          </cell>
          <cell r="C110" t="str">
            <v>ML</v>
          </cell>
          <cell r="D110">
            <v>3773395</v>
          </cell>
        </row>
        <row r="111">
          <cell r="A111">
            <v>6181</v>
          </cell>
          <cell r="B111" t="str">
            <v>TUBERIA CONCRETO REF. CL.II D=24" (60cm)</v>
          </cell>
          <cell r="C111" t="str">
            <v>ML</v>
          </cell>
          <cell r="D111">
            <v>376602</v>
          </cell>
        </row>
        <row r="112">
          <cell r="A112">
            <v>6182</v>
          </cell>
          <cell r="B112" t="str">
            <v>TUBERIA CONCRETO REF. CL.II D=27" (70cm)</v>
          </cell>
          <cell r="C112" t="str">
            <v>ML</v>
          </cell>
          <cell r="D112">
            <v>473249</v>
          </cell>
        </row>
        <row r="113">
          <cell r="A113">
            <v>6183</v>
          </cell>
          <cell r="B113" t="str">
            <v>TUBERIA CONCRETO REF. CL.II D=32" (80cm)</v>
          </cell>
          <cell r="C113" t="str">
            <v>ML</v>
          </cell>
          <cell r="D113">
            <v>590925</v>
          </cell>
        </row>
        <row r="114">
          <cell r="A114">
            <v>6184</v>
          </cell>
          <cell r="B114" t="str">
            <v>TUBERIA CONCRETO REF. CL.II D=36" (90cm)</v>
          </cell>
          <cell r="C114" t="str">
            <v>ML</v>
          </cell>
          <cell r="D114">
            <v>741075</v>
          </cell>
        </row>
        <row r="115">
          <cell r="A115">
            <v>6185</v>
          </cell>
          <cell r="B115" t="str">
            <v>TUBERIA CONCRETO REF. CL.II D=40" (100cm)</v>
          </cell>
          <cell r="C115" t="str">
            <v>ML</v>
          </cell>
          <cell r="D115">
            <v>927457</v>
          </cell>
        </row>
        <row r="116">
          <cell r="A116">
            <v>6188</v>
          </cell>
          <cell r="B116" t="str">
            <v>TUBERIA CONCRETO REF. CL.II D=44" (110cm)</v>
          </cell>
          <cell r="C116" t="str">
            <v>ML</v>
          </cell>
          <cell r="D116">
            <v>1038699</v>
          </cell>
        </row>
        <row r="117">
          <cell r="A117">
            <v>6189</v>
          </cell>
          <cell r="B117" t="str">
            <v>TUBERIA CONCRETO REF. CL.II D=48" (120cm)</v>
          </cell>
          <cell r="C117" t="str">
            <v>ML</v>
          </cell>
          <cell r="D117">
            <v>1217598</v>
          </cell>
        </row>
        <row r="118">
          <cell r="A118">
            <v>6190</v>
          </cell>
          <cell r="B118" t="str">
            <v>TUBERIA CONCRETO REF. CL.II D=52" (130cm)</v>
          </cell>
          <cell r="C118" t="str">
            <v>ML</v>
          </cell>
          <cell r="D118">
            <v>1351050</v>
          </cell>
        </row>
        <row r="119">
          <cell r="A119">
            <v>6191</v>
          </cell>
          <cell r="B119" t="str">
            <v>TUBERIA CONCRETO REF. CL.II D=56" (140cm)</v>
          </cell>
          <cell r="C119" t="str">
            <v>ML</v>
          </cell>
          <cell r="D119">
            <v>1496420</v>
          </cell>
        </row>
        <row r="120">
          <cell r="A120">
            <v>6192</v>
          </cell>
          <cell r="B120" t="str">
            <v>TUBERIA CONCRETO REF. CL.II D=60" (150cm)</v>
          </cell>
          <cell r="C120" t="str">
            <v>ML</v>
          </cell>
          <cell r="D120">
            <v>1672359</v>
          </cell>
        </row>
        <row r="121">
          <cell r="A121">
            <v>6193</v>
          </cell>
          <cell r="B121" t="str">
            <v>TUBERIA CONCRETO REF. CL.II D=64" (160cm)</v>
          </cell>
          <cell r="C121" t="str">
            <v>ML</v>
          </cell>
          <cell r="D121">
            <v>1901039</v>
          </cell>
        </row>
        <row r="122">
          <cell r="A122">
            <v>6194</v>
          </cell>
          <cell r="B122" t="str">
            <v>TUBERIA CONCRETO REF. CL.II D=68" (170cm)</v>
          </cell>
          <cell r="C122" t="str">
            <v>ML</v>
          </cell>
          <cell r="D122">
            <v>2148807</v>
          </cell>
        </row>
        <row r="123">
          <cell r="A123">
            <v>6195</v>
          </cell>
          <cell r="B123" t="str">
            <v>TUBERIA CONCRETO REF. CL.II D=72" (180cm)</v>
          </cell>
          <cell r="C123" t="str">
            <v>ML</v>
          </cell>
          <cell r="D123">
            <v>2375307</v>
          </cell>
        </row>
        <row r="124">
          <cell r="A124">
            <v>6196</v>
          </cell>
          <cell r="B124" t="str">
            <v>TUBERIA CONCRETO REF. CL.II D=80" (200cm)</v>
          </cell>
          <cell r="C124" t="str">
            <v>ML</v>
          </cell>
          <cell r="D124">
            <v>2985691</v>
          </cell>
        </row>
        <row r="125">
          <cell r="A125">
            <v>6197</v>
          </cell>
          <cell r="B125" t="str">
            <v>TUBERIA CONCRETO REF. CL.II D=86" (215cm)</v>
          </cell>
          <cell r="C125" t="str">
            <v>ML</v>
          </cell>
          <cell r="D125">
            <v>3408350</v>
          </cell>
        </row>
        <row r="126">
          <cell r="A126">
            <v>6198</v>
          </cell>
          <cell r="B126" t="str">
            <v>TUBERIA CONCRETO REF. CL.II D=92" (230cm)</v>
          </cell>
          <cell r="C126" t="str">
            <v>ML</v>
          </cell>
          <cell r="D126">
            <v>3834846</v>
          </cell>
        </row>
        <row r="127">
          <cell r="A127">
            <v>6199</v>
          </cell>
          <cell r="B127" t="str">
            <v>TUBERIA CONCRETO REF. CL.III D=24" (60cm)</v>
          </cell>
          <cell r="C127" t="str">
            <v>ML</v>
          </cell>
          <cell r="D127">
            <v>376602</v>
          </cell>
        </row>
        <row r="128">
          <cell r="A128">
            <v>6200</v>
          </cell>
          <cell r="B128" t="str">
            <v>TUBERIA CONCRETO REF. CL.III D=27" (70cm)</v>
          </cell>
          <cell r="C128" t="str">
            <v>ML</v>
          </cell>
          <cell r="D128">
            <v>501000</v>
          </cell>
        </row>
        <row r="129">
          <cell r="A129">
            <v>6201</v>
          </cell>
          <cell r="B129" t="str">
            <v>TUBERIA CONCRETO REF. CL.III D=32" (80cm)</v>
          </cell>
          <cell r="C129" t="str">
            <v>ML</v>
          </cell>
          <cell r="D129">
            <v>624674</v>
          </cell>
        </row>
        <row r="130">
          <cell r="A130">
            <v>6202</v>
          </cell>
          <cell r="B130" t="str">
            <v>TUBERIA CONCRETO REF. CL.III D=36" (90cm)</v>
          </cell>
          <cell r="C130" t="str">
            <v>ML</v>
          </cell>
          <cell r="D130">
            <v>783058</v>
          </cell>
        </row>
        <row r="131">
          <cell r="A131">
            <v>6203</v>
          </cell>
          <cell r="B131" t="str">
            <v>TUBERIA CONCRETO REF. CL.III D=40" (100cm)</v>
          </cell>
          <cell r="C131" t="str">
            <v>ML</v>
          </cell>
          <cell r="D131">
            <v>981674</v>
          </cell>
        </row>
        <row r="132">
          <cell r="A132">
            <v>6204</v>
          </cell>
          <cell r="B132" t="str">
            <v>TUBERIA CONCRETO REF. CL.III D=44" (110cm)</v>
          </cell>
          <cell r="C132" t="str">
            <v>ML</v>
          </cell>
          <cell r="D132">
            <v>1097961</v>
          </cell>
        </row>
        <row r="133">
          <cell r="A133">
            <v>6205</v>
          </cell>
          <cell r="B133" t="str">
            <v>TUBERIA CONCRETO REF. CL.III D=48" (120cm)</v>
          </cell>
          <cell r="C133" t="str">
            <v>ML</v>
          </cell>
          <cell r="D133">
            <v>1288237</v>
          </cell>
        </row>
        <row r="134">
          <cell r="A134">
            <v>6206</v>
          </cell>
          <cell r="B134" t="str">
            <v>TUBERIA CONCRETO REF. CL.III D=52" (130cm)</v>
          </cell>
          <cell r="C134" t="str">
            <v>ML</v>
          </cell>
          <cell r="D134">
            <v>1428876</v>
          </cell>
        </row>
        <row r="135">
          <cell r="A135">
            <v>6207</v>
          </cell>
          <cell r="B135" t="str">
            <v>TUBERIA CONCRETO REF. CL.III D=56" (140cm)</v>
          </cell>
          <cell r="C135" t="str">
            <v>ML</v>
          </cell>
          <cell r="D135">
            <v>1580339</v>
          </cell>
        </row>
        <row r="136">
          <cell r="A136">
            <v>6208</v>
          </cell>
          <cell r="B136" t="str">
            <v>TUBERIA CONCRETO REF. CL.III D=60" (150cm)</v>
          </cell>
          <cell r="C136" t="str">
            <v>ML</v>
          </cell>
          <cell r="D136">
            <v>1884179</v>
          </cell>
        </row>
        <row r="137">
          <cell r="A137">
            <v>6209</v>
          </cell>
          <cell r="B137" t="str">
            <v>TUBERIA CONCRETO REF. CL.III D=64" (160cm)</v>
          </cell>
          <cell r="C137" t="str">
            <v>ML</v>
          </cell>
          <cell r="D137">
            <v>1986005</v>
          </cell>
        </row>
        <row r="138">
          <cell r="A138">
            <v>6210</v>
          </cell>
          <cell r="B138" t="str">
            <v>TUBERIA CONCRETO REF. CL.III D=68" (170cm)</v>
          </cell>
          <cell r="C138" t="str">
            <v>ML</v>
          </cell>
          <cell r="D138">
            <v>2246054</v>
          </cell>
        </row>
        <row r="139">
          <cell r="A139">
            <v>6211</v>
          </cell>
          <cell r="B139" t="str">
            <v>TUBERIA CONCRETO REF. CL.III D=72" (180cm)</v>
          </cell>
          <cell r="C139" t="str">
            <v>ML</v>
          </cell>
          <cell r="D139">
            <v>2621970</v>
          </cell>
        </row>
        <row r="140">
          <cell r="A140">
            <v>6212</v>
          </cell>
          <cell r="B140" t="str">
            <v>TUBERIA CONCRETO REF. CL.III D=80" (200cm)</v>
          </cell>
          <cell r="C140" t="str">
            <v>ML</v>
          </cell>
          <cell r="D140">
            <v>3115687</v>
          </cell>
        </row>
        <row r="141">
          <cell r="A141">
            <v>6213</v>
          </cell>
          <cell r="B141" t="str">
            <v>TUBERIA CONCRETO REF. CL.III D=86" (215cm)</v>
          </cell>
          <cell r="C141" t="str">
            <v>ML</v>
          </cell>
          <cell r="D141">
            <v>3497362</v>
          </cell>
        </row>
        <row r="142">
          <cell r="A142">
            <v>6214</v>
          </cell>
          <cell r="B142" t="str">
            <v>TUBERIA CONCRETO REF. CL.III D=92" (230cm)</v>
          </cell>
          <cell r="C142" t="str">
            <v>ML</v>
          </cell>
          <cell r="D142">
            <v>3901344</v>
          </cell>
        </row>
        <row r="143">
          <cell r="A143">
            <v>6215</v>
          </cell>
          <cell r="B143" t="str">
            <v>TUBERIA CONCRETO REF. CL.IV D=24" (60cm)</v>
          </cell>
          <cell r="C143" t="str">
            <v>ML</v>
          </cell>
          <cell r="D143">
            <v>426724</v>
          </cell>
        </row>
        <row r="144">
          <cell r="A144">
            <v>6216</v>
          </cell>
          <cell r="B144" t="str">
            <v>TUBERIA CONCRETO REF. CL.IV D=27" (70cm)</v>
          </cell>
          <cell r="C144" t="str">
            <v>ML</v>
          </cell>
          <cell r="D144">
            <v>569496</v>
          </cell>
        </row>
        <row r="145">
          <cell r="A145">
            <v>6217</v>
          </cell>
          <cell r="B145" t="str">
            <v>TUBERIA CONCRETO REF. CL.IV D=32" (80cm)</v>
          </cell>
          <cell r="C145" t="str">
            <v>ML</v>
          </cell>
          <cell r="D145">
            <v>713638</v>
          </cell>
        </row>
        <row r="146">
          <cell r="A146">
            <v>6218</v>
          </cell>
          <cell r="B146" t="str">
            <v>TUBERIA CONCRETO REF. CL.IV D=36" (90cm)</v>
          </cell>
          <cell r="C146" t="str">
            <v>ML</v>
          </cell>
          <cell r="D146">
            <v>894537</v>
          </cell>
        </row>
        <row r="147">
          <cell r="A147">
            <v>6219</v>
          </cell>
          <cell r="B147" t="str">
            <v>TUBERIA CONCRETO REF. CL.IV D=40" (100cm)</v>
          </cell>
          <cell r="C147" t="str">
            <v>ML</v>
          </cell>
          <cell r="D147">
            <v>1119857</v>
          </cell>
        </row>
        <row r="148">
          <cell r="A148">
            <v>6220</v>
          </cell>
          <cell r="B148" t="str">
            <v>TUBERIA CONCRETO REF. CL.IV D=44" (110cm)</v>
          </cell>
          <cell r="C148" t="str">
            <v>ML</v>
          </cell>
          <cell r="D148">
            <v>1253517</v>
          </cell>
        </row>
        <row r="149">
          <cell r="A149">
            <v>6221</v>
          </cell>
          <cell r="B149" t="str">
            <v>TUBERIA CONCRETO REF. CL.IV D=48" (120cm)</v>
          </cell>
          <cell r="C149" t="str">
            <v>ML</v>
          </cell>
          <cell r="D149">
            <v>1470497</v>
          </cell>
        </row>
        <row r="150">
          <cell r="A150">
            <v>6222</v>
          </cell>
          <cell r="B150" t="str">
            <v>TUBERIA CONCRETO REF. CL.IV D=52" (130cm)</v>
          </cell>
          <cell r="C150" t="str">
            <v>ML</v>
          </cell>
          <cell r="D150">
            <v>1643790</v>
          </cell>
        </row>
        <row r="151">
          <cell r="A151">
            <v>6223</v>
          </cell>
          <cell r="B151" t="str">
            <v>TUBERIA CONCRETO REF. CL.IV D=56" (140cm)</v>
          </cell>
          <cell r="C151" t="str">
            <v>ML</v>
          </cell>
          <cell r="D151">
            <v>1741989</v>
          </cell>
        </row>
        <row r="152">
          <cell r="A152">
            <v>6224</v>
          </cell>
          <cell r="B152" t="str">
            <v>TUBERIA CONCRETO REF. CL.IV D=60" (150cm)</v>
          </cell>
          <cell r="C152" t="str">
            <v>ML</v>
          </cell>
          <cell r="D152">
            <v>1995706</v>
          </cell>
        </row>
        <row r="153">
          <cell r="A153">
            <v>6225</v>
          </cell>
          <cell r="B153" t="str">
            <v>TUBERIA CONCRETO REF. CL.IV D=64" (160cm)</v>
          </cell>
          <cell r="C153" t="str">
            <v>ML</v>
          </cell>
          <cell r="D153">
            <v>2269463</v>
          </cell>
        </row>
        <row r="154">
          <cell r="A154">
            <v>6226</v>
          </cell>
          <cell r="B154" t="str">
            <v>TUBERIA CONCRETO REF. CL.IV D=68" (170cm)</v>
          </cell>
          <cell r="C154" t="str">
            <v>ML</v>
          </cell>
          <cell r="D154">
            <v>2568448</v>
          </cell>
        </row>
        <row r="155">
          <cell r="A155">
            <v>6227</v>
          </cell>
          <cell r="B155" t="str">
            <v>TUBERIA CONCRETO REF. CL.IV D=72" (180cm)</v>
          </cell>
          <cell r="C155" t="str">
            <v>ML</v>
          </cell>
          <cell r="D155">
            <v>2871775</v>
          </cell>
        </row>
        <row r="156">
          <cell r="A156">
            <v>6228</v>
          </cell>
          <cell r="B156" t="str">
            <v>TUBERIA CONCRETO REF. CL.IV D=80" (200cm)</v>
          </cell>
          <cell r="C156" t="str">
            <v>ML</v>
          </cell>
          <cell r="D156">
            <v>3559937</v>
          </cell>
        </row>
        <row r="157">
          <cell r="A157">
            <v>6229</v>
          </cell>
          <cell r="B157" t="str">
            <v>TUBERIA CONCRETO REF. CL.IV D=86" (215cm)</v>
          </cell>
          <cell r="C157" t="str">
            <v>ML</v>
          </cell>
          <cell r="D157">
            <v>4266912</v>
          </cell>
        </row>
        <row r="158">
          <cell r="A158">
            <v>6230</v>
          </cell>
          <cell r="B158" t="str">
            <v>TUBERIA CONCRETO REF. CL.IV D=92" (230cm)</v>
          </cell>
          <cell r="C158" t="str">
            <v>ML</v>
          </cell>
          <cell r="D158">
            <v>4662706</v>
          </cell>
        </row>
        <row r="159">
          <cell r="A159">
            <v>6236</v>
          </cell>
          <cell r="B159" t="str">
            <v>YEE CONCRETO 8" x 6" x 0.60m</v>
          </cell>
          <cell r="C159" t="str">
            <v>UN</v>
          </cell>
          <cell r="D159">
            <v>76515</v>
          </cell>
        </row>
        <row r="160">
          <cell r="A160">
            <v>6237</v>
          </cell>
          <cell r="B160" t="str">
            <v>YEE CONCRETO 10" x 6" x 1.25m</v>
          </cell>
          <cell r="C160" t="str">
            <v>UN</v>
          </cell>
          <cell r="D160">
            <v>134851</v>
          </cell>
        </row>
        <row r="161">
          <cell r="A161">
            <v>6238</v>
          </cell>
          <cell r="B161" t="str">
            <v>YEE CONCRETO 12" x 6" x 1.25m</v>
          </cell>
          <cell r="C161" t="str">
            <v>UN</v>
          </cell>
          <cell r="D161">
            <v>173288</v>
          </cell>
        </row>
        <row r="162">
          <cell r="A162">
            <v>6239</v>
          </cell>
          <cell r="B162" t="str">
            <v>YEE CONCRETO 14" x 6" x 1.25m</v>
          </cell>
          <cell r="C162" t="str">
            <v>UN</v>
          </cell>
          <cell r="D162">
            <v>206498</v>
          </cell>
        </row>
        <row r="163">
          <cell r="A163">
            <v>6240</v>
          </cell>
          <cell r="B163" t="str">
            <v>YEE CONCRETO 16" x 6" x 1.25m</v>
          </cell>
          <cell r="C163" t="str">
            <v>UN</v>
          </cell>
          <cell r="D163">
            <v>263823</v>
          </cell>
        </row>
        <row r="164">
          <cell r="A164">
            <v>6241</v>
          </cell>
          <cell r="B164" t="str">
            <v>YEE CONCRETO 18" x 6" x 1.25m</v>
          </cell>
          <cell r="C164" t="str">
            <v>UN</v>
          </cell>
          <cell r="D164">
            <v>310947</v>
          </cell>
        </row>
        <row r="165">
          <cell r="A165">
            <v>6242</v>
          </cell>
          <cell r="B165" t="str">
            <v>YEE CONCRETO 20" x 6" x 1.25m</v>
          </cell>
          <cell r="C165" t="str">
            <v>UN</v>
          </cell>
          <cell r="D165">
            <v>400192</v>
          </cell>
        </row>
        <row r="166">
          <cell r="A166">
            <v>6243</v>
          </cell>
          <cell r="B166" t="str">
            <v>YEE CONCRETO 24" x 6" x 1.25m</v>
          </cell>
          <cell r="C166" t="str">
            <v>UN</v>
          </cell>
          <cell r="D166">
            <v>591882</v>
          </cell>
        </row>
        <row r="167">
          <cell r="A167">
            <v>6257</v>
          </cell>
          <cell r="B167" t="str">
            <v>TUBERIA PVC U.M. NORMA NTC 382 D=2" RDE 21</v>
          </cell>
          <cell r="C167" t="str">
            <v>ML</v>
          </cell>
          <cell r="D167">
            <v>10232</v>
          </cell>
        </row>
        <row r="168">
          <cell r="A168">
            <v>6258</v>
          </cell>
          <cell r="B168" t="str">
            <v>TUBERIA PVC U.M. NORMA NTC 382 D=2 1/2" RDE 21</v>
          </cell>
          <cell r="C168" t="str">
            <v>ML</v>
          </cell>
          <cell r="D168">
            <v>15009</v>
          </cell>
        </row>
        <row r="169">
          <cell r="A169">
            <v>6259</v>
          </cell>
          <cell r="B169" t="str">
            <v>TUBERIA PVC U.M. NORMA NTC 382 D=3" RDE 21</v>
          </cell>
          <cell r="C169" t="str">
            <v>ML</v>
          </cell>
          <cell r="D169">
            <v>22393</v>
          </cell>
        </row>
        <row r="170">
          <cell r="A170">
            <v>6260</v>
          </cell>
          <cell r="B170" t="str">
            <v>TUBERIA PVC U.M. NORMA NTC 382 D=4`` RDE 21</v>
          </cell>
          <cell r="C170" t="str">
            <v>ML</v>
          </cell>
          <cell r="D170">
            <v>36948</v>
          </cell>
        </row>
        <row r="171">
          <cell r="A171">
            <v>6261</v>
          </cell>
          <cell r="B171" t="str">
            <v>TUBERIA PVC U.M. NORMA NTC 382 D=6" RDE 21</v>
          </cell>
          <cell r="C171" t="str">
            <v>ML</v>
          </cell>
          <cell r="D171">
            <v>80675</v>
          </cell>
        </row>
        <row r="172">
          <cell r="A172">
            <v>6262</v>
          </cell>
          <cell r="B172" t="str">
            <v>TUBERIA PVC U.M. NORMA NTC 382 D=8" RDE 21</v>
          </cell>
          <cell r="C172" t="str">
            <v>ML</v>
          </cell>
          <cell r="D172">
            <v>136653</v>
          </cell>
        </row>
        <row r="173">
          <cell r="A173">
            <v>6263</v>
          </cell>
          <cell r="B173" t="str">
            <v>TUBERIA PVC U.M. NORMA NTC 382 D=10" RDE 21</v>
          </cell>
          <cell r="C173" t="str">
            <v>ML</v>
          </cell>
          <cell r="D173">
            <v>215119</v>
          </cell>
        </row>
        <row r="174">
          <cell r="A174">
            <v>6264</v>
          </cell>
          <cell r="B174" t="str">
            <v>TUBERIA PVC U.M. NORMA NTC 382 D=12" RDE 21</v>
          </cell>
          <cell r="C174" t="str">
            <v>ML</v>
          </cell>
          <cell r="D174">
            <v>300993</v>
          </cell>
        </row>
        <row r="175">
          <cell r="A175">
            <v>6265</v>
          </cell>
          <cell r="B175" t="str">
            <v>TUBERIA PVC U.M. NORMA NTC 382 D=2" RDE 26</v>
          </cell>
          <cell r="C175" t="str">
            <v>ML</v>
          </cell>
          <cell r="D175">
            <v>8490</v>
          </cell>
        </row>
        <row r="176">
          <cell r="A176">
            <v>6266</v>
          </cell>
          <cell r="B176" t="str">
            <v>TUBERIA PVC U.M. NORMA NTC 382 D=3" RDE 26</v>
          </cell>
          <cell r="C176" t="str">
            <v>ML</v>
          </cell>
          <cell r="D176">
            <v>18676</v>
          </cell>
        </row>
        <row r="177">
          <cell r="A177">
            <v>6267</v>
          </cell>
          <cell r="B177" t="str">
            <v>TUBERIA PVC U.M. NORMA NTC 382 D=2 1/2" RDE 26</v>
          </cell>
          <cell r="C177" t="str">
            <v>ML</v>
          </cell>
          <cell r="D177">
            <v>12535</v>
          </cell>
        </row>
        <row r="178">
          <cell r="A178">
            <v>6268</v>
          </cell>
          <cell r="B178" t="str">
            <v>TUBERIA PVC U.M. NORMA NTC 382 D=4" RDE 26</v>
          </cell>
          <cell r="C178" t="str">
            <v>ML</v>
          </cell>
          <cell r="D178">
            <v>30845</v>
          </cell>
        </row>
        <row r="179">
          <cell r="A179">
            <v>6269</v>
          </cell>
          <cell r="B179" t="str">
            <v>TUBERIA PVC U.M. NORMA NTC 382 D=6" RDE 26</v>
          </cell>
          <cell r="C179" t="str">
            <v>ML</v>
          </cell>
          <cell r="D179">
            <v>66076</v>
          </cell>
        </row>
        <row r="180">
          <cell r="A180">
            <v>6270</v>
          </cell>
          <cell r="B180" t="str">
            <v>TUBERIA PVC U.M. NORMA NTC 382 D=8" RDE 26</v>
          </cell>
          <cell r="C180" t="str">
            <v>ML</v>
          </cell>
          <cell r="D180">
            <v>112409</v>
          </cell>
        </row>
        <row r="181">
          <cell r="A181">
            <v>6271</v>
          </cell>
          <cell r="B181" t="str">
            <v>TUBERIA PVC U.M. NORMA NTC 382 D=10" RDE 26</v>
          </cell>
          <cell r="C181" t="str">
            <v>ML</v>
          </cell>
          <cell r="D181">
            <v>174967</v>
          </cell>
        </row>
        <row r="182">
          <cell r="A182">
            <v>6272</v>
          </cell>
          <cell r="B182" t="str">
            <v>TUBERIA PVC U.M. NORMA NTC 382 D=12" RDE 26</v>
          </cell>
          <cell r="C182" t="str">
            <v>ML</v>
          </cell>
          <cell r="D182">
            <v>246643</v>
          </cell>
        </row>
        <row r="183">
          <cell r="A183">
            <v>6273</v>
          </cell>
          <cell r="B183" t="str">
            <v>TUBERIA PVC U.M. NORMA NTC 382 D=3" RDE 32.5</v>
          </cell>
          <cell r="C183" t="str">
            <v>ML</v>
          </cell>
          <cell r="D183">
            <v>15003</v>
          </cell>
        </row>
        <row r="184">
          <cell r="A184">
            <v>6274</v>
          </cell>
          <cell r="B184" t="str">
            <v>TUBERIA PVC U.M. NORMA NTC 382 D=4" RDE 32.5</v>
          </cell>
          <cell r="C184" t="str">
            <v>ML</v>
          </cell>
          <cell r="D184">
            <v>24733</v>
          </cell>
        </row>
        <row r="185">
          <cell r="A185">
            <v>6275</v>
          </cell>
          <cell r="B185" t="str">
            <v>TUBERIA PVC U.M. NORMA NTC 382 D=6" RDE 32.5</v>
          </cell>
          <cell r="C185" t="str">
            <v>ML</v>
          </cell>
          <cell r="D185">
            <v>53911</v>
          </cell>
        </row>
        <row r="186">
          <cell r="A186">
            <v>6276</v>
          </cell>
          <cell r="B186" t="str">
            <v>TUBERIA PVC U.M. NORMA NTC 382 D=8" RDE 32.5</v>
          </cell>
          <cell r="C186" t="str">
            <v>ML</v>
          </cell>
          <cell r="D186">
            <v>91732</v>
          </cell>
        </row>
        <row r="187">
          <cell r="A187">
            <v>6277</v>
          </cell>
          <cell r="B187" t="str">
            <v>TUBERIA PVC U.M. NORMA NTC 382 D=10" RDE 32.5</v>
          </cell>
          <cell r="C187" t="str">
            <v>ML</v>
          </cell>
          <cell r="D187">
            <v>143389</v>
          </cell>
        </row>
        <row r="188">
          <cell r="A188">
            <v>6278</v>
          </cell>
          <cell r="B188" t="str">
            <v>TUBERIA PVC U.M. NORMA NTC 382 D=12" RDE 32.5</v>
          </cell>
          <cell r="C188" t="str">
            <v>ML</v>
          </cell>
          <cell r="D188">
            <v>201999</v>
          </cell>
        </row>
        <row r="189">
          <cell r="A189">
            <v>6279</v>
          </cell>
          <cell r="B189" t="str">
            <v>TUBERIA PVC U.M. NORMA NTC 382 D=4" RDE 41</v>
          </cell>
          <cell r="C189" t="str">
            <v>ML</v>
          </cell>
          <cell r="D189">
            <v>20498</v>
          </cell>
        </row>
        <row r="190">
          <cell r="A190">
            <v>6280</v>
          </cell>
          <cell r="B190" t="str">
            <v>TUBERIA PVC U.M. NORMA NTC 382 D=6" RDE 41</v>
          </cell>
          <cell r="C190" t="str">
            <v>ML</v>
          </cell>
          <cell r="D190">
            <v>43455</v>
          </cell>
        </row>
        <row r="191">
          <cell r="A191">
            <v>6281</v>
          </cell>
          <cell r="B191" t="str">
            <v>TUBERIA PVC U.M. NORMA NTC 382 D=8" RDE 41</v>
          </cell>
          <cell r="C191" t="str">
            <v>ML</v>
          </cell>
          <cell r="D191">
            <v>73397</v>
          </cell>
        </row>
        <row r="192">
          <cell r="A192">
            <v>6282</v>
          </cell>
          <cell r="B192" t="str">
            <v>TUBERIA PVC U.M. NORMA NTC 382 D=10" RDE 41</v>
          </cell>
          <cell r="C192" t="str">
            <v>ML</v>
          </cell>
          <cell r="D192">
            <v>114775</v>
          </cell>
        </row>
        <row r="193">
          <cell r="A193">
            <v>6283</v>
          </cell>
          <cell r="B193" t="str">
            <v>TUBERIA PVC U.M. NORMA NTC 382 D=12" RDE 41</v>
          </cell>
          <cell r="C193" t="str">
            <v>ML</v>
          </cell>
          <cell r="D193">
            <v>162590</v>
          </cell>
        </row>
        <row r="194">
          <cell r="A194">
            <v>6285</v>
          </cell>
          <cell r="B194" t="str">
            <v>CONCRETO GRAVA COMÚN 1500 PSI 10.5 MPa (105 Kg/cm2)</v>
          </cell>
          <cell r="C194" t="str">
            <v>M3</v>
          </cell>
          <cell r="D194">
            <v>352834</v>
          </cell>
        </row>
        <row r="195">
          <cell r="A195">
            <v>6295</v>
          </cell>
          <cell r="B195" t="str">
            <v>POSTE EN CONCRETO LA, H=8m, CR=510 KG</v>
          </cell>
          <cell r="C195" t="str">
            <v>UN</v>
          </cell>
          <cell r="D195">
            <v>305830</v>
          </cell>
        </row>
        <row r="196">
          <cell r="A196">
            <v>6296</v>
          </cell>
          <cell r="B196" t="str">
            <v>POSTE EN CONCRETO LA, H=8m, CR=750 KG</v>
          </cell>
          <cell r="C196" t="str">
            <v>UN</v>
          </cell>
          <cell r="D196">
            <v>429590</v>
          </cell>
        </row>
        <row r="197">
          <cell r="A197">
            <v>6297</v>
          </cell>
          <cell r="B197" t="str">
            <v>POSTE EN CONCRETO LA, H=8m, CR=1050 KG</v>
          </cell>
          <cell r="C197" t="str">
            <v>UN</v>
          </cell>
          <cell r="D197">
            <v>538650</v>
          </cell>
        </row>
        <row r="198">
          <cell r="A198">
            <v>6298</v>
          </cell>
          <cell r="B198" t="str">
            <v>POSTE EN CONCRETO AP, H=8m, CR=510 KG</v>
          </cell>
          <cell r="C198" t="str">
            <v>UN</v>
          </cell>
          <cell r="D198">
            <v>322350</v>
          </cell>
        </row>
        <row r="199">
          <cell r="A199">
            <v>6303</v>
          </cell>
          <cell r="B199" t="str">
            <v>POSTE EN CONCRETO LA, H=10m, CR=510 KG</v>
          </cell>
          <cell r="C199" t="str">
            <v>UN</v>
          </cell>
          <cell r="D199">
            <v>446250</v>
          </cell>
        </row>
        <row r="200">
          <cell r="A200">
            <v>6304</v>
          </cell>
          <cell r="B200" t="str">
            <v>POSTE EN CONCRETO LA, H=10m, CR=750 KG</v>
          </cell>
          <cell r="C200" t="str">
            <v>UN</v>
          </cell>
          <cell r="D200">
            <v>559300</v>
          </cell>
        </row>
        <row r="201">
          <cell r="A201">
            <v>6305</v>
          </cell>
          <cell r="B201" t="str">
            <v>POSTE EN CONCRETO LA, H=10m, CR=1050 KG</v>
          </cell>
          <cell r="C201" t="str">
            <v>UN</v>
          </cell>
          <cell r="D201">
            <v>614040</v>
          </cell>
        </row>
        <row r="202">
          <cell r="A202">
            <v>6306</v>
          </cell>
          <cell r="B202" t="str">
            <v>POSTE EN CONCRETO AP, H=10m, CR=510 KG</v>
          </cell>
          <cell r="C202" t="str">
            <v>UN</v>
          </cell>
          <cell r="D202">
            <v>460530</v>
          </cell>
        </row>
        <row r="203">
          <cell r="A203">
            <v>6307</v>
          </cell>
          <cell r="B203" t="str">
            <v>POSTE EN CONCRETO AP, H=10m, CR=750 KG</v>
          </cell>
          <cell r="C203" t="str">
            <v>UN</v>
          </cell>
          <cell r="D203">
            <v>583100</v>
          </cell>
        </row>
        <row r="204">
          <cell r="A204">
            <v>6308</v>
          </cell>
          <cell r="B204" t="str">
            <v>POSTE EN CONCRETO AP, H=10m, CR=1050 KG</v>
          </cell>
          <cell r="C204" t="str">
            <v>UN</v>
          </cell>
          <cell r="D204">
            <v>655949</v>
          </cell>
        </row>
        <row r="205">
          <cell r="A205">
            <v>6309</v>
          </cell>
          <cell r="B205" t="str">
            <v>POSTE EN CONCRETO LA, H=12m, CR=510 KG</v>
          </cell>
          <cell r="C205" t="str">
            <v>UN</v>
          </cell>
          <cell r="D205">
            <v>606900</v>
          </cell>
        </row>
        <row r="206">
          <cell r="A206">
            <v>6310</v>
          </cell>
          <cell r="B206" t="str">
            <v>POSTE EN CONCRETO LA, H=12m, CR=750 KG</v>
          </cell>
          <cell r="C206" t="str">
            <v>UN</v>
          </cell>
          <cell r="D206">
            <v>702100</v>
          </cell>
        </row>
        <row r="207">
          <cell r="A207">
            <v>6311</v>
          </cell>
          <cell r="B207" t="str">
            <v>POSTE EN CONCRETO LA, H=12m, CR=1050 KG</v>
          </cell>
          <cell r="C207" t="str">
            <v>UN</v>
          </cell>
          <cell r="D207">
            <v>900000</v>
          </cell>
        </row>
        <row r="208">
          <cell r="A208">
            <v>6312</v>
          </cell>
          <cell r="B208" t="str">
            <v>POSTE EN CONCRETO AP, H=12m, CR=510 KG</v>
          </cell>
          <cell r="C208" t="str">
            <v>UN</v>
          </cell>
          <cell r="D208">
            <v>621180</v>
          </cell>
        </row>
        <row r="209">
          <cell r="A209">
            <v>6314</v>
          </cell>
          <cell r="B209" t="str">
            <v>POSTE EN CONCRETO AP, H=12m, CR=1050 KG</v>
          </cell>
          <cell r="C209" t="str">
            <v>UN</v>
          </cell>
          <cell r="D209">
            <v>900000</v>
          </cell>
        </row>
        <row r="210">
          <cell r="A210">
            <v>6315</v>
          </cell>
          <cell r="B210" t="str">
            <v>POSTE EN CONCRETO LA, H=14m, CR=750 KG</v>
          </cell>
          <cell r="C210" t="str">
            <v>UN</v>
          </cell>
          <cell r="D210">
            <v>1005550</v>
          </cell>
        </row>
        <row r="211">
          <cell r="A211">
            <v>6316</v>
          </cell>
          <cell r="B211" t="str">
            <v>POSTE EN CONCRETO LA, H=14m, CR=1050 KG</v>
          </cell>
          <cell r="C211" t="str">
            <v>UN</v>
          </cell>
          <cell r="D211">
            <v>1188810</v>
          </cell>
        </row>
        <row r="212">
          <cell r="A212">
            <v>6317</v>
          </cell>
          <cell r="B212" t="str">
            <v>POSTE EN CONCRETO LA, H=14m, CR=1350 KG</v>
          </cell>
          <cell r="C212" t="str">
            <v>UN</v>
          </cell>
          <cell r="D212">
            <v>1332800</v>
          </cell>
        </row>
        <row r="213">
          <cell r="A213">
            <v>6318</v>
          </cell>
          <cell r="B213" t="str">
            <v>POSTE EN CONCRETO AP, H=14m, CR=750 KG</v>
          </cell>
          <cell r="C213" t="str">
            <v>UN</v>
          </cell>
          <cell r="D213">
            <v>1032920</v>
          </cell>
        </row>
        <row r="214">
          <cell r="A214">
            <v>6319</v>
          </cell>
          <cell r="B214" t="str">
            <v>POSTE EN CONCRETO AP, H=14m, CR=1050 KG</v>
          </cell>
          <cell r="C214" t="str">
            <v>UN</v>
          </cell>
          <cell r="D214">
            <v>1297800</v>
          </cell>
        </row>
        <row r="215">
          <cell r="A215">
            <v>6320</v>
          </cell>
          <cell r="B215" t="str">
            <v>POSTE EN CONCRETO AP, H=14m, CR=1350 KG</v>
          </cell>
          <cell r="C215" t="str">
            <v>UN</v>
          </cell>
          <cell r="D215">
            <v>1400000</v>
          </cell>
        </row>
        <row r="216">
          <cell r="A216">
            <v>6324</v>
          </cell>
          <cell r="B216" t="str">
            <v>POSTE METALICO H=12m BRAZO DOBLE (PINTADO)</v>
          </cell>
          <cell r="C216" t="str">
            <v>UN</v>
          </cell>
          <cell r="D216">
            <v>1844500</v>
          </cell>
        </row>
        <row r="217">
          <cell r="A217">
            <v>6326</v>
          </cell>
          <cell r="B217" t="str">
            <v>POSTE METALICO H=10m BRAZO DOBLE (PINTADO)</v>
          </cell>
          <cell r="C217" t="str">
            <v>UN</v>
          </cell>
          <cell r="D217">
            <v>1648150</v>
          </cell>
        </row>
        <row r="218">
          <cell r="A218">
            <v>6327</v>
          </cell>
          <cell r="B218" t="str">
            <v>POSTE PEATONAL M130 H=6m BRAZO SENCILLO</v>
          </cell>
          <cell r="C218" t="str">
            <v>UN</v>
          </cell>
          <cell r="D218">
            <v>711144</v>
          </cell>
        </row>
        <row r="219">
          <cell r="A219">
            <v>6328</v>
          </cell>
          <cell r="B219" t="str">
            <v>POSTE PEATONAL M130 H=6m BRAZO DOBLE</v>
          </cell>
          <cell r="C219" t="str">
            <v>UN</v>
          </cell>
          <cell r="D219">
            <v>833000</v>
          </cell>
        </row>
        <row r="220">
          <cell r="A220">
            <v>6329</v>
          </cell>
          <cell r="B220" t="str">
            <v>LUMINARIA DE SODIO 70W, 208/220V PARA AP</v>
          </cell>
          <cell r="C220" t="str">
            <v>UN</v>
          </cell>
          <cell r="D220">
            <v>181297</v>
          </cell>
        </row>
        <row r="221">
          <cell r="A221">
            <v>6330</v>
          </cell>
          <cell r="B221" t="str">
            <v>LUMINARIA DE SODIO 250W, 208/220V PARA AP</v>
          </cell>
          <cell r="C221" t="str">
            <v>UN</v>
          </cell>
          <cell r="D221">
            <v>339500</v>
          </cell>
        </row>
        <row r="222">
          <cell r="A222">
            <v>6331</v>
          </cell>
          <cell r="B222" t="str">
            <v>LUMINARIA DE SODIO 150W, 208/220V PARA AP</v>
          </cell>
          <cell r="C222" t="str">
            <v>UN</v>
          </cell>
          <cell r="D222">
            <v>239049</v>
          </cell>
        </row>
        <row r="223">
          <cell r="A223">
            <v>6332</v>
          </cell>
          <cell r="B223" t="str">
            <v>CANECA EN MALLA METALICA M120</v>
          </cell>
          <cell r="C223" t="str">
            <v>UN</v>
          </cell>
          <cell r="D223">
            <v>226100</v>
          </cell>
        </row>
        <row r="224">
          <cell r="A224">
            <v>6333</v>
          </cell>
          <cell r="B224" t="str">
            <v>BANCA EN CONCRETO CON ESPALDAR M30</v>
          </cell>
          <cell r="C224" t="str">
            <v>UN</v>
          </cell>
          <cell r="D224">
            <v>571200</v>
          </cell>
        </row>
        <row r="225">
          <cell r="A225">
            <v>6334</v>
          </cell>
          <cell r="B225" t="str">
            <v>BOLARDO EN CONCRETO M60</v>
          </cell>
          <cell r="C225" t="str">
            <v>UN</v>
          </cell>
          <cell r="D225">
            <v>77350</v>
          </cell>
        </row>
        <row r="226">
          <cell r="A226">
            <v>6335</v>
          </cell>
          <cell r="B226" t="str">
            <v>BOLARDO ALTO EN HIERRO M63</v>
          </cell>
          <cell r="C226" t="str">
            <v>UN</v>
          </cell>
          <cell r="D226">
            <v>107100</v>
          </cell>
        </row>
        <row r="227">
          <cell r="A227">
            <v>6337</v>
          </cell>
          <cell r="B227" t="str">
            <v>CICLO-PARQUEADERO M100</v>
          </cell>
          <cell r="C227" t="str">
            <v>UN</v>
          </cell>
          <cell r="D227">
            <v>357000</v>
          </cell>
        </row>
        <row r="228">
          <cell r="A228">
            <v>6356</v>
          </cell>
          <cell r="B228" t="str">
            <v>REGLA VIBRATORIA A GASOLINA. INCLUYE COMBUSTIBLE</v>
          </cell>
          <cell r="C228" t="str">
            <v>DIA</v>
          </cell>
          <cell r="D228">
            <v>35047</v>
          </cell>
        </row>
        <row r="229">
          <cell r="A229">
            <v>6370</v>
          </cell>
          <cell r="B229" t="str">
            <v>TEE HD EXTREMO LISO 6"x2" (150x50mm)</v>
          </cell>
          <cell r="C229" t="str">
            <v>UN</v>
          </cell>
          <cell r="D229">
            <v>372470</v>
          </cell>
        </row>
        <row r="230">
          <cell r="A230">
            <v>6371</v>
          </cell>
          <cell r="B230" t="str">
            <v>TEE HD EXTREMO LISO 6"x3" (150x75mm)</v>
          </cell>
          <cell r="C230" t="str">
            <v>UN</v>
          </cell>
          <cell r="D230">
            <v>405790</v>
          </cell>
        </row>
        <row r="231">
          <cell r="A231">
            <v>6372</v>
          </cell>
          <cell r="B231" t="str">
            <v>TEE HD EXTREMO LISO 6"x4" (150x100mm)</v>
          </cell>
          <cell r="C231" t="str">
            <v>UN</v>
          </cell>
          <cell r="D231">
            <v>411740</v>
          </cell>
        </row>
        <row r="232">
          <cell r="A232">
            <v>6373</v>
          </cell>
          <cell r="B232" t="str">
            <v>TEE HD EXTREMO LISO 6"x6" (150x150mm)</v>
          </cell>
          <cell r="C232" t="str">
            <v>UN</v>
          </cell>
          <cell r="D232">
            <v>514080</v>
          </cell>
        </row>
        <row r="233">
          <cell r="A233">
            <v>6375</v>
          </cell>
          <cell r="B233" t="str">
            <v>TEE HD EXTREMO LISO 8"x2" (200X50mm)</v>
          </cell>
          <cell r="C233" t="str">
            <v>UN</v>
          </cell>
          <cell r="D233">
            <v>630700</v>
          </cell>
        </row>
        <row r="234">
          <cell r="A234">
            <v>6376</v>
          </cell>
          <cell r="B234" t="str">
            <v>TEE HD EXTREMO LISO 8"x3" (200x75mm)</v>
          </cell>
          <cell r="C234" t="str">
            <v>UN</v>
          </cell>
          <cell r="D234">
            <v>727090</v>
          </cell>
        </row>
        <row r="235">
          <cell r="A235">
            <v>6377</v>
          </cell>
          <cell r="B235" t="str">
            <v>TEE HD EXTREMO LISO 8"x4" (200x100mm)</v>
          </cell>
          <cell r="C235" t="str">
            <v>UN</v>
          </cell>
          <cell r="D235">
            <v>823480</v>
          </cell>
        </row>
        <row r="236">
          <cell r="A236">
            <v>6378</v>
          </cell>
          <cell r="B236" t="str">
            <v>TEE HD EXTREMO LISO 8"x6" (200x150mm)</v>
          </cell>
          <cell r="C236" t="str">
            <v>UN</v>
          </cell>
          <cell r="D236">
            <v>861560</v>
          </cell>
        </row>
        <row r="237">
          <cell r="A237">
            <v>6379</v>
          </cell>
          <cell r="B237" t="str">
            <v>TEE HD EXTREMO LISO 8"x8" (200x200mm)</v>
          </cell>
          <cell r="C237" t="str">
            <v>UN</v>
          </cell>
          <cell r="D237">
            <v>899640</v>
          </cell>
        </row>
        <row r="238">
          <cell r="A238">
            <v>6380</v>
          </cell>
          <cell r="B238" t="str">
            <v>TEE HD EXTREMO LISO 10"x2" (250x50mm)</v>
          </cell>
          <cell r="C238" t="str">
            <v>UN</v>
          </cell>
          <cell r="D238">
            <v>857990</v>
          </cell>
        </row>
        <row r="239">
          <cell r="A239">
            <v>6381</v>
          </cell>
          <cell r="B239" t="str">
            <v>TEE HD EXTREMO LISO 10"x3" (250x75mm)</v>
          </cell>
          <cell r="C239" t="str">
            <v>UN</v>
          </cell>
          <cell r="D239">
            <v>1038870</v>
          </cell>
        </row>
        <row r="240">
          <cell r="A240">
            <v>6382</v>
          </cell>
          <cell r="B240" t="str">
            <v>TEE HD EXTREMO LISO 10"x4" (250x100mm)</v>
          </cell>
          <cell r="C240" t="str">
            <v>UN</v>
          </cell>
          <cell r="D240">
            <v>1078140</v>
          </cell>
        </row>
        <row r="241">
          <cell r="A241">
            <v>6383</v>
          </cell>
          <cell r="B241" t="str">
            <v>TEE HD EXTREMO LISO 10"x6" (250x150mm)</v>
          </cell>
          <cell r="C241" t="str">
            <v>UN</v>
          </cell>
          <cell r="D241">
            <v>1131690</v>
          </cell>
        </row>
        <row r="242">
          <cell r="A242">
            <v>6384</v>
          </cell>
          <cell r="B242" t="str">
            <v>TEE HD EXTREMO LISO 10"x8" (250x200mm)</v>
          </cell>
          <cell r="C242" t="str">
            <v>UN</v>
          </cell>
          <cell r="D242">
            <v>1311380</v>
          </cell>
        </row>
        <row r="243">
          <cell r="A243">
            <v>6385</v>
          </cell>
          <cell r="B243" t="str">
            <v>TEE HD EXTREMO LISO 10"x10" (250x250mm)</v>
          </cell>
          <cell r="C243" t="str">
            <v>UN</v>
          </cell>
          <cell r="D243">
            <v>1413720</v>
          </cell>
        </row>
        <row r="244">
          <cell r="A244">
            <v>6387</v>
          </cell>
          <cell r="B244" t="str">
            <v>TEE HD EXTREMO LISO 12"x3" (300x75mm)</v>
          </cell>
          <cell r="C244" t="str">
            <v>UN</v>
          </cell>
          <cell r="D244">
            <v>1477980</v>
          </cell>
        </row>
        <row r="245">
          <cell r="A245">
            <v>6388</v>
          </cell>
          <cell r="B245" t="str">
            <v>TEE HD EXTREMO LISO 12"x4" (300x100mm)</v>
          </cell>
          <cell r="C245" t="str">
            <v>UN</v>
          </cell>
          <cell r="D245">
            <v>1542240</v>
          </cell>
        </row>
        <row r="246">
          <cell r="A246">
            <v>6389</v>
          </cell>
          <cell r="B246" t="str">
            <v>TEE HD EXTREMO LISO 12"x6" (300x150mm)</v>
          </cell>
          <cell r="C246" t="str">
            <v>UN</v>
          </cell>
          <cell r="D246">
            <v>1863540</v>
          </cell>
        </row>
        <row r="247">
          <cell r="A247">
            <v>6390</v>
          </cell>
          <cell r="B247" t="str">
            <v>TEE HD EXTREMO LISO 12"x8" (300x200mm)</v>
          </cell>
          <cell r="C247" t="str">
            <v>UN</v>
          </cell>
          <cell r="D247">
            <v>2056320</v>
          </cell>
        </row>
        <row r="248">
          <cell r="A248">
            <v>6391</v>
          </cell>
          <cell r="B248" t="str">
            <v>TEE HD EXTREMO LISO 12"X10" (300x250mm)</v>
          </cell>
          <cell r="C248" t="str">
            <v>UN</v>
          </cell>
          <cell r="D248">
            <v>2441880</v>
          </cell>
        </row>
        <row r="249">
          <cell r="A249">
            <v>6392</v>
          </cell>
          <cell r="B249" t="str">
            <v>TEE HD EXTREMO LISO 12"x12" (300x300mm)</v>
          </cell>
          <cell r="C249" t="str">
            <v>UN</v>
          </cell>
          <cell r="D249">
            <v>2570400</v>
          </cell>
        </row>
        <row r="250">
          <cell r="A250">
            <v>6393</v>
          </cell>
          <cell r="B250" t="str">
            <v>TEE HD EXTREMO LISO 24"x8" (600x200mm)</v>
          </cell>
          <cell r="C250" t="str">
            <v>UN</v>
          </cell>
          <cell r="D250">
            <v>9842004</v>
          </cell>
        </row>
        <row r="251">
          <cell r="A251">
            <v>6394</v>
          </cell>
          <cell r="B251" t="str">
            <v>TEE HD EXTREMO LISO 24"x10" (600x250mm)</v>
          </cell>
          <cell r="C251" t="str">
            <v>UN</v>
          </cell>
          <cell r="D251">
            <v>10769876</v>
          </cell>
        </row>
        <row r="252">
          <cell r="A252">
            <v>6395</v>
          </cell>
          <cell r="B252" t="str">
            <v>TEE HD EXTREMO LISO 24"x12" (600x300mm)</v>
          </cell>
          <cell r="C252" t="str">
            <v>UN</v>
          </cell>
          <cell r="D252">
            <v>9193762</v>
          </cell>
        </row>
        <row r="253">
          <cell r="A253">
            <v>6396</v>
          </cell>
          <cell r="B253" t="str">
            <v>TEE HD EXTREMO LISO 24"x14" (600x350mm)</v>
          </cell>
          <cell r="C253" t="str">
            <v>UN</v>
          </cell>
          <cell r="D253">
            <v>9569575</v>
          </cell>
        </row>
        <row r="254">
          <cell r="A254">
            <v>6397</v>
          </cell>
          <cell r="B254" t="str">
            <v>TEE HD EXTREMO LISO 24"x16" (600x400mm)</v>
          </cell>
          <cell r="C254" t="str">
            <v>UN</v>
          </cell>
          <cell r="D254">
            <v>13100786</v>
          </cell>
        </row>
        <row r="255">
          <cell r="A255">
            <v>6398</v>
          </cell>
          <cell r="B255" t="str">
            <v>TEE HD EXTREMO LISO 24"x18" (600x450mm)</v>
          </cell>
          <cell r="C255" t="str">
            <v>UN</v>
          </cell>
          <cell r="D255">
            <v>14671429</v>
          </cell>
        </row>
        <row r="256">
          <cell r="A256">
            <v>6399</v>
          </cell>
          <cell r="B256" t="str">
            <v>TEE HD EXTREMO LISO 24"x20" (600x500mm)</v>
          </cell>
          <cell r="C256" t="str">
            <v>UN</v>
          </cell>
          <cell r="D256">
            <v>16383758</v>
          </cell>
        </row>
        <row r="257">
          <cell r="A257">
            <v>6400</v>
          </cell>
          <cell r="B257" t="str">
            <v>TEE HD EXTREMO LISO 24"x24" (600x600mm)</v>
          </cell>
          <cell r="C257" t="str">
            <v>UN</v>
          </cell>
          <cell r="D257">
            <v>17978591</v>
          </cell>
        </row>
        <row r="258">
          <cell r="A258">
            <v>6401</v>
          </cell>
          <cell r="B258" t="str">
            <v>TEE HD EXTREMO LISO 4"x3" (100x75mm)</v>
          </cell>
          <cell r="C258" t="str">
            <v>UN</v>
          </cell>
          <cell r="D258">
            <v>257040</v>
          </cell>
        </row>
        <row r="259">
          <cell r="A259">
            <v>6402</v>
          </cell>
          <cell r="B259" t="str">
            <v>TEE HD EXTREMO LISO 4"x4" (100x100mm)</v>
          </cell>
          <cell r="C259" t="str">
            <v>UN</v>
          </cell>
          <cell r="D259">
            <v>302260</v>
          </cell>
        </row>
        <row r="260">
          <cell r="A260">
            <v>6404</v>
          </cell>
          <cell r="B260" t="str">
            <v>CODO HD EXTREMO LISO 90ºX2``</v>
          </cell>
          <cell r="C260" t="str">
            <v>UN</v>
          </cell>
          <cell r="D260">
            <v>77350</v>
          </cell>
        </row>
        <row r="261">
          <cell r="A261">
            <v>6405</v>
          </cell>
          <cell r="B261" t="str">
            <v>CODO HD EXTREMO LISO 90ºX3``</v>
          </cell>
          <cell r="C261" t="str">
            <v>UN</v>
          </cell>
          <cell r="D261">
            <v>111860</v>
          </cell>
        </row>
        <row r="262">
          <cell r="A262">
            <v>6406</v>
          </cell>
          <cell r="B262" t="str">
            <v>CODO HD EXTREMO LISO 90ºX4``</v>
          </cell>
          <cell r="C262" t="str">
            <v>UN</v>
          </cell>
          <cell r="D262">
            <v>173740</v>
          </cell>
        </row>
        <row r="263">
          <cell r="A263">
            <v>6407</v>
          </cell>
          <cell r="B263" t="str">
            <v>CODO HD EXTREMO LISO 90ºX6``</v>
          </cell>
          <cell r="C263" t="str">
            <v>UN</v>
          </cell>
          <cell r="D263">
            <v>373660</v>
          </cell>
        </row>
        <row r="264">
          <cell r="A264">
            <v>6408</v>
          </cell>
          <cell r="B264" t="str">
            <v>CODO HD EXTREMO LISO 90ºX8``</v>
          </cell>
          <cell r="C264" t="str">
            <v>UN</v>
          </cell>
          <cell r="D264">
            <v>694960</v>
          </cell>
        </row>
        <row r="265">
          <cell r="A265">
            <v>6409</v>
          </cell>
          <cell r="B265" t="str">
            <v>CODO HD EXTREMO LISO 90ºX10``</v>
          </cell>
          <cell r="C265" t="str">
            <v>UN</v>
          </cell>
          <cell r="D265">
            <v>1273300</v>
          </cell>
        </row>
        <row r="266">
          <cell r="A266">
            <v>6410</v>
          </cell>
          <cell r="B266" t="str">
            <v>CODO HD EXTREMO LISO 90ºX12``</v>
          </cell>
          <cell r="C266" t="str">
            <v>UN</v>
          </cell>
          <cell r="D266">
            <v>1542240</v>
          </cell>
        </row>
        <row r="267">
          <cell r="A267">
            <v>6411</v>
          </cell>
          <cell r="B267" t="str">
            <v>CODO HD EXTREMO LISO 90ºX14``</v>
          </cell>
          <cell r="C267" t="str">
            <v>UN</v>
          </cell>
          <cell r="D267">
            <v>2441880</v>
          </cell>
        </row>
        <row r="268">
          <cell r="A268">
            <v>6412</v>
          </cell>
          <cell r="B268" t="str">
            <v>CODO HD EXTREMO LISO 90ºX16``</v>
          </cell>
          <cell r="C268" t="str">
            <v>UN</v>
          </cell>
          <cell r="D268">
            <v>3418870</v>
          </cell>
        </row>
        <row r="269">
          <cell r="A269">
            <v>6413</v>
          </cell>
          <cell r="B269" t="str">
            <v>CODO HD EXTREMO LISO 90ºX18``</v>
          </cell>
          <cell r="C269" t="str">
            <v>UN</v>
          </cell>
          <cell r="D269">
            <v>3808000</v>
          </cell>
        </row>
        <row r="270">
          <cell r="A270">
            <v>6414</v>
          </cell>
          <cell r="B270" t="str">
            <v>CODO HD EXTREMO LISO 90ºX20"</v>
          </cell>
          <cell r="C270" t="str">
            <v>UN</v>
          </cell>
          <cell r="D270">
            <v>4760000</v>
          </cell>
        </row>
        <row r="271">
          <cell r="A271">
            <v>6416</v>
          </cell>
          <cell r="B271" t="str">
            <v>CODO HD EXTREMO LISO 45ºX2``</v>
          </cell>
          <cell r="C271" t="str">
            <v>UN</v>
          </cell>
          <cell r="D271">
            <v>90440</v>
          </cell>
        </row>
        <row r="272">
          <cell r="A272">
            <v>6417</v>
          </cell>
          <cell r="B272" t="str">
            <v>CODO HD EXTREMO LISO 45ºX3``</v>
          </cell>
          <cell r="C272" t="str">
            <v>UN</v>
          </cell>
          <cell r="D272">
            <v>109480</v>
          </cell>
        </row>
        <row r="273">
          <cell r="A273">
            <v>6418</v>
          </cell>
          <cell r="B273" t="str">
            <v>CODO HD EXTREMO LISO 45ºX4``</v>
          </cell>
          <cell r="C273" t="str">
            <v>UN</v>
          </cell>
          <cell r="D273">
            <v>141610</v>
          </cell>
        </row>
        <row r="274">
          <cell r="A274">
            <v>6419</v>
          </cell>
          <cell r="B274" t="str">
            <v>CODO HD EXTREMO LISO 45ºX6``</v>
          </cell>
          <cell r="C274" t="str">
            <v>UN</v>
          </cell>
          <cell r="D274">
            <v>315350</v>
          </cell>
        </row>
        <row r="275">
          <cell r="A275">
            <v>6420</v>
          </cell>
          <cell r="B275" t="str">
            <v>CODO HD EXTREMO LISO 45ºX8``</v>
          </cell>
          <cell r="C275" t="str">
            <v>UN</v>
          </cell>
          <cell r="D275">
            <v>655690</v>
          </cell>
        </row>
        <row r="276">
          <cell r="A276">
            <v>6421</v>
          </cell>
          <cell r="B276" t="str">
            <v>CODO HD EXTREMO LISO 45ºX10``</v>
          </cell>
          <cell r="C276" t="str">
            <v>UN</v>
          </cell>
          <cell r="D276">
            <v>1080520</v>
          </cell>
        </row>
        <row r="277">
          <cell r="A277">
            <v>6422</v>
          </cell>
          <cell r="B277" t="str">
            <v>CODO HD EXTREMO LISO 45ºX12``</v>
          </cell>
          <cell r="C277" t="str">
            <v>UN</v>
          </cell>
          <cell r="D277">
            <v>1468698</v>
          </cell>
        </row>
        <row r="278">
          <cell r="A278">
            <v>6423</v>
          </cell>
          <cell r="B278" t="str">
            <v>CODO HD EXTREMO LISO 45ºX14``</v>
          </cell>
          <cell r="C278" t="str">
            <v>UN</v>
          </cell>
          <cell r="D278">
            <v>1723120</v>
          </cell>
        </row>
        <row r="279">
          <cell r="A279">
            <v>6424</v>
          </cell>
          <cell r="B279" t="str">
            <v>CODO HD EXTREMO LISO 45ºX16``</v>
          </cell>
          <cell r="C279" t="str">
            <v>UN</v>
          </cell>
          <cell r="D279">
            <v>2570400</v>
          </cell>
        </row>
        <row r="280">
          <cell r="A280">
            <v>6425</v>
          </cell>
          <cell r="B280" t="str">
            <v>CODO HD EXTREMO LISO 45ºX18``</v>
          </cell>
          <cell r="C280" t="str">
            <v>UN</v>
          </cell>
          <cell r="D280">
            <v>3177300</v>
          </cell>
        </row>
        <row r="281">
          <cell r="A281">
            <v>6426</v>
          </cell>
          <cell r="B281" t="str">
            <v>CODO HD EXTREMO LISO 45ºX20``</v>
          </cell>
          <cell r="C281" t="str">
            <v>UN</v>
          </cell>
          <cell r="D281">
            <v>4593400</v>
          </cell>
        </row>
        <row r="282">
          <cell r="A282">
            <v>6430</v>
          </cell>
          <cell r="B282" t="str">
            <v>CODO HD EXTREMO LISO 22.5ºX4``</v>
          </cell>
          <cell r="C282" t="str">
            <v>UN</v>
          </cell>
          <cell r="D282">
            <v>141610</v>
          </cell>
        </row>
        <row r="283">
          <cell r="A283">
            <v>6431</v>
          </cell>
          <cell r="B283" t="str">
            <v>CODO HD EXTREMO LISO 22.5ºX6``</v>
          </cell>
          <cell r="C283" t="str">
            <v>UN</v>
          </cell>
          <cell r="D283">
            <v>257040</v>
          </cell>
        </row>
        <row r="284">
          <cell r="A284">
            <v>6434</v>
          </cell>
          <cell r="B284" t="str">
            <v>CODO HD EXTREMO LISO 22.5ºX12``</v>
          </cell>
          <cell r="C284" t="str">
            <v>UN</v>
          </cell>
          <cell r="D284">
            <v>1285200</v>
          </cell>
        </row>
        <row r="285">
          <cell r="A285">
            <v>6440</v>
          </cell>
          <cell r="B285" t="str">
            <v>CODO HD EXTREMO LISO 11.25ºX2``</v>
          </cell>
          <cell r="C285" t="str">
            <v>UN</v>
          </cell>
          <cell r="D285">
            <v>69115</v>
          </cell>
        </row>
        <row r="286">
          <cell r="A286">
            <v>6441</v>
          </cell>
          <cell r="B286" t="str">
            <v>CODO HD EXTREMO LISO 11.25ºX3``</v>
          </cell>
          <cell r="C286" t="str">
            <v>UN</v>
          </cell>
          <cell r="D286">
            <v>103530</v>
          </cell>
        </row>
        <row r="287">
          <cell r="A287">
            <v>6442</v>
          </cell>
          <cell r="B287" t="str">
            <v>CODO HD EXTREMO LISO 11.25ºX4``</v>
          </cell>
          <cell r="C287" t="str">
            <v>UN</v>
          </cell>
          <cell r="D287">
            <v>135660</v>
          </cell>
        </row>
        <row r="288">
          <cell r="A288">
            <v>6443</v>
          </cell>
          <cell r="B288" t="str">
            <v>CODO HD EXTREMO LISO 11.25ºX6``</v>
          </cell>
          <cell r="C288" t="str">
            <v>UN</v>
          </cell>
          <cell r="D288">
            <v>251090</v>
          </cell>
        </row>
        <row r="289">
          <cell r="A289">
            <v>6446</v>
          </cell>
          <cell r="B289" t="str">
            <v>CODO HD EXTREMO LISO 11.25ºX12``</v>
          </cell>
          <cell r="C289" t="str">
            <v>UN</v>
          </cell>
          <cell r="D289">
            <v>1105510</v>
          </cell>
        </row>
        <row r="290">
          <cell r="A290">
            <v>6454</v>
          </cell>
          <cell r="B290" t="str">
            <v>UNION REPARACION HD EXTREMO LISO D=6"</v>
          </cell>
          <cell r="C290" t="str">
            <v>UN</v>
          </cell>
          <cell r="D290">
            <v>238000</v>
          </cell>
        </row>
        <row r="291">
          <cell r="A291">
            <v>6455</v>
          </cell>
          <cell r="B291" t="str">
            <v>UNION REPARACION HD EXTREMO LISO D=8"</v>
          </cell>
          <cell r="C291" t="str">
            <v>UN</v>
          </cell>
          <cell r="D291">
            <v>368900</v>
          </cell>
        </row>
        <row r="292">
          <cell r="A292">
            <v>6456</v>
          </cell>
          <cell r="B292" t="str">
            <v>UNION REPARACION HD EXTREMO LISO D=10"</v>
          </cell>
          <cell r="C292" t="str">
            <v>UN</v>
          </cell>
          <cell r="D292">
            <v>604758</v>
          </cell>
        </row>
        <row r="293">
          <cell r="A293">
            <v>6457</v>
          </cell>
          <cell r="B293" t="str">
            <v>UNION REPARACION HD EXTREMO LISO D=12"</v>
          </cell>
          <cell r="C293" t="str">
            <v>UN</v>
          </cell>
          <cell r="D293">
            <v>708050</v>
          </cell>
        </row>
        <row r="294">
          <cell r="A294">
            <v>6458</v>
          </cell>
          <cell r="B294" t="str">
            <v>UNION REPARACION HD EXTREMO LISO D=14"</v>
          </cell>
          <cell r="C294" t="str">
            <v>UN</v>
          </cell>
          <cell r="D294">
            <v>850850</v>
          </cell>
        </row>
        <row r="295">
          <cell r="A295">
            <v>6459</v>
          </cell>
          <cell r="B295" t="str">
            <v>UNION REPARACION HD EXTREMO LISO D=16"</v>
          </cell>
          <cell r="C295" t="str">
            <v>UN</v>
          </cell>
          <cell r="D295">
            <v>1640177</v>
          </cell>
        </row>
        <row r="296">
          <cell r="A296">
            <v>6462</v>
          </cell>
          <cell r="B296" t="str">
            <v>TAPON HD EXTREMO LISO D=4"</v>
          </cell>
          <cell r="C296" t="str">
            <v>UN</v>
          </cell>
          <cell r="D296">
            <v>86870</v>
          </cell>
        </row>
        <row r="297">
          <cell r="A297">
            <v>6463</v>
          </cell>
          <cell r="B297" t="str">
            <v>TAPON HD EXTREMO LISO D=6"</v>
          </cell>
          <cell r="C297" t="str">
            <v>UN</v>
          </cell>
          <cell r="D297">
            <v>218960</v>
          </cell>
        </row>
        <row r="298">
          <cell r="A298">
            <v>6464</v>
          </cell>
          <cell r="B298" t="str">
            <v>TAPON HD EXTREMO LISO D=8"</v>
          </cell>
          <cell r="C298" t="str">
            <v>UN</v>
          </cell>
          <cell r="D298">
            <v>440300</v>
          </cell>
        </row>
        <row r="299">
          <cell r="A299">
            <v>6466</v>
          </cell>
          <cell r="B299" t="str">
            <v>TAPON HD EXTREMO LISO D=12"</v>
          </cell>
          <cell r="C299" t="str">
            <v>UN</v>
          </cell>
          <cell r="D299">
            <v>666400</v>
          </cell>
        </row>
        <row r="300">
          <cell r="A300">
            <v>6472</v>
          </cell>
          <cell r="B300" t="str">
            <v>TUBERIA CONDUIT PVC D=1"</v>
          </cell>
          <cell r="C300" t="str">
            <v>ML</v>
          </cell>
          <cell r="D300">
            <v>3334</v>
          </cell>
        </row>
        <row r="301">
          <cell r="A301">
            <v>6473</v>
          </cell>
          <cell r="B301" t="str">
            <v>TUBERIA CONDUIT PVC D=1 1/4"</v>
          </cell>
          <cell r="C301" t="str">
            <v>ML</v>
          </cell>
          <cell r="D301">
            <v>5150</v>
          </cell>
        </row>
        <row r="302">
          <cell r="A302">
            <v>6474</v>
          </cell>
          <cell r="B302" t="str">
            <v>TUBERIA CONDUIT PVC D=1 1/2"</v>
          </cell>
          <cell r="C302" t="str">
            <v>ML</v>
          </cell>
          <cell r="D302">
            <v>6568</v>
          </cell>
        </row>
        <row r="303">
          <cell r="A303">
            <v>6475</v>
          </cell>
          <cell r="B303" t="str">
            <v>TUBERIA CONDUIT PVC D=2"</v>
          </cell>
          <cell r="C303" t="str">
            <v>ML</v>
          </cell>
          <cell r="D303">
            <v>10027</v>
          </cell>
        </row>
        <row r="304">
          <cell r="A304">
            <v>6476</v>
          </cell>
          <cell r="B304" t="str">
            <v>VALVULA COMPUERTA ELASTICA VNA E. L. D=2"</v>
          </cell>
          <cell r="C304" t="str">
            <v>UN</v>
          </cell>
          <cell r="D304">
            <v>360570</v>
          </cell>
        </row>
        <row r="305">
          <cell r="A305">
            <v>6477</v>
          </cell>
          <cell r="B305" t="str">
            <v>VALVULA COMPUERTA ELASTICA VNA E. L. D=3"</v>
          </cell>
          <cell r="C305" t="str">
            <v>UN</v>
          </cell>
          <cell r="D305">
            <v>514080</v>
          </cell>
        </row>
        <row r="306">
          <cell r="A306">
            <v>6479</v>
          </cell>
          <cell r="B306" t="str">
            <v>VALVULA COMPUERTA ELASTICA VNA E. L. D=6"</v>
          </cell>
          <cell r="C306" t="str">
            <v>UN</v>
          </cell>
          <cell r="D306">
            <v>1317330</v>
          </cell>
        </row>
        <row r="307">
          <cell r="A307">
            <v>6480</v>
          </cell>
          <cell r="B307" t="str">
            <v>VALVULA COMPUERTA ELASTICA VNA E. L. D=8"</v>
          </cell>
          <cell r="C307" t="str">
            <v>UN</v>
          </cell>
          <cell r="D307">
            <v>1927800</v>
          </cell>
        </row>
        <row r="308">
          <cell r="A308">
            <v>6481</v>
          </cell>
          <cell r="B308" t="str">
            <v>HIDRANTE EXTREMO BRIDA D=3" TIPO MILAN</v>
          </cell>
          <cell r="C308" t="str">
            <v>UN</v>
          </cell>
          <cell r="D308">
            <v>2313360</v>
          </cell>
        </row>
        <row r="309">
          <cell r="A309">
            <v>6482</v>
          </cell>
          <cell r="B309" t="str">
            <v>HIDRANTE EXTREMO BRIDA D=4" TIPO TRAFICO</v>
          </cell>
          <cell r="C309" t="str">
            <v>UN</v>
          </cell>
          <cell r="D309">
            <v>3534300</v>
          </cell>
        </row>
        <row r="310">
          <cell r="A310">
            <v>6483</v>
          </cell>
          <cell r="B310" t="str">
            <v>HIDRANTE EXTREMO BRIDA D=6" TIPO TRAFICO</v>
          </cell>
          <cell r="C310" t="str">
            <v>UN</v>
          </cell>
          <cell r="D310">
            <v>4819500</v>
          </cell>
        </row>
        <row r="311">
          <cell r="A311">
            <v>6484</v>
          </cell>
          <cell r="B311" t="str">
            <v>HIDRANTE EXTREMO BRIDA D=4" TIPO POSTE</v>
          </cell>
          <cell r="C311" t="str">
            <v>UN</v>
          </cell>
          <cell r="D311">
            <v>2220326</v>
          </cell>
        </row>
        <row r="312">
          <cell r="A312">
            <v>6485</v>
          </cell>
          <cell r="B312" t="str">
            <v>HIDRANTE EXTREMO BRIDA D=6" TIPO POSTE</v>
          </cell>
          <cell r="C312" t="str">
            <v>UN</v>
          </cell>
          <cell r="D312">
            <v>3121703</v>
          </cell>
        </row>
        <row r="313">
          <cell r="A313">
            <v>6507</v>
          </cell>
          <cell r="B313" t="str">
            <v>TERMINADORA DE ASFALTO - INCLUYE OPERARIO Y COMBUSTIBLE</v>
          </cell>
          <cell r="C313" t="str">
            <v>HR</v>
          </cell>
          <cell r="D313">
            <v>118204</v>
          </cell>
        </row>
        <row r="314">
          <cell r="A314">
            <v>6527</v>
          </cell>
          <cell r="B314" t="str">
            <v>UNION REPARACION PVC U.M. NORMA NTC 382 D=6"</v>
          </cell>
          <cell r="C314" t="str">
            <v>UN</v>
          </cell>
          <cell r="D314">
            <v>163086</v>
          </cell>
        </row>
        <row r="315">
          <cell r="A315">
            <v>6528</v>
          </cell>
          <cell r="B315" t="str">
            <v>UNION REPARACION PVC U.M. NORMA NTC 382 D=8"</v>
          </cell>
          <cell r="C315" t="str">
            <v>UN</v>
          </cell>
          <cell r="D315">
            <v>299860</v>
          </cell>
        </row>
        <row r="316">
          <cell r="A316">
            <v>6530</v>
          </cell>
          <cell r="B316" t="str">
            <v>UNION REPARACION PVC U.M. NORMA NTC 382 D=12"</v>
          </cell>
          <cell r="C316" t="str">
            <v>UN</v>
          </cell>
          <cell r="D316">
            <v>937549</v>
          </cell>
        </row>
        <row r="317">
          <cell r="A317">
            <v>6534</v>
          </cell>
          <cell r="B317" t="str">
            <v>BANCA EN CONCRETO SIN ESPALDAR M31</v>
          </cell>
          <cell r="C317" t="str">
            <v>UN</v>
          </cell>
          <cell r="D317">
            <v>238000</v>
          </cell>
        </row>
        <row r="318">
          <cell r="A318">
            <v>6535</v>
          </cell>
          <cell r="B318" t="str">
            <v>BANCA MODULAR EN CONCRETO M40</v>
          </cell>
          <cell r="C318" t="str">
            <v>UN</v>
          </cell>
          <cell r="D318">
            <v>107100</v>
          </cell>
        </row>
        <row r="319">
          <cell r="A319">
            <v>6539</v>
          </cell>
          <cell r="B319" t="str">
            <v>ADAPTADOR TERMINAL CAMPANA PVC D=3"</v>
          </cell>
          <cell r="C319" t="str">
            <v>UN</v>
          </cell>
          <cell r="D319">
            <v>5887</v>
          </cell>
        </row>
        <row r="320">
          <cell r="A320">
            <v>6540</v>
          </cell>
          <cell r="B320" t="str">
            <v>ADAPTADOR TERMINAL CAMPANA PVC D=4"</v>
          </cell>
          <cell r="C320" t="str">
            <v>UN</v>
          </cell>
          <cell r="D320">
            <v>11428</v>
          </cell>
        </row>
        <row r="321">
          <cell r="A321">
            <v>6543</v>
          </cell>
          <cell r="B321" t="str">
            <v>MARCO Y TAPA CAJA PASO SENCILLA ANDEN ETB</v>
          </cell>
          <cell r="C321" t="str">
            <v>UN</v>
          </cell>
          <cell r="D321">
            <v>194803</v>
          </cell>
        </row>
        <row r="322">
          <cell r="A322">
            <v>6545</v>
          </cell>
          <cell r="B322" t="str">
            <v>MARCO Y TAPAS CAJA PASO DOBLE ANDEN ETB</v>
          </cell>
          <cell r="C322" t="str">
            <v>UN</v>
          </cell>
          <cell r="D322">
            <v>349860</v>
          </cell>
        </row>
        <row r="323">
          <cell r="A323">
            <v>6551</v>
          </cell>
          <cell r="B323" t="str">
            <v>SEÑAL DOBLE CARA PARA CICLORUTA PARAL 3m</v>
          </cell>
          <cell r="C323" t="str">
            <v>UN</v>
          </cell>
          <cell r="D323">
            <v>368900</v>
          </cell>
        </row>
        <row r="324">
          <cell r="A324">
            <v>6552</v>
          </cell>
          <cell r="B324" t="str">
            <v>SEÑAL DE TRANSITO GRUPO I (60x60cm) POSTE 3.5m</v>
          </cell>
          <cell r="C324" t="str">
            <v>UN</v>
          </cell>
          <cell r="D324">
            <v>175287</v>
          </cell>
        </row>
        <row r="325">
          <cell r="A325">
            <v>6553</v>
          </cell>
          <cell r="B325" t="str">
            <v>SEÑAL DE TRANSITO GRUPO I (75x75cm) POSTE 3.5m</v>
          </cell>
          <cell r="C325" t="str">
            <v>UN</v>
          </cell>
          <cell r="D325">
            <v>230860</v>
          </cell>
        </row>
        <row r="326">
          <cell r="A326">
            <v>6554</v>
          </cell>
          <cell r="B326" t="str">
            <v>SEÑAL DE TRANSITO GRUPO I (90x90cm) POSTE 3.5m</v>
          </cell>
          <cell r="C326" t="str">
            <v>UN</v>
          </cell>
          <cell r="D326">
            <v>342720</v>
          </cell>
        </row>
        <row r="327">
          <cell r="A327">
            <v>6555</v>
          </cell>
          <cell r="B327" t="str">
            <v>TACHON EN CONCRETO 0.4x0.15x0.08m INCLUYE PINTURA PARA INSTALAR</v>
          </cell>
          <cell r="C327" t="str">
            <v>UN</v>
          </cell>
          <cell r="D327">
            <v>26180</v>
          </cell>
        </row>
        <row r="328">
          <cell r="A328">
            <v>6556</v>
          </cell>
          <cell r="B328" t="str">
            <v>TACHA REFLECTIVA UNIDIRECCIONAL</v>
          </cell>
          <cell r="C328" t="str">
            <v>UN</v>
          </cell>
          <cell r="D328">
            <v>5678</v>
          </cell>
        </row>
        <row r="329">
          <cell r="A329">
            <v>6559</v>
          </cell>
          <cell r="B329" t="str">
            <v>ADAPTADOR MACHO PVC U.S. D=2``</v>
          </cell>
          <cell r="C329" t="str">
            <v>UN</v>
          </cell>
          <cell r="D329">
            <v>5456</v>
          </cell>
        </row>
        <row r="330">
          <cell r="A330">
            <v>6560</v>
          </cell>
          <cell r="B330" t="str">
            <v>ADAPTADOR MACHO PVC U.S. D=3``</v>
          </cell>
          <cell r="C330" t="str">
            <v>UN</v>
          </cell>
          <cell r="D330">
            <v>21455</v>
          </cell>
        </row>
        <row r="331">
          <cell r="A331">
            <v>6561</v>
          </cell>
          <cell r="B331" t="str">
            <v>ADAPTADOR MACHO PVC U.S. D=4``</v>
          </cell>
          <cell r="C331" t="str">
            <v>UN</v>
          </cell>
          <cell r="D331">
            <v>39488</v>
          </cell>
        </row>
        <row r="332">
          <cell r="A332">
            <v>6567</v>
          </cell>
          <cell r="B332" t="str">
            <v>CARROTANQUE IRRIGADOR DE AGUA - HORA</v>
          </cell>
          <cell r="C332" t="str">
            <v>HR</v>
          </cell>
          <cell r="D332">
            <v>30000</v>
          </cell>
        </row>
        <row r="333">
          <cell r="A333">
            <v>6578</v>
          </cell>
          <cell r="B333" t="str">
            <v>TRITURADO 3/4"</v>
          </cell>
          <cell r="C333" t="str">
            <v>M3</v>
          </cell>
          <cell r="D333">
            <v>49980</v>
          </cell>
        </row>
        <row r="334">
          <cell r="A334">
            <v>6624</v>
          </cell>
          <cell r="B334" t="str">
            <v>RAJÓN SUELTO &gt; = 12" (30 - 50 cm)</v>
          </cell>
          <cell r="C334" t="str">
            <v>M3</v>
          </cell>
          <cell r="D334">
            <v>32130</v>
          </cell>
        </row>
        <row r="335">
          <cell r="A335">
            <v>6625</v>
          </cell>
          <cell r="B335" t="str">
            <v>MEZCLADORA A GASOLINA (1.5 Bultos) - INCLUYE COMBUSTIBLE</v>
          </cell>
          <cell r="C335" t="str">
            <v>DIA</v>
          </cell>
          <cell r="D335">
            <v>31802</v>
          </cell>
        </row>
        <row r="336">
          <cell r="A336">
            <v>6628</v>
          </cell>
          <cell r="B336" t="str">
            <v>LUMINARIA DE SODIO 400W, 208/220V PARA AP</v>
          </cell>
          <cell r="C336" t="str">
            <v>UN</v>
          </cell>
          <cell r="D336">
            <v>454830</v>
          </cell>
        </row>
        <row r="337">
          <cell r="A337">
            <v>6629</v>
          </cell>
          <cell r="B337" t="str">
            <v>FOTOCELDA CON BASE</v>
          </cell>
          <cell r="C337" t="str">
            <v>UN</v>
          </cell>
          <cell r="D337">
            <v>36990</v>
          </cell>
        </row>
        <row r="338">
          <cell r="A338">
            <v>6630</v>
          </cell>
          <cell r="B338" t="str">
            <v>BOMBILLO SODIO 70 W, 208/220V</v>
          </cell>
          <cell r="C338" t="str">
            <v>UN</v>
          </cell>
          <cell r="D338">
            <v>14697</v>
          </cell>
        </row>
        <row r="339">
          <cell r="A339">
            <v>6631</v>
          </cell>
          <cell r="B339" t="str">
            <v>BOMBILLO SODIO 150 W, 208/220V</v>
          </cell>
          <cell r="C339" t="str">
            <v>UN</v>
          </cell>
          <cell r="D339">
            <v>21189</v>
          </cell>
        </row>
        <row r="340">
          <cell r="A340">
            <v>6632</v>
          </cell>
          <cell r="B340" t="str">
            <v>BOMBILLO SODIO 250 W, 208/220V</v>
          </cell>
          <cell r="C340" t="str">
            <v>UN</v>
          </cell>
          <cell r="D340">
            <v>26489</v>
          </cell>
        </row>
        <row r="341">
          <cell r="A341">
            <v>6633</v>
          </cell>
          <cell r="B341" t="str">
            <v>BOMBILLO SODIO 400 W, 208/220V</v>
          </cell>
          <cell r="C341" t="str">
            <v>UN</v>
          </cell>
          <cell r="D341">
            <v>28560</v>
          </cell>
        </row>
        <row r="342">
          <cell r="A342">
            <v>6636</v>
          </cell>
          <cell r="B342" t="str">
            <v>POSTE METALICO H=10m BRAZO SENCILLO (PINTADO)</v>
          </cell>
          <cell r="C342" t="str">
            <v>UN</v>
          </cell>
          <cell r="D342">
            <v>1612450</v>
          </cell>
        </row>
        <row r="343">
          <cell r="A343">
            <v>6645</v>
          </cell>
          <cell r="B343" t="str">
            <v>CODO G.RAD. PVC U.M. NORMA NTC 382 90° D=2 1/2" RDE 21</v>
          </cell>
          <cell r="C343" t="str">
            <v>UN</v>
          </cell>
          <cell r="D343">
            <v>36540</v>
          </cell>
        </row>
        <row r="344">
          <cell r="A344">
            <v>6646</v>
          </cell>
          <cell r="B344" t="str">
            <v>CODO G.RAD. PVC U.M. NORMA NTC 382 90° D=3" RDE 21</v>
          </cell>
          <cell r="C344" t="str">
            <v>UN</v>
          </cell>
          <cell r="D344">
            <v>66225</v>
          </cell>
        </row>
        <row r="345">
          <cell r="A345">
            <v>6647</v>
          </cell>
          <cell r="B345" t="str">
            <v>CODO G.RAD. PVC U.M. NORMA NTC 382 90° D=6" RDE 21</v>
          </cell>
          <cell r="C345" t="str">
            <v>UN</v>
          </cell>
          <cell r="D345">
            <v>224464</v>
          </cell>
        </row>
        <row r="346">
          <cell r="A346">
            <v>6648</v>
          </cell>
          <cell r="B346" t="str">
            <v>CODO G.RAD. PVC U.M. NORMA NTC 382 90° D=10" RDE 21</v>
          </cell>
          <cell r="C346" t="str">
            <v>UN</v>
          </cell>
          <cell r="D346">
            <v>1756445</v>
          </cell>
        </row>
        <row r="347">
          <cell r="A347">
            <v>6649</v>
          </cell>
          <cell r="B347" t="str">
            <v>CODO G.RAD. PVC U.M. NORMA NTC 382 45° D=2 1/2" RDE 21</v>
          </cell>
          <cell r="C347" t="str">
            <v>UN</v>
          </cell>
          <cell r="D347">
            <v>28055</v>
          </cell>
        </row>
        <row r="348">
          <cell r="A348">
            <v>6650</v>
          </cell>
          <cell r="B348" t="str">
            <v>CODO G.RAD. PVC U.M. NORMA NTC 382 45° D=2" RDE 21</v>
          </cell>
          <cell r="C348" t="str">
            <v>UN</v>
          </cell>
          <cell r="D348">
            <v>24572</v>
          </cell>
        </row>
        <row r="349">
          <cell r="A349">
            <v>6651</v>
          </cell>
          <cell r="B349" t="str">
            <v>CODO G.RAD. PVC U.M. NORMA NTC 382 45° D=3" RDE 21</v>
          </cell>
          <cell r="C349" t="str">
            <v>UN</v>
          </cell>
          <cell r="D349">
            <v>44394</v>
          </cell>
        </row>
        <row r="350">
          <cell r="A350">
            <v>6652</v>
          </cell>
          <cell r="B350" t="str">
            <v>CODO G.RAD. PVC U.M. NORMA NTC 382 45° D=4" RDE 21</v>
          </cell>
          <cell r="C350" t="str">
            <v>UN</v>
          </cell>
          <cell r="D350">
            <v>90073</v>
          </cell>
        </row>
        <row r="351">
          <cell r="A351">
            <v>6653</v>
          </cell>
          <cell r="B351" t="str">
            <v>CODO G.RAD. PVC U.M. NORMA NTC 382 45° D=6" RDE 21</v>
          </cell>
          <cell r="C351" t="str">
            <v>UN</v>
          </cell>
          <cell r="D351">
            <v>194830</v>
          </cell>
        </row>
        <row r="352">
          <cell r="A352">
            <v>6654</v>
          </cell>
          <cell r="B352" t="str">
            <v>CODO G.RAD. PVC U.M. NORMA NTC 382 45° D=8" RDE 21</v>
          </cell>
          <cell r="C352" t="str">
            <v>UN</v>
          </cell>
          <cell r="D352">
            <v>536531</v>
          </cell>
        </row>
        <row r="353">
          <cell r="A353">
            <v>6655</v>
          </cell>
          <cell r="B353" t="str">
            <v>CODO G.RAD. PVC U.M. NORMA NTC 382 45° D=10" RDE 21</v>
          </cell>
          <cell r="C353" t="str">
            <v>UN</v>
          </cell>
          <cell r="D353">
            <v>1149049</v>
          </cell>
        </row>
        <row r="354">
          <cell r="A354">
            <v>6656</v>
          </cell>
          <cell r="B354" t="str">
            <v>CODO G.RAD. PVC U.M. NORMA NTC 382 45° D=12" RDE 21</v>
          </cell>
          <cell r="C354" t="str">
            <v>UN</v>
          </cell>
          <cell r="D354">
            <v>1612932</v>
          </cell>
        </row>
        <row r="355">
          <cell r="A355">
            <v>6657</v>
          </cell>
          <cell r="B355" t="str">
            <v>CODO G.RAD. PVC U.M. NORMA NTC 382 22.5° D=2" RDE 21</v>
          </cell>
          <cell r="C355" t="str">
            <v>UN</v>
          </cell>
          <cell r="D355">
            <v>21612</v>
          </cell>
        </row>
        <row r="356">
          <cell r="A356">
            <v>6658</v>
          </cell>
          <cell r="B356" t="str">
            <v>CODO G.RAD. PVC U.M. NORMA NTC 382 22.5° D=2 1/2" RDE 21</v>
          </cell>
          <cell r="C356" t="str">
            <v>UN</v>
          </cell>
          <cell r="D356">
            <v>30391</v>
          </cell>
        </row>
        <row r="357">
          <cell r="A357">
            <v>6659</v>
          </cell>
          <cell r="B357" t="str">
            <v>CODO G.RAD. PVC U.M. NORMA NTC 382 22.5° D=3" RDE 21</v>
          </cell>
          <cell r="C357" t="str">
            <v>UN</v>
          </cell>
          <cell r="D357">
            <v>43784</v>
          </cell>
        </row>
        <row r="358">
          <cell r="A358">
            <v>6660</v>
          </cell>
          <cell r="B358" t="str">
            <v>CODO G.RAD. PVC U.M. NORMA NTC 382 22.5° D=4" RDE 21</v>
          </cell>
          <cell r="C358" t="str">
            <v>UN</v>
          </cell>
          <cell r="D358">
            <v>80296</v>
          </cell>
        </row>
        <row r="359">
          <cell r="A359">
            <v>6661</v>
          </cell>
          <cell r="B359" t="str">
            <v>CODO G.RAD. PVC U.M. NORMA NTC 382 22.5° D=6" RDE 21</v>
          </cell>
          <cell r="C359" t="str">
            <v>UN</v>
          </cell>
          <cell r="D359">
            <v>197292</v>
          </cell>
        </row>
        <row r="360">
          <cell r="A360">
            <v>6662</v>
          </cell>
          <cell r="B360" t="str">
            <v>CODO G.RAD. PVC U.M. NORMA NTC 382 22.5° D=8" RDE 21</v>
          </cell>
          <cell r="C360" t="str">
            <v>UN</v>
          </cell>
          <cell r="D360">
            <v>417442</v>
          </cell>
        </row>
        <row r="361">
          <cell r="A361">
            <v>6663</v>
          </cell>
          <cell r="B361" t="str">
            <v>CODO G.RAD. PVC U.M. NORMA NTC 382 22.5° D=10" RDE 21</v>
          </cell>
          <cell r="C361" t="str">
            <v>UN</v>
          </cell>
          <cell r="D361">
            <v>935389</v>
          </cell>
        </row>
        <row r="362">
          <cell r="A362">
            <v>6664</v>
          </cell>
          <cell r="B362" t="str">
            <v>CODO G.RAD. PVC U.M. NORMA NTC 382 22.5° D=12" RDE 21</v>
          </cell>
          <cell r="C362" t="str">
            <v>UN</v>
          </cell>
          <cell r="D362">
            <v>1259620</v>
          </cell>
        </row>
        <row r="363">
          <cell r="A363">
            <v>6665</v>
          </cell>
          <cell r="B363" t="str">
            <v>CODO G.RAD. PVC U.M. NORMA NTC 382 11.25° D=2" RDE 21</v>
          </cell>
          <cell r="C363" t="str">
            <v>UN</v>
          </cell>
          <cell r="D363">
            <v>24989</v>
          </cell>
        </row>
        <row r="364">
          <cell r="A364">
            <v>6666</v>
          </cell>
          <cell r="B364" t="str">
            <v>CODO G.RAD. PVC U.M. NORMA NTC 382 TI11.25° D=2 1/2" RDE 21</v>
          </cell>
          <cell r="C364" t="str">
            <v>UN</v>
          </cell>
          <cell r="D364">
            <v>28734</v>
          </cell>
        </row>
        <row r="365">
          <cell r="A365">
            <v>6667</v>
          </cell>
          <cell r="B365" t="str">
            <v>CODO G.RAD. PVC U.M. NORMA NTC 382 11.25° D=3" RDE 21</v>
          </cell>
          <cell r="C365" t="str">
            <v>UN</v>
          </cell>
          <cell r="D365">
            <v>39904</v>
          </cell>
        </row>
        <row r="366">
          <cell r="A366">
            <v>6668</v>
          </cell>
          <cell r="B366" t="str">
            <v>CODO G.RAD. PVC U.M. NORMA NTC 382 11.25° D=4" RDE 21</v>
          </cell>
          <cell r="C366" t="str">
            <v>UN</v>
          </cell>
          <cell r="D366">
            <v>76289</v>
          </cell>
        </row>
        <row r="367">
          <cell r="A367">
            <v>6669</v>
          </cell>
          <cell r="B367" t="str">
            <v>CODO G.RAD. PVC U.M. NORMA NTC 382 11.25° D=6" RDE 21</v>
          </cell>
          <cell r="C367" t="str">
            <v>UN</v>
          </cell>
          <cell r="D367">
            <v>176414</v>
          </cell>
        </row>
        <row r="368">
          <cell r="A368">
            <v>6670</v>
          </cell>
          <cell r="B368" t="str">
            <v>CODO G.RAD. PVC U.M. NORMA NTC 382 11.25° D=8" RDE 21</v>
          </cell>
          <cell r="C368" t="str">
            <v>UN</v>
          </cell>
          <cell r="D368">
            <v>358455</v>
          </cell>
        </row>
        <row r="369">
          <cell r="A369">
            <v>6671</v>
          </cell>
          <cell r="B369" t="str">
            <v>CODO G.RAD. PVC U.M. NORMA NTC 382 11.25° D=10" RDE 21</v>
          </cell>
          <cell r="C369" t="str">
            <v>UN</v>
          </cell>
          <cell r="D369">
            <v>765231</v>
          </cell>
        </row>
        <row r="370">
          <cell r="A370">
            <v>6672</v>
          </cell>
          <cell r="B370" t="str">
            <v>CODO G.RAD. PVC U.M. NORMA NTC 382 11.25° D=12" RDE 21</v>
          </cell>
          <cell r="C370" t="str">
            <v>UN</v>
          </cell>
          <cell r="D370">
            <v>994813</v>
          </cell>
        </row>
        <row r="371">
          <cell r="A371">
            <v>6673</v>
          </cell>
          <cell r="B371" t="str">
            <v>CABINA TELEFONICA PEDESTAL M20</v>
          </cell>
          <cell r="C371" t="str">
            <v>UN</v>
          </cell>
          <cell r="D371">
            <v>4165000</v>
          </cell>
        </row>
        <row r="372">
          <cell r="A372">
            <v>6674</v>
          </cell>
          <cell r="B372" t="str">
            <v>PARADERO EN ACERO INOXIDABLE M10 (INSTALADO)</v>
          </cell>
          <cell r="C372" t="str">
            <v>UN</v>
          </cell>
          <cell r="D372">
            <v>8330000</v>
          </cell>
        </row>
        <row r="373">
          <cell r="A373">
            <v>6675</v>
          </cell>
          <cell r="B373" t="str">
            <v>CICLO-PARQUEADERO M101</v>
          </cell>
          <cell r="C373" t="str">
            <v>UN</v>
          </cell>
          <cell r="D373">
            <v>464100</v>
          </cell>
        </row>
        <row r="374">
          <cell r="A374">
            <v>6677</v>
          </cell>
          <cell r="B374" t="str">
            <v>BANCA EN MADERA M50</v>
          </cell>
          <cell r="C374" t="str">
            <v>UN</v>
          </cell>
          <cell r="D374">
            <v>392700</v>
          </cell>
        </row>
        <row r="375">
          <cell r="A375">
            <v>6679</v>
          </cell>
          <cell r="B375" t="str">
            <v>PROTECTOR DE ARBOL M90</v>
          </cell>
          <cell r="C375" t="str">
            <v>UN</v>
          </cell>
          <cell r="D375">
            <v>583100</v>
          </cell>
        </row>
        <row r="376">
          <cell r="A376">
            <v>6680</v>
          </cell>
          <cell r="B376" t="str">
            <v>PROTECTOR DE ARBOL DE DOS TUBOS M91</v>
          </cell>
          <cell r="C376" t="str">
            <v>UN</v>
          </cell>
          <cell r="D376">
            <v>119000</v>
          </cell>
        </row>
        <row r="377">
          <cell r="A377">
            <v>6681</v>
          </cell>
          <cell r="B377" t="str">
            <v>POSTE HISTORICO M131 H=5m</v>
          </cell>
          <cell r="C377" t="str">
            <v>UN</v>
          </cell>
          <cell r="D377">
            <v>3543225</v>
          </cell>
        </row>
        <row r="378">
          <cell r="A378">
            <v>6682</v>
          </cell>
          <cell r="B378" t="str">
            <v>BOLARDO BAJO EN HIERRO M62</v>
          </cell>
          <cell r="C378" t="str">
            <v>UN</v>
          </cell>
          <cell r="D378">
            <v>113050</v>
          </cell>
        </row>
        <row r="379">
          <cell r="A379">
            <v>6683</v>
          </cell>
          <cell r="B379" t="str">
            <v>BOLARDO BAJO EN CONCRETO M61</v>
          </cell>
          <cell r="C379" t="str">
            <v>UN</v>
          </cell>
          <cell r="D379">
            <v>65093</v>
          </cell>
        </row>
        <row r="380">
          <cell r="A380">
            <v>6684</v>
          </cell>
          <cell r="B380" t="str">
            <v>BLOQUE ESTRUCTURAL TIPO PIEDRA GRIS</v>
          </cell>
          <cell r="C380" t="str">
            <v>UN</v>
          </cell>
          <cell r="D380">
            <v>3685</v>
          </cell>
        </row>
        <row r="381">
          <cell r="A381">
            <v>6698</v>
          </cell>
          <cell r="B381" t="str">
            <v>GEOTEXTIL REPAV 400</v>
          </cell>
          <cell r="C381" t="str">
            <v>M2</v>
          </cell>
          <cell r="D381">
            <v>4884</v>
          </cell>
        </row>
        <row r="382">
          <cell r="A382">
            <v>6700</v>
          </cell>
          <cell r="B382" t="str">
            <v>GEOTEXTIL NT 3000 o 601 NT</v>
          </cell>
          <cell r="C382" t="str">
            <v>M2</v>
          </cell>
          <cell r="D382">
            <v>5998</v>
          </cell>
        </row>
        <row r="383">
          <cell r="A383">
            <v>6701</v>
          </cell>
          <cell r="B383" t="str">
            <v>GEOTEXTIL NT 4000 o 801 NT</v>
          </cell>
          <cell r="C383" t="str">
            <v>M2</v>
          </cell>
          <cell r="D383">
            <v>6055</v>
          </cell>
        </row>
        <row r="384">
          <cell r="A384">
            <v>6702</v>
          </cell>
          <cell r="B384" t="str">
            <v>GEOTEXTIL NT 5000 o 861 NT</v>
          </cell>
          <cell r="C384" t="str">
            <v>M2</v>
          </cell>
          <cell r="D384">
            <v>7516</v>
          </cell>
        </row>
        <row r="385">
          <cell r="A385">
            <v>6703</v>
          </cell>
          <cell r="B385" t="str">
            <v>GEOTEXTIL NT 6000 o 1201 NT</v>
          </cell>
          <cell r="C385" t="str">
            <v>M2</v>
          </cell>
          <cell r="D385">
            <v>8594</v>
          </cell>
        </row>
        <row r="386">
          <cell r="A386">
            <v>6704</v>
          </cell>
          <cell r="B386" t="str">
            <v>GEOTEXTIL NT 7000 o 1601 NT</v>
          </cell>
          <cell r="C386" t="str">
            <v>M2</v>
          </cell>
          <cell r="D386">
            <v>10735</v>
          </cell>
        </row>
        <row r="387">
          <cell r="A387">
            <v>6710</v>
          </cell>
          <cell r="B387" t="str">
            <v>GEOTEXTIL TEJIDO FORTEX BX-30</v>
          </cell>
          <cell r="C387" t="str">
            <v>M2</v>
          </cell>
          <cell r="D387">
            <v>6111</v>
          </cell>
        </row>
        <row r="388">
          <cell r="A388">
            <v>6715</v>
          </cell>
          <cell r="B388" t="str">
            <v>UNION PVC U.M. NORMA NTC 382 D=2 1/2"</v>
          </cell>
          <cell r="C388" t="str">
            <v>UN</v>
          </cell>
          <cell r="D388">
            <v>27909</v>
          </cell>
        </row>
        <row r="389">
          <cell r="A389">
            <v>6722</v>
          </cell>
          <cell r="B389" t="str">
            <v>SUBBASE GRANULAR B-400</v>
          </cell>
          <cell r="C389" t="str">
            <v>M3</v>
          </cell>
          <cell r="D389">
            <v>17850</v>
          </cell>
        </row>
        <row r="390">
          <cell r="A390">
            <v>6733</v>
          </cell>
          <cell r="B390" t="str">
            <v>ADOQUIN DE ARCILLA CUARTERON 26x6x6</v>
          </cell>
          <cell r="C390" t="str">
            <v>UN</v>
          </cell>
          <cell r="D390">
            <v>355</v>
          </cell>
        </row>
        <row r="391">
          <cell r="A391">
            <v>6739</v>
          </cell>
          <cell r="B391" t="str">
            <v>BOMBEO DE CONCRETO CON AUTOBOMBA (No incluye suministro ni instalación de concreto)</v>
          </cell>
          <cell r="C391" t="str">
            <v>M3</v>
          </cell>
          <cell r="D391">
            <v>38080</v>
          </cell>
        </row>
        <row r="392">
          <cell r="A392">
            <v>6780</v>
          </cell>
          <cell r="B392" t="str">
            <v>MOTOSIERRA</v>
          </cell>
          <cell r="C392" t="str">
            <v>DIA</v>
          </cell>
          <cell r="D392">
            <v>31900</v>
          </cell>
        </row>
        <row r="393">
          <cell r="A393">
            <v>6789</v>
          </cell>
          <cell r="B393" t="str">
            <v>ACERO FIGURADO No. 7 (Ø 7/8") F'y=60000 PSI</v>
          </cell>
          <cell r="C393" t="str">
            <v>KG</v>
          </cell>
          <cell r="D393">
            <v>2678</v>
          </cell>
        </row>
        <row r="394">
          <cell r="A394">
            <v>6792</v>
          </cell>
          <cell r="B394" t="str">
            <v>MARCO Y TAPA CIRCULAR CAMARA INSPECCIÓN ETB PL0025</v>
          </cell>
          <cell r="C394" t="str">
            <v>UN</v>
          </cell>
          <cell r="D394">
            <v>238000</v>
          </cell>
        </row>
        <row r="395">
          <cell r="A395">
            <v>6793</v>
          </cell>
          <cell r="B395" t="str">
            <v>MARCO Y TAPA CAJA INSPECCION SENCILLA CODENSA CS 275</v>
          </cell>
          <cell r="C395" t="str">
            <v>UN</v>
          </cell>
          <cell r="D395">
            <v>333200</v>
          </cell>
        </row>
        <row r="396">
          <cell r="A396">
            <v>6807</v>
          </cell>
          <cell r="B396" t="str">
            <v>FORMALETA MADERA SUMIDEROS</v>
          </cell>
          <cell r="C396" t="str">
            <v>M2</v>
          </cell>
          <cell r="D396">
            <v>21983</v>
          </cell>
        </row>
        <row r="397">
          <cell r="A397">
            <v>6824</v>
          </cell>
          <cell r="B397" t="str">
            <v>TRANSPORTE TUBERIA Y PREFABRICADOS</v>
          </cell>
          <cell r="C397" t="str">
            <v>KG</v>
          </cell>
          <cell r="D397">
            <v>31</v>
          </cell>
        </row>
        <row r="398">
          <cell r="A398">
            <v>6825</v>
          </cell>
          <cell r="B398" t="str">
            <v>BARRERA MONODIRECCIONAL NEW JERSEY (900x290x1000)</v>
          </cell>
          <cell r="C398" t="str">
            <v>UN</v>
          </cell>
          <cell r="D398">
            <v>184450</v>
          </cell>
        </row>
        <row r="399">
          <cell r="A399">
            <v>6826</v>
          </cell>
          <cell r="B399" t="str">
            <v>BARRERA BIDIRECCIONAL NEW JERSEY (800x600x1500)</v>
          </cell>
          <cell r="C399" t="str">
            <v>UN</v>
          </cell>
          <cell r="D399">
            <v>267750</v>
          </cell>
        </row>
        <row r="400">
          <cell r="A400">
            <v>6830</v>
          </cell>
          <cell r="B400" t="str">
            <v>GROUTING 10,5 MPa 1500 PSI (105 Kg/cm2)</v>
          </cell>
          <cell r="C400" t="str">
            <v>M3</v>
          </cell>
          <cell r="D400">
            <v>386750</v>
          </cell>
        </row>
        <row r="401">
          <cell r="A401">
            <v>6831</v>
          </cell>
          <cell r="B401" t="str">
            <v>GROUTING 2000 PSI 14 MPa (140 Kg/cm2)</v>
          </cell>
          <cell r="C401" t="str">
            <v>M3</v>
          </cell>
          <cell r="D401">
            <v>402220</v>
          </cell>
        </row>
        <row r="402">
          <cell r="A402">
            <v>6832</v>
          </cell>
          <cell r="B402" t="str">
            <v>GROUTING 17 MPa 2500 PSI (175 Kg/cm2)</v>
          </cell>
          <cell r="C402" t="str">
            <v>M3</v>
          </cell>
          <cell r="D402">
            <v>415310</v>
          </cell>
        </row>
        <row r="403">
          <cell r="A403">
            <v>6834</v>
          </cell>
          <cell r="B403" t="str">
            <v>TUBERIA PF D=1/2" RDE 9</v>
          </cell>
          <cell r="C403" t="str">
            <v>ML</v>
          </cell>
          <cell r="D403">
            <v>2294</v>
          </cell>
        </row>
        <row r="404">
          <cell r="A404">
            <v>6835</v>
          </cell>
          <cell r="B404" t="str">
            <v>UNION PVC PRESION U.S. D=1/2"</v>
          </cell>
          <cell r="C404" t="str">
            <v>UN</v>
          </cell>
          <cell r="D404">
            <v>381</v>
          </cell>
        </row>
        <row r="405">
          <cell r="A405">
            <v>6846</v>
          </cell>
          <cell r="B405" t="str">
            <v>ADOQUIN DE CONCRETO (200x100x80mm)</v>
          </cell>
          <cell r="C405" t="str">
            <v>UN</v>
          </cell>
          <cell r="D405">
            <v>941</v>
          </cell>
        </row>
        <row r="406">
          <cell r="A406">
            <v>6847</v>
          </cell>
          <cell r="B406" t="str">
            <v>ADOQUIN DE CONCRETO (200x100x80mm) COLOR</v>
          </cell>
          <cell r="C406" t="str">
            <v>UN</v>
          </cell>
          <cell r="D406">
            <v>1020</v>
          </cell>
        </row>
        <row r="407">
          <cell r="A407">
            <v>6853</v>
          </cell>
          <cell r="B407" t="str">
            <v>ADOQUIN DE CONCRETO A25 (200x100x60mm)</v>
          </cell>
          <cell r="C407" t="str">
            <v>UN</v>
          </cell>
          <cell r="D407">
            <v>707</v>
          </cell>
        </row>
        <row r="408">
          <cell r="A408">
            <v>6858</v>
          </cell>
          <cell r="B408" t="str">
            <v>CONCRETO MR50</v>
          </cell>
          <cell r="C408" t="str">
            <v>M3</v>
          </cell>
          <cell r="D408">
            <v>410550</v>
          </cell>
        </row>
        <row r="409">
          <cell r="A409">
            <v>6859</v>
          </cell>
          <cell r="B409" t="str">
            <v>CONCRETO MR45</v>
          </cell>
          <cell r="C409" t="str">
            <v>M3</v>
          </cell>
          <cell r="D409">
            <v>404600</v>
          </cell>
        </row>
        <row r="410">
          <cell r="A410">
            <v>6861</v>
          </cell>
          <cell r="B410" t="str">
            <v>LOSETA PREFABRICADA A50 - A55 - A56 (400x400x60mm)</v>
          </cell>
          <cell r="C410" t="str">
            <v>M2</v>
          </cell>
          <cell r="D410">
            <v>41250</v>
          </cell>
        </row>
        <row r="411">
          <cell r="A411">
            <v>6863</v>
          </cell>
          <cell r="B411" t="str">
            <v>CAÑUELA PREFABRICADA A120 (800x300x225mm)</v>
          </cell>
          <cell r="C411" t="str">
            <v>UN</v>
          </cell>
          <cell r="D411">
            <v>22000</v>
          </cell>
        </row>
        <row r="412">
          <cell r="A412">
            <v>6865</v>
          </cell>
          <cell r="B412" t="str">
            <v>CONCRETO TREMIE 3000 PSI (210 Kg/cm2)</v>
          </cell>
          <cell r="C412" t="str">
            <v>M3</v>
          </cell>
          <cell r="D412">
            <v>416500</v>
          </cell>
        </row>
        <row r="413">
          <cell r="A413">
            <v>6867</v>
          </cell>
          <cell r="B413" t="str">
            <v>PILOTEADORA - INCLUYE OPERARIO Y COMBUSTIBLE</v>
          </cell>
          <cell r="C413" t="str">
            <v>HR</v>
          </cell>
          <cell r="D413">
            <v>511490</v>
          </cell>
        </row>
        <row r="414">
          <cell r="A414">
            <v>6875</v>
          </cell>
          <cell r="B414" t="str">
            <v>CEMENTO ASFÁLTICO MODIFICADO CON POLÍMEROS TIPO I</v>
          </cell>
          <cell r="C414" t="str">
            <v>KG</v>
          </cell>
          <cell r="D414">
            <v>1501</v>
          </cell>
        </row>
        <row r="415">
          <cell r="A415">
            <v>6878</v>
          </cell>
          <cell r="B415" t="str">
            <v>TRANSPORTE DE BASES ASFALTICAS</v>
          </cell>
          <cell r="C415" t="str">
            <v>M3-KM</v>
          </cell>
          <cell r="D415">
            <v>1428</v>
          </cell>
        </row>
        <row r="416">
          <cell r="A416">
            <v>6884</v>
          </cell>
          <cell r="B416" t="str">
            <v>POSTE METALICO H=9m BRAZO SENCILLO (PINTADO)</v>
          </cell>
          <cell r="C416" t="str">
            <v>UN</v>
          </cell>
          <cell r="D416">
            <v>1517250</v>
          </cell>
        </row>
        <row r="417">
          <cell r="A417">
            <v>6889</v>
          </cell>
          <cell r="B417" t="str">
            <v>FONDO DE JUNTA EN ESPUMA DE POLIETILENO DE BAJA DENSIDAD D=10 mm</v>
          </cell>
          <cell r="C417" t="str">
            <v>ML</v>
          </cell>
          <cell r="D417">
            <v>300</v>
          </cell>
        </row>
        <row r="418">
          <cell r="A418">
            <v>6914</v>
          </cell>
          <cell r="B418" t="str">
            <v>CURADOR PARA CONCRETOS Y MORTEROS</v>
          </cell>
          <cell r="C418" t="str">
            <v>KG</v>
          </cell>
          <cell r="D418">
            <v>4778</v>
          </cell>
        </row>
        <row r="419">
          <cell r="A419">
            <v>6915</v>
          </cell>
          <cell r="B419" t="str">
            <v>RETARDANTE DE EVAPORACIÓN PARA CONCRETO HIDRÁULICO</v>
          </cell>
          <cell r="C419" t="str">
            <v>KG</v>
          </cell>
          <cell r="D419">
            <v>6890</v>
          </cell>
        </row>
        <row r="420">
          <cell r="A420">
            <v>6919</v>
          </cell>
          <cell r="B420" t="str">
            <v>ESMALTE URETANO GRIS (COMPONENTE A)</v>
          </cell>
          <cell r="C420" t="str">
            <v>GLN</v>
          </cell>
          <cell r="D420">
            <v>207095</v>
          </cell>
        </row>
        <row r="421">
          <cell r="A421">
            <v>6944</v>
          </cell>
          <cell r="B421" t="str">
            <v>MARCO Y TAPA CIRCULAR CAJA VEHICULAR CODENSA CS280</v>
          </cell>
          <cell r="C421" t="str">
            <v>UN</v>
          </cell>
          <cell r="D421">
            <v>387107</v>
          </cell>
        </row>
        <row r="422">
          <cell r="A422">
            <v>6958</v>
          </cell>
          <cell r="B422" t="str">
            <v>GEOTEXTIL TEJIDO FORTEX BX-60 o 5x5</v>
          </cell>
          <cell r="C422" t="str">
            <v>M2</v>
          </cell>
          <cell r="D422">
            <v>10133</v>
          </cell>
        </row>
        <row r="423">
          <cell r="A423">
            <v>6962</v>
          </cell>
          <cell r="B423" t="str">
            <v>EMULSION ASFALTICA CRL-1</v>
          </cell>
          <cell r="C423" t="str">
            <v>LT</v>
          </cell>
          <cell r="D423">
            <v>1208</v>
          </cell>
        </row>
        <row r="424">
          <cell r="A424">
            <v>6963</v>
          </cell>
          <cell r="B424" t="str">
            <v>EMULSION ASFALTICA CRR-1</v>
          </cell>
          <cell r="C424" t="str">
            <v>LT</v>
          </cell>
          <cell r="D424">
            <v>1164</v>
          </cell>
        </row>
        <row r="425">
          <cell r="A425">
            <v>6964</v>
          </cell>
          <cell r="B425" t="str">
            <v>EMULSION ASFALTICA CRR-2</v>
          </cell>
          <cell r="C425" t="str">
            <v>LT</v>
          </cell>
          <cell r="D425">
            <v>1240</v>
          </cell>
        </row>
        <row r="426">
          <cell r="A426">
            <v>6965</v>
          </cell>
          <cell r="B426" t="str">
            <v>EMULSION ASFALTICA CRM</v>
          </cell>
          <cell r="C426" t="str">
            <v>LT</v>
          </cell>
          <cell r="D426">
            <v>1361</v>
          </cell>
        </row>
        <row r="427">
          <cell r="A427">
            <v>7004</v>
          </cell>
          <cell r="B427" t="str">
            <v>BASE GRANULAR B-600</v>
          </cell>
          <cell r="C427" t="str">
            <v>M3</v>
          </cell>
          <cell r="D427">
            <v>35700</v>
          </cell>
        </row>
        <row r="428">
          <cell r="A428">
            <v>7005</v>
          </cell>
          <cell r="B428" t="str">
            <v>SUBBASE GRANULAR B-200</v>
          </cell>
          <cell r="C428" t="str">
            <v>M3</v>
          </cell>
          <cell r="D428">
            <v>12317</v>
          </cell>
        </row>
        <row r="429">
          <cell r="A429">
            <v>7009</v>
          </cell>
          <cell r="B429" t="str">
            <v>CORTADORA DE CONCRETO (SIN DISCO). INCLUYE COMBUSTIBLE</v>
          </cell>
          <cell r="C429" t="str">
            <v>DIA</v>
          </cell>
          <cell r="D429">
            <v>58409</v>
          </cell>
        </row>
        <row r="430">
          <cell r="A430">
            <v>7012</v>
          </cell>
          <cell r="B430" t="str">
            <v>ADOQUIN DE ARCILLA 20x10x8</v>
          </cell>
          <cell r="C430" t="str">
            <v>UN</v>
          </cell>
          <cell r="D430">
            <v>640</v>
          </cell>
        </row>
        <row r="431">
          <cell r="A431">
            <v>7018</v>
          </cell>
          <cell r="B431" t="str">
            <v>SELLANTE ELASTOMERICO CON BASE EN POLIURETANO</v>
          </cell>
          <cell r="C431" t="str">
            <v>GLN</v>
          </cell>
          <cell r="D431">
            <v>154819</v>
          </cell>
        </row>
        <row r="432">
          <cell r="A432">
            <v>7019</v>
          </cell>
          <cell r="B432" t="str">
            <v>GASOLINA CORRIENTE</v>
          </cell>
          <cell r="C432" t="str">
            <v>GLN</v>
          </cell>
          <cell r="D432">
            <v>9734</v>
          </cell>
        </row>
        <row r="433">
          <cell r="A433">
            <v>7020</v>
          </cell>
          <cell r="B433" t="str">
            <v>UNION REPARACION HD EXTREMO LISO D=3"</v>
          </cell>
          <cell r="C433" t="str">
            <v>UN</v>
          </cell>
          <cell r="D433">
            <v>113050</v>
          </cell>
        </row>
        <row r="434">
          <cell r="A434">
            <v>7021</v>
          </cell>
          <cell r="B434" t="str">
            <v>UNION GIBAULT HD PARA AC CL 25 D=3"</v>
          </cell>
          <cell r="C434" t="str">
            <v>UN</v>
          </cell>
          <cell r="D434">
            <v>105113</v>
          </cell>
        </row>
        <row r="435">
          <cell r="A435">
            <v>7022</v>
          </cell>
          <cell r="B435" t="str">
            <v>UNION GIBAULT HD PARA AC CL 25 D=4"</v>
          </cell>
          <cell r="C435" t="str">
            <v>UN</v>
          </cell>
          <cell r="D435">
            <v>118072</v>
          </cell>
        </row>
        <row r="436">
          <cell r="A436">
            <v>7023</v>
          </cell>
          <cell r="B436" t="str">
            <v>UNION GIBAULT HD PARA AC CL 25 D=8"</v>
          </cell>
          <cell r="C436" t="str">
            <v>UN</v>
          </cell>
          <cell r="D436">
            <v>300939</v>
          </cell>
        </row>
        <row r="437">
          <cell r="A437">
            <v>7024</v>
          </cell>
          <cell r="B437" t="str">
            <v>UNION GIBAULT HD PARA AC CL 25 D=6"</v>
          </cell>
          <cell r="C437" t="str">
            <v>UN</v>
          </cell>
          <cell r="D437">
            <v>198706</v>
          </cell>
        </row>
        <row r="438">
          <cell r="A438">
            <v>7025</v>
          </cell>
          <cell r="B438" t="str">
            <v>UNION GIBAULT HD PARA AC CL 25 D=10"</v>
          </cell>
          <cell r="C438" t="str">
            <v>UN</v>
          </cell>
          <cell r="D438">
            <v>515484</v>
          </cell>
        </row>
        <row r="439">
          <cell r="A439">
            <v>7026</v>
          </cell>
          <cell r="B439" t="str">
            <v>UNION GIBAULT HD PARA AC CL 25 D=12"</v>
          </cell>
          <cell r="C439" t="str">
            <v>UN</v>
          </cell>
          <cell r="D439">
            <v>619157</v>
          </cell>
        </row>
        <row r="440">
          <cell r="A440">
            <v>7041</v>
          </cell>
          <cell r="B440" t="str">
            <v>TAPA Y ANILLO EN POLIPROPILENO RECICLADO PARA POZO</v>
          </cell>
          <cell r="C440" t="str">
            <v>UN</v>
          </cell>
          <cell r="D440">
            <v>1451800</v>
          </cell>
        </row>
        <row r="441">
          <cell r="A441">
            <v>7046</v>
          </cell>
          <cell r="B441" t="str">
            <v>CEMENTO ASFÁLTICO MODIFICADO CON POLÍMEROS TIPO II</v>
          </cell>
          <cell r="C441" t="str">
            <v>KG</v>
          </cell>
          <cell r="D441">
            <v>2174</v>
          </cell>
        </row>
        <row r="442">
          <cell r="A442">
            <v>7050</v>
          </cell>
          <cell r="B442" t="str">
            <v>TARIFA HORA - PERSONAL DE OBRA - OFICIAL (Incluye Factor de Prestaciones)</v>
          </cell>
          <cell r="C442" t="str">
            <v>HR</v>
          </cell>
          <cell r="D442">
            <v>8684</v>
          </cell>
        </row>
        <row r="443">
          <cell r="A443">
            <v>7055</v>
          </cell>
          <cell r="B443" t="str">
            <v>CAL HIDRATADA</v>
          </cell>
          <cell r="C443" t="str">
            <v>KG</v>
          </cell>
          <cell r="D443">
            <v>1050</v>
          </cell>
        </row>
        <row r="444">
          <cell r="A444">
            <v>7056</v>
          </cell>
          <cell r="B444" t="str">
            <v>VIBROCOMPACTADOR PATECABRA -  - INCLUYE OPERARIO Y COMBUSTIBLE</v>
          </cell>
          <cell r="C444" t="str">
            <v>HR</v>
          </cell>
          <cell r="D444">
            <v>121585</v>
          </cell>
        </row>
        <row r="445">
          <cell r="A445">
            <v>7057</v>
          </cell>
          <cell r="B445" t="str">
            <v>TARIFA HORA - PERSONAL DE OBRA - AYUDANTE (Incluye Factor de Prestaciones)</v>
          </cell>
          <cell r="C445" t="str">
            <v>HR</v>
          </cell>
          <cell r="D445">
            <v>6038</v>
          </cell>
        </row>
        <row r="446">
          <cell r="A446">
            <v>7071</v>
          </cell>
          <cell r="B446" t="str">
            <v>EMULSION ASFALTICA CRL-0</v>
          </cell>
          <cell r="C446" t="str">
            <v>LT</v>
          </cell>
          <cell r="D446">
            <v>1666</v>
          </cell>
        </row>
        <row r="447">
          <cell r="A447">
            <v>7080</v>
          </cell>
          <cell r="B447" t="str">
            <v>TUBERIA PVC SANITARIA U.S. D=4"</v>
          </cell>
          <cell r="C447" t="str">
            <v>ML</v>
          </cell>
          <cell r="D447">
            <v>21302</v>
          </cell>
        </row>
        <row r="448">
          <cell r="A448">
            <v>7081</v>
          </cell>
          <cell r="B448" t="str">
            <v>TUBERIA PVC SANITARIA U.S. D=6"</v>
          </cell>
          <cell r="C448" t="str">
            <v>ML</v>
          </cell>
          <cell r="D448">
            <v>45110</v>
          </cell>
        </row>
        <row r="449">
          <cell r="A449">
            <v>7082</v>
          </cell>
          <cell r="B449" t="str">
            <v>PLACA CUBIERTA POZO D=1.70m, e=0.25m - EAAB</v>
          </cell>
          <cell r="C449" t="str">
            <v>UN</v>
          </cell>
          <cell r="D449">
            <v>932722</v>
          </cell>
        </row>
        <row r="450">
          <cell r="A450">
            <v>7084</v>
          </cell>
          <cell r="B450" t="str">
            <v>PLACA FONDO POZO D=1.70m, e=0.20m - EAAB</v>
          </cell>
          <cell r="C450" t="str">
            <v>UN</v>
          </cell>
          <cell r="D450">
            <v>791830</v>
          </cell>
        </row>
        <row r="451">
          <cell r="A451">
            <v>7085</v>
          </cell>
          <cell r="B451" t="str">
            <v>SECCIÓN CILINDRO POZO D=1.20m, H=1.00m</v>
          </cell>
          <cell r="C451" t="str">
            <v>UN</v>
          </cell>
          <cell r="D451">
            <v>846090</v>
          </cell>
        </row>
        <row r="452">
          <cell r="A452">
            <v>7086</v>
          </cell>
          <cell r="B452" t="str">
            <v>SECCIÓN CILINDRO POZO D=1.20m, H=0.50m</v>
          </cell>
          <cell r="C452" t="str">
            <v>UN</v>
          </cell>
          <cell r="D452">
            <v>347094</v>
          </cell>
        </row>
        <row r="453">
          <cell r="A453">
            <v>7087</v>
          </cell>
          <cell r="B453" t="str">
            <v>SECCIÓN CILINDRO POZO D=1.20m, H=0.25m</v>
          </cell>
          <cell r="C453" t="str">
            <v>UN</v>
          </cell>
          <cell r="D453">
            <v>205406</v>
          </cell>
        </row>
        <row r="454">
          <cell r="A454">
            <v>7088</v>
          </cell>
          <cell r="B454" t="str">
            <v>ACERO FIGURADO No. 4 (Ø 1/2") F'y=60000 PSI</v>
          </cell>
          <cell r="C454" t="str">
            <v>KG</v>
          </cell>
          <cell r="D454">
            <v>2678</v>
          </cell>
        </row>
        <row r="455">
          <cell r="A455">
            <v>7089</v>
          </cell>
          <cell r="B455" t="str">
            <v>MARCO Y TAPA PARA SUMIDERO 0.52 X 0.90 EAAB NP-023</v>
          </cell>
          <cell r="C455" t="str">
            <v>UN</v>
          </cell>
          <cell r="D455">
            <v>222530</v>
          </cell>
        </row>
        <row r="456">
          <cell r="A456">
            <v>7091</v>
          </cell>
          <cell r="B456" t="str">
            <v>SUMIDERO LATERAL SL-100</v>
          </cell>
          <cell r="C456" t="str">
            <v>UN</v>
          </cell>
          <cell r="D456">
            <v>643980</v>
          </cell>
        </row>
        <row r="457">
          <cell r="A457">
            <v>7092</v>
          </cell>
          <cell r="B457" t="str">
            <v>SUMIDERO LATERAL SL-150</v>
          </cell>
          <cell r="C457" t="str">
            <v>UN</v>
          </cell>
          <cell r="D457">
            <v>1057006</v>
          </cell>
        </row>
        <row r="458">
          <cell r="A458">
            <v>7093</v>
          </cell>
          <cell r="B458" t="str">
            <v>SUMIDERO LATERAL SL-200</v>
          </cell>
          <cell r="C458" t="str">
            <v>UN</v>
          </cell>
          <cell r="D458">
            <v>1139101</v>
          </cell>
        </row>
        <row r="459">
          <cell r="A459">
            <v>7094</v>
          </cell>
          <cell r="B459" t="str">
            <v>SUMIDERO LATERAL SL-250</v>
          </cell>
          <cell r="C459" t="str">
            <v>UN</v>
          </cell>
          <cell r="D459">
            <v>1692775</v>
          </cell>
        </row>
        <row r="460">
          <cell r="A460">
            <v>7096</v>
          </cell>
          <cell r="B460" t="str">
            <v>TAPA SUMIDERO LATERAL SL-100</v>
          </cell>
          <cell r="C460" t="str">
            <v>UN</v>
          </cell>
          <cell r="D460">
            <v>598856</v>
          </cell>
        </row>
        <row r="461">
          <cell r="A461">
            <v>7097</v>
          </cell>
          <cell r="B461" t="str">
            <v>TAPA SUMIDERO LATERAL SL-150</v>
          </cell>
          <cell r="C461" t="str">
            <v>UN</v>
          </cell>
          <cell r="D461">
            <v>970114</v>
          </cell>
        </row>
        <row r="462">
          <cell r="A462">
            <v>7098</v>
          </cell>
          <cell r="B462" t="str">
            <v>TAPA SUMIDERO LATERAL SL-200</v>
          </cell>
          <cell r="C462" t="str">
            <v>UN</v>
          </cell>
          <cell r="D462">
            <v>1209045</v>
          </cell>
        </row>
        <row r="463">
          <cell r="A463">
            <v>7099</v>
          </cell>
          <cell r="B463" t="str">
            <v>TAPA SUMIDERO LATERAL SL-250</v>
          </cell>
          <cell r="C463" t="str">
            <v>UN</v>
          </cell>
          <cell r="D463">
            <v>1504184</v>
          </cell>
        </row>
        <row r="464">
          <cell r="A464">
            <v>7100</v>
          </cell>
          <cell r="B464" t="str">
            <v>SOBRETAPA SUMIDERO LATERAL SL-100</v>
          </cell>
          <cell r="C464" t="str">
            <v>UN</v>
          </cell>
          <cell r="D464">
            <v>353749</v>
          </cell>
        </row>
        <row r="465">
          <cell r="A465">
            <v>7101</v>
          </cell>
          <cell r="B465" t="str">
            <v>SOBRETAPA SUMIDERO LATERAL SL-150</v>
          </cell>
          <cell r="C465" t="str">
            <v>UN</v>
          </cell>
          <cell r="D465">
            <v>353749</v>
          </cell>
        </row>
        <row r="466">
          <cell r="A466">
            <v>7102</v>
          </cell>
          <cell r="B466" t="str">
            <v>SOBRETAPA SUMIDERO LATERAL SL-200</v>
          </cell>
          <cell r="C466" t="str">
            <v>UN</v>
          </cell>
          <cell r="D466">
            <v>353749</v>
          </cell>
        </row>
        <row r="467">
          <cell r="A467">
            <v>7103</v>
          </cell>
          <cell r="B467" t="str">
            <v>SOBRETAPA SUMIDERO LATERAL SL-250</v>
          </cell>
          <cell r="C467" t="str">
            <v>UN</v>
          </cell>
          <cell r="D467">
            <v>353749</v>
          </cell>
        </row>
        <row r="468">
          <cell r="A468">
            <v>7104</v>
          </cell>
          <cell r="B468" t="str">
            <v>REJILLA SUMIDERO LATERAL 83.50 X 45</v>
          </cell>
          <cell r="C468" t="str">
            <v>UN</v>
          </cell>
          <cell r="D468">
            <v>168671</v>
          </cell>
        </row>
        <row r="469">
          <cell r="A469">
            <v>7105</v>
          </cell>
          <cell r="B469" t="str">
            <v>TUBERIA PVC DRENAJE D=65MM (TUBO SIN FILTRO)</v>
          </cell>
          <cell r="C469" t="str">
            <v>ML</v>
          </cell>
          <cell r="D469">
            <v>9430</v>
          </cell>
        </row>
        <row r="470">
          <cell r="A470">
            <v>7106</v>
          </cell>
          <cell r="B470" t="str">
            <v>TUBERIA PVC DRENAJE D=100MM (TUBO SIN FILTRO)</v>
          </cell>
          <cell r="C470" t="str">
            <v>ML</v>
          </cell>
          <cell r="D470">
            <v>16241</v>
          </cell>
        </row>
        <row r="471">
          <cell r="A471">
            <v>7107</v>
          </cell>
          <cell r="B471" t="str">
            <v>TUBERIA PVC DRENAJE D=160MM (TUBO SIN FILTRO)</v>
          </cell>
          <cell r="C471" t="str">
            <v>ML</v>
          </cell>
          <cell r="D471">
            <v>39963</v>
          </cell>
        </row>
        <row r="472">
          <cell r="A472">
            <v>7108</v>
          </cell>
          <cell r="B472" t="str">
            <v>TUBERIA PVC DRENAJE D=200MM (TUBO SIN FILTRO)</v>
          </cell>
          <cell r="C472" t="str">
            <v>ML</v>
          </cell>
          <cell r="D472">
            <v>52723</v>
          </cell>
        </row>
        <row r="473">
          <cell r="A473">
            <v>7109</v>
          </cell>
          <cell r="B473" t="str">
            <v>TUBERIA PVC DRENAJE D=65MM (EN ROLLO CON FILTRO)</v>
          </cell>
          <cell r="C473" t="str">
            <v>ML</v>
          </cell>
          <cell r="D473">
            <v>8918</v>
          </cell>
        </row>
        <row r="474">
          <cell r="A474">
            <v>7110</v>
          </cell>
          <cell r="B474" t="str">
            <v>TUBERIA PVC DRENAJE D=100 mm (EN ROLLO CON FILTRO)</v>
          </cell>
          <cell r="C474" t="str">
            <v>ML</v>
          </cell>
          <cell r="D474">
            <v>15753</v>
          </cell>
        </row>
        <row r="475">
          <cell r="A475">
            <v>7111</v>
          </cell>
          <cell r="B475" t="str">
            <v>TUBERIA PVC DRENAJE D=160MM (EN ROLLO CON FILTRO)</v>
          </cell>
          <cell r="C475" t="str">
            <v>ML</v>
          </cell>
          <cell r="D475">
            <v>35099</v>
          </cell>
        </row>
        <row r="476">
          <cell r="A476">
            <v>7112</v>
          </cell>
          <cell r="B476" t="str">
            <v>TUBERIA PVC DRENAJE D=200MM (EN ROLLO CON FILTRO)</v>
          </cell>
          <cell r="C476" t="str">
            <v>ML</v>
          </cell>
          <cell r="D476">
            <v>49109</v>
          </cell>
        </row>
        <row r="477">
          <cell r="A477">
            <v>7114</v>
          </cell>
          <cell r="B477" t="str">
            <v>CONCRETO DE BAJA PERMEABILIDAD 4000 PSI 28 MPa (280 Kg/cm2)</v>
          </cell>
          <cell r="C477" t="str">
            <v>M3</v>
          </cell>
          <cell r="D477">
            <v>481950</v>
          </cell>
        </row>
        <row r="478">
          <cell r="A478">
            <v>7115</v>
          </cell>
          <cell r="B478" t="str">
            <v>ADITIVO IMPERMEABILIZANTE PARA CONCRETOS Y MORTEROS</v>
          </cell>
          <cell r="C478" t="str">
            <v>KG</v>
          </cell>
          <cell r="D478">
            <v>6372</v>
          </cell>
        </row>
        <row r="479">
          <cell r="A479">
            <v>7119</v>
          </cell>
          <cell r="B479" t="str">
            <v>TUBERIA PVC U.M. EXT/INT LISO NORMA NTC 5070 D=24"</v>
          </cell>
          <cell r="C479" t="str">
            <v>ML</v>
          </cell>
          <cell r="D479">
            <v>393139</v>
          </cell>
        </row>
        <row r="480">
          <cell r="A480">
            <v>7120</v>
          </cell>
          <cell r="B480" t="str">
            <v>TUBERIA PVC U.M. EXT/INT LISO NORMA NTC 5070 D=27"</v>
          </cell>
          <cell r="C480" t="str">
            <v>ML</v>
          </cell>
          <cell r="D480">
            <v>450958</v>
          </cell>
        </row>
        <row r="481">
          <cell r="A481">
            <v>7121</v>
          </cell>
          <cell r="B481" t="str">
            <v>TUBERIA PVC U.M. EXT/INT LISO NORMA NTC 5070 D=30"</v>
          </cell>
          <cell r="C481" t="str">
            <v>ML</v>
          </cell>
          <cell r="D481">
            <v>587433</v>
          </cell>
        </row>
        <row r="482">
          <cell r="A482">
            <v>7122</v>
          </cell>
          <cell r="B482" t="str">
            <v>TUBERIA PVC U.M. EXT/INT LISO NORMA NTC 5070 D=33"</v>
          </cell>
          <cell r="C482" t="str">
            <v>ML</v>
          </cell>
          <cell r="D482">
            <v>748792</v>
          </cell>
        </row>
        <row r="483">
          <cell r="A483">
            <v>7123</v>
          </cell>
          <cell r="B483" t="str">
            <v>TUBERIA PVC U.M. EXT/INT LISO NORMA NTC 5070 D=36"</v>
          </cell>
          <cell r="C483" t="str">
            <v>ML</v>
          </cell>
          <cell r="D483">
            <v>1090348</v>
          </cell>
        </row>
        <row r="484">
          <cell r="A484">
            <v>7124</v>
          </cell>
          <cell r="B484" t="str">
            <v>TUBERIA PVC U.M. EXT/INT LISO NORMA NTC 5070 D=39"</v>
          </cell>
          <cell r="C484" t="str">
            <v>ML</v>
          </cell>
          <cell r="D484">
            <v>1458840</v>
          </cell>
        </row>
        <row r="485">
          <cell r="A485">
            <v>7125</v>
          </cell>
          <cell r="B485" t="str">
            <v>TUBERIA PVC U.M. EXT/INT LISO NORMA NTC 5070 D=42"</v>
          </cell>
          <cell r="C485" t="str">
            <v>ML</v>
          </cell>
          <cell r="D485">
            <v>1668749</v>
          </cell>
        </row>
        <row r="486">
          <cell r="A486">
            <v>7131</v>
          </cell>
          <cell r="B486" t="str">
            <v>GEOTEXTIL TEJIDO FORTEX BX-40</v>
          </cell>
          <cell r="C486" t="str">
            <v>M2</v>
          </cell>
          <cell r="D486">
            <v>7101</v>
          </cell>
        </row>
        <row r="487">
          <cell r="A487">
            <v>7133</v>
          </cell>
          <cell r="B487" t="str">
            <v>GEOTEXTIL TEJIDO FORTEX BX-90 o 6x6</v>
          </cell>
          <cell r="C487" t="str">
            <v>M2</v>
          </cell>
          <cell r="D487">
            <v>13892</v>
          </cell>
        </row>
        <row r="488">
          <cell r="A488">
            <v>7134</v>
          </cell>
          <cell r="B488" t="str">
            <v>GEOTEXTIL REPAV 450 o PETROMAT</v>
          </cell>
          <cell r="C488" t="str">
            <v>M2</v>
          </cell>
          <cell r="D488">
            <v>4884</v>
          </cell>
        </row>
        <row r="489">
          <cell r="A489">
            <v>7135</v>
          </cell>
          <cell r="B489" t="str">
            <v>ADOQUIN DE ARCILLA 20x10x6</v>
          </cell>
          <cell r="C489" t="str">
            <v>UN</v>
          </cell>
          <cell r="D489">
            <v>545</v>
          </cell>
        </row>
        <row r="490">
          <cell r="A490">
            <v>7138</v>
          </cell>
          <cell r="B490" t="str">
            <v>BORDE CONTENEDOR DE RAICES A70 (1070x120x135mm)</v>
          </cell>
          <cell r="C490" t="str">
            <v>UN</v>
          </cell>
          <cell r="D490">
            <v>17717</v>
          </cell>
        </row>
        <row r="491">
          <cell r="A491">
            <v>7141</v>
          </cell>
          <cell r="B491" t="str">
            <v>SARDINEL BAJO A85 - RAMPAS (800x200x350mm)</v>
          </cell>
          <cell r="C491" t="str">
            <v>UN</v>
          </cell>
          <cell r="D491">
            <v>21000</v>
          </cell>
        </row>
        <row r="492">
          <cell r="A492">
            <v>7142</v>
          </cell>
          <cell r="B492" t="str">
            <v>DUCTO PVC TIPO TDP D=6"</v>
          </cell>
          <cell r="C492" t="str">
            <v>ML</v>
          </cell>
          <cell r="D492">
            <v>37174</v>
          </cell>
        </row>
        <row r="493">
          <cell r="A493">
            <v>7145</v>
          </cell>
          <cell r="B493" t="str">
            <v>MARCO Y TAPA CAJA INSPECCION AP / BT CODENSA CS274</v>
          </cell>
          <cell r="C493" t="str">
            <v>UN</v>
          </cell>
          <cell r="D493">
            <v>163625</v>
          </cell>
        </row>
        <row r="494">
          <cell r="A494">
            <v>7146</v>
          </cell>
          <cell r="B494" t="str">
            <v>GRUA BRAZO ARTICULADO (H=10.38m) -  - INCLUYE OPERARIO Y COMBUSTIBLE</v>
          </cell>
          <cell r="C494" t="str">
            <v>HR</v>
          </cell>
          <cell r="D494">
            <v>107593</v>
          </cell>
        </row>
        <row r="495">
          <cell r="A495">
            <v>7147</v>
          </cell>
          <cell r="B495" t="str">
            <v>POSTE EN CONCRETO AP, H=8m, CR=750 KG</v>
          </cell>
          <cell r="C495" t="str">
            <v>UN</v>
          </cell>
          <cell r="D495">
            <v>428400</v>
          </cell>
        </row>
        <row r="496">
          <cell r="A496">
            <v>7151</v>
          </cell>
          <cell r="B496" t="str">
            <v>MARCO Y TAPA CAJA PASO SENCILLA EN CALZADA ETB</v>
          </cell>
          <cell r="C496" t="str">
            <v>UN</v>
          </cell>
          <cell r="D496">
            <v>194803</v>
          </cell>
        </row>
        <row r="497">
          <cell r="A497">
            <v>7152</v>
          </cell>
          <cell r="B497" t="str">
            <v>MARCO Y TAPAS CAJA PASO DOBLE EN CALZADA ETB</v>
          </cell>
          <cell r="C497" t="str">
            <v>UN</v>
          </cell>
          <cell r="D497">
            <v>321300</v>
          </cell>
        </row>
        <row r="498">
          <cell r="A498">
            <v>7153</v>
          </cell>
          <cell r="B498" t="str">
            <v>EMULSION MODIFICADA CON POLIMEROS CRR-1m</v>
          </cell>
          <cell r="C498" t="str">
            <v>LT</v>
          </cell>
          <cell r="D498">
            <v>1303</v>
          </cell>
        </row>
        <row r="499">
          <cell r="A499">
            <v>7154</v>
          </cell>
          <cell r="B499" t="str">
            <v>EMULSION MODIFICADA CON POLIMEROS CRR-2m</v>
          </cell>
          <cell r="C499" t="str">
            <v>LT</v>
          </cell>
          <cell r="D499">
            <v>1522</v>
          </cell>
        </row>
        <row r="500">
          <cell r="A500">
            <v>7157</v>
          </cell>
          <cell r="B500" t="str">
            <v>BASE GRANULAR CLASE C (BG_C)</v>
          </cell>
          <cell r="C500" t="str">
            <v>M3</v>
          </cell>
          <cell r="D500">
            <v>65450</v>
          </cell>
        </row>
        <row r="501">
          <cell r="A501">
            <v>7158</v>
          </cell>
          <cell r="B501" t="str">
            <v>BASE GRANULAR CLASE B (BG_B)</v>
          </cell>
          <cell r="C501" t="str">
            <v>M3</v>
          </cell>
          <cell r="D501">
            <v>65450</v>
          </cell>
        </row>
        <row r="502">
          <cell r="A502">
            <v>7159</v>
          </cell>
          <cell r="B502" t="str">
            <v>BASE GRANULAR CLASE A (BG_A)</v>
          </cell>
          <cell r="C502" t="str">
            <v>M3</v>
          </cell>
          <cell r="D502">
            <v>59500</v>
          </cell>
        </row>
        <row r="503">
          <cell r="A503">
            <v>7160</v>
          </cell>
          <cell r="B503" t="str">
            <v>SUBBASE GRANULAR CLASE C (SBG_C)</v>
          </cell>
          <cell r="C503" t="str">
            <v>M3</v>
          </cell>
          <cell r="D503">
            <v>59500</v>
          </cell>
        </row>
        <row r="504">
          <cell r="A504">
            <v>7161</v>
          </cell>
          <cell r="B504" t="str">
            <v>SUBBASE GRANULAR CLASE B (SBG_B)</v>
          </cell>
          <cell r="C504" t="str">
            <v>M3</v>
          </cell>
          <cell r="D504">
            <v>62832</v>
          </cell>
        </row>
        <row r="505">
          <cell r="A505">
            <v>7162</v>
          </cell>
          <cell r="B505" t="str">
            <v>SUBBASE GRANULAR CLASE A (SBG_A)</v>
          </cell>
          <cell r="C505" t="str">
            <v>M3</v>
          </cell>
          <cell r="D505">
            <v>54740</v>
          </cell>
        </row>
        <row r="506">
          <cell r="A506">
            <v>7166</v>
          </cell>
          <cell r="B506" t="str">
            <v>RECICLADORA DE PAVIMENTO -  - INCLUYE OPERARIO Y COMBUSTIBLE</v>
          </cell>
          <cell r="C506" t="str">
            <v>HR</v>
          </cell>
          <cell r="D506">
            <v>550000</v>
          </cell>
        </row>
        <row r="507">
          <cell r="A507">
            <v>7172</v>
          </cell>
          <cell r="B507" t="str">
            <v>MEZCLA ASFÁLTICA EN CALIENTE TIPO DENSO MD20 CON CEMENTO ASFÁLTICO 80-100</v>
          </cell>
          <cell r="C507" t="str">
            <v>M3</v>
          </cell>
          <cell r="D507">
            <v>593691</v>
          </cell>
        </row>
        <row r="508">
          <cell r="A508">
            <v>7174</v>
          </cell>
          <cell r="B508" t="str">
            <v>MEZCLA ASFÁLTICA DENSA EN CALIENTE MD12 CON CEMENTO ASFÁLTICO 80-100</v>
          </cell>
          <cell r="C508" t="str">
            <v>M3</v>
          </cell>
          <cell r="D508">
            <v>609106</v>
          </cell>
        </row>
        <row r="509">
          <cell r="A509">
            <v>7181</v>
          </cell>
          <cell r="B509" t="str">
            <v>MEZCLA ASFÁLTICA EN CALIENTE TIPO DENSO MD10 CON CEMENTO ASFÁLTICO 80-100</v>
          </cell>
          <cell r="C509" t="str">
            <v>M3</v>
          </cell>
          <cell r="D509">
            <v>629172</v>
          </cell>
        </row>
        <row r="510">
          <cell r="A510">
            <v>7199</v>
          </cell>
          <cell r="B510" t="str">
            <v>CONCRETO MR39 (245 Kg/cm2)</v>
          </cell>
          <cell r="C510" t="str">
            <v>M3</v>
          </cell>
          <cell r="D510">
            <v>392760</v>
          </cell>
        </row>
        <row r="511">
          <cell r="A511">
            <v>7200</v>
          </cell>
          <cell r="B511" t="str">
            <v>CONCRETO MR36 (210 Kg/cm2)</v>
          </cell>
          <cell r="C511" t="str">
            <v>M3</v>
          </cell>
          <cell r="D511">
            <v>379075</v>
          </cell>
        </row>
        <row r="512">
          <cell r="A512">
            <v>7202</v>
          </cell>
          <cell r="B512" t="str">
            <v>MALLA ELECTROSOLDADA S=250x250mm, Ø=4x4mm</v>
          </cell>
          <cell r="C512" t="str">
            <v>KG</v>
          </cell>
          <cell r="D512">
            <v>3154</v>
          </cell>
        </row>
        <row r="513">
          <cell r="A513">
            <v>7203</v>
          </cell>
          <cell r="B513" t="str">
            <v>MALLA ELECTROSOLDADA S=150x150mm, Ø=5x5mm</v>
          </cell>
          <cell r="C513" t="str">
            <v>KG</v>
          </cell>
          <cell r="D513">
            <v>3094</v>
          </cell>
        </row>
        <row r="514">
          <cell r="A514">
            <v>7204</v>
          </cell>
          <cell r="B514" t="str">
            <v>MALLA ELECTROSOLDADA S=150x150mm, Ø=6x6mm</v>
          </cell>
          <cell r="C514" t="str">
            <v>KG</v>
          </cell>
          <cell r="D514">
            <v>3094</v>
          </cell>
        </row>
        <row r="515">
          <cell r="A515">
            <v>7205</v>
          </cell>
          <cell r="B515" t="str">
            <v>MALLA ELECTROSOLDADA S=150x150mm, Ø=7x7mm</v>
          </cell>
          <cell r="C515" t="str">
            <v>KG</v>
          </cell>
          <cell r="D515">
            <v>3094</v>
          </cell>
        </row>
        <row r="516">
          <cell r="A516">
            <v>7206</v>
          </cell>
          <cell r="B516" t="str">
            <v>MALLA ELECTROSOLDADA S=150x150mm, Ø=8x8mm</v>
          </cell>
          <cell r="C516" t="str">
            <v>KG</v>
          </cell>
          <cell r="D516">
            <v>3094</v>
          </cell>
        </row>
        <row r="517">
          <cell r="A517">
            <v>7207</v>
          </cell>
          <cell r="B517" t="str">
            <v>MALLA ELECTROSOLDADA S=150x150mm, Ø=4x4mm</v>
          </cell>
          <cell r="C517" t="str">
            <v>KG</v>
          </cell>
          <cell r="D517">
            <v>3154</v>
          </cell>
        </row>
        <row r="518">
          <cell r="A518">
            <v>7208</v>
          </cell>
          <cell r="B518" t="str">
            <v>MALLA ELECTROSOLDADA S=200x200mm, Ø=4x4mm</v>
          </cell>
          <cell r="C518" t="str">
            <v>KG</v>
          </cell>
          <cell r="D518">
            <v>3154</v>
          </cell>
        </row>
        <row r="519">
          <cell r="A519">
            <v>7216</v>
          </cell>
          <cell r="B519" t="str">
            <v>PINTURA TERMOPLASTICA (Sum y Aplic. con Microesf.)</v>
          </cell>
          <cell r="C519" t="str">
            <v>M2</v>
          </cell>
          <cell r="D519">
            <v>111499</v>
          </cell>
        </row>
        <row r="520">
          <cell r="A520">
            <v>7219</v>
          </cell>
          <cell r="B520" t="str">
            <v>MARCO Y TAPAS CAJA INSPECCION DOBLE CODENSA CS276</v>
          </cell>
          <cell r="C520" t="str">
            <v>UN</v>
          </cell>
          <cell r="D520">
            <v>572628</v>
          </cell>
        </row>
        <row r="521">
          <cell r="A521">
            <v>7224</v>
          </cell>
          <cell r="B521" t="str">
            <v>AROBASE AROTAPA HF TIPO 1 EAAB NP-024</v>
          </cell>
          <cell r="C521" t="str">
            <v>UN</v>
          </cell>
          <cell r="D521">
            <v>152796</v>
          </cell>
        </row>
        <row r="522">
          <cell r="A522">
            <v>7227</v>
          </cell>
          <cell r="B522" t="str">
            <v>TOPELLANTAS (500x200x150mm)</v>
          </cell>
          <cell r="C522" t="str">
            <v>UN</v>
          </cell>
          <cell r="D522">
            <v>17117</v>
          </cell>
        </row>
        <row r="523">
          <cell r="A523">
            <v>7228</v>
          </cell>
          <cell r="B523" t="str">
            <v>MARCO REJILLA SUMIDERO LATERAL 100 X 65</v>
          </cell>
          <cell r="C523" t="str">
            <v>UN</v>
          </cell>
          <cell r="D523">
            <v>80539</v>
          </cell>
        </row>
        <row r="524">
          <cell r="A524">
            <v>7229</v>
          </cell>
          <cell r="B524" t="str">
            <v>TIERRA NEGRA</v>
          </cell>
          <cell r="C524" t="str">
            <v>M3</v>
          </cell>
          <cell r="D524">
            <v>42000</v>
          </cell>
        </row>
        <row r="525">
          <cell r="A525">
            <v>7231</v>
          </cell>
          <cell r="B525" t="str">
            <v>DERECHOS DE BOTADERO</v>
          </cell>
          <cell r="C525" t="str">
            <v>M3</v>
          </cell>
          <cell r="D525">
            <v>4363</v>
          </cell>
        </row>
        <row r="526">
          <cell r="A526">
            <v>7236</v>
          </cell>
          <cell r="B526" t="str">
            <v>LUBRICANTE U.M. (EMPAQUE 500 gr)</v>
          </cell>
          <cell r="C526" t="str">
            <v>UN</v>
          </cell>
          <cell r="D526">
            <v>20789</v>
          </cell>
        </row>
        <row r="527">
          <cell r="A527">
            <v>7244</v>
          </cell>
          <cell r="B527" t="str">
            <v>UNION PVC U.M. EXT CORRUGADO/INT LISO U.M. NORMA NTC 3722-1 D=110MM (4")</v>
          </cell>
          <cell r="C527" t="str">
            <v>UN</v>
          </cell>
          <cell r="D527">
            <v>10134</v>
          </cell>
        </row>
        <row r="528">
          <cell r="A528">
            <v>7245</v>
          </cell>
          <cell r="B528" t="str">
            <v>UNION PVC U.M. EXT CORRUGADO/INT LISO U.M. NORMA NTC 3722-1 D=160MM (6")</v>
          </cell>
          <cell r="C528" t="str">
            <v>UN</v>
          </cell>
          <cell r="D528">
            <v>24587</v>
          </cell>
        </row>
        <row r="529">
          <cell r="A529">
            <v>7246</v>
          </cell>
          <cell r="B529" t="str">
            <v>TARIFA JORNAL - PERSONAL DE OBRA- TÉCNICO ELÉCTRICO (Incluye Factor de Prestaciones)</v>
          </cell>
          <cell r="C529" t="str">
            <v>JR</v>
          </cell>
          <cell r="D529">
            <v>80069</v>
          </cell>
        </row>
        <row r="530">
          <cell r="A530">
            <v>7247</v>
          </cell>
          <cell r="B530" t="str">
            <v>TARIFA HORA - PERSONAL DE OBRA- TÉCNICO ELÉCTRICO (Incluye Factor de Prestaciones)</v>
          </cell>
          <cell r="C530" t="str">
            <v>HR</v>
          </cell>
          <cell r="D530">
            <v>10009</v>
          </cell>
        </row>
        <row r="531">
          <cell r="A531">
            <v>7248</v>
          </cell>
          <cell r="B531" t="str">
            <v>TARIFA JORNAL - PERSONAL DE OBRA - PLOMERO (Incluye Factor de Prestaciones)</v>
          </cell>
          <cell r="C531" t="str">
            <v>JR</v>
          </cell>
          <cell r="D531">
            <v>80069</v>
          </cell>
        </row>
        <row r="532">
          <cell r="A532">
            <v>7249</v>
          </cell>
          <cell r="B532" t="str">
            <v>TARIFA HORA - PERSONAL DE OBRA - PLOMERO (Incluye Factor de Prestaciones)</v>
          </cell>
          <cell r="C532" t="str">
            <v>HR</v>
          </cell>
          <cell r="D532">
            <v>10009</v>
          </cell>
        </row>
        <row r="533">
          <cell r="A533">
            <v>7252</v>
          </cell>
          <cell r="B533" t="str">
            <v>PLANCHON EN ORDINARIO 2.90 X 0.18 X 0.04</v>
          </cell>
          <cell r="C533" t="str">
            <v>UN</v>
          </cell>
          <cell r="D533">
            <v>17850</v>
          </cell>
        </row>
        <row r="534">
          <cell r="A534">
            <v>7253</v>
          </cell>
          <cell r="B534" t="str">
            <v>PLANCHON EN ORDINARIO 3.90 X 0.18 X 0.04</v>
          </cell>
          <cell r="C534" t="str">
            <v>UN</v>
          </cell>
          <cell r="D534">
            <v>32130</v>
          </cell>
        </row>
        <row r="535">
          <cell r="A535">
            <v>7254</v>
          </cell>
          <cell r="B535" t="str">
            <v>PLANCHON EN ORDINARIO 4.90 X 0.18 X 0.04</v>
          </cell>
          <cell r="C535" t="str">
            <v>UN</v>
          </cell>
          <cell r="D535">
            <v>47600</v>
          </cell>
        </row>
        <row r="536">
          <cell r="A536">
            <v>7255</v>
          </cell>
          <cell r="B536" t="str">
            <v>PLANCHON EN ORDINARIO 5.90 X 0.18 X 0.04</v>
          </cell>
          <cell r="C536" t="str">
            <v>UN</v>
          </cell>
          <cell r="D536">
            <v>71400</v>
          </cell>
        </row>
        <row r="537">
          <cell r="A537">
            <v>7256</v>
          </cell>
          <cell r="B537" t="str">
            <v>REPISA EN ORDINARIO 2.90 X 0.08 X 0.04</v>
          </cell>
          <cell r="C537" t="str">
            <v>UN</v>
          </cell>
          <cell r="D537">
            <v>8925</v>
          </cell>
        </row>
        <row r="538">
          <cell r="A538">
            <v>7257</v>
          </cell>
          <cell r="B538" t="str">
            <v>REPISA EN ORDINARIO 3.90 X 0.08 X 0.04</v>
          </cell>
          <cell r="C538" t="str">
            <v>UN</v>
          </cell>
          <cell r="D538">
            <v>16065</v>
          </cell>
        </row>
        <row r="539">
          <cell r="A539">
            <v>7258</v>
          </cell>
          <cell r="B539" t="str">
            <v>REPISA EN ORDINARIO 4.90 X 0.08 X 0.04</v>
          </cell>
          <cell r="C539" t="str">
            <v>UN</v>
          </cell>
          <cell r="D539">
            <v>23800</v>
          </cell>
        </row>
        <row r="540">
          <cell r="A540">
            <v>7259</v>
          </cell>
          <cell r="B540" t="str">
            <v>REPISA EN ORDINARIO 5.90 X 0.08 X 0.04</v>
          </cell>
          <cell r="C540" t="str">
            <v>UN</v>
          </cell>
          <cell r="D540">
            <v>35700</v>
          </cell>
        </row>
        <row r="541">
          <cell r="A541">
            <v>7260</v>
          </cell>
          <cell r="B541" t="str">
            <v>DURMIENTE EN ORDINARIO 2.90 X 0.04 X 0.04</v>
          </cell>
          <cell r="C541" t="str">
            <v>UN</v>
          </cell>
          <cell r="D541">
            <v>4165</v>
          </cell>
        </row>
        <row r="542">
          <cell r="A542">
            <v>7261</v>
          </cell>
          <cell r="B542" t="str">
            <v>DURMIENTE EN ORDINARIO 3.90 X 0.04 X 0.04</v>
          </cell>
          <cell r="C542" t="str">
            <v>UN</v>
          </cell>
          <cell r="D542">
            <v>8033</v>
          </cell>
        </row>
        <row r="543">
          <cell r="A543">
            <v>7262</v>
          </cell>
          <cell r="B543" t="str">
            <v>CERCO EN ORDINARIO 2.90 X 0.08 X 0.08</v>
          </cell>
          <cell r="C543" t="str">
            <v>UN</v>
          </cell>
          <cell r="D543">
            <v>17850</v>
          </cell>
        </row>
        <row r="544">
          <cell r="A544">
            <v>7263</v>
          </cell>
          <cell r="B544" t="str">
            <v>CERCO EN ORDINARIO 3.90 X 0.08 X 0.08</v>
          </cell>
          <cell r="C544" t="str">
            <v>UN</v>
          </cell>
          <cell r="D544">
            <v>32130</v>
          </cell>
        </row>
        <row r="545">
          <cell r="A545">
            <v>7264</v>
          </cell>
          <cell r="B545" t="str">
            <v>CERCO EN ORDINARIO 4.90 X 0.08 X 0.08</v>
          </cell>
          <cell r="C545" t="str">
            <v>UN</v>
          </cell>
          <cell r="D545">
            <v>47600</v>
          </cell>
        </row>
        <row r="546">
          <cell r="A546">
            <v>7265</v>
          </cell>
          <cell r="B546" t="str">
            <v>CERCO EN ORDINARIO 5.90 X 0.08 X 0.08</v>
          </cell>
          <cell r="C546" t="str">
            <v>UN</v>
          </cell>
          <cell r="D546">
            <v>71400</v>
          </cell>
        </row>
        <row r="547">
          <cell r="A547">
            <v>7266</v>
          </cell>
          <cell r="B547" t="str">
            <v>TABLA BURRA EN ORDINARIO 2.90 X 0.28 X 0.025</v>
          </cell>
          <cell r="C547" t="str">
            <v>UN</v>
          </cell>
          <cell r="D547">
            <v>17850</v>
          </cell>
        </row>
        <row r="548">
          <cell r="A548">
            <v>7267</v>
          </cell>
          <cell r="B548" t="str">
            <v>TABLA BURRA EN ORDINARIO 2.90 X 0.23 X 0.025</v>
          </cell>
          <cell r="C548" t="str">
            <v>UN</v>
          </cell>
          <cell r="D548">
            <v>14875</v>
          </cell>
        </row>
        <row r="549">
          <cell r="A549">
            <v>7268</v>
          </cell>
          <cell r="B549" t="str">
            <v>TABLA BURRA EN ORDINARIO 2.90 X 0.18 X 0.025</v>
          </cell>
          <cell r="C549" t="str">
            <v>UN</v>
          </cell>
          <cell r="D549">
            <v>11900</v>
          </cell>
        </row>
        <row r="550">
          <cell r="A550">
            <v>7269</v>
          </cell>
          <cell r="B550" t="str">
            <v>TABLA BURRA EN ORDINARIO 2.90 X 0.13 X 0.025</v>
          </cell>
          <cell r="C550" t="str">
            <v>UN</v>
          </cell>
          <cell r="D550">
            <v>8925</v>
          </cell>
        </row>
        <row r="551">
          <cell r="A551">
            <v>7270</v>
          </cell>
          <cell r="B551" t="str">
            <v>TABLA CHAPA EN ORDINARIO 2.90 X 0.28 X 0.02</v>
          </cell>
          <cell r="C551" t="str">
            <v>UN</v>
          </cell>
          <cell r="D551">
            <v>13447</v>
          </cell>
        </row>
        <row r="552">
          <cell r="A552">
            <v>7271</v>
          </cell>
          <cell r="B552" t="str">
            <v>TABLA CHAPA EN ORDINARIO 2.90 X 0.23 X 0.02</v>
          </cell>
          <cell r="C552" t="str">
            <v>UN</v>
          </cell>
          <cell r="D552">
            <v>11186</v>
          </cell>
        </row>
        <row r="553">
          <cell r="A553">
            <v>7272</v>
          </cell>
          <cell r="B553" t="str">
            <v>TABLA CHAPA EN ORDINARIO 2.90 X 0.18 X 0.02</v>
          </cell>
          <cell r="C553" t="str">
            <v>UN</v>
          </cell>
          <cell r="D553">
            <v>8925</v>
          </cell>
        </row>
        <row r="554">
          <cell r="A554">
            <v>7273</v>
          </cell>
          <cell r="B554" t="str">
            <v>TABLA CHAPA EN ORDINARIO 2.90 X 0.13 X 0.02</v>
          </cell>
          <cell r="C554" t="str">
            <v>UN</v>
          </cell>
          <cell r="D554">
            <v>6664</v>
          </cell>
        </row>
        <row r="555">
          <cell r="A555">
            <v>7274</v>
          </cell>
          <cell r="B555" t="str">
            <v>CAMILLA EN ORDINARIO 1.40 X 0.70</v>
          </cell>
          <cell r="C555" t="str">
            <v>UN</v>
          </cell>
          <cell r="D555">
            <v>28560</v>
          </cell>
        </row>
        <row r="556">
          <cell r="A556">
            <v>7275</v>
          </cell>
          <cell r="B556" t="str">
            <v>LISTON EN ORDINARIO 3.00 X 0.10 X 0.018</v>
          </cell>
          <cell r="C556" t="str">
            <v>UN</v>
          </cell>
          <cell r="D556">
            <v>5950</v>
          </cell>
        </row>
        <row r="557">
          <cell r="A557">
            <v>7276</v>
          </cell>
          <cell r="B557" t="str">
            <v>LIMATON 3.00 M</v>
          </cell>
          <cell r="C557" t="str">
            <v>UN</v>
          </cell>
          <cell r="D557">
            <v>10500</v>
          </cell>
        </row>
        <row r="558">
          <cell r="A558">
            <v>7277</v>
          </cell>
          <cell r="B558" t="str">
            <v>LIMATON 4.00 M</v>
          </cell>
          <cell r="C558" t="str">
            <v>UN</v>
          </cell>
          <cell r="D558">
            <v>16800</v>
          </cell>
        </row>
        <row r="559">
          <cell r="A559">
            <v>7278</v>
          </cell>
          <cell r="B559" t="str">
            <v>LIMATON 5.00 M</v>
          </cell>
          <cell r="C559" t="str">
            <v>UN</v>
          </cell>
          <cell r="D559">
            <v>18900</v>
          </cell>
        </row>
        <row r="560">
          <cell r="A560">
            <v>7279</v>
          </cell>
          <cell r="B560" t="str">
            <v>LIMATON 6.00 M</v>
          </cell>
          <cell r="C560" t="str">
            <v>UN</v>
          </cell>
          <cell r="D560">
            <v>21000</v>
          </cell>
        </row>
        <row r="561">
          <cell r="A561">
            <v>7280</v>
          </cell>
          <cell r="B561" t="str">
            <v>LIMATON 7.00 M</v>
          </cell>
          <cell r="C561" t="str">
            <v>UN</v>
          </cell>
          <cell r="D561">
            <v>47250</v>
          </cell>
        </row>
        <row r="562">
          <cell r="A562">
            <v>7281</v>
          </cell>
          <cell r="B562" t="str">
            <v>LIMATON 8.00 M</v>
          </cell>
          <cell r="C562" t="str">
            <v>UN</v>
          </cell>
          <cell r="D562">
            <v>52500</v>
          </cell>
        </row>
        <row r="563">
          <cell r="A563">
            <v>7282</v>
          </cell>
          <cell r="B563" t="str">
            <v>VARA DE CORREDOR 3.0 M</v>
          </cell>
          <cell r="C563" t="str">
            <v>UN</v>
          </cell>
          <cell r="D563">
            <v>8400</v>
          </cell>
        </row>
        <row r="564">
          <cell r="A564">
            <v>7283</v>
          </cell>
          <cell r="B564" t="str">
            <v>VARA DE CORREDOR 4.0 M</v>
          </cell>
          <cell r="C564" t="str">
            <v>UN</v>
          </cell>
          <cell r="D564">
            <v>12600</v>
          </cell>
        </row>
        <row r="565">
          <cell r="A565">
            <v>7284</v>
          </cell>
          <cell r="B565" t="str">
            <v>VARA DE CORREDOR 5.0 M</v>
          </cell>
          <cell r="C565" t="str">
            <v>UN</v>
          </cell>
          <cell r="D565">
            <v>14700</v>
          </cell>
        </row>
        <row r="566">
          <cell r="A566">
            <v>7285</v>
          </cell>
          <cell r="B566" t="str">
            <v>VARA DE CORREDOR 6.0 M</v>
          </cell>
          <cell r="C566" t="str">
            <v>UN</v>
          </cell>
          <cell r="D566">
            <v>16800</v>
          </cell>
        </row>
        <row r="567">
          <cell r="A567">
            <v>7287</v>
          </cell>
          <cell r="B567" t="str">
            <v>VARA DE CLAVO 3.00 M</v>
          </cell>
          <cell r="C567" t="str">
            <v>UN</v>
          </cell>
          <cell r="D567">
            <v>4725</v>
          </cell>
        </row>
        <row r="568">
          <cell r="A568">
            <v>7288</v>
          </cell>
          <cell r="B568" t="str">
            <v>VARA DE CLAVO 6.00 M</v>
          </cell>
          <cell r="C568" t="str">
            <v>UN</v>
          </cell>
          <cell r="D568">
            <v>7350</v>
          </cell>
        </row>
        <row r="569">
          <cell r="A569">
            <v>7289</v>
          </cell>
          <cell r="B569" t="str">
            <v>BLOQUE PARA CAMARA TELEFONICA EPM -TELECOM</v>
          </cell>
          <cell r="C569" t="str">
            <v>UN</v>
          </cell>
          <cell r="D569">
            <v>4358</v>
          </cell>
        </row>
        <row r="570">
          <cell r="A570">
            <v>7291</v>
          </cell>
          <cell r="B570" t="str">
            <v>MARCO Y TAPA CIRCULAR TELECOM CT-014 (F)</v>
          </cell>
          <cell r="C570" t="str">
            <v>UN</v>
          </cell>
          <cell r="D570">
            <v>314755</v>
          </cell>
        </row>
        <row r="571">
          <cell r="A571">
            <v>7293</v>
          </cell>
          <cell r="B571" t="str">
            <v>MARCO Y TAPA CAMARA F1 TELECOM CT-043 (F)</v>
          </cell>
          <cell r="C571" t="str">
            <v>UN</v>
          </cell>
          <cell r="D571">
            <v>451010</v>
          </cell>
        </row>
        <row r="572">
          <cell r="A572">
            <v>7295</v>
          </cell>
          <cell r="B572" t="str">
            <v>MARCO Y TAPAS CAMARA DOBLE F1 TELECOM CT-044 (F)</v>
          </cell>
          <cell r="C572" t="str">
            <v>UN</v>
          </cell>
          <cell r="D572">
            <v>380800</v>
          </cell>
        </row>
        <row r="573">
          <cell r="A573">
            <v>7298</v>
          </cell>
          <cell r="B573" t="str">
            <v>MARCO Y TAPA CAMARA F2 TELECOM CT-053 (F)</v>
          </cell>
          <cell r="C573" t="str">
            <v>UN</v>
          </cell>
          <cell r="D573">
            <v>132042</v>
          </cell>
        </row>
        <row r="574">
          <cell r="A574">
            <v>7300</v>
          </cell>
          <cell r="B574" t="str">
            <v>DUCTO TELEFONICO LIVIANO PVC TIPO EB D=6"</v>
          </cell>
          <cell r="C574" t="str">
            <v>ML</v>
          </cell>
          <cell r="D574">
            <v>36511</v>
          </cell>
        </row>
        <row r="575">
          <cell r="A575">
            <v>7302</v>
          </cell>
          <cell r="B575" t="str">
            <v>DUCTO PESADO PVC TIPO DB D=2"</v>
          </cell>
          <cell r="C575" t="str">
            <v>ML</v>
          </cell>
          <cell r="D575">
            <v>6479</v>
          </cell>
        </row>
        <row r="576">
          <cell r="A576">
            <v>7303</v>
          </cell>
          <cell r="B576" t="str">
            <v>DUCTO PESADO PVC TIPO DB D=3"</v>
          </cell>
          <cell r="C576" t="str">
            <v>ML</v>
          </cell>
          <cell r="D576">
            <v>14363</v>
          </cell>
        </row>
        <row r="577">
          <cell r="A577">
            <v>7304</v>
          </cell>
          <cell r="B577" t="str">
            <v>DUCTO PESADO PVC TIPO DB D=4"</v>
          </cell>
          <cell r="C577" t="str">
            <v>ML</v>
          </cell>
          <cell r="D577">
            <v>24234</v>
          </cell>
        </row>
        <row r="578">
          <cell r="A578">
            <v>7305</v>
          </cell>
          <cell r="B578" t="str">
            <v>DUCTO PESADO PVC TIPO DB D=6"</v>
          </cell>
          <cell r="C578" t="str">
            <v>ML</v>
          </cell>
          <cell r="D578">
            <v>50544</v>
          </cell>
        </row>
        <row r="579">
          <cell r="A579">
            <v>7306</v>
          </cell>
          <cell r="B579" t="str">
            <v>CINTA DE DEMARCACION Cal. 3 (ROLLO 500mx0.10m)</v>
          </cell>
          <cell r="C579" t="str">
            <v>UN</v>
          </cell>
          <cell r="D579">
            <v>20439</v>
          </cell>
        </row>
        <row r="580">
          <cell r="A580">
            <v>7307</v>
          </cell>
          <cell r="B580" t="str">
            <v>SOLDADURA SOLVENTE PARA PVC (1/4 GLN)</v>
          </cell>
          <cell r="C580" t="str">
            <v>UN</v>
          </cell>
          <cell r="D580">
            <v>42633</v>
          </cell>
        </row>
        <row r="581">
          <cell r="A581">
            <v>7308</v>
          </cell>
          <cell r="B581" t="str">
            <v>TARIFA MES - SMMLV</v>
          </cell>
          <cell r="C581" t="str">
            <v>MES</v>
          </cell>
          <cell r="D581">
            <v>877803</v>
          </cell>
        </row>
        <row r="582">
          <cell r="A582">
            <v>7309</v>
          </cell>
          <cell r="B582" t="str">
            <v>ACERO FIGURADO Ø 1/4" A Ø 1" F'y=60000 PSI - Puesto en obra</v>
          </cell>
          <cell r="C582" t="str">
            <v>KG</v>
          </cell>
          <cell r="D582">
            <v>2678</v>
          </cell>
        </row>
        <row r="583">
          <cell r="A583">
            <v>7313</v>
          </cell>
          <cell r="B583" t="str">
            <v>VIBRADOR TIPO PULIDORA</v>
          </cell>
          <cell r="C583" t="str">
            <v>DIA</v>
          </cell>
          <cell r="D583">
            <v>16227</v>
          </cell>
        </row>
        <row r="584">
          <cell r="A584">
            <v>7317</v>
          </cell>
          <cell r="B584" t="str">
            <v>GEOTEXTIL NT 2500 o 501 NT</v>
          </cell>
          <cell r="C584" t="str">
            <v>M2</v>
          </cell>
          <cell r="D584">
            <v>4774</v>
          </cell>
        </row>
        <row r="585">
          <cell r="A585">
            <v>7325</v>
          </cell>
          <cell r="B585" t="str">
            <v>MANTO BIOLOGICO BIOTEX</v>
          </cell>
          <cell r="C585" t="str">
            <v>M2</v>
          </cell>
          <cell r="D585">
            <v>5182</v>
          </cell>
        </row>
        <row r="586">
          <cell r="A586">
            <v>7336</v>
          </cell>
          <cell r="B586" t="str">
            <v>LIMPIADOR (1/4 GLN)</v>
          </cell>
          <cell r="C586" t="str">
            <v>UN</v>
          </cell>
          <cell r="D586">
            <v>25967</v>
          </cell>
        </row>
        <row r="587">
          <cell r="A587">
            <v>7337</v>
          </cell>
          <cell r="B587" t="str">
            <v>IMPRIMANTE Y PUENTE DE ADHERENCIA</v>
          </cell>
          <cell r="C587" t="str">
            <v>KG</v>
          </cell>
          <cell r="D587">
            <v>69263</v>
          </cell>
        </row>
        <row r="588">
          <cell r="A588">
            <v>7338</v>
          </cell>
          <cell r="B588" t="str">
            <v>CINTA FLEXIBLE PARA SELLO DE JUNTAS A=15cm</v>
          </cell>
          <cell r="C588" t="str">
            <v>ML</v>
          </cell>
          <cell r="D588">
            <v>26640</v>
          </cell>
        </row>
        <row r="589">
          <cell r="A589">
            <v>7339</v>
          </cell>
          <cell r="B589" t="str">
            <v>CINTA FLEXIBLE PARA SELLO DE JUNTAS A=22cm</v>
          </cell>
          <cell r="C589" t="str">
            <v>ML</v>
          </cell>
          <cell r="D589">
            <v>37913</v>
          </cell>
        </row>
        <row r="590">
          <cell r="A590">
            <v>7343</v>
          </cell>
          <cell r="B590" t="str">
            <v>BARANDA METALICA M80 (instalado y pintado)</v>
          </cell>
          <cell r="C590" t="str">
            <v>ML</v>
          </cell>
          <cell r="D590">
            <v>148750</v>
          </cell>
        </row>
        <row r="591">
          <cell r="A591">
            <v>7344</v>
          </cell>
          <cell r="B591" t="str">
            <v>BARANDA METALICA M81 (instalado y pintado)</v>
          </cell>
          <cell r="C591" t="str">
            <v>ML</v>
          </cell>
          <cell r="D591">
            <v>259301</v>
          </cell>
        </row>
        <row r="592">
          <cell r="A592">
            <v>7345</v>
          </cell>
          <cell r="B592" t="str">
            <v>CANECA EN ACERO INOXIDABLE TIPO BARCELONA</v>
          </cell>
          <cell r="C592" t="str">
            <v>UN</v>
          </cell>
          <cell r="D592">
            <v>464100</v>
          </cell>
        </row>
        <row r="593">
          <cell r="A593">
            <v>7346</v>
          </cell>
          <cell r="B593" t="str">
            <v>CABINA TELEFONICA DE PARED M21</v>
          </cell>
          <cell r="C593" t="str">
            <v>UN</v>
          </cell>
          <cell r="D593">
            <v>3570000</v>
          </cell>
        </row>
        <row r="594">
          <cell r="A594">
            <v>7351</v>
          </cell>
          <cell r="B594" t="str">
            <v>UNION DRESSER HD D=3"</v>
          </cell>
          <cell r="C594" t="str">
            <v>UN</v>
          </cell>
          <cell r="D594">
            <v>96761</v>
          </cell>
        </row>
        <row r="595">
          <cell r="A595">
            <v>7352</v>
          </cell>
          <cell r="B595" t="str">
            <v>UNION DRESSER HD D=4"</v>
          </cell>
          <cell r="C595" t="str">
            <v>UN</v>
          </cell>
          <cell r="D595">
            <v>110584</v>
          </cell>
        </row>
        <row r="596">
          <cell r="A596">
            <v>7353</v>
          </cell>
          <cell r="B596" t="str">
            <v>UNION DRESSER HD D=6"</v>
          </cell>
          <cell r="C596" t="str">
            <v>UN</v>
          </cell>
          <cell r="D596">
            <v>226100</v>
          </cell>
        </row>
        <row r="597">
          <cell r="A597">
            <v>7354</v>
          </cell>
          <cell r="B597" t="str">
            <v>UNION DRESSER HD D=8"</v>
          </cell>
          <cell r="C597" t="str">
            <v>UN</v>
          </cell>
          <cell r="D597">
            <v>267750</v>
          </cell>
        </row>
        <row r="598">
          <cell r="A598">
            <v>7355</v>
          </cell>
          <cell r="B598" t="str">
            <v>UNION DRESSER HD D=10"</v>
          </cell>
          <cell r="C598" t="str">
            <v>UN</v>
          </cell>
          <cell r="D598">
            <v>398650</v>
          </cell>
        </row>
        <row r="599">
          <cell r="A599">
            <v>7356</v>
          </cell>
          <cell r="B599" t="str">
            <v>UNION DRESSER HD D=12"</v>
          </cell>
          <cell r="C599" t="str">
            <v>UN</v>
          </cell>
          <cell r="D599">
            <v>629236</v>
          </cell>
        </row>
        <row r="600">
          <cell r="A600">
            <v>7359</v>
          </cell>
          <cell r="B600" t="str">
            <v>BARRERA RELLENABLE (1.45x0.45x0.55m) CON CINTA RET</v>
          </cell>
          <cell r="C600" t="str">
            <v>UN</v>
          </cell>
          <cell r="D600">
            <v>116620</v>
          </cell>
        </row>
        <row r="601">
          <cell r="A601">
            <v>7360</v>
          </cell>
          <cell r="B601" t="str">
            <v>BARRERA RELLENABLE (2.00x0.55x1.00m) CON CINTA RET</v>
          </cell>
          <cell r="C601" t="str">
            <v>UN</v>
          </cell>
          <cell r="D601">
            <v>273700</v>
          </cell>
        </row>
        <row r="602">
          <cell r="A602">
            <v>7361</v>
          </cell>
          <cell r="B602" t="str">
            <v>BLOQUE No. 4</v>
          </cell>
          <cell r="C602" t="str">
            <v>UN</v>
          </cell>
          <cell r="D602">
            <v>696</v>
          </cell>
        </row>
        <row r="603">
          <cell r="A603">
            <v>7362</v>
          </cell>
          <cell r="B603" t="str">
            <v>BLOQUE No. 5</v>
          </cell>
          <cell r="C603" t="str">
            <v>UN</v>
          </cell>
          <cell r="D603">
            <v>750</v>
          </cell>
        </row>
        <row r="604">
          <cell r="A604">
            <v>7363</v>
          </cell>
          <cell r="B604" t="str">
            <v>TAPA PARA POZO D=0.70m</v>
          </cell>
          <cell r="C604" t="str">
            <v>UN</v>
          </cell>
          <cell r="D604">
            <v>156173</v>
          </cell>
        </row>
        <row r="605">
          <cell r="A605">
            <v>7364</v>
          </cell>
          <cell r="B605" t="str">
            <v>REJILLA SUMIDERO TRANSVERSAL 50 X 50</v>
          </cell>
          <cell r="C605" t="str">
            <v>UN</v>
          </cell>
          <cell r="D605">
            <v>105866</v>
          </cell>
        </row>
        <row r="606">
          <cell r="A606">
            <v>7365</v>
          </cell>
          <cell r="B606" t="str">
            <v>SEMICODO CONCRETO 6" x 45º</v>
          </cell>
          <cell r="C606" t="str">
            <v>UN</v>
          </cell>
          <cell r="D606">
            <v>24828</v>
          </cell>
        </row>
        <row r="607">
          <cell r="A607">
            <v>7366</v>
          </cell>
          <cell r="B607" t="str">
            <v>UNION PVC U.M. EXT CORRUGADO/INT LISO U.M. NORMA NTC 3722-1 D=200MM (8")</v>
          </cell>
          <cell r="C607" t="str">
            <v>ML</v>
          </cell>
          <cell r="D607">
            <v>41230</v>
          </cell>
        </row>
        <row r="608">
          <cell r="A608">
            <v>7367</v>
          </cell>
          <cell r="B608" t="str">
            <v>UNION PVC U.M. EXT CORRUGADO/INT LISO U.M. NORMA NTC 3722-1 D=250MM (10")</v>
          </cell>
          <cell r="C608" t="str">
            <v>ML</v>
          </cell>
          <cell r="D608">
            <v>117295</v>
          </cell>
        </row>
        <row r="609">
          <cell r="A609">
            <v>7368</v>
          </cell>
          <cell r="B609" t="str">
            <v>UNION PVC U.M. EXT CORRUGADO/INT LISO U.M. NORMA NTC 3722-1 D=315MM (12")</v>
          </cell>
          <cell r="C609" t="str">
            <v>ML</v>
          </cell>
          <cell r="D609">
            <v>200689</v>
          </cell>
        </row>
        <row r="610">
          <cell r="A610">
            <v>7369</v>
          </cell>
          <cell r="B610" t="str">
            <v>UNION PVC U.M. EXT CORRUGADO/INT LISO U.M. NORMA NTC 3722-1T D=400MM (16")</v>
          </cell>
          <cell r="C610" t="str">
            <v>ML</v>
          </cell>
          <cell r="D610">
            <v>339702</v>
          </cell>
        </row>
        <row r="611">
          <cell r="A611">
            <v>7370</v>
          </cell>
          <cell r="B611" t="str">
            <v>UNION PVC U.M. EXT CORRUGADO/INT LISO U.M. NORMA NTC 3722-1 D=450MM (18")</v>
          </cell>
          <cell r="C611" t="str">
            <v>ML</v>
          </cell>
          <cell r="D611">
            <v>357325</v>
          </cell>
        </row>
        <row r="612">
          <cell r="A612">
            <v>7371</v>
          </cell>
          <cell r="B612" t="str">
            <v>UNION PVC U.M. EXT CORRUGADO/INT LISO U.M. NORMA NTC 3722-1 D=500MM (20")</v>
          </cell>
          <cell r="C612" t="str">
            <v>ML</v>
          </cell>
          <cell r="D612">
            <v>401449</v>
          </cell>
        </row>
        <row r="613">
          <cell r="A613">
            <v>7372</v>
          </cell>
          <cell r="B613" t="str">
            <v>CODO HD EXTREMO LISO 11.25ºX8``</v>
          </cell>
          <cell r="C613" t="str">
            <v>UN</v>
          </cell>
          <cell r="D613">
            <v>424830</v>
          </cell>
        </row>
        <row r="614">
          <cell r="A614">
            <v>7373</v>
          </cell>
          <cell r="B614" t="str">
            <v>CODO HD EXTREMO LISO 22.5ºX3``</v>
          </cell>
          <cell r="C614" t="str">
            <v>UN</v>
          </cell>
          <cell r="D614">
            <v>109480</v>
          </cell>
        </row>
        <row r="615">
          <cell r="A615">
            <v>7374</v>
          </cell>
          <cell r="B615" t="str">
            <v>VALVULA COMPUERTA ELASTICA VNA E. L. D=4"</v>
          </cell>
          <cell r="C615" t="str">
            <v>UN</v>
          </cell>
          <cell r="D615">
            <v>681870</v>
          </cell>
        </row>
        <row r="616">
          <cell r="A616">
            <v>7375</v>
          </cell>
          <cell r="B616" t="str">
            <v>VALVULA COMPUERTA ELASTICA VNA E. L. D=10"</v>
          </cell>
          <cell r="C616" t="str">
            <v>UN</v>
          </cell>
          <cell r="D616">
            <v>3779440</v>
          </cell>
        </row>
        <row r="617">
          <cell r="A617">
            <v>7376</v>
          </cell>
          <cell r="B617" t="str">
            <v>VALVULA COMPUERTA ELASTICA VNA E. L. D=12"</v>
          </cell>
          <cell r="C617" t="str">
            <v>UN</v>
          </cell>
          <cell r="D617">
            <v>4498200</v>
          </cell>
        </row>
        <row r="618">
          <cell r="A618">
            <v>7377</v>
          </cell>
          <cell r="B618" t="str">
            <v>CODO HD JUNTA HIDRAULICA PARA PVC 11.25ºX2"</v>
          </cell>
          <cell r="C618" t="str">
            <v>UN</v>
          </cell>
          <cell r="D618">
            <v>70210</v>
          </cell>
        </row>
        <row r="619">
          <cell r="A619">
            <v>7378</v>
          </cell>
          <cell r="B619" t="str">
            <v>CODO HD JUNTA HIDRAULICA PARA PVC 11.25ºX3"</v>
          </cell>
          <cell r="C619" t="str">
            <v>UN</v>
          </cell>
          <cell r="D619">
            <v>119000</v>
          </cell>
        </row>
        <row r="620">
          <cell r="A620">
            <v>7379</v>
          </cell>
          <cell r="B620" t="str">
            <v>CODO HD JUNTA HIDRAULICA PARA PVC 11.25ºX4"</v>
          </cell>
          <cell r="C620" t="str">
            <v>UN</v>
          </cell>
          <cell r="D620">
            <v>160650</v>
          </cell>
        </row>
        <row r="621">
          <cell r="A621">
            <v>7380</v>
          </cell>
          <cell r="B621" t="str">
            <v>CODO HD JUNTA HIDRAULICA PARA PVC 11.25ºX6"</v>
          </cell>
          <cell r="C621" t="str">
            <v>UN</v>
          </cell>
          <cell r="D621">
            <v>328440</v>
          </cell>
        </row>
        <row r="622">
          <cell r="A622">
            <v>7381</v>
          </cell>
          <cell r="B622" t="str">
            <v>CODO HD JUNTA HIDRAULICA PARA PVC 11.25ºX8"</v>
          </cell>
          <cell r="C622" t="str">
            <v>UN</v>
          </cell>
          <cell r="D622">
            <v>489090</v>
          </cell>
        </row>
        <row r="623">
          <cell r="A623">
            <v>7382</v>
          </cell>
          <cell r="B623" t="str">
            <v>REDUCCION PVC U.M. NORMA NTC 382 4"x2"</v>
          </cell>
          <cell r="C623" t="str">
            <v>UN</v>
          </cell>
          <cell r="D623">
            <v>150806</v>
          </cell>
        </row>
        <row r="624">
          <cell r="A624">
            <v>7383</v>
          </cell>
          <cell r="B624" t="str">
            <v>REDUCCION PVC U.M. NORMA NTC 382 4"x2 1/2"</v>
          </cell>
          <cell r="C624" t="str">
            <v>UN</v>
          </cell>
          <cell r="D624">
            <v>155052</v>
          </cell>
        </row>
        <row r="625">
          <cell r="A625">
            <v>7384</v>
          </cell>
          <cell r="B625" t="str">
            <v>REDUCCION PVC U.M. NORMA NTC 382 4"x3"</v>
          </cell>
          <cell r="C625" t="str">
            <v>UN</v>
          </cell>
          <cell r="D625">
            <v>79512</v>
          </cell>
        </row>
        <row r="626">
          <cell r="A626">
            <v>7385</v>
          </cell>
          <cell r="B626" t="str">
            <v>REDUCCION PVC U.M. NORMA NTC 382 6"x4"</v>
          </cell>
          <cell r="C626" t="str">
            <v>UN</v>
          </cell>
          <cell r="D626">
            <v>148881</v>
          </cell>
        </row>
        <row r="627">
          <cell r="A627">
            <v>7386</v>
          </cell>
          <cell r="B627" t="str">
            <v>REDUCCION PVC U.M. NORMA NTC 382 8"x6"</v>
          </cell>
          <cell r="C627" t="str">
            <v>UN</v>
          </cell>
          <cell r="D627">
            <v>723997</v>
          </cell>
        </row>
        <row r="628">
          <cell r="A628">
            <v>7387</v>
          </cell>
          <cell r="B628" t="str">
            <v>TAPON PVC U.M. NORMA NTC 382 D=3"</v>
          </cell>
          <cell r="C628" t="str">
            <v>UN</v>
          </cell>
          <cell r="D628">
            <v>42854</v>
          </cell>
        </row>
        <row r="629">
          <cell r="A629">
            <v>7388</v>
          </cell>
          <cell r="B629" t="str">
            <v>TAPON PVC U.M. NORMA NTC 382 D=4"</v>
          </cell>
          <cell r="C629" t="str">
            <v>UN</v>
          </cell>
          <cell r="D629">
            <v>60808</v>
          </cell>
        </row>
        <row r="630">
          <cell r="A630">
            <v>7389</v>
          </cell>
          <cell r="B630" t="str">
            <v>TAPON PVC U.M. NORMA NTC 382 D=6"</v>
          </cell>
          <cell r="C630" t="str">
            <v>UN</v>
          </cell>
          <cell r="D630">
            <v>139123</v>
          </cell>
        </row>
        <row r="631">
          <cell r="A631">
            <v>7390</v>
          </cell>
          <cell r="B631" t="str">
            <v>TAPON PVC U.M. NORMA NTC 382 D=8"</v>
          </cell>
          <cell r="C631" t="str">
            <v>UN</v>
          </cell>
          <cell r="D631">
            <v>402976</v>
          </cell>
        </row>
        <row r="632">
          <cell r="A632">
            <v>7391</v>
          </cell>
          <cell r="B632" t="str">
            <v>REDUCCION CONCENTRICA HD E.L. 6"x2" (150x50mm)</v>
          </cell>
          <cell r="C632" t="str">
            <v>UN</v>
          </cell>
          <cell r="D632">
            <v>193523</v>
          </cell>
        </row>
        <row r="633">
          <cell r="A633">
            <v>7392</v>
          </cell>
          <cell r="B633" t="str">
            <v>REDUCCION CONCENTRICA HD E.L. 6"x3" (150x75mm)</v>
          </cell>
          <cell r="C633" t="str">
            <v>UN</v>
          </cell>
          <cell r="D633">
            <v>221169</v>
          </cell>
        </row>
        <row r="634">
          <cell r="A634">
            <v>7393</v>
          </cell>
          <cell r="B634" t="str">
            <v>REDUCCION CONCENTRICA HD E.L. 6"x4" (150x100mm)</v>
          </cell>
          <cell r="C634" t="str">
            <v>UN</v>
          </cell>
          <cell r="D634">
            <v>267821</v>
          </cell>
        </row>
        <row r="635">
          <cell r="A635">
            <v>7394</v>
          </cell>
          <cell r="B635" t="str">
            <v>REDUCCION CONCENTRICA HD E.L. 8"x2" (200x50mm)</v>
          </cell>
          <cell r="C635" t="str">
            <v>UN</v>
          </cell>
          <cell r="D635">
            <v>334390</v>
          </cell>
        </row>
        <row r="636">
          <cell r="A636">
            <v>7395</v>
          </cell>
          <cell r="B636" t="str">
            <v>REDUCCION CONCENTRICA HD E.L. 8"x3" (200x75mm)</v>
          </cell>
          <cell r="C636" t="str">
            <v>UN</v>
          </cell>
          <cell r="D636">
            <v>360570</v>
          </cell>
        </row>
        <row r="637">
          <cell r="A637">
            <v>7396</v>
          </cell>
          <cell r="B637" t="str">
            <v>REDUCCION CONCENTRICA HD E.L. 8"x4" (200x100mm)</v>
          </cell>
          <cell r="C637" t="str">
            <v>UN</v>
          </cell>
          <cell r="D637">
            <v>373660</v>
          </cell>
        </row>
        <row r="638">
          <cell r="A638">
            <v>7397</v>
          </cell>
          <cell r="B638" t="str">
            <v>REDUCCION CONCENTRICA HD E.L. 8"x6" (200x150mm)</v>
          </cell>
          <cell r="C638" t="str">
            <v>UN</v>
          </cell>
          <cell r="D638">
            <v>398650</v>
          </cell>
        </row>
        <row r="639">
          <cell r="A639">
            <v>7398</v>
          </cell>
          <cell r="B639" t="str">
            <v>REDUCCION CONCENTRICA HD E.L. 10"x3" (250x75mm)</v>
          </cell>
          <cell r="C639" t="str">
            <v>UN</v>
          </cell>
          <cell r="D639">
            <v>573580</v>
          </cell>
        </row>
        <row r="640">
          <cell r="A640">
            <v>7399</v>
          </cell>
          <cell r="B640" t="str">
            <v>REDUCCION CONCENTRICA HD E.L. 10"x4" (250x100mm)</v>
          </cell>
          <cell r="C640" t="str">
            <v>UN</v>
          </cell>
          <cell r="D640">
            <v>573580</v>
          </cell>
        </row>
        <row r="641">
          <cell r="A641">
            <v>7400</v>
          </cell>
          <cell r="B641" t="str">
            <v>REDUCCION CONCENTRICA HD E.L. 10"x6" (250x150mm)</v>
          </cell>
          <cell r="C641" t="str">
            <v>UN</v>
          </cell>
          <cell r="D641">
            <v>604520</v>
          </cell>
        </row>
        <row r="642">
          <cell r="A642">
            <v>7401</v>
          </cell>
          <cell r="B642" t="str">
            <v>REDUCCION CONCENTRICA HD E.L. 10"x8" (250x200mm)</v>
          </cell>
          <cell r="C642" t="str">
            <v>UN</v>
          </cell>
          <cell r="D642">
            <v>714000</v>
          </cell>
        </row>
        <row r="643">
          <cell r="A643">
            <v>7402</v>
          </cell>
          <cell r="B643" t="str">
            <v>REDUCCION CONCENTRICA HD E.L. 12"x3" (300x75mm)</v>
          </cell>
          <cell r="C643" t="str">
            <v>UN</v>
          </cell>
          <cell r="D643">
            <v>899640</v>
          </cell>
        </row>
        <row r="644">
          <cell r="A644">
            <v>7403</v>
          </cell>
          <cell r="B644" t="str">
            <v>REDUCCION CONCENTRICA HD E.L. 12"x4" (300x100mm)</v>
          </cell>
          <cell r="C644" t="str">
            <v>UN</v>
          </cell>
          <cell r="D644">
            <v>963900</v>
          </cell>
        </row>
        <row r="645">
          <cell r="A645">
            <v>7404</v>
          </cell>
          <cell r="B645" t="str">
            <v>REDUCCION CONCENTRICA HD E.L. 12"x6" (300x150mm)</v>
          </cell>
          <cell r="C645" t="str">
            <v>UN</v>
          </cell>
          <cell r="D645">
            <v>990080</v>
          </cell>
        </row>
        <row r="646">
          <cell r="A646">
            <v>7405</v>
          </cell>
          <cell r="B646" t="str">
            <v>REDUCCION CONCENTRICA HD E.L. 12"x8" (300x200mm)</v>
          </cell>
          <cell r="C646" t="str">
            <v>UN</v>
          </cell>
          <cell r="D646">
            <v>1255450</v>
          </cell>
        </row>
        <row r="647">
          <cell r="A647">
            <v>7406</v>
          </cell>
          <cell r="B647" t="str">
            <v>REDUCCION CONCENTRICA HD E.L. 12"x10"  (300x250mm)</v>
          </cell>
          <cell r="C647" t="str">
            <v>UN</v>
          </cell>
          <cell r="D647">
            <v>1413720</v>
          </cell>
        </row>
        <row r="648">
          <cell r="A648">
            <v>7407</v>
          </cell>
          <cell r="B648" t="str">
            <v>UNION REPARACION PVC U.M. NORMA NTC 382 D=2"</v>
          </cell>
          <cell r="C648" t="str">
            <v>UN</v>
          </cell>
          <cell r="D648">
            <v>24797</v>
          </cell>
        </row>
        <row r="649">
          <cell r="A649">
            <v>7408</v>
          </cell>
          <cell r="B649" t="str">
            <v>UNION REPARACION PVC U.M. NORMA NTC 382 D=2 1/2"</v>
          </cell>
          <cell r="C649" t="str">
            <v>UN</v>
          </cell>
          <cell r="D649">
            <v>28869</v>
          </cell>
        </row>
        <row r="650">
          <cell r="A650">
            <v>7409</v>
          </cell>
          <cell r="B650" t="str">
            <v>UNION REPARACION PVC U.M. NORMA NTC 382 D=3"</v>
          </cell>
          <cell r="C650" t="str">
            <v>UN</v>
          </cell>
          <cell r="D650">
            <v>41079</v>
          </cell>
        </row>
        <row r="651">
          <cell r="A651">
            <v>7410</v>
          </cell>
          <cell r="B651" t="str">
            <v>UNION REPARACION PVC U.M. NORMA NTC 382 D=4"</v>
          </cell>
          <cell r="C651" t="str">
            <v>UN</v>
          </cell>
          <cell r="D651">
            <v>70441</v>
          </cell>
        </row>
        <row r="652">
          <cell r="A652">
            <v>7411</v>
          </cell>
          <cell r="B652" t="str">
            <v>UNION REPARACION PVC U.M. NORMA NTC 382 D=10"</v>
          </cell>
          <cell r="C652" t="str">
            <v>UN</v>
          </cell>
          <cell r="D652">
            <v>512281</v>
          </cell>
        </row>
        <row r="653">
          <cell r="A653">
            <v>7412</v>
          </cell>
          <cell r="B653" t="str">
            <v>ACOPLE UNIVERSAL D=3" (85 a 103mm)</v>
          </cell>
          <cell r="C653" t="str">
            <v>UN</v>
          </cell>
          <cell r="D653">
            <v>113050</v>
          </cell>
        </row>
        <row r="654">
          <cell r="A654">
            <v>7413</v>
          </cell>
          <cell r="B654" t="str">
            <v>ACOPLE UNIVERSAL D=4" (110 a 128mm)</v>
          </cell>
          <cell r="C654" t="str">
            <v>UN</v>
          </cell>
          <cell r="D654">
            <v>124950</v>
          </cell>
        </row>
        <row r="655">
          <cell r="A655">
            <v>7414</v>
          </cell>
          <cell r="B655" t="str">
            <v>ACOPLE UNIVERSAL D=6" (167 a 189mm) R2</v>
          </cell>
          <cell r="C655" t="str">
            <v>UN</v>
          </cell>
          <cell r="D655">
            <v>196350</v>
          </cell>
        </row>
        <row r="656">
          <cell r="A656">
            <v>7415</v>
          </cell>
          <cell r="B656" t="str">
            <v>ACOPLE UNIVERSAL D=8" (234 a 252mm) R2</v>
          </cell>
          <cell r="C656" t="str">
            <v>UN</v>
          </cell>
          <cell r="D656">
            <v>303450</v>
          </cell>
        </row>
        <row r="657">
          <cell r="A657">
            <v>7416</v>
          </cell>
          <cell r="B657" t="str">
            <v>ACOPLE UNIVERSAL D=10" (292 a 310mm) R2</v>
          </cell>
          <cell r="C657" t="str">
            <v>UN</v>
          </cell>
          <cell r="D657">
            <v>523600</v>
          </cell>
        </row>
        <row r="658">
          <cell r="A658">
            <v>7417</v>
          </cell>
          <cell r="B658" t="str">
            <v>ACOPLE UNIVERSAL D=12" (350 a 368mm) R3</v>
          </cell>
          <cell r="C658" t="str">
            <v>UN</v>
          </cell>
          <cell r="D658">
            <v>595000</v>
          </cell>
        </row>
        <row r="659">
          <cell r="A659">
            <v>7418</v>
          </cell>
          <cell r="B659" t="str">
            <v>TARIFA MES - AUXILIO DE TRANSPORTE</v>
          </cell>
          <cell r="C659" t="str">
            <v>MES</v>
          </cell>
          <cell r="D659">
            <v>102854</v>
          </cell>
        </row>
        <row r="660">
          <cell r="A660">
            <v>7419</v>
          </cell>
          <cell r="B660" t="str">
            <v>CONCRETO GRAVA COMÚN 4500 PSI 31.5 MPa (315 Kg/cm2)</v>
          </cell>
          <cell r="C660" t="str">
            <v>M3</v>
          </cell>
          <cell r="D660">
            <v>435597</v>
          </cell>
        </row>
        <row r="661">
          <cell r="A661">
            <v>7420</v>
          </cell>
          <cell r="B661" t="str">
            <v>MORTERO 2500 PSI 17 MPa (175 Kg/cm2)</v>
          </cell>
          <cell r="C661" t="str">
            <v>M3</v>
          </cell>
          <cell r="D661">
            <v>381990</v>
          </cell>
        </row>
        <row r="662">
          <cell r="A662">
            <v>7421</v>
          </cell>
          <cell r="B662" t="str">
            <v>MORTERO 3000 PSI 21 MPa (210 Kg/cm2)</v>
          </cell>
          <cell r="C662" t="str">
            <v>M3</v>
          </cell>
          <cell r="D662">
            <v>403410</v>
          </cell>
        </row>
        <row r="663">
          <cell r="A663">
            <v>7422</v>
          </cell>
          <cell r="B663" t="str">
            <v>MORTERO 3500 PSI 24 MPa (245 Kg/cm2)</v>
          </cell>
          <cell r="C663" t="str">
            <v>M3</v>
          </cell>
          <cell r="D663">
            <v>416500</v>
          </cell>
        </row>
        <row r="664">
          <cell r="A664">
            <v>7423</v>
          </cell>
          <cell r="B664" t="str">
            <v>ARMADO CANASTAS PARA PILOTES</v>
          </cell>
          <cell r="C664" t="str">
            <v>KG</v>
          </cell>
          <cell r="D664">
            <v>452</v>
          </cell>
        </row>
        <row r="665">
          <cell r="A665">
            <v>7426</v>
          </cell>
          <cell r="B665" t="str">
            <v>GEODREN PLANAR H=1.0 o DRENAFLEX PLANAR H=1.0</v>
          </cell>
          <cell r="C665" t="str">
            <v>ML</v>
          </cell>
          <cell r="D665">
            <v>29671</v>
          </cell>
        </row>
        <row r="666">
          <cell r="A666">
            <v>7427</v>
          </cell>
          <cell r="B666" t="str">
            <v>GEODREN PLANAR H=2.0</v>
          </cell>
          <cell r="C666" t="str">
            <v>ML</v>
          </cell>
          <cell r="D666">
            <v>47554</v>
          </cell>
        </row>
        <row r="667">
          <cell r="A667">
            <v>7428</v>
          </cell>
          <cell r="B667" t="str">
            <v>GEODREN CON TUBERIA CIRCULAR 100mm H=0.5 o DRENAFLEX CON TUBERIA CIRCULAR 100mm H=0.5</v>
          </cell>
          <cell r="C667" t="str">
            <v>ML</v>
          </cell>
          <cell r="D667">
            <v>25977</v>
          </cell>
        </row>
        <row r="668">
          <cell r="A668">
            <v>7429</v>
          </cell>
          <cell r="B668" t="str">
            <v>GEODREN CON TUBERIA CIRCULAR 100mm H=1.0 o DRENAFLEX CON TUBERÍA 100mm H=1.0</v>
          </cell>
          <cell r="C668" t="str">
            <v>ML</v>
          </cell>
          <cell r="D668">
            <v>32607</v>
          </cell>
        </row>
        <row r="669">
          <cell r="A669">
            <v>7430</v>
          </cell>
          <cell r="B669" t="str">
            <v>GEODREN CON TUBERIA CIRCULAR 100mm H=2.0 o DRENAFLEX CON TUBERÍA CIRCULAR 100mm H=2.0</v>
          </cell>
          <cell r="C669" t="str">
            <v>ML</v>
          </cell>
          <cell r="D669">
            <v>61367</v>
          </cell>
        </row>
        <row r="670">
          <cell r="A670">
            <v>7434</v>
          </cell>
          <cell r="B670" t="str">
            <v>DISCO DIAMANTADO ASFALTO-CONCRETO 14"/350mm, cortes aprox. 1.600 a 1.800 mts. de profundidad máxima hasta 100mm.</v>
          </cell>
          <cell r="C670" t="str">
            <v>UN</v>
          </cell>
          <cell r="D670">
            <v>445060</v>
          </cell>
        </row>
        <row r="671">
          <cell r="A671">
            <v>7436</v>
          </cell>
          <cell r="B671" t="str">
            <v>MOTOBOMBA SUMERGIBLE Ø 2" O 3" - INCLUYE COMBUSTIBLE</v>
          </cell>
          <cell r="C671" t="str">
            <v>DIA</v>
          </cell>
          <cell r="D671">
            <v>58409</v>
          </cell>
        </row>
        <row r="672">
          <cell r="A672">
            <v>7437</v>
          </cell>
          <cell r="B672" t="str">
            <v>CORTADORA DE LADRILLO (SIN DISCO)</v>
          </cell>
          <cell r="C672" t="str">
            <v>DIA</v>
          </cell>
          <cell r="D672">
            <v>16227</v>
          </cell>
        </row>
        <row r="673">
          <cell r="A673">
            <v>7438</v>
          </cell>
          <cell r="B673" t="str">
            <v>VIBROCOMPACTADOR BENITIN DE 1 TONELADA - INCLUYE OPERARIO Y COMBUSTIBLE</v>
          </cell>
          <cell r="C673" t="str">
            <v>DIA</v>
          </cell>
          <cell r="D673">
            <v>264812</v>
          </cell>
        </row>
        <row r="674">
          <cell r="A674">
            <v>7439</v>
          </cell>
          <cell r="B674" t="str">
            <v>MARTILLO NEUMÁTICO 60 LB</v>
          </cell>
          <cell r="C674" t="str">
            <v>HR</v>
          </cell>
          <cell r="D674">
            <v>5058</v>
          </cell>
        </row>
        <row r="675">
          <cell r="A675">
            <v>7442</v>
          </cell>
          <cell r="B675" t="str">
            <v>FONDO DE JUNTA EN ESPUMA DE POLIETILENO DE BAJA DENSIDAD D= 16 mm</v>
          </cell>
          <cell r="C675" t="str">
            <v>ML</v>
          </cell>
          <cell r="D675">
            <v>761</v>
          </cell>
        </row>
        <row r="676">
          <cell r="A676">
            <v>7443</v>
          </cell>
          <cell r="B676" t="str">
            <v>FONDO DE JUNTA EN ESPUMA DE POLIETILENO DE BAJA DENSIDAD D= 22 mm</v>
          </cell>
          <cell r="C676" t="str">
            <v>ML</v>
          </cell>
          <cell r="D676">
            <v>1347</v>
          </cell>
        </row>
        <row r="677">
          <cell r="A677">
            <v>7444</v>
          </cell>
          <cell r="B677" t="str">
            <v>TUBERIA PVC SANITARIA U.S. D=1 1/2"</v>
          </cell>
          <cell r="C677" t="str">
            <v>ML</v>
          </cell>
          <cell r="D677">
            <v>8254</v>
          </cell>
        </row>
        <row r="678">
          <cell r="A678">
            <v>7445</v>
          </cell>
          <cell r="B678" t="str">
            <v>ACOPLE UNIVERSAL D=6" (159 a 181mm) R1</v>
          </cell>
          <cell r="C678" t="str">
            <v>UN</v>
          </cell>
          <cell r="D678">
            <v>196350</v>
          </cell>
        </row>
        <row r="679">
          <cell r="A679">
            <v>7446</v>
          </cell>
          <cell r="B679" t="str">
            <v>ACOPLE UNIVERSAL D=8" (218 a 235mm) R1</v>
          </cell>
          <cell r="C679" t="str">
            <v>UN</v>
          </cell>
          <cell r="D679">
            <v>303450</v>
          </cell>
        </row>
        <row r="680">
          <cell r="A680">
            <v>7447</v>
          </cell>
          <cell r="B680" t="str">
            <v>ACOPLE UNIVERSAL D=10" (268 a 286mm) R1</v>
          </cell>
          <cell r="C680" t="str">
            <v>UN</v>
          </cell>
          <cell r="D680">
            <v>523600</v>
          </cell>
        </row>
        <row r="681">
          <cell r="A681">
            <v>7448</v>
          </cell>
          <cell r="B681" t="str">
            <v>ACOPLE UNIVERSAL D=12" (315 a 333mm) R1</v>
          </cell>
          <cell r="C681" t="str">
            <v>UN</v>
          </cell>
          <cell r="D681">
            <v>595000</v>
          </cell>
        </row>
        <row r="682">
          <cell r="A682">
            <v>7451</v>
          </cell>
          <cell r="B682" t="str">
            <v>ACERO FIGURADO No. 8 (Ø 1") F'y=60000 PSI</v>
          </cell>
          <cell r="C682" t="str">
            <v>KG</v>
          </cell>
          <cell r="D682">
            <v>2678</v>
          </cell>
        </row>
        <row r="683">
          <cell r="A683">
            <v>7452</v>
          </cell>
          <cell r="B683" t="str">
            <v>ACERO FIGURADO No. 10 (Ø 1 1/4") F'y=60000 PSI</v>
          </cell>
          <cell r="C683" t="str">
            <v>KG</v>
          </cell>
          <cell r="D683">
            <v>2707</v>
          </cell>
        </row>
        <row r="684">
          <cell r="A684">
            <v>7453</v>
          </cell>
          <cell r="B684" t="str">
            <v>UNION REPARACION HD EXTREMO LISO D=4"</v>
          </cell>
          <cell r="C684" t="str">
            <v>UN</v>
          </cell>
          <cell r="D684">
            <v>124950</v>
          </cell>
        </row>
        <row r="685">
          <cell r="A685">
            <v>7454</v>
          </cell>
          <cell r="B685" t="str">
            <v>CODO HD EXTREMO LISO 11.25ºX10"</v>
          </cell>
          <cell r="C685" t="str">
            <v>UN</v>
          </cell>
          <cell r="D685">
            <v>899640</v>
          </cell>
        </row>
        <row r="686">
          <cell r="A686">
            <v>7455</v>
          </cell>
          <cell r="B686" t="str">
            <v>CODO HD EXTREMO LISO 22.5ºX8"</v>
          </cell>
          <cell r="C686" t="str">
            <v>UN</v>
          </cell>
          <cell r="D686">
            <v>437920</v>
          </cell>
        </row>
        <row r="687">
          <cell r="A687">
            <v>7456</v>
          </cell>
          <cell r="B687" t="str">
            <v>CODO HD EXTREMO LISO 22.5ºX10"</v>
          </cell>
          <cell r="C687" t="str">
            <v>UN</v>
          </cell>
          <cell r="D687">
            <v>990080</v>
          </cell>
        </row>
        <row r="688">
          <cell r="A688">
            <v>7457</v>
          </cell>
          <cell r="B688" t="str">
            <v>TUBERIA CONDUIT GALVANIZADA IMC D=1"</v>
          </cell>
          <cell r="C688" t="str">
            <v>ML</v>
          </cell>
          <cell r="D688">
            <v>15768</v>
          </cell>
        </row>
        <row r="689">
          <cell r="A689">
            <v>7458</v>
          </cell>
          <cell r="B689" t="str">
            <v>TUBERIA CONDUIT GALVANIZADA IMC D=1 1/2"</v>
          </cell>
          <cell r="C689" t="str">
            <v>ML</v>
          </cell>
          <cell r="D689">
            <v>25640</v>
          </cell>
        </row>
        <row r="690">
          <cell r="A690">
            <v>7460</v>
          </cell>
          <cell r="B690" t="str">
            <v>TUBERIA CONDUIT GALVANIZADA EMT D=1 1/2"</v>
          </cell>
          <cell r="C690" t="str">
            <v>ML</v>
          </cell>
          <cell r="D690">
            <v>12381</v>
          </cell>
        </row>
        <row r="691">
          <cell r="A691">
            <v>7461</v>
          </cell>
          <cell r="B691" t="str">
            <v>ARENA LAVADA DE PEÑA</v>
          </cell>
          <cell r="C691" t="str">
            <v>M3</v>
          </cell>
          <cell r="D691">
            <v>80920</v>
          </cell>
        </row>
        <row r="692">
          <cell r="A692">
            <v>7462</v>
          </cell>
          <cell r="B692" t="str">
            <v>TRANSPORTE DE PETREOS</v>
          </cell>
          <cell r="C692" t="str">
            <v>M3-KM</v>
          </cell>
          <cell r="D692">
            <v>1428</v>
          </cell>
        </row>
        <row r="693">
          <cell r="A693">
            <v>7463</v>
          </cell>
          <cell r="B693" t="str">
            <v>GEOTEXTIL NT 1600 o 351 NT</v>
          </cell>
          <cell r="C693" t="str">
            <v>M2</v>
          </cell>
          <cell r="D693">
            <v>3055</v>
          </cell>
        </row>
        <row r="694">
          <cell r="A694">
            <v>7464</v>
          </cell>
          <cell r="B694" t="str">
            <v>GEOTEXTIL NT 1800 o 401 NT</v>
          </cell>
          <cell r="C694" t="str">
            <v>M2</v>
          </cell>
          <cell r="D694">
            <v>3844</v>
          </cell>
        </row>
        <row r="695">
          <cell r="A695">
            <v>7465</v>
          </cell>
          <cell r="B695" t="str">
            <v>GEOTEXTIL NT 2000 o 451 NT</v>
          </cell>
          <cell r="C695" t="str">
            <v>M2</v>
          </cell>
          <cell r="D695">
            <v>3553</v>
          </cell>
        </row>
        <row r="696">
          <cell r="A696">
            <v>7466</v>
          </cell>
          <cell r="B696" t="str">
            <v>GEOTEXTIL T 1050</v>
          </cell>
          <cell r="C696" t="str">
            <v>M2</v>
          </cell>
          <cell r="D696">
            <v>1861</v>
          </cell>
        </row>
        <row r="697">
          <cell r="A697">
            <v>7467</v>
          </cell>
          <cell r="B697" t="str">
            <v>GEOTEXTIL T 1400 o 135 ST</v>
          </cell>
          <cell r="C697" t="str">
            <v>M2</v>
          </cell>
          <cell r="D697">
            <v>2464</v>
          </cell>
        </row>
        <row r="698">
          <cell r="A698">
            <v>7468</v>
          </cell>
          <cell r="B698" t="str">
            <v>GEOTEXTIL T 1700 o 200 ST</v>
          </cell>
          <cell r="C698" t="str">
            <v>M2</v>
          </cell>
          <cell r="D698">
            <v>3906</v>
          </cell>
        </row>
        <row r="699">
          <cell r="A699">
            <v>7471</v>
          </cell>
          <cell r="B699" t="str">
            <v>ENSAYO PARA DETERMINAR LA DENSIDAD DEL CEMENTO HIDRÁULICO</v>
          </cell>
          <cell r="C699" t="str">
            <v>UN</v>
          </cell>
          <cell r="D699">
            <v>45600</v>
          </cell>
        </row>
        <row r="700">
          <cell r="A700">
            <v>7472</v>
          </cell>
          <cell r="B700" t="str">
            <v>DETERMINACIÓN DEL TIEMPO DE FRAGUADO DEL CEMENTO HIDRÁULICO MEDIANTE AGUJA DE VICAT</v>
          </cell>
          <cell r="C700" t="str">
            <v>UN</v>
          </cell>
          <cell r="D700">
            <v>75936</v>
          </cell>
        </row>
        <row r="701">
          <cell r="A701">
            <v>7482</v>
          </cell>
          <cell r="B701" t="str">
            <v>EQUIVALENTE DE ARENA DE SUELOS Y AGREGADOS FINOS</v>
          </cell>
          <cell r="C701" t="str">
            <v>UN</v>
          </cell>
          <cell r="D701">
            <v>90321</v>
          </cell>
        </row>
        <row r="702">
          <cell r="A702">
            <v>7485</v>
          </cell>
          <cell r="B702" t="str">
            <v>RESISTENCIA A LA DEGRADACIÓN DE LOS AGREGADOS GRUESOS DE TAMAÑOS MAYORES DE 19 mm (¾") POR ABRASIÓN E IMPACTO EN LA MÁQUINA DE LOS ÁNGELES (CON TRITURACIÓN DE AGREGADOS)</v>
          </cell>
          <cell r="C702" t="str">
            <v>UN</v>
          </cell>
          <cell r="D702">
            <v>124879</v>
          </cell>
        </row>
        <row r="703">
          <cell r="A703">
            <v>7487</v>
          </cell>
          <cell r="B703" t="str">
            <v>VALOR DE AZUL DE METILENO EN AGREGADOS FINOS</v>
          </cell>
          <cell r="C703" t="str">
            <v>UN</v>
          </cell>
          <cell r="D703">
            <v>135300</v>
          </cell>
        </row>
        <row r="704">
          <cell r="A704">
            <v>7488</v>
          </cell>
          <cell r="B704" t="str">
            <v>DETERMINACIÓN EN EL LABORATORIO DEL CONTENIDO DE AGUA (HUMEDAD) DE MUESTRAS DE SUELO, ROCA Y MEZCLAS DE SUELO - AGREGADO</v>
          </cell>
          <cell r="C704" t="str">
            <v>UN</v>
          </cell>
          <cell r="D704">
            <v>13745</v>
          </cell>
        </row>
        <row r="705">
          <cell r="A705">
            <v>7489</v>
          </cell>
          <cell r="B705" t="str">
            <v>DETERMINACIÓN DE LA DENSIDAD (PESO UNITARIO) DE MUESTRAS DE SUELO.</v>
          </cell>
          <cell r="C705" t="str">
            <v>UN</v>
          </cell>
          <cell r="D705">
            <v>29274</v>
          </cell>
        </row>
        <row r="706">
          <cell r="A706">
            <v>7490</v>
          </cell>
          <cell r="B706" t="str">
            <v>DETERMINACIÓN DE LOS TAMAÑOS DE LAS PARTÍCULAS DE LOS SUELOS (GRANULOMETRÍA  POR TAMIZADO E HIDROMETRÍA)</v>
          </cell>
          <cell r="C706" t="str">
            <v>UN</v>
          </cell>
          <cell r="D706">
            <v>221221</v>
          </cell>
        </row>
        <row r="707">
          <cell r="A707">
            <v>7493</v>
          </cell>
          <cell r="B707" t="str">
            <v>DETERMINACIÓN DE LA CANTIDAD DE MATERIAL QUE PASA EL TAMIZ DE 75 UM (N° 200) EN LOS AGREGADOS PÉTREOS MEDIANTE LAVADO</v>
          </cell>
          <cell r="C707" t="str">
            <v>UN</v>
          </cell>
          <cell r="D707">
            <v>38080</v>
          </cell>
        </row>
        <row r="708">
          <cell r="A708">
            <v>7494</v>
          </cell>
          <cell r="B708" t="str">
            <v>DETERMINACIÓN DE LA GRAVEDAD ESPECÍFICA DE LAS PARTÍCULAS SÓLIDAS DE LOS SUELOS Y DEL LLENANTE MINERAL, EMPLEANDO UN PICNÓMETRO CON AGUA</v>
          </cell>
          <cell r="C708" t="str">
            <v>UN</v>
          </cell>
          <cell r="D708">
            <v>55502</v>
          </cell>
        </row>
        <row r="709">
          <cell r="A709">
            <v>7496</v>
          </cell>
          <cell r="B709" t="str">
            <v>DETERMINACIÓN DE LOS FACTORES DE CONTRACCIÓN DE LOS SUELOS</v>
          </cell>
          <cell r="C709" t="str">
            <v>UN</v>
          </cell>
          <cell r="D709">
            <v>68872</v>
          </cell>
        </row>
        <row r="710">
          <cell r="A710">
            <v>7497</v>
          </cell>
          <cell r="B710" t="str">
            <v>DETERMINACIÓN DEL CONTENIDO ORGÁNICO DE UN SUELO MEDIANTE EL ENSAYO DE PÉRDIDA POR IGNICIÓN</v>
          </cell>
          <cell r="C710" t="str">
            <v>UN</v>
          </cell>
          <cell r="D710">
            <v>57120</v>
          </cell>
        </row>
        <row r="711">
          <cell r="A711">
            <v>7501</v>
          </cell>
          <cell r="B711" t="str">
            <v>CONSOLIDACIÓN UNIDIMENSIONAL DE SUELOS - MÉTODO B (RÁPIDA)</v>
          </cell>
          <cell r="C711" t="str">
            <v>UN</v>
          </cell>
          <cell r="D711">
            <v>238000</v>
          </cell>
        </row>
        <row r="712">
          <cell r="A712">
            <v>7502</v>
          </cell>
          <cell r="B712" t="str">
            <v>CONSOLIDACIÓN UNIDIMENSIONAL DE SUELOS - MÉTODO A (LENTA)</v>
          </cell>
          <cell r="C712" t="str">
            <v>UN</v>
          </cell>
          <cell r="D712">
            <v>578221</v>
          </cell>
        </row>
        <row r="713">
          <cell r="A713">
            <v>7503</v>
          </cell>
          <cell r="B713" t="str">
            <v>CONSOLIDACIÓN UNIDIMENSIONAL DE SUELOS - (DOBLE CICLO DE CARGA Y DESCARGA)</v>
          </cell>
          <cell r="C713" t="str">
            <v>UN</v>
          </cell>
          <cell r="D713">
            <v>737800</v>
          </cell>
        </row>
        <row r="714">
          <cell r="A714">
            <v>7511</v>
          </cell>
          <cell r="B714" t="str">
            <v>CBR DE SUELOS COMPACTADOS EN EL LABORATORIO (SUELOS GRANULARES)</v>
          </cell>
          <cell r="C714" t="str">
            <v>UN</v>
          </cell>
          <cell r="D714">
            <v>330200</v>
          </cell>
        </row>
        <row r="715">
          <cell r="A715">
            <v>7520</v>
          </cell>
          <cell r="B715" t="str">
            <v>RELACIONES HUMEDAD - PESO UNITARIO SECO EN LOS SUELOS (ENSAYO NORMAL DE COMPACTACIÓN)</v>
          </cell>
          <cell r="C715" t="str">
            <v>UN</v>
          </cell>
          <cell r="D715">
            <v>126713</v>
          </cell>
        </row>
        <row r="716">
          <cell r="A716">
            <v>7523</v>
          </cell>
          <cell r="B716" t="str">
            <v>OBTENCIÓN DE NÚCLEOS DE CONCRETO ENDURECIDO. NÚCLEOS DE 3"</v>
          </cell>
          <cell r="C716" t="str">
            <v>UN</v>
          </cell>
          <cell r="D716">
            <v>144476</v>
          </cell>
        </row>
        <row r="717">
          <cell r="A717">
            <v>7524</v>
          </cell>
          <cell r="B717" t="str">
            <v>OBTENCIÓN DE NÚCLEOS DE CONCRETO ENDURECIDO. NÚCLEOS DE 4"</v>
          </cell>
          <cell r="C717" t="str">
            <v>UN</v>
          </cell>
          <cell r="D717">
            <v>144476</v>
          </cell>
        </row>
        <row r="718">
          <cell r="A718">
            <v>7530</v>
          </cell>
          <cell r="B718" t="str">
            <v>EXTRACCIÓN DE TESTIGOS DE PAVIMENTOS ASFÁLTICOS MEDIANTE NÚCLEOS DE 4"</v>
          </cell>
          <cell r="C718" t="str">
            <v>UN</v>
          </cell>
          <cell r="D718">
            <v>74400</v>
          </cell>
        </row>
        <row r="719">
          <cell r="A719">
            <v>7542</v>
          </cell>
          <cell r="B719" t="str">
            <v>RESISTENCIA A LA COMPRESIÓN DE CILINDROS DE CONCRETO (MOLDEADOS O NÚCLEOS)</v>
          </cell>
          <cell r="C719" t="str">
            <v>UN</v>
          </cell>
          <cell r="D719">
            <v>4463</v>
          </cell>
        </row>
        <row r="720">
          <cell r="A720">
            <v>7544</v>
          </cell>
          <cell r="B720" t="str">
            <v>TRACCIÓN INDIRECTA DE CILINDROS DE CONCRETO</v>
          </cell>
          <cell r="C720" t="str">
            <v>UN</v>
          </cell>
          <cell r="D720">
            <v>15351</v>
          </cell>
        </row>
        <row r="721">
          <cell r="A721">
            <v>7550</v>
          </cell>
          <cell r="B721" t="str">
            <v>ENSAYO DE ADHERENCIA EN BANDEJA</v>
          </cell>
          <cell r="C721" t="str">
            <v>UN</v>
          </cell>
          <cell r="D721">
            <v>117691</v>
          </cell>
        </row>
        <row r="722">
          <cell r="A722">
            <v>7551</v>
          </cell>
          <cell r="B722" t="str">
            <v>ESTABILIDAD Y FLUJO DE MEZCLAS ASFÁLTICAS EN CALIENTE EMPLEANDO EL EQUIPO MARSHALL (Una probeta)</v>
          </cell>
          <cell r="C722" t="str">
            <v>UN</v>
          </cell>
          <cell r="D722">
            <v>56138</v>
          </cell>
        </row>
        <row r="723">
          <cell r="A723">
            <v>7554</v>
          </cell>
          <cell r="B723" t="str">
            <v>SEÑALIZACION TUBULAR COLOMBINA PLASTICA</v>
          </cell>
          <cell r="C723" t="str">
            <v>UN</v>
          </cell>
          <cell r="D723">
            <v>28560</v>
          </cell>
        </row>
        <row r="724">
          <cell r="A724">
            <v>7555</v>
          </cell>
          <cell r="B724" t="str">
            <v>CINTA DE SEÑALIZACION CAL 4 (ROLLO 500mx0.10m)</v>
          </cell>
          <cell r="C724" t="str">
            <v>UN</v>
          </cell>
          <cell r="D724">
            <v>16065</v>
          </cell>
        </row>
        <row r="725">
          <cell r="A725">
            <v>7556</v>
          </cell>
          <cell r="B725" t="str">
            <v>PLASTICO NEGRO CALIBRE 6</v>
          </cell>
          <cell r="C725" t="str">
            <v>M2</v>
          </cell>
          <cell r="D725">
            <v>1155</v>
          </cell>
        </row>
        <row r="726">
          <cell r="A726">
            <v>7557</v>
          </cell>
          <cell r="B726" t="str">
            <v>BOLSA DE LONA</v>
          </cell>
          <cell r="C726" t="str">
            <v>UN</v>
          </cell>
          <cell r="D726">
            <v>990</v>
          </cell>
        </row>
        <row r="727">
          <cell r="A727">
            <v>7558</v>
          </cell>
          <cell r="B727" t="str">
            <v>BAÑO TIPO FLUSHING</v>
          </cell>
          <cell r="C727" t="str">
            <v>UN/MES</v>
          </cell>
          <cell r="D727">
            <v>333200</v>
          </cell>
        </row>
        <row r="728">
          <cell r="A728">
            <v>7559</v>
          </cell>
          <cell r="B728" t="str">
            <v>TELA VERDE DE CERRAMIENTO (2.10mx250)</v>
          </cell>
          <cell r="C728" t="str">
            <v>M2</v>
          </cell>
          <cell r="D728">
            <v>660</v>
          </cell>
        </row>
        <row r="729">
          <cell r="A729">
            <v>7560</v>
          </cell>
          <cell r="B729" t="str">
            <v>POLISOMBRA 65% (1x7m) R-800 NEGRA</v>
          </cell>
          <cell r="C729" t="str">
            <v>M2</v>
          </cell>
          <cell r="D729">
            <v>1255</v>
          </cell>
        </row>
        <row r="730">
          <cell r="A730">
            <v>7561</v>
          </cell>
          <cell r="B730" t="str">
            <v>POLISOMBRA 47% (4x100m)</v>
          </cell>
          <cell r="C730" t="str">
            <v>M2</v>
          </cell>
          <cell r="D730">
            <v>1026</v>
          </cell>
        </row>
        <row r="731">
          <cell r="A731">
            <v>7562</v>
          </cell>
          <cell r="B731" t="str">
            <v>POSTE ROLLIZO D= 12cm a 15cm</v>
          </cell>
          <cell r="C731" t="str">
            <v>ML</v>
          </cell>
          <cell r="D731">
            <v>18900</v>
          </cell>
        </row>
        <row r="732">
          <cell r="A732">
            <v>7567</v>
          </cell>
          <cell r="B732" t="str">
            <v>SEÑAL EN POLIETILENO ALVEOLAR PARE-SIGA 45cms. DECORADA CON REFLECTIVO, GRADO ALTA INTENSIDAD</v>
          </cell>
          <cell r="C732" t="str">
            <v>UN</v>
          </cell>
          <cell r="D732">
            <v>45815</v>
          </cell>
        </row>
        <row r="733">
          <cell r="A733">
            <v>7568</v>
          </cell>
          <cell r="B733" t="str">
            <v>EXTINTOR x 5LB</v>
          </cell>
          <cell r="C733" t="str">
            <v>UN</v>
          </cell>
          <cell r="D733">
            <v>24301</v>
          </cell>
        </row>
        <row r="734">
          <cell r="A734">
            <v>7569</v>
          </cell>
          <cell r="B734" t="str">
            <v>BOTIQUIN PRIMEROS AUXILIOS CON MEDICAMENTOS DE 22CM X 27CM</v>
          </cell>
          <cell r="C734" t="str">
            <v>UN</v>
          </cell>
          <cell r="D734">
            <v>49900</v>
          </cell>
        </row>
        <row r="735">
          <cell r="A735">
            <v>7570</v>
          </cell>
          <cell r="B735" t="str">
            <v>CAMILLA EN MADERA NUEVA 0.70 x 1.4MT</v>
          </cell>
          <cell r="C735" t="str">
            <v>DIA</v>
          </cell>
          <cell r="D735">
            <v>179</v>
          </cell>
        </row>
        <row r="736">
          <cell r="A736">
            <v>7571</v>
          </cell>
          <cell r="B736" t="str">
            <v>CONOS H=1mt</v>
          </cell>
          <cell r="C736" t="str">
            <v>UN</v>
          </cell>
          <cell r="D736">
            <v>79900</v>
          </cell>
        </row>
        <row r="737">
          <cell r="A737">
            <v>7573</v>
          </cell>
          <cell r="B737" t="str">
            <v>BAÑO TIPO LUXURY - ALQUILER, MANTENIMIENTO Y ASEO DE BAÑOS PORTÁTILES VIP, MENSUAL</v>
          </cell>
          <cell r="C737" t="str">
            <v>UN/MES</v>
          </cell>
          <cell r="D737">
            <v>1428000</v>
          </cell>
        </row>
        <row r="738">
          <cell r="A738">
            <v>7575</v>
          </cell>
          <cell r="B738" t="str">
            <v>CAPA IMPERMEABLE CALIBRE 14 - 16</v>
          </cell>
          <cell r="C738" t="str">
            <v>UN</v>
          </cell>
          <cell r="D738">
            <v>17850</v>
          </cell>
        </row>
        <row r="739">
          <cell r="A739">
            <v>7576</v>
          </cell>
          <cell r="B739" t="str">
            <v>PROTECCION AUDITIVA DE INSERTAR (PAR)</v>
          </cell>
          <cell r="C739" t="str">
            <v>UN</v>
          </cell>
          <cell r="D739">
            <v>584</v>
          </cell>
        </row>
        <row r="740">
          <cell r="A740">
            <v>7577</v>
          </cell>
          <cell r="B740" t="str">
            <v>GAFAS DE SEGURIDAD</v>
          </cell>
          <cell r="C740" t="str">
            <v>UN</v>
          </cell>
          <cell r="D740">
            <v>5355</v>
          </cell>
        </row>
        <row r="741">
          <cell r="A741">
            <v>7578</v>
          </cell>
          <cell r="B741" t="str">
            <v>GUANTES DE VAQUETA</v>
          </cell>
          <cell r="C741" t="str">
            <v>UN</v>
          </cell>
          <cell r="D741">
            <v>7140</v>
          </cell>
        </row>
        <row r="742">
          <cell r="A742">
            <v>7579</v>
          </cell>
          <cell r="B742" t="str">
            <v>MASCARILLA DESECHABLE</v>
          </cell>
          <cell r="C742" t="str">
            <v>UN</v>
          </cell>
          <cell r="D742">
            <v>298</v>
          </cell>
        </row>
        <row r="743">
          <cell r="A743">
            <v>7580</v>
          </cell>
          <cell r="B743" t="str">
            <v>CASCO DE SEGURIDAD DIELECTRICO</v>
          </cell>
          <cell r="C743" t="str">
            <v>UN</v>
          </cell>
          <cell r="D743">
            <v>15470</v>
          </cell>
        </row>
        <row r="744">
          <cell r="A744">
            <v>7582</v>
          </cell>
          <cell r="B744" t="str">
            <v>PETO EN CARNAZA</v>
          </cell>
          <cell r="C744" t="str">
            <v>UN</v>
          </cell>
          <cell r="D744">
            <v>17850</v>
          </cell>
        </row>
        <row r="745">
          <cell r="A745">
            <v>7583</v>
          </cell>
          <cell r="B745" t="str">
            <v>PROTECTOR AUDITIVO TIPO COPA</v>
          </cell>
          <cell r="C745" t="str">
            <v>UN</v>
          </cell>
          <cell r="D745">
            <v>12640</v>
          </cell>
        </row>
        <row r="746">
          <cell r="A746">
            <v>7585</v>
          </cell>
          <cell r="B746" t="str">
            <v>SARDINEL ALTO RAMPA A86</v>
          </cell>
          <cell r="C746" t="str">
            <v>ML</v>
          </cell>
          <cell r="D746">
            <v>21000</v>
          </cell>
        </row>
        <row r="747">
          <cell r="A747">
            <v>7586</v>
          </cell>
          <cell r="B747" t="str">
            <v>ESTOPEROL 10 cm x 3 cm</v>
          </cell>
          <cell r="C747" t="str">
            <v>UN</v>
          </cell>
          <cell r="D747">
            <v>1547</v>
          </cell>
        </row>
        <row r="748">
          <cell r="A748">
            <v>7587</v>
          </cell>
          <cell r="B748" t="str">
            <v>PEGANTE EPOXICO DE DOS COMPONENTES</v>
          </cell>
          <cell r="C748" t="str">
            <v>KG</v>
          </cell>
          <cell r="D748">
            <v>79500</v>
          </cell>
        </row>
        <row r="749">
          <cell r="A749">
            <v>7596</v>
          </cell>
          <cell r="B749" t="str">
            <v>VIBRADOR TIPO AGUJA</v>
          </cell>
          <cell r="C749" t="str">
            <v>DIA</v>
          </cell>
          <cell r="D749">
            <v>17850</v>
          </cell>
        </row>
        <row r="750">
          <cell r="A750">
            <v>7598</v>
          </cell>
          <cell r="B750" t="str">
            <v>TRITURADO 1-1/2"</v>
          </cell>
          <cell r="C750" t="str">
            <v>M3</v>
          </cell>
          <cell r="D750">
            <v>51170</v>
          </cell>
        </row>
        <row r="751">
          <cell r="A751">
            <v>7603</v>
          </cell>
          <cell r="B751" t="str">
            <v>TUBERIA GRP 300mm (300mm-800mm PRESION) PN10 BAR SN 5000. No Incluye Transporte.</v>
          </cell>
          <cell r="C751" t="str">
            <v>ML</v>
          </cell>
          <cell r="D751">
            <v>117902</v>
          </cell>
        </row>
        <row r="752">
          <cell r="A752">
            <v>7604</v>
          </cell>
          <cell r="B752" t="str">
            <v>TUBERIA GRP 400mm (300mm-800mm PRESION) PN 10 BAR SN 5000. No Incluye Transporte.</v>
          </cell>
          <cell r="C752" t="str">
            <v>ML</v>
          </cell>
          <cell r="D752">
            <v>187106</v>
          </cell>
        </row>
        <row r="753">
          <cell r="A753">
            <v>7606</v>
          </cell>
          <cell r="B753" t="str">
            <v>TUBERIA GRP 500mm (300mm-800mm PRESION) PN 10 BAR SN 5000. No Incluye Transporte.</v>
          </cell>
          <cell r="C753" t="str">
            <v>ML</v>
          </cell>
          <cell r="D753">
            <v>266262</v>
          </cell>
        </row>
        <row r="754">
          <cell r="A754">
            <v>7607</v>
          </cell>
          <cell r="B754" t="str">
            <v>TUBERIA GRP 600mm (300mm-800mm PRESION) PN 10 BAR SN 5000. NO INCLUYE TRANSPORTE</v>
          </cell>
          <cell r="C754" t="str">
            <v>ML</v>
          </cell>
          <cell r="D754">
            <v>310783</v>
          </cell>
        </row>
        <row r="755">
          <cell r="A755">
            <v>7608</v>
          </cell>
          <cell r="B755" t="str">
            <v>TUBERIA GRP 700mm (300mm-800mm PRESION) PN 10 BAR SN 5000. NO INCLUYE TRANSPORTE</v>
          </cell>
          <cell r="C755" t="str">
            <v>ML</v>
          </cell>
          <cell r="D755">
            <v>381198</v>
          </cell>
        </row>
        <row r="756">
          <cell r="A756">
            <v>7610</v>
          </cell>
          <cell r="B756" t="str">
            <v>GEOMALLA TENSAR BX 1100</v>
          </cell>
          <cell r="C756" t="str">
            <v>M2</v>
          </cell>
          <cell r="D756">
            <v>6683</v>
          </cell>
        </row>
        <row r="757">
          <cell r="A757">
            <v>7611</v>
          </cell>
          <cell r="B757" t="str">
            <v>GEOMALLA TENSAR BX 1200</v>
          </cell>
          <cell r="C757" t="str">
            <v>M2</v>
          </cell>
          <cell r="D757">
            <v>6683</v>
          </cell>
        </row>
        <row r="758">
          <cell r="A758">
            <v>7612</v>
          </cell>
          <cell r="B758" t="str">
            <v>GEOMALLA FIBRA DE VIDRIO</v>
          </cell>
          <cell r="C758" t="str">
            <v>M2</v>
          </cell>
          <cell r="D758">
            <v>8841</v>
          </cell>
        </row>
        <row r="759">
          <cell r="A759">
            <v>7613</v>
          </cell>
          <cell r="B759" t="str">
            <v>TUBERIA GRP 800mm (300mm-800mm PRESION) PN 10 BAR SN 5000. No Incluye Transporte.</v>
          </cell>
          <cell r="C759" t="str">
            <v>ML</v>
          </cell>
          <cell r="D759">
            <v>462744</v>
          </cell>
        </row>
        <row r="760">
          <cell r="A760">
            <v>7614</v>
          </cell>
          <cell r="B760" t="str">
            <v>TUBERIA GRP 900mm (600mm-2400mm FLUJO LIBRE) PN 10 BAR SN 5000. No Incluye Transporte.</v>
          </cell>
          <cell r="C760" t="str">
            <v>ML</v>
          </cell>
          <cell r="D760">
            <v>555033</v>
          </cell>
        </row>
        <row r="761">
          <cell r="A761">
            <v>7615</v>
          </cell>
          <cell r="B761" t="str">
            <v>TUBERIA GRP 1000mm (600mm-2400mm FLUJO LIBRE) PN 1 BAR SN 5000. No Incluye Transporte.</v>
          </cell>
          <cell r="C761" t="str">
            <v>ML</v>
          </cell>
          <cell r="D761">
            <v>666080</v>
          </cell>
        </row>
        <row r="762">
          <cell r="A762">
            <v>7616</v>
          </cell>
          <cell r="B762" t="str">
            <v>TUBERIA GRP 1100mm (600mm-2400mm FLUJO LIBRE) PN 1 BAR SN 5000. No Incluye Transporte.</v>
          </cell>
          <cell r="C762" t="str">
            <v>ML</v>
          </cell>
          <cell r="D762">
            <v>777165</v>
          </cell>
        </row>
        <row r="763">
          <cell r="A763">
            <v>7617</v>
          </cell>
          <cell r="B763" t="str">
            <v>TUBERIA GRP 1200mm (600mm-2400mm FLUJO LIBRE) PN 1 BAR SN 5000. NO INCLUYE TRANSPORTE.</v>
          </cell>
          <cell r="C763" t="str">
            <v>ML</v>
          </cell>
          <cell r="D763">
            <v>891977</v>
          </cell>
        </row>
        <row r="764">
          <cell r="A764">
            <v>7618</v>
          </cell>
          <cell r="B764" t="str">
            <v>TUBERIA GRP 1300 (600mm-2400mm FLUJO LIBRE) PN 1 BAR SN 5000. NO INCLUYE TRANSPORTE</v>
          </cell>
          <cell r="C764" t="str">
            <v>ML</v>
          </cell>
          <cell r="D764">
            <v>1028962</v>
          </cell>
        </row>
        <row r="765">
          <cell r="A765">
            <v>7619</v>
          </cell>
          <cell r="B765" t="str">
            <v>TUBERIA GRP 1400 (600mm-2400mm FLUJO LIBRE) PN 1 BAR SN 5000. NO INCLUYE TRANSPORTE</v>
          </cell>
          <cell r="C765" t="str">
            <v>ML</v>
          </cell>
          <cell r="D765">
            <v>1154917</v>
          </cell>
        </row>
        <row r="766">
          <cell r="A766">
            <v>7620</v>
          </cell>
          <cell r="B766" t="str">
            <v>TUBERIA GRP 1500 (600mm-2400mm FLUJO LIBRE) PN 1 BAR SN 5000. NO INCLUYE TRANSPORTE</v>
          </cell>
          <cell r="C766" t="str">
            <v>ML</v>
          </cell>
          <cell r="D766">
            <v>1310394</v>
          </cell>
        </row>
        <row r="767">
          <cell r="A767">
            <v>7621</v>
          </cell>
          <cell r="B767" t="str">
            <v>TUBERIA GRP 1600 (600mm-2400mm FLUJO LIBRE) PN 1 BAR SN 5000. NO INCLUYE TRANSPORTE</v>
          </cell>
          <cell r="C767" t="str">
            <v>ML</v>
          </cell>
          <cell r="D767">
            <v>1480691</v>
          </cell>
        </row>
        <row r="768">
          <cell r="A768">
            <v>7622</v>
          </cell>
          <cell r="B768" t="str">
            <v>TUBERIA GRP 1700 (600mm-2400mm FLUJO LIBRE) PN 1 BAR SN 5000. NO INCLUYE TRANSPORTE</v>
          </cell>
          <cell r="C768" t="str">
            <v>ML</v>
          </cell>
          <cell r="D768">
            <v>1647338</v>
          </cell>
        </row>
        <row r="769">
          <cell r="A769">
            <v>7626</v>
          </cell>
          <cell r="B769" t="str">
            <v>ACOPLE GRP 300mm (PN 10 Bar) No Incluye Transporte.</v>
          </cell>
          <cell r="C769" t="str">
            <v>UN</v>
          </cell>
          <cell r="D769">
            <v>139663</v>
          </cell>
        </row>
        <row r="770">
          <cell r="A770">
            <v>7627</v>
          </cell>
          <cell r="B770" t="str">
            <v>ACOPLE GRP 350mm (PN 10 Bar) No Incluye Transporte.</v>
          </cell>
          <cell r="C770" t="str">
            <v>UN</v>
          </cell>
          <cell r="D770">
            <v>173343</v>
          </cell>
        </row>
        <row r="771">
          <cell r="A771">
            <v>7628</v>
          </cell>
          <cell r="B771" t="str">
            <v>ACOPLE GRP 400mm (PN 10 Bar) - NO INCLUYE TRANSPORTE</v>
          </cell>
          <cell r="C771" t="str">
            <v>UN</v>
          </cell>
          <cell r="D771">
            <v>208080</v>
          </cell>
        </row>
        <row r="772">
          <cell r="A772">
            <v>7630</v>
          </cell>
          <cell r="B772" t="str">
            <v>ACOPLE GRP 500mm (PN 10 Bar) - NO INCLUYE TRANSPORTE</v>
          </cell>
          <cell r="C772" t="str">
            <v>UN</v>
          </cell>
          <cell r="D772">
            <v>284820</v>
          </cell>
        </row>
        <row r="773">
          <cell r="A773">
            <v>7631</v>
          </cell>
          <cell r="B773" t="str">
            <v>ACOPLE GRP 600mm (PN 10 Bar) - NO INCLUYE TRANSPORTE</v>
          </cell>
          <cell r="C773" t="str">
            <v>UN</v>
          </cell>
          <cell r="D773">
            <v>425054</v>
          </cell>
        </row>
        <row r="774">
          <cell r="A774">
            <v>7632</v>
          </cell>
          <cell r="B774" t="str">
            <v>ACOPLE GRP 700mm (PN 10 Bar) - NO INCLUYE TRANSPORTE</v>
          </cell>
          <cell r="C774" t="str">
            <v>UN</v>
          </cell>
          <cell r="D774">
            <v>476859</v>
          </cell>
        </row>
        <row r="775">
          <cell r="A775">
            <v>7633</v>
          </cell>
          <cell r="B775" t="str">
            <v>ACOPLE GRP 800mm (PN 10 Bar) - NO INCLUYE TRANSPORTE</v>
          </cell>
          <cell r="C775" t="str">
            <v>UN</v>
          </cell>
          <cell r="D775">
            <v>506537</v>
          </cell>
        </row>
        <row r="776">
          <cell r="A776">
            <v>7634</v>
          </cell>
          <cell r="B776" t="str">
            <v>ACOPLE GRP 900mm (PN 10 Bar) - NO INCLUYE TRANSPORTE</v>
          </cell>
          <cell r="C776" t="str">
            <v>UN</v>
          </cell>
          <cell r="D776">
            <v>554662</v>
          </cell>
        </row>
        <row r="777">
          <cell r="A777">
            <v>7635</v>
          </cell>
          <cell r="B777" t="str">
            <v>ACOPLE GRP 1000mm  (PN 1 BAR) - NO INCLUYE TRANSPORTE</v>
          </cell>
          <cell r="C777" t="str">
            <v>UN</v>
          </cell>
          <cell r="D777">
            <v>595429</v>
          </cell>
        </row>
        <row r="778">
          <cell r="A778">
            <v>7636</v>
          </cell>
          <cell r="B778" t="str">
            <v>ACOPLE GRP 1100mm  (PN 1 BAR) - NO INCLUYE TRANSPORTE</v>
          </cell>
          <cell r="C778" t="str">
            <v>UN</v>
          </cell>
          <cell r="D778">
            <v>636191</v>
          </cell>
        </row>
        <row r="779">
          <cell r="A779">
            <v>7637</v>
          </cell>
          <cell r="B779" t="str">
            <v>ACOPLE GRP 1200mm  (PN 1 BAR) - NO INCLUYE TRANSPORTE</v>
          </cell>
          <cell r="C779" t="str">
            <v>UN</v>
          </cell>
          <cell r="D779">
            <v>676966</v>
          </cell>
        </row>
        <row r="780">
          <cell r="A780">
            <v>7638</v>
          </cell>
          <cell r="B780" t="str">
            <v>ACOPLE GRP 1300mm  (PN 1 BAR) - NO INCLUYE TRANSPORTE</v>
          </cell>
          <cell r="C780" t="str">
            <v>UN</v>
          </cell>
          <cell r="D780">
            <v>728833</v>
          </cell>
        </row>
        <row r="781">
          <cell r="A781">
            <v>7639</v>
          </cell>
          <cell r="B781" t="str">
            <v>ACOPLE GRP 1400mm  (PN 1 BAR)</v>
          </cell>
          <cell r="C781" t="str">
            <v>UN</v>
          </cell>
          <cell r="D781">
            <v>769616</v>
          </cell>
        </row>
        <row r="782">
          <cell r="A782">
            <v>7640</v>
          </cell>
          <cell r="B782" t="str">
            <v>ACOPLE GRP 1500mm  (PN 1 BAR) - NO INCLUYE TRANSPORTE</v>
          </cell>
          <cell r="C782" t="str">
            <v>UN</v>
          </cell>
          <cell r="D782">
            <v>810415</v>
          </cell>
        </row>
        <row r="783">
          <cell r="A783">
            <v>7641</v>
          </cell>
          <cell r="B783" t="str">
            <v>ACOPLE GRP 1600mm  (PN 1 BAR)</v>
          </cell>
          <cell r="C783" t="str">
            <v>UN</v>
          </cell>
          <cell r="D783">
            <v>906546</v>
          </cell>
        </row>
        <row r="784">
          <cell r="A784">
            <v>7642</v>
          </cell>
          <cell r="B784" t="str">
            <v>ACOPLE GRP 1700mm  (PN 1 BAR)</v>
          </cell>
          <cell r="C784" t="str">
            <v>UN</v>
          </cell>
          <cell r="D784">
            <v>947359</v>
          </cell>
        </row>
        <row r="785">
          <cell r="A785">
            <v>7643</v>
          </cell>
          <cell r="B785" t="str">
            <v>ACOPLE GRP 1800mm  (PN 1 BAR) - NO INCLUYE TRANSPORTE</v>
          </cell>
          <cell r="C785" t="str">
            <v>UN</v>
          </cell>
          <cell r="D785">
            <v>1076705</v>
          </cell>
        </row>
        <row r="786">
          <cell r="A786">
            <v>7644</v>
          </cell>
          <cell r="B786" t="str">
            <v>ACOPLE GRP 2000mm  (PN 1 BAR) - NO INCLUYE TRANSPORTE</v>
          </cell>
          <cell r="C786" t="str">
            <v>UN</v>
          </cell>
          <cell r="D786">
            <v>1287471</v>
          </cell>
        </row>
        <row r="787">
          <cell r="A787">
            <v>7645</v>
          </cell>
          <cell r="B787" t="str">
            <v>TUBERIA GRP 1800 (600mm-2400mm FLUJO LIBRE) PN 1 BAR SN 5000 - NO INCLUYE TRANSPORTE</v>
          </cell>
          <cell r="C787" t="str">
            <v>ML</v>
          </cell>
          <cell r="D787">
            <v>1564273</v>
          </cell>
        </row>
        <row r="788">
          <cell r="A788">
            <v>7646</v>
          </cell>
          <cell r="B788" t="str">
            <v>TUBERIA GRP 2000 (600mm-2400mm FLUJO LIBRE) PN 1 BAR SN 5000 - NO INCLUYE TRANSPORTE</v>
          </cell>
          <cell r="C788" t="str">
            <v>ML</v>
          </cell>
          <cell r="D788">
            <v>1890691</v>
          </cell>
        </row>
        <row r="789">
          <cell r="A789">
            <v>7647</v>
          </cell>
          <cell r="B789" t="str">
            <v>ACOPLE GRP 2400mm - PN 1 BAR - NO INCLUYE TRANSPORTE</v>
          </cell>
          <cell r="C789" t="str">
            <v>UN</v>
          </cell>
          <cell r="D789">
            <v>1543082</v>
          </cell>
        </row>
        <row r="790">
          <cell r="A790">
            <v>7648</v>
          </cell>
          <cell r="B790" t="str">
            <v>TUBERIA GRP 2400 (600mm-2400mm FLUJO LIBRE) - PN 1 BAR SN 5000 - NO INCLUYE TRANSPORTE</v>
          </cell>
          <cell r="C790" t="str">
            <v>ML</v>
          </cell>
          <cell r="D790">
            <v>2633961</v>
          </cell>
        </row>
        <row r="791">
          <cell r="A791">
            <v>7650</v>
          </cell>
          <cell r="B791" t="str">
            <v>RECUBRIMIENTO BARRERA EPOXICO</v>
          </cell>
          <cell r="C791" t="str">
            <v>GLN</v>
          </cell>
          <cell r="D791">
            <v>136713</v>
          </cell>
        </row>
        <row r="792">
          <cell r="A792">
            <v>7651</v>
          </cell>
          <cell r="B792" t="str">
            <v>CATALIZADOR BARRERA EPOXICA COMPONENTE B</v>
          </cell>
          <cell r="C792" t="str">
            <v>GLN</v>
          </cell>
          <cell r="D792">
            <v>97348</v>
          </cell>
        </row>
        <row r="793">
          <cell r="A793">
            <v>7652</v>
          </cell>
          <cell r="B793" t="str">
            <v>RECUBRIMIENTO EN ESMALTE URETANO GRIS</v>
          </cell>
          <cell r="C793" t="str">
            <v>GLN</v>
          </cell>
          <cell r="D793">
            <v>207095</v>
          </cell>
        </row>
        <row r="794">
          <cell r="A794">
            <v>7653</v>
          </cell>
          <cell r="B794" t="str">
            <v>CATALIZADOR ESMALTE  URETANO (COMPONENTE B)</v>
          </cell>
          <cell r="C794" t="str">
            <v>GLN</v>
          </cell>
          <cell r="D794">
            <v>260617</v>
          </cell>
        </row>
        <row r="795">
          <cell r="A795">
            <v>7654</v>
          </cell>
          <cell r="B795" t="str">
            <v>DISOLVENTE EPOXICO</v>
          </cell>
          <cell r="C795" t="str">
            <v>GLN</v>
          </cell>
          <cell r="D795">
            <v>42900</v>
          </cell>
        </row>
        <row r="796">
          <cell r="A796">
            <v>7655</v>
          </cell>
          <cell r="B796" t="str">
            <v>DISOLVENTE URETANO</v>
          </cell>
          <cell r="C796" t="str">
            <v>GLN</v>
          </cell>
          <cell r="D796">
            <v>61008</v>
          </cell>
        </row>
        <row r="797">
          <cell r="A797">
            <v>7656</v>
          </cell>
          <cell r="B797" t="str">
            <v>IMPRIMANTE EPOXICO RICO EN ZINC</v>
          </cell>
          <cell r="C797" t="str">
            <v>GLN</v>
          </cell>
          <cell r="D797">
            <v>206990</v>
          </cell>
        </row>
        <row r="798">
          <cell r="A798">
            <v>7657</v>
          </cell>
          <cell r="B798" t="str">
            <v>CATALIZADOR PARA IMPRIMANTE EPOXICO RICO EN ZINC</v>
          </cell>
          <cell r="C798" t="str">
            <v>GLN</v>
          </cell>
          <cell r="D798">
            <v>109117</v>
          </cell>
        </row>
        <row r="799">
          <cell r="A799">
            <v>7658</v>
          </cell>
          <cell r="B799" t="str">
            <v>MEZCLA ASFÁLTICA EN CALIENTE CON ASFALTO MODIFICADO CON GRANO DE CAUCHO RECICLADO (GCR)</v>
          </cell>
          <cell r="C799" t="str">
            <v>M3</v>
          </cell>
          <cell r="D799">
            <v>694914</v>
          </cell>
        </row>
        <row r="800">
          <cell r="A800">
            <v>7664</v>
          </cell>
          <cell r="B800" t="str">
            <v>SEÑALETICA SITP 1-2 RUTAS H=3.75 CON O SIN CENEFA</v>
          </cell>
          <cell r="C800" t="str">
            <v>UN</v>
          </cell>
          <cell r="D800">
            <v>743750</v>
          </cell>
        </row>
        <row r="801">
          <cell r="A801">
            <v>7680</v>
          </cell>
          <cell r="B801" t="str">
            <v>PINTURA EN ESMALTE DOMESTICO</v>
          </cell>
          <cell r="C801" t="str">
            <v>GLN</v>
          </cell>
          <cell r="D801">
            <v>40099</v>
          </cell>
        </row>
        <row r="802">
          <cell r="A802">
            <v>7684</v>
          </cell>
          <cell r="B802" t="str">
            <v>ROSCADO PARA VARILLA 1/2"</v>
          </cell>
          <cell r="C802" t="str">
            <v>UN</v>
          </cell>
          <cell r="D802">
            <v>8500</v>
          </cell>
        </row>
        <row r="803">
          <cell r="A803">
            <v>7686</v>
          </cell>
          <cell r="B803" t="str">
            <v>BASE GRANULAR BG_B CON RECICLADO DE CONCRETO HIDRAULICO</v>
          </cell>
          <cell r="C803" t="str">
            <v>M3</v>
          </cell>
          <cell r="D803">
            <v>60393</v>
          </cell>
        </row>
        <row r="804">
          <cell r="A804">
            <v>7687</v>
          </cell>
          <cell r="B804" t="str">
            <v>BASE GRANULAR BG_A CON RECICLADO DE CONCRETO HIDRAULICO</v>
          </cell>
          <cell r="C804" t="str">
            <v>M3</v>
          </cell>
          <cell r="D804">
            <v>67830</v>
          </cell>
        </row>
        <row r="805">
          <cell r="A805">
            <v>7688</v>
          </cell>
          <cell r="B805" t="str">
            <v>BASE GRANULAR BG_C CON RECICLADO DE CONCRETO HIDRAULICO</v>
          </cell>
          <cell r="C805" t="str">
            <v>M3</v>
          </cell>
          <cell r="D805">
            <v>65450</v>
          </cell>
        </row>
        <row r="806">
          <cell r="A806">
            <v>7689</v>
          </cell>
          <cell r="B806" t="str">
            <v>SUBBASE GRANULAR SBG_A CON RECICLADO DE CONCRETO HIDRAULICO</v>
          </cell>
          <cell r="C806" t="str">
            <v>M3</v>
          </cell>
          <cell r="D806">
            <v>59500</v>
          </cell>
        </row>
        <row r="807">
          <cell r="A807">
            <v>7690</v>
          </cell>
          <cell r="B807" t="str">
            <v>SUBBASE GRANULAR SBG_B CON RECICLADO DE CONCRETO HIDRAULICO</v>
          </cell>
          <cell r="C807" t="str">
            <v>M3</v>
          </cell>
          <cell r="D807">
            <v>57745</v>
          </cell>
        </row>
        <row r="808">
          <cell r="A808">
            <v>7691</v>
          </cell>
          <cell r="B808" t="str">
            <v>SUBBASE GRANULAR SBG_C CON RECICLADO DE CONCRETO HIDRAULICO</v>
          </cell>
          <cell r="C808" t="str">
            <v>M3</v>
          </cell>
          <cell r="D808">
            <v>58310</v>
          </cell>
        </row>
        <row r="809">
          <cell r="A809">
            <v>7692</v>
          </cell>
          <cell r="B809" t="str">
            <v>SUBBASE GRANULAR CON RECICLADO DE CONCRETO ASFALTICO</v>
          </cell>
          <cell r="C809" t="str">
            <v>M3</v>
          </cell>
          <cell r="D809">
            <v>55871</v>
          </cell>
        </row>
        <row r="810">
          <cell r="A810">
            <v>7695</v>
          </cell>
          <cell r="B810" t="str">
            <v>SIERRA ELECTRICA CALADORA</v>
          </cell>
          <cell r="C810" t="str">
            <v>HR</v>
          </cell>
          <cell r="D810">
            <v>1238</v>
          </cell>
        </row>
        <row r="811">
          <cell r="A811">
            <v>7696</v>
          </cell>
          <cell r="B811" t="str">
            <v>DESTORNILLADOR DE IMPACTO</v>
          </cell>
          <cell r="C811" t="str">
            <v>HR</v>
          </cell>
          <cell r="D811">
            <v>1612</v>
          </cell>
        </row>
        <row r="812">
          <cell r="A812">
            <v>7697</v>
          </cell>
          <cell r="B812" t="str">
            <v>PLANTA ELECTRICA 4KW - INCLUYE COMBUSTIBLE</v>
          </cell>
          <cell r="C812" t="str">
            <v>HR</v>
          </cell>
          <cell r="D812">
            <v>5354</v>
          </cell>
        </row>
        <row r="813">
          <cell r="A813">
            <v>7698</v>
          </cell>
          <cell r="B813" t="str">
            <v>PULIDORA MANUAL ELECTRICA</v>
          </cell>
          <cell r="C813" t="str">
            <v>HR</v>
          </cell>
          <cell r="D813">
            <v>2112</v>
          </cell>
        </row>
        <row r="814">
          <cell r="A814">
            <v>7699</v>
          </cell>
          <cell r="B814" t="str">
            <v>DISCO DE CORTE METAL 7 X 1/8"</v>
          </cell>
          <cell r="C814" t="str">
            <v>UN</v>
          </cell>
          <cell r="D814">
            <v>6850</v>
          </cell>
        </row>
        <row r="815">
          <cell r="A815">
            <v>7700</v>
          </cell>
          <cell r="B815" t="str">
            <v>DISCO ABRASIVO DESBASTE METAL 7 X 1/4"</v>
          </cell>
          <cell r="C815" t="str">
            <v>UN</v>
          </cell>
          <cell r="D815">
            <v>6363</v>
          </cell>
        </row>
        <row r="816">
          <cell r="A816">
            <v>7701</v>
          </cell>
          <cell r="B816" t="str">
            <v>TALADRO ROTOPERCUTOR HASTA 3/4"</v>
          </cell>
          <cell r="C816" t="str">
            <v>HR</v>
          </cell>
          <cell r="D816">
            <v>2083</v>
          </cell>
        </row>
        <row r="817">
          <cell r="A817">
            <v>7702</v>
          </cell>
          <cell r="B817" t="str">
            <v>PISO EN ALUMINIO PARA PUENTES PEATONALES Y ESTACIONES TRANSMILENIO EN ALEACIÓN AA6070 - INCLUYE PERFILES DE ALUMINIO DE 30.5mm DE ALTURA Y 100mm DE ANCHO, SIN TROQUELAR.</v>
          </cell>
          <cell r="C817" t="str">
            <v>M2</v>
          </cell>
          <cell r="D817">
            <v>372302</v>
          </cell>
        </row>
        <row r="818">
          <cell r="A818">
            <v>7707</v>
          </cell>
          <cell r="B818" t="str">
            <v>GUADAÑADORA</v>
          </cell>
          <cell r="C818" t="str">
            <v>DIA</v>
          </cell>
          <cell r="D818">
            <v>31900</v>
          </cell>
        </row>
        <row r="819">
          <cell r="A819">
            <v>7710</v>
          </cell>
          <cell r="B819" t="str">
            <v>PLAQUETA TIPO REJILLA (PEATONAL) 0.40 x 0.40 e= 6cm</v>
          </cell>
          <cell r="C819" t="str">
            <v>UN</v>
          </cell>
          <cell r="D819">
            <v>19546</v>
          </cell>
        </row>
        <row r="820">
          <cell r="A820">
            <v>7713</v>
          </cell>
          <cell r="B820" t="str">
            <v>CODO PVC 45° D= 1 1/2"</v>
          </cell>
          <cell r="C820" t="str">
            <v>UN</v>
          </cell>
          <cell r="D820">
            <v>7245</v>
          </cell>
        </row>
        <row r="821">
          <cell r="A821">
            <v>7714</v>
          </cell>
          <cell r="B821" t="str">
            <v>LLAMA AMARILLA (suministro y plantación. incluye tierra negra )</v>
          </cell>
          <cell r="C821" t="str">
            <v>M2</v>
          </cell>
          <cell r="D821">
            <v>148750</v>
          </cell>
        </row>
        <row r="822">
          <cell r="A822">
            <v>7715</v>
          </cell>
          <cell r="B822" t="str">
            <v>COLA DE ZORRO (Suministro y plantación, incluye tierra negra , transporte y disposición final de escombros)</v>
          </cell>
          <cell r="C822" t="str">
            <v>M2</v>
          </cell>
          <cell r="D822">
            <v>162688</v>
          </cell>
        </row>
        <row r="823">
          <cell r="A823">
            <v>7716</v>
          </cell>
          <cell r="B823" t="str">
            <v>ALCAPARRO H= 1.00m (Incluye siembra, caja, tierra, abono y tutor, transporte y disposición final)</v>
          </cell>
          <cell r="C823" t="str">
            <v>UN</v>
          </cell>
          <cell r="D823">
            <v>150000</v>
          </cell>
        </row>
        <row r="824">
          <cell r="A824">
            <v>7717</v>
          </cell>
          <cell r="B824" t="str">
            <v>EUCALIPTO POMARROSO H=1.5mt (Incluye siembra caja, tierra, abono y tutor)</v>
          </cell>
          <cell r="C824" t="str">
            <v>UN</v>
          </cell>
          <cell r="D824">
            <v>55000</v>
          </cell>
        </row>
        <row r="825">
          <cell r="A825">
            <v>7718</v>
          </cell>
          <cell r="B825" t="str">
            <v>CHICALA H=1.5 (Incluye siembra, caja, tierra,  abono y tutor)</v>
          </cell>
          <cell r="C825" t="str">
            <v>UN</v>
          </cell>
          <cell r="D825">
            <v>150000</v>
          </cell>
        </row>
        <row r="826">
          <cell r="A826">
            <v>7719</v>
          </cell>
          <cell r="B826" t="str">
            <v>CAJETO H=1.5 mt (Incluye siembra, caja, tierra, abono y tutor)</v>
          </cell>
          <cell r="C826" t="str">
            <v>UN</v>
          </cell>
          <cell r="D826">
            <v>150000</v>
          </cell>
        </row>
        <row r="827">
          <cell r="A827">
            <v>7720</v>
          </cell>
          <cell r="B827" t="str">
            <v>JAZMIN CHINO H= 1.5 mt (Incluye siembra, caja, tierra, abono y tutor</v>
          </cell>
          <cell r="C827" t="str">
            <v>UN</v>
          </cell>
          <cell r="D827">
            <v>150000</v>
          </cell>
        </row>
        <row r="828">
          <cell r="A828">
            <v>7722</v>
          </cell>
          <cell r="B828" t="str">
            <v>TUBERIA PVC PRESION E.L. D=1 1/2" RDE21 PSI 200</v>
          </cell>
          <cell r="C828" t="str">
            <v>ML</v>
          </cell>
          <cell r="D828">
            <v>10472</v>
          </cell>
        </row>
        <row r="829">
          <cell r="A829">
            <v>7723</v>
          </cell>
          <cell r="B829" t="str">
            <v>BLOQUEO Y TRANSPLANTE DE ARBOLES DE 1-5mt (Incluye transporte, recolección)</v>
          </cell>
          <cell r="C829" t="str">
            <v>UN</v>
          </cell>
          <cell r="D829">
            <v>850000</v>
          </cell>
        </row>
        <row r="830">
          <cell r="A830">
            <v>7724</v>
          </cell>
          <cell r="B830" t="str">
            <v>BLOQUEO Y TRANSPLANTE DE ARBOLES DE 5 - 10mt (Incluye transporte, recolección)</v>
          </cell>
          <cell r="C830" t="str">
            <v>UN</v>
          </cell>
          <cell r="D830">
            <v>1300000</v>
          </cell>
        </row>
        <row r="831">
          <cell r="A831">
            <v>7725</v>
          </cell>
          <cell r="B831" t="str">
            <v>BLOQUEO Y TRANSPLANTE DE ARBOLES DE 10 - 15mt (Incluye transporte, recolección)</v>
          </cell>
          <cell r="C831" t="str">
            <v>UN</v>
          </cell>
          <cell r="D831">
            <v>2000000</v>
          </cell>
        </row>
        <row r="832">
          <cell r="A832">
            <v>7727</v>
          </cell>
          <cell r="B832" t="str">
            <v>TUBERIA ACERO AL CARBON SIN COSTURA SCH40 D=3"</v>
          </cell>
          <cell r="C832" t="str">
            <v>ML</v>
          </cell>
          <cell r="D832">
            <v>62737</v>
          </cell>
        </row>
        <row r="833">
          <cell r="A833">
            <v>7728</v>
          </cell>
          <cell r="B833" t="str">
            <v>TUBERIA ACERO AL CARBON SIN COSTURA SCH40 D=4"</v>
          </cell>
          <cell r="C833" t="str">
            <v>ML</v>
          </cell>
          <cell r="D833">
            <v>99091</v>
          </cell>
        </row>
        <row r="834">
          <cell r="A834">
            <v>7729</v>
          </cell>
          <cell r="B834" t="str">
            <v>TUBERIA ACERO AL CARBON SIN COSTURA SCH40 D=6"</v>
          </cell>
          <cell r="C834" t="str">
            <v>ML</v>
          </cell>
          <cell r="D834">
            <v>171443</v>
          </cell>
        </row>
        <row r="835">
          <cell r="A835">
            <v>7730</v>
          </cell>
          <cell r="B835" t="str">
            <v>TUBERIA ACERO AL CARBON SIN COSTURA SCH40 D=8"</v>
          </cell>
          <cell r="C835" t="str">
            <v>ML</v>
          </cell>
          <cell r="D835">
            <v>242403</v>
          </cell>
        </row>
        <row r="836">
          <cell r="A836">
            <v>7733</v>
          </cell>
          <cell r="B836" t="str">
            <v>TRANSPORTE TUBERIA ACERO AL CARBON</v>
          </cell>
          <cell r="C836" t="str">
            <v>KG</v>
          </cell>
          <cell r="D836">
            <v>31</v>
          </cell>
        </row>
        <row r="837">
          <cell r="A837">
            <v>7737</v>
          </cell>
          <cell r="B837" t="str">
            <v>ANALISIS GRANULOMETRICO  DE LOS AGREGADOS GRUESO Y FINO</v>
          </cell>
          <cell r="C837" t="str">
            <v>UN</v>
          </cell>
          <cell r="D837">
            <v>83181</v>
          </cell>
        </row>
        <row r="838">
          <cell r="A838">
            <v>7738</v>
          </cell>
          <cell r="B838" t="str">
            <v>RESISTENCIA A LA DEGRADACIÓN DE LOS AGREGADOS DE TAMAÑOS MENORES DE 37.5 MM (1½") POR MEDIO DE LA MÁQUINA DE LOS ÁNGELES (SIN TRITURACIÓN DE LOS AGREGADOS)</v>
          </cell>
          <cell r="C838" t="str">
            <v>UN</v>
          </cell>
          <cell r="D838">
            <v>111003</v>
          </cell>
        </row>
        <row r="839">
          <cell r="A839">
            <v>7743</v>
          </cell>
          <cell r="B839" t="str">
            <v>PORCENTAJE DE PARTÍCULAS FRACTURADAS EN UN AGREGADO GRUESO</v>
          </cell>
          <cell r="C839" t="str">
            <v>UN</v>
          </cell>
          <cell r="D839">
            <v>71800</v>
          </cell>
        </row>
        <row r="840">
          <cell r="A840">
            <v>7744</v>
          </cell>
          <cell r="B840" t="str">
            <v>ÍNDICES DE APLANAMIENTO Y ALARGAMIENTO DE LOS AGREGADOS PARA CARRETERAS</v>
          </cell>
          <cell r="C840" t="str">
            <v>UN</v>
          </cell>
          <cell r="D840">
            <v>87941</v>
          </cell>
        </row>
        <row r="841">
          <cell r="A841">
            <v>7750</v>
          </cell>
          <cell r="B841" t="str">
            <v>DENSIDAD, DENSIDAD RELATIVA (GRAVEDAD ESPECÍFICA) Y ABSORCIÓN DEL AGREGADO FINO</v>
          </cell>
          <cell r="C841" t="str">
            <v>UN</v>
          </cell>
          <cell r="D841">
            <v>70210</v>
          </cell>
        </row>
        <row r="842">
          <cell r="A842">
            <v>7752</v>
          </cell>
          <cell r="B842" t="str">
            <v>PENETRACION DE LOS MATERIALES BITUMINOSOS</v>
          </cell>
          <cell r="C842" t="str">
            <v>UN</v>
          </cell>
          <cell r="D842">
            <v>80528</v>
          </cell>
        </row>
        <row r="843">
          <cell r="A843">
            <v>7754</v>
          </cell>
          <cell r="B843" t="str">
            <v>DUCTILIDAD DE LOS MATERIALES ASFÁLTICOS</v>
          </cell>
          <cell r="C843" t="str">
            <v>UN</v>
          </cell>
          <cell r="D843">
            <v>102000</v>
          </cell>
        </row>
        <row r="844">
          <cell r="A844">
            <v>7755</v>
          </cell>
          <cell r="B844" t="str">
            <v>EVALUACIÓN DE LA SUSCEPTIBILIDAD AL AGUA DE LAS MEZCLAS DE CONCRETO ASFÁLTICO UTILIZANDO LA PRUEBA DE TRACCIÓN INDIRECTA (Séis probetas)</v>
          </cell>
          <cell r="C844" t="str">
            <v>UN</v>
          </cell>
          <cell r="D844">
            <v>780700</v>
          </cell>
        </row>
        <row r="845">
          <cell r="A845">
            <v>7758</v>
          </cell>
          <cell r="B845" t="str">
            <v>ENSAYO DE TENSIÓN INDIRECTA PARA DETERMINAR EL MÓDULO RESILIENTE DE MEZCLAS ASFÁLTICAS (3 TEMPERATURAS Y 3 FRECUENCIAS)</v>
          </cell>
          <cell r="C845" t="str">
            <v>UN</v>
          </cell>
          <cell r="D845">
            <v>1000000</v>
          </cell>
        </row>
        <row r="846">
          <cell r="A846">
            <v>7762</v>
          </cell>
          <cell r="B846" t="str">
            <v>MÓDULO DE ELASTICIDAD ESTÁTICO Y RELACIÓN DE POISSON DEL CONCRETO EN COMPRESIÓN</v>
          </cell>
          <cell r="C846" t="str">
            <v>UN</v>
          </cell>
          <cell r="D846">
            <v>190400</v>
          </cell>
        </row>
        <row r="847">
          <cell r="A847">
            <v>7766</v>
          </cell>
          <cell r="B847" t="str">
            <v>PUNTO DE ABLANDAMIENTO DE MATERIALES BITUMINOSOS (APARATO DE ANILLO Y BOLA)</v>
          </cell>
          <cell r="C847" t="str">
            <v>UN</v>
          </cell>
          <cell r="D847">
            <v>98268</v>
          </cell>
        </row>
        <row r="848">
          <cell r="A848">
            <v>7767</v>
          </cell>
          <cell r="B848" t="str">
            <v>ANDAMIO TUBULAR</v>
          </cell>
          <cell r="C848" t="str">
            <v>DIA</v>
          </cell>
          <cell r="D848">
            <v>595</v>
          </cell>
        </row>
        <row r="849">
          <cell r="A849">
            <v>7769</v>
          </cell>
          <cell r="B849" t="str">
            <v>PLANCHON PARA ANDAMIO</v>
          </cell>
          <cell r="C849" t="str">
            <v>DIA</v>
          </cell>
          <cell r="D849">
            <v>357</v>
          </cell>
        </row>
        <row r="850">
          <cell r="A850">
            <v>7770</v>
          </cell>
          <cell r="B850" t="str">
            <v>DISEÑO DE MEZCLAS ASFALTICAS METODO MARSHALL.</v>
          </cell>
          <cell r="C850" t="str">
            <v>UN</v>
          </cell>
          <cell r="D850">
            <v>1217336</v>
          </cell>
        </row>
        <row r="851">
          <cell r="A851">
            <v>7772</v>
          </cell>
          <cell r="B851" t="str">
            <v>DEMANDA BIOQUÍMICA DE OXIGENO (DBO5)</v>
          </cell>
          <cell r="C851" t="str">
            <v>UN</v>
          </cell>
          <cell r="D851">
            <v>41650</v>
          </cell>
        </row>
        <row r="852">
          <cell r="A852">
            <v>7773</v>
          </cell>
          <cell r="B852" t="str">
            <v>DEMANDA QUÍMICA DE OXIGENO (DQO)</v>
          </cell>
          <cell r="C852" t="str">
            <v>UN</v>
          </cell>
          <cell r="D852">
            <v>38080</v>
          </cell>
        </row>
        <row r="853">
          <cell r="A853">
            <v>7774</v>
          </cell>
          <cell r="B853" t="str">
            <v>OXÍGENO DISUELTO, MODIFICACIÓN DE AZIDA</v>
          </cell>
          <cell r="C853" t="str">
            <v>UN</v>
          </cell>
          <cell r="D853">
            <v>20409</v>
          </cell>
        </row>
        <row r="854">
          <cell r="A854">
            <v>7775</v>
          </cell>
          <cell r="B854" t="str">
            <v>NITROGENO TOTAL KSELDAHL</v>
          </cell>
          <cell r="C854" t="str">
            <v>UN</v>
          </cell>
          <cell r="D854">
            <v>50000</v>
          </cell>
        </row>
        <row r="855">
          <cell r="A855">
            <v>7776</v>
          </cell>
          <cell r="B855" t="str">
            <v>FOSFORO TOTAL</v>
          </cell>
          <cell r="C855" t="str">
            <v>UN</v>
          </cell>
          <cell r="D855">
            <v>23000</v>
          </cell>
        </row>
        <row r="856">
          <cell r="A856">
            <v>7777</v>
          </cell>
          <cell r="B856" t="str">
            <v>COLIFORMES TOTALES FERMENTACIÓN TUBOS MÚLTIPLES</v>
          </cell>
          <cell r="C856" t="str">
            <v>UN</v>
          </cell>
          <cell r="D856">
            <v>47600</v>
          </cell>
        </row>
        <row r="857">
          <cell r="A857">
            <v>7778</v>
          </cell>
          <cell r="B857" t="str">
            <v>COLIFORMES FECALES  FERMENTACIÓN TUBOS MÚLTIPLES</v>
          </cell>
          <cell r="C857" t="str">
            <v>UN</v>
          </cell>
          <cell r="D857">
            <v>54500</v>
          </cell>
        </row>
        <row r="858">
          <cell r="A858">
            <v>7780</v>
          </cell>
          <cell r="B858" t="str">
            <v>POTASIO</v>
          </cell>
          <cell r="C858" t="str">
            <v>UN</v>
          </cell>
          <cell r="D858">
            <v>35000</v>
          </cell>
        </row>
        <row r="859">
          <cell r="A859">
            <v>7781</v>
          </cell>
          <cell r="B859" t="str">
            <v>ACIDEZ TOTAL</v>
          </cell>
          <cell r="C859" t="str">
            <v>UN</v>
          </cell>
          <cell r="D859">
            <v>9520</v>
          </cell>
        </row>
        <row r="860">
          <cell r="A860">
            <v>7782</v>
          </cell>
          <cell r="B860" t="str">
            <v>ALCALINIDAD TOTAL</v>
          </cell>
          <cell r="C860" t="str">
            <v>UN</v>
          </cell>
          <cell r="D860">
            <v>9520</v>
          </cell>
        </row>
        <row r="861">
          <cell r="A861">
            <v>7783</v>
          </cell>
          <cell r="B861" t="str">
            <v>TURBIEDAD, MÉTODO NEFELOMÉTRICO</v>
          </cell>
          <cell r="C861" t="str">
            <v>UN</v>
          </cell>
          <cell r="D861">
            <v>10000</v>
          </cell>
        </row>
        <row r="862">
          <cell r="A862">
            <v>7784</v>
          </cell>
          <cell r="B862" t="str">
            <v>GRASAS Y ACEITES</v>
          </cell>
          <cell r="C862" t="str">
            <v>UN</v>
          </cell>
          <cell r="D862">
            <v>30000</v>
          </cell>
        </row>
        <row r="863">
          <cell r="A863">
            <v>7785</v>
          </cell>
          <cell r="B863" t="str">
            <v>SOLIDOS SUSPENDIDOS TOTALES, SECADO A 103°C - 105°C</v>
          </cell>
          <cell r="C863" t="str">
            <v>UN</v>
          </cell>
          <cell r="D863">
            <v>20944</v>
          </cell>
        </row>
        <row r="864">
          <cell r="A864">
            <v>7786</v>
          </cell>
          <cell r="B864" t="str">
            <v>SOLIDOS DISUELTOS TOTALES</v>
          </cell>
          <cell r="C864" t="str">
            <v>UN</v>
          </cell>
          <cell r="D864">
            <v>17850</v>
          </cell>
        </row>
        <row r="865">
          <cell r="A865">
            <v>7787</v>
          </cell>
          <cell r="B865" t="str">
            <v>SOLIDOS TOTALES, SECADO A 103°C - 105°C</v>
          </cell>
          <cell r="C865" t="str">
            <v>UN</v>
          </cell>
          <cell r="D865">
            <v>18802</v>
          </cell>
        </row>
        <row r="866">
          <cell r="A866">
            <v>7788</v>
          </cell>
          <cell r="B866" t="str">
            <v>SOLIDOS SEDIMENTABLES</v>
          </cell>
          <cell r="C866" t="str">
            <v>UN</v>
          </cell>
          <cell r="D866">
            <v>16541</v>
          </cell>
        </row>
        <row r="867">
          <cell r="A867">
            <v>7798</v>
          </cell>
          <cell r="B867" t="str">
            <v>PH</v>
          </cell>
          <cell r="C867" t="str">
            <v>UN</v>
          </cell>
          <cell r="D867">
            <v>4760</v>
          </cell>
        </row>
        <row r="868">
          <cell r="A868">
            <v>7800</v>
          </cell>
          <cell r="B868" t="str">
            <v>TEMPERATURA DEL AGUA</v>
          </cell>
          <cell r="C868" t="str">
            <v>UN</v>
          </cell>
          <cell r="D868">
            <v>2380</v>
          </cell>
        </row>
        <row r="869">
          <cell r="A869">
            <v>7801</v>
          </cell>
          <cell r="B869" t="str">
            <v>COLOR VERDADERO</v>
          </cell>
          <cell r="C869" t="str">
            <v>UN</v>
          </cell>
          <cell r="D869">
            <v>11900</v>
          </cell>
        </row>
        <row r="870">
          <cell r="A870">
            <v>7811</v>
          </cell>
          <cell r="B870" t="str">
            <v>CEPILLO INDUSTRIAL DE NYLON CON CABO DE 35CM A 42CM X 9CM X 17CM</v>
          </cell>
          <cell r="C870" t="str">
            <v>UN</v>
          </cell>
          <cell r="D870">
            <v>12000</v>
          </cell>
        </row>
        <row r="871">
          <cell r="A871">
            <v>7812</v>
          </cell>
          <cell r="B871" t="str">
            <v>CARRETILLA  RUEDA NEUMATICA PLATON METALICO CAPACIDAD CINCO PIES CUBICOS MANGO MADERA TIPO BUGGY</v>
          </cell>
          <cell r="C871" t="str">
            <v>UN</v>
          </cell>
          <cell r="D871">
            <v>119900</v>
          </cell>
        </row>
        <row r="872">
          <cell r="A872">
            <v>7813</v>
          </cell>
          <cell r="B872" t="str">
            <v>BARRA DE 18LB CON PUNTA Y PALA 150CM X 10CM</v>
          </cell>
          <cell r="C872" t="str">
            <v>UN</v>
          </cell>
          <cell r="D872">
            <v>79900</v>
          </cell>
        </row>
        <row r="873">
          <cell r="A873">
            <v>7814</v>
          </cell>
          <cell r="B873" t="str">
            <v>SERRUCHO DE 20" DIENTE ENDURECIDO</v>
          </cell>
          <cell r="C873" t="str">
            <v>UN</v>
          </cell>
          <cell r="D873">
            <v>15990</v>
          </cell>
        </row>
        <row r="874">
          <cell r="A874">
            <v>7815</v>
          </cell>
          <cell r="B874" t="str">
            <v>MARTILLO DE BOLA DE 2LB</v>
          </cell>
          <cell r="C874" t="str">
            <v>UN</v>
          </cell>
          <cell r="D874">
            <v>41900</v>
          </cell>
        </row>
        <row r="875">
          <cell r="A875">
            <v>7818</v>
          </cell>
          <cell r="B875" t="str">
            <v>CAMILLA MADERA PRIMEROS AUXILIOS INMOVILIZADOR CABEZA</v>
          </cell>
          <cell r="C875" t="str">
            <v>UN</v>
          </cell>
          <cell r="D875">
            <v>178876</v>
          </cell>
        </row>
        <row r="876">
          <cell r="A876">
            <v>7819</v>
          </cell>
          <cell r="B876" t="str">
            <v>EXTINTOR POLVO QUIMICO SECO DE 20LB TIPO ABC METALICO CON GANCHO Y AVISO</v>
          </cell>
          <cell r="C876" t="str">
            <v>UN</v>
          </cell>
          <cell r="D876">
            <v>74990</v>
          </cell>
        </row>
        <row r="877">
          <cell r="A877">
            <v>7821</v>
          </cell>
          <cell r="B877" t="str">
            <v>BOTA LISA DIELECTRICA CON PUNTERA EN ACERO DE CAUCHO, CINTA AMARILLA, PUNTERA Y PLANTILLA EN ACERO</v>
          </cell>
          <cell r="C877" t="str">
            <v>PAR</v>
          </cell>
          <cell r="D877">
            <v>82900</v>
          </cell>
        </row>
        <row r="878">
          <cell r="A878">
            <v>7822</v>
          </cell>
          <cell r="B878" t="str">
            <v>BOTA CUERO LISA NEGRA SEGURIDAD PUNTERA DE ACERO</v>
          </cell>
          <cell r="C878" t="str">
            <v>PAR</v>
          </cell>
          <cell r="D878">
            <v>43911</v>
          </cell>
        </row>
        <row r="879">
          <cell r="A879">
            <v>7823</v>
          </cell>
          <cell r="B879" t="str">
            <v>BOTA DE CAUCHO, CINTA AMARILLA, PUNTERA Y PLANTILLA EN ACERO</v>
          </cell>
          <cell r="C879" t="str">
            <v>PAR</v>
          </cell>
          <cell r="D879">
            <v>105791</v>
          </cell>
        </row>
        <row r="880">
          <cell r="A880">
            <v>7824</v>
          </cell>
          <cell r="B880" t="str">
            <v>PROTECTOR AUDITIVO TIPO TAPON DESECHABLE SIN CORDON</v>
          </cell>
          <cell r="C880" t="str">
            <v>PAR</v>
          </cell>
          <cell r="D880">
            <v>595</v>
          </cell>
        </row>
        <row r="881">
          <cell r="A881">
            <v>7825</v>
          </cell>
          <cell r="B881" t="str">
            <v>MASCARILLA DESECHABLE CONTRA POLVOS Y PARTICULAS NO TOXICAS</v>
          </cell>
          <cell r="C881" t="str">
            <v>UN</v>
          </cell>
          <cell r="D881">
            <v>1785</v>
          </cell>
        </row>
        <row r="882">
          <cell r="A882">
            <v>7826</v>
          </cell>
          <cell r="B882" t="str">
            <v>MASCARILLA DESECHABLE CON VALVULA CONTRA POLVO Y PARTICULAS NO TOXICAS</v>
          </cell>
          <cell r="C882" t="str">
            <v>UN</v>
          </cell>
          <cell r="D882">
            <v>4165</v>
          </cell>
        </row>
        <row r="883">
          <cell r="A883">
            <v>7827</v>
          </cell>
          <cell r="B883" t="str">
            <v>PROTECTOR AUDITIVO TIPO TAPON INSERCION EN SILICONA CON CORDEL EN ESTUCHE</v>
          </cell>
          <cell r="C883" t="str">
            <v>PAR</v>
          </cell>
          <cell r="D883">
            <v>1785</v>
          </cell>
        </row>
        <row r="884">
          <cell r="A884">
            <v>7830</v>
          </cell>
          <cell r="B884" t="str">
            <v>CARTUCHO VAPORES ORGANICOS</v>
          </cell>
          <cell r="C884" t="str">
            <v>PAR</v>
          </cell>
          <cell r="D884">
            <v>17950</v>
          </cell>
        </row>
        <row r="885">
          <cell r="A885">
            <v>7832</v>
          </cell>
          <cell r="B885" t="str">
            <v>BARBUQUEJO EN REATA CON MENTONERA CON TRES APOYOS PARA CASCO</v>
          </cell>
          <cell r="C885" t="str">
            <v>UN</v>
          </cell>
          <cell r="D885">
            <v>4641</v>
          </cell>
        </row>
        <row r="886">
          <cell r="A886">
            <v>7836</v>
          </cell>
          <cell r="B886" t="str">
            <v>ARNES MULTIPROPOSITO CON ESLINGA - 4 ANILLOS - PARA RESTRICCION Y DETENCION DE CAIDAS CON PUNTO FIJO</v>
          </cell>
          <cell r="C886" t="str">
            <v>UN</v>
          </cell>
          <cell r="D886">
            <v>237881</v>
          </cell>
        </row>
        <row r="887">
          <cell r="A887">
            <v>7837</v>
          </cell>
          <cell r="B887" t="str">
            <v>ESLINGA SEGURIDAD CINTA DE NYLON EN Y CON AMORTIGUADOR Y 2 MOSQUETONES GRANDES</v>
          </cell>
          <cell r="C887" t="str">
            <v>UN</v>
          </cell>
          <cell r="D887">
            <v>190281</v>
          </cell>
        </row>
        <row r="888">
          <cell r="A888">
            <v>7838</v>
          </cell>
          <cell r="B888" t="str">
            <v>IMPERMEABLE INDUSTRIAL PVC CON CAPUCHA EN NYLON</v>
          </cell>
          <cell r="C888" t="str">
            <v>UN</v>
          </cell>
          <cell r="D888">
            <v>33201</v>
          </cell>
        </row>
        <row r="889">
          <cell r="A889">
            <v>7839</v>
          </cell>
          <cell r="B889" t="str">
            <v>OVEROL IMPERMEABLE INDUSTRIAL AMARILLO 2 PIEZAS CON CAPUCHA</v>
          </cell>
          <cell r="C889" t="str">
            <v>UN</v>
          </cell>
          <cell r="D889">
            <v>29631</v>
          </cell>
        </row>
        <row r="890">
          <cell r="A890">
            <v>7844</v>
          </cell>
          <cell r="B890" t="str">
            <v>GUANTE NITRILO 13" RESISTENTE CONTRA QUIMICOS COMBUSTIBLES SOLVENTES GRASAS</v>
          </cell>
          <cell r="C890" t="str">
            <v>PAR</v>
          </cell>
          <cell r="D890">
            <v>6188</v>
          </cell>
        </row>
        <row r="891">
          <cell r="A891">
            <v>7846</v>
          </cell>
          <cell r="B891" t="str">
            <v>GUANTE CARNAZA REFORZADO EN CARNAZA LARGO</v>
          </cell>
          <cell r="C891" t="str">
            <v>PAR</v>
          </cell>
          <cell r="D891">
            <v>9401</v>
          </cell>
        </row>
        <row r="892">
          <cell r="A892">
            <v>7850</v>
          </cell>
          <cell r="B892" t="str">
            <v>CINTA PARA SEÑALIZACION DE 500MT X 4" PELIGRO CALIBRE 3.5</v>
          </cell>
          <cell r="C892" t="str">
            <v>ROLLO</v>
          </cell>
          <cell r="D892">
            <v>19441</v>
          </cell>
        </row>
        <row r="893">
          <cell r="A893">
            <v>7851</v>
          </cell>
          <cell r="B893" t="str">
            <v>RESPIRADOR PARA GASES DOBLE SIN CARTUCHO</v>
          </cell>
          <cell r="C893" t="str">
            <v>UN</v>
          </cell>
          <cell r="D893">
            <v>16900</v>
          </cell>
        </row>
        <row r="894">
          <cell r="A894">
            <v>7852</v>
          </cell>
          <cell r="B894" t="str">
            <v>TELA VERDE PARA CERRAMIENTO 2.10 METRO DE ANCHO DE 60GR</v>
          </cell>
          <cell r="C894" t="str">
            <v>ML</v>
          </cell>
          <cell r="D894">
            <v>2089</v>
          </cell>
        </row>
        <row r="895">
          <cell r="A895">
            <v>7870</v>
          </cell>
          <cell r="B895" t="str">
            <v>VÍDEO BEAM - ALQUILER POR DIA</v>
          </cell>
          <cell r="C895" t="str">
            <v>DIA</v>
          </cell>
          <cell r="D895">
            <v>101150</v>
          </cell>
        </row>
        <row r="896">
          <cell r="A896">
            <v>7874</v>
          </cell>
          <cell r="B896" t="str">
            <v>GRAVEDAD ESPECÍFICA BULK Y DENSIDAD DE MEZCLAS ASFÁLTICAS COMPACTADAS NO ABSORBENTES EMPLEANDO ESPECÍMENES SATURADOS Y SUPERFICIALMENTE SECOS</v>
          </cell>
          <cell r="C896" t="str">
            <v>UN</v>
          </cell>
          <cell r="D896">
            <v>35581</v>
          </cell>
        </row>
        <row r="897">
          <cell r="A897">
            <v>7876</v>
          </cell>
          <cell r="B897" t="str">
            <v>EXTRACCIÓN CUANTITATIVA DEL ASFÁLTO EN MEZCLAS PARA PAVIMENTOS</v>
          </cell>
          <cell r="C897" t="str">
            <v>UN</v>
          </cell>
          <cell r="D897">
            <v>121380</v>
          </cell>
        </row>
        <row r="898">
          <cell r="A898">
            <v>7877</v>
          </cell>
          <cell r="B898" t="str">
            <v>RESISTENCIA A LA FLEXIÓN DEL CONCRETO USANDO UNA VIGA SIMPLEMENTE APOYADA Y CARGADA EN LOS TERCIOS DE LA LUZ LIBRE</v>
          </cell>
          <cell r="C898" t="str">
            <v>UN</v>
          </cell>
          <cell r="D898">
            <v>23205</v>
          </cell>
        </row>
        <row r="899">
          <cell r="A899">
            <v>7884</v>
          </cell>
          <cell r="B899" t="str">
            <v>SARDINEL ESPECIAL A 110 - RAMPA B (600X400X500MM)</v>
          </cell>
          <cell r="C899" t="str">
            <v>UN</v>
          </cell>
          <cell r="D899">
            <v>55930</v>
          </cell>
        </row>
        <row r="900">
          <cell r="A900">
            <v>7891</v>
          </cell>
          <cell r="B900" t="str">
            <v>ESMALTE ALQUIDICO</v>
          </cell>
          <cell r="C900" t="str">
            <v>GLN</v>
          </cell>
          <cell r="D900">
            <v>32600</v>
          </cell>
        </row>
        <row r="901">
          <cell r="A901">
            <v>7892</v>
          </cell>
          <cell r="B901" t="str">
            <v>EQUIPO VACTOR - SONDEO - LIMPIEZA - RECOLECCIÓN DE LODOS NO PELIGROSOS</v>
          </cell>
          <cell r="C901" t="str">
            <v>HR</v>
          </cell>
          <cell r="D901">
            <v>261800</v>
          </cell>
        </row>
        <row r="902">
          <cell r="A902">
            <v>7896</v>
          </cell>
          <cell r="B902" t="str">
            <v>IMPRESIÓN HOJA CARTA, A 1X0 TINTAS EN PAPEL BOND DE 75 GR.</v>
          </cell>
          <cell r="C902" t="str">
            <v>UN</v>
          </cell>
          <cell r="D902">
            <v>150</v>
          </cell>
        </row>
        <row r="903">
          <cell r="A903">
            <v>7897</v>
          </cell>
          <cell r="B903" t="str">
            <v>AFICHE TAMAÑO MEDIO PLIEGO A 4X0 TINTAS EN PROPALCOTE DE 115 GR.</v>
          </cell>
          <cell r="C903" t="str">
            <v>UN</v>
          </cell>
          <cell r="D903">
            <v>531</v>
          </cell>
        </row>
        <row r="904">
          <cell r="A904">
            <v>7898</v>
          </cell>
          <cell r="B904" t="str">
            <v>PLEGABLES DE SOSTENIBILIDAD EN TRES CUERPOS TAMAÑO CARTA A 4X4 TINTAS EN PROPALCOTE.</v>
          </cell>
          <cell r="C904" t="str">
            <v>UN</v>
          </cell>
          <cell r="D904">
            <v>260</v>
          </cell>
        </row>
        <row r="905">
          <cell r="A905">
            <v>7900</v>
          </cell>
          <cell r="B905" t="str">
            <v>VOLANTES TAMAÑO CARTA POLICROMÍA DE 114 GR.</v>
          </cell>
          <cell r="C905" t="str">
            <v>UN</v>
          </cell>
          <cell r="D905">
            <v>150</v>
          </cell>
        </row>
        <row r="906">
          <cell r="A906">
            <v>7901</v>
          </cell>
          <cell r="B906" t="str">
            <v>VOLANTES TAMAÑO 1/2 CARTA POLICROMÍA COTE DE 115 GR.</v>
          </cell>
          <cell r="C906" t="str">
            <v>UN</v>
          </cell>
          <cell r="D906">
            <v>80</v>
          </cell>
        </row>
        <row r="907">
          <cell r="A907">
            <v>7904</v>
          </cell>
          <cell r="B907" t="str">
            <v>EXÁMEN MÉDICO OCUPACIONAL DE INGRESO O RETIRO</v>
          </cell>
          <cell r="C907" t="str">
            <v>UN</v>
          </cell>
          <cell r="D907">
            <v>25000</v>
          </cell>
        </row>
        <row r="908">
          <cell r="A908">
            <v>7906</v>
          </cell>
          <cell r="B908" t="str">
            <v>EXAMEN DE AUDIOMETRÍA DE INGRESO O EGRESO</v>
          </cell>
          <cell r="C908" t="str">
            <v>UN</v>
          </cell>
          <cell r="D908">
            <v>18000</v>
          </cell>
        </row>
        <row r="909">
          <cell r="A909">
            <v>7908</v>
          </cell>
          <cell r="B909" t="str">
            <v>EXAMEN DE OPTOMETRÍA DE INGRESO O EGRESO</v>
          </cell>
          <cell r="C909" t="str">
            <v>UN</v>
          </cell>
          <cell r="D909">
            <v>15000</v>
          </cell>
        </row>
        <row r="910">
          <cell r="A910">
            <v>7910</v>
          </cell>
          <cell r="B910" t="str">
            <v>EXAMEN DE ESPIROMETRÍA DE INGRESO O EGRESO</v>
          </cell>
          <cell r="C910" t="str">
            <v>UN</v>
          </cell>
          <cell r="D910">
            <v>15000</v>
          </cell>
        </row>
        <row r="911">
          <cell r="A911">
            <v>7919</v>
          </cell>
          <cell r="B911" t="str">
            <v>EQUIPO DE PINTURA PARA ESMALTE ALQUIDICO</v>
          </cell>
          <cell r="C911" t="str">
            <v>DIA</v>
          </cell>
          <cell r="D911">
            <v>45000</v>
          </cell>
        </row>
        <row r="912">
          <cell r="A912">
            <v>7921</v>
          </cell>
          <cell r="B912" t="str">
            <v>CONCRETO MR41 DE RESISTENCIA ACELERADA (3 días)</v>
          </cell>
          <cell r="C912" t="str">
            <v>M3</v>
          </cell>
          <cell r="D912">
            <v>443870</v>
          </cell>
        </row>
        <row r="913">
          <cell r="A913">
            <v>7922</v>
          </cell>
          <cell r="B913" t="str">
            <v>HIDROLAVADORA MOTOR A GASOLINA PRESION 3200 PSI CAUDAL 14-15 LT/MIN - INCLUYE COMBUSTIBLE</v>
          </cell>
          <cell r="C913" t="str">
            <v>HR</v>
          </cell>
          <cell r="D913">
            <v>3813</v>
          </cell>
        </row>
        <row r="914">
          <cell r="A914">
            <v>7923</v>
          </cell>
          <cell r="B914" t="str">
            <v>DETERGENTE/DESENGRASANTE INDUSTRIAL</v>
          </cell>
          <cell r="C914" t="str">
            <v>KG</v>
          </cell>
          <cell r="D914">
            <v>15550</v>
          </cell>
        </row>
        <row r="915">
          <cell r="A915">
            <v>7926</v>
          </cell>
          <cell r="B915" t="str">
            <v>TACHÓN PLÁSTICO  REFLECTIVO ALTA RESISTENCIA DE L:40cm x Ancho:15cm x Alto:8cm INCLUYE TORNILLOS DE ANCLAJE</v>
          </cell>
          <cell r="C915" t="str">
            <v>UN</v>
          </cell>
          <cell r="D915">
            <v>21420</v>
          </cell>
        </row>
        <row r="916">
          <cell r="A916">
            <v>7932</v>
          </cell>
          <cell r="B916" t="str">
            <v>TUBERÍA PVC PRESIÓN 1/2" RDE 9 500 PSI</v>
          </cell>
          <cell r="C916" t="str">
            <v>ML</v>
          </cell>
          <cell r="D916">
            <v>3588</v>
          </cell>
        </row>
        <row r="917">
          <cell r="A917">
            <v>7934</v>
          </cell>
          <cell r="B917" t="str">
            <v>KIT DE NIVELACIÓN PARA HIDRANTE  DE DIÁMETRO DE 6", LONGITUD 400mm , INCLUYE TODOS LOS ELEMENTOS NECESARIOS PARA SU INSTALACIÓN</v>
          </cell>
          <cell r="C917" t="str">
            <v>UN</v>
          </cell>
          <cell r="D917">
            <v>655155</v>
          </cell>
        </row>
        <row r="918">
          <cell r="A918">
            <v>7939</v>
          </cell>
          <cell r="B918" t="str">
            <v>REDUCCIÓN CONCENTRICA HD EL 4" x 3"</v>
          </cell>
          <cell r="C918" t="str">
            <v>UN</v>
          </cell>
          <cell r="D918">
            <v>122570</v>
          </cell>
        </row>
        <row r="919">
          <cell r="A919">
            <v>7941</v>
          </cell>
          <cell r="B919" t="str">
            <v>REDUCCIÓN HD 6" x 4" J.H.</v>
          </cell>
          <cell r="C919" t="str">
            <v>UN</v>
          </cell>
          <cell r="D919">
            <v>296310</v>
          </cell>
        </row>
        <row r="920">
          <cell r="A920">
            <v>7942</v>
          </cell>
          <cell r="B920" t="str">
            <v>REDUCCIÓN HD 4" x 2" J.H.</v>
          </cell>
          <cell r="C920" t="str">
            <v>UN</v>
          </cell>
          <cell r="D920">
            <v>105910</v>
          </cell>
        </row>
        <row r="921">
          <cell r="A921">
            <v>7945</v>
          </cell>
          <cell r="B921" t="str">
            <v>CINTA TEFLON - CINTA SELLANTE 1/2" x 0.20 DENSIDAD</v>
          </cell>
          <cell r="C921" t="str">
            <v>ML</v>
          </cell>
          <cell r="D921">
            <v>129</v>
          </cell>
        </row>
        <row r="922">
          <cell r="A922">
            <v>7946</v>
          </cell>
          <cell r="B922" t="str">
            <v>SOLDADURA DE ESTAÑO ROLLO DE 250 GR. 1/16"</v>
          </cell>
          <cell r="C922" t="str">
            <v>LB</v>
          </cell>
          <cell r="D922">
            <v>63300</v>
          </cell>
        </row>
        <row r="923">
          <cell r="A923">
            <v>7947</v>
          </cell>
          <cell r="B923" t="str">
            <v>CAJILLA PLASTICA Y TAPA EN POLIPROPILENO PARA MEDIDOR.</v>
          </cell>
          <cell r="C923" t="str">
            <v>UN</v>
          </cell>
          <cell r="D923">
            <v>189210</v>
          </cell>
        </row>
        <row r="924">
          <cell r="A924">
            <v>7948</v>
          </cell>
          <cell r="B924" t="str">
            <v>TUBERÍA DE ACERO GALVANIZADO 1". Espesor del tubo (1.5mm)</v>
          </cell>
          <cell r="C924" t="str">
            <v>ML</v>
          </cell>
          <cell r="D924">
            <v>4967</v>
          </cell>
        </row>
        <row r="925">
          <cell r="A925">
            <v>7949</v>
          </cell>
          <cell r="B925" t="str">
            <v>KIT SILLA YEE 200 x 160 PVC</v>
          </cell>
          <cell r="C925" t="str">
            <v>UN</v>
          </cell>
          <cell r="D925">
            <v>108232</v>
          </cell>
        </row>
        <row r="926">
          <cell r="A926">
            <v>7950</v>
          </cell>
          <cell r="B926" t="str">
            <v>KIT SILLA YEE 315 x 160 PVC</v>
          </cell>
          <cell r="C926" t="str">
            <v>UN</v>
          </cell>
          <cell r="D926">
            <v>183976</v>
          </cell>
        </row>
        <row r="927">
          <cell r="A927">
            <v>7953</v>
          </cell>
          <cell r="B927" t="str">
            <v>PASTO KIKUYO CORTADO A MÁQUINA (INCLUYE SUMINISTRO Y RIEGO DE TIERRA FERTIL DE 10 cm DE ESPESOR E INSTALACIÓN Y SIEMBRA DE PASTO Y SALADO Y NIVELACIÓN</v>
          </cell>
          <cell r="C927" t="str">
            <v>M2</v>
          </cell>
          <cell r="D927">
            <v>51170</v>
          </cell>
        </row>
        <row r="928">
          <cell r="A928">
            <v>7955</v>
          </cell>
          <cell r="B928" t="str">
            <v>NOGAL H= 1.5 mt. INCLUYE SIEMBRA, CAJA, TIERRA, ABONO Y TUTOR</v>
          </cell>
          <cell r="C928" t="str">
            <v>UN</v>
          </cell>
          <cell r="D928">
            <v>200000</v>
          </cell>
        </row>
        <row r="929">
          <cell r="A929">
            <v>7956</v>
          </cell>
          <cell r="B929" t="str">
            <v>ROBLE H= 1.5 mt. INCLUYE SIEMBRA, CAJA, TIERRA, ABONO Y TUTOR</v>
          </cell>
          <cell r="C929" t="str">
            <v>UN</v>
          </cell>
          <cell r="D929">
            <v>150000</v>
          </cell>
        </row>
        <row r="930">
          <cell r="A930">
            <v>7957</v>
          </cell>
          <cell r="B930" t="str">
            <v>CAUCHO SABANERO H= 1.5 mt. INCLUYE SIEMBRA, CAJA, TIERRA, ABONO Y TUTOR</v>
          </cell>
          <cell r="C930" t="str">
            <v>UN</v>
          </cell>
          <cell r="D930">
            <v>158026</v>
          </cell>
        </row>
        <row r="931">
          <cell r="A931">
            <v>7958</v>
          </cell>
          <cell r="B931" t="str">
            <v>MAGNÓLIO H= 1.5 mt. INCLUYE SIEMBRA, CAJA, TIERRA, ABONO Y TUTOR</v>
          </cell>
          <cell r="C931" t="str">
            <v>UN</v>
          </cell>
          <cell r="D931">
            <v>220150</v>
          </cell>
        </row>
        <row r="932">
          <cell r="A932">
            <v>7959</v>
          </cell>
          <cell r="B932" t="str">
            <v>YARUMO H= 1.5 mt. INCLUYE SIEMBRA, CAJA, TIERRA, ABONO Y TUTOR</v>
          </cell>
          <cell r="C932" t="str">
            <v>UN</v>
          </cell>
          <cell r="D932">
            <v>225624</v>
          </cell>
        </row>
        <row r="933">
          <cell r="A933">
            <v>7961</v>
          </cell>
          <cell r="B933" t="str">
            <v>TUBO EN CONCRETO ALTA RESISTENCIA D= 10".</v>
          </cell>
          <cell r="C933" t="str">
            <v>ML</v>
          </cell>
          <cell r="D933">
            <v>203381</v>
          </cell>
        </row>
        <row r="934">
          <cell r="A934">
            <v>7962</v>
          </cell>
          <cell r="B934" t="str">
            <v>TUBO EN CONCRETO ALTA RESISTENCIA D= 12".</v>
          </cell>
          <cell r="C934" t="str">
            <v>ML</v>
          </cell>
          <cell r="D934">
            <v>246739</v>
          </cell>
        </row>
        <row r="935">
          <cell r="A935">
            <v>7963</v>
          </cell>
          <cell r="B935" t="str">
            <v>TUBO EN CONCRETO ALTA RESISTENCIA D= 14" EXTRA REFORZADO</v>
          </cell>
          <cell r="C935" t="str">
            <v>ML</v>
          </cell>
          <cell r="D935">
            <v>301881</v>
          </cell>
        </row>
        <row r="936">
          <cell r="A936">
            <v>7965</v>
          </cell>
          <cell r="B936" t="str">
            <v>REDUCCIÓN HD 4" x 3" J.H.</v>
          </cell>
          <cell r="C936" t="str">
            <v>UN</v>
          </cell>
          <cell r="D936">
            <v>122570</v>
          </cell>
        </row>
        <row r="937">
          <cell r="A937">
            <v>7966</v>
          </cell>
          <cell r="B937" t="str">
            <v>REDUCCIÓN HD 8" x 6" J.H.</v>
          </cell>
          <cell r="C937" t="str">
            <v>UN</v>
          </cell>
          <cell r="D937">
            <v>398650</v>
          </cell>
        </row>
        <row r="938">
          <cell r="A938">
            <v>7967</v>
          </cell>
          <cell r="B938" t="str">
            <v>KIT DE NIVELACIÓN PARA HIDRANTE TRÁFICO DE DIÁMETRO DE 4", LONGITUD 400mm , INCLUYE TODOS LOS ELEMENTOS NECESARIOS PARA SU INSTALACIÓN</v>
          </cell>
          <cell r="C938" t="str">
            <v>UN</v>
          </cell>
          <cell r="D938">
            <v>771120</v>
          </cell>
        </row>
        <row r="939">
          <cell r="A939">
            <v>7968</v>
          </cell>
          <cell r="B939" t="str">
            <v>JUEGO DE MOLDES PARA ESTAMPADO CONCRETO</v>
          </cell>
          <cell r="C939" t="str">
            <v>UN</v>
          </cell>
          <cell r="D939">
            <v>261800</v>
          </cell>
        </row>
        <row r="940">
          <cell r="A940">
            <v>7969</v>
          </cell>
          <cell r="B940" t="str">
            <v>COLOR ENDURECEDOR DE CUARZO - OCRE (4 Kg/m2)</v>
          </cell>
          <cell r="C940" t="str">
            <v>M2</v>
          </cell>
          <cell r="D940">
            <v>7378</v>
          </cell>
        </row>
        <row r="941">
          <cell r="A941">
            <v>7970</v>
          </cell>
          <cell r="B941" t="str">
            <v>DESMOLDANTE EN POLVO COLOR (0.2 Kg/m2)</v>
          </cell>
          <cell r="C941" t="str">
            <v>M2</v>
          </cell>
          <cell r="D941">
            <v>3760</v>
          </cell>
        </row>
        <row r="942">
          <cell r="A942">
            <v>7971</v>
          </cell>
          <cell r="B942" t="str">
            <v>SELLADOR ACRÍLICO TRANSPARENTE SEMILUSTRE (0.25 L/m2)</v>
          </cell>
          <cell r="C942" t="str">
            <v>M2</v>
          </cell>
          <cell r="D942">
            <v>5117</v>
          </cell>
        </row>
        <row r="943">
          <cell r="A943">
            <v>7973</v>
          </cell>
          <cell r="B943" t="str">
            <v>ADHESIVO TIPO LATEX PARA MORTERO</v>
          </cell>
          <cell r="C943" t="str">
            <v>KG</v>
          </cell>
          <cell r="D943">
            <v>19270</v>
          </cell>
        </row>
        <row r="944">
          <cell r="A944">
            <v>7974</v>
          </cell>
          <cell r="B944" t="str">
            <v>SELLANTE PARA PISO</v>
          </cell>
          <cell r="C944" t="str">
            <v>GLN</v>
          </cell>
          <cell r="D944">
            <v>69990</v>
          </cell>
        </row>
        <row r="945">
          <cell r="A945">
            <v>7976</v>
          </cell>
          <cell r="B945" t="str">
            <v>SUBBASE GRANULAR PEA (SBG_PEA)</v>
          </cell>
          <cell r="C945" t="str">
            <v>M3</v>
          </cell>
          <cell r="D945">
            <v>41650</v>
          </cell>
        </row>
        <row r="946">
          <cell r="A946">
            <v>7977</v>
          </cell>
          <cell r="B946" t="str">
            <v>MATERIAL SELECCIONADO</v>
          </cell>
          <cell r="C946" t="str">
            <v>M3</v>
          </cell>
          <cell r="D946">
            <v>16660</v>
          </cell>
        </row>
        <row r="947">
          <cell r="A947">
            <v>7979</v>
          </cell>
          <cell r="B947" t="str">
            <v>CINTA MÉTRICA DE 30 MT</v>
          </cell>
          <cell r="C947" t="str">
            <v>UN</v>
          </cell>
          <cell r="D947">
            <v>29900</v>
          </cell>
        </row>
        <row r="948">
          <cell r="A948">
            <v>7981</v>
          </cell>
          <cell r="B948" t="str">
            <v>JUNTA DE DILATACIÓN ELASTOMÉRICA 250 TAMAÑO 64 x  70 mm</v>
          </cell>
          <cell r="C948" t="str">
            <v>ML</v>
          </cell>
          <cell r="D948">
            <v>68033</v>
          </cell>
        </row>
        <row r="949">
          <cell r="A949">
            <v>7983</v>
          </cell>
          <cell r="B949" t="str">
            <v>ALQUILER DÍA - CAMIONETA 1300-2000 cc - MODELO 2011-2008 (75% INCIDENCIA)</v>
          </cell>
          <cell r="C949" t="str">
            <v>DIA</v>
          </cell>
          <cell r="D949">
            <v>150100</v>
          </cell>
        </row>
        <row r="950">
          <cell r="A950">
            <v>7984</v>
          </cell>
          <cell r="B950" t="str">
            <v>CARROTANQUE IRRIGADOR DE ASFALTO CAPACIDAD APROX 3000 LT</v>
          </cell>
          <cell r="C950" t="str">
            <v>HR</v>
          </cell>
          <cell r="D950">
            <v>50000</v>
          </cell>
        </row>
        <row r="951">
          <cell r="A951">
            <v>7989</v>
          </cell>
          <cell r="B951" t="str">
            <v>VEHÍCULO CAPACIDAD 3 TONELADAS O SUPERIOR - MODELO 2012-2009 (75% INCIDENCIA)</v>
          </cell>
          <cell r="C951" t="str">
            <v>MES</v>
          </cell>
          <cell r="D951">
            <v>8753250</v>
          </cell>
        </row>
        <row r="952">
          <cell r="A952">
            <v>7992</v>
          </cell>
          <cell r="B952" t="str">
            <v>AVISO PUNTO CREA 1.50m x 0.90m EN LÁMINA GALVANIZADA CAL. 24. INCLUYE SUMINISTRO E INSTALACIÓN</v>
          </cell>
          <cell r="C952" t="str">
            <v>UN</v>
          </cell>
          <cell r="D952">
            <v>416500</v>
          </cell>
        </row>
        <row r="953">
          <cell r="A953">
            <v>7993</v>
          </cell>
          <cell r="B953" t="str">
            <v>CARPA VESTIER 2.0m x 2.0m TECHO Y ESTRUCTURA CON LATERALES EN LONA</v>
          </cell>
          <cell r="C953" t="str">
            <v>UN/MES</v>
          </cell>
          <cell r="D953">
            <v>1035300</v>
          </cell>
        </row>
        <row r="954">
          <cell r="A954">
            <v>7994</v>
          </cell>
          <cell r="B954" t="str">
            <v>MALLA DE GALLINERO 1 1/4" (ROLLO 0.90m x 10.0m)</v>
          </cell>
          <cell r="C954" t="str">
            <v>M2</v>
          </cell>
          <cell r="D954">
            <v>1519</v>
          </cell>
        </row>
        <row r="955">
          <cell r="A955">
            <v>7999</v>
          </cell>
          <cell r="B955" t="str">
            <v>ADITIVO POTENCIALIZADOR DE CEMENTO (AUMENTO DE RESISTENCIA Y FLEXIBILIDAD DE SUELO)</v>
          </cell>
          <cell r="C955" t="str">
            <v>KG</v>
          </cell>
          <cell r="D955">
            <v>178500</v>
          </cell>
        </row>
        <row r="956">
          <cell r="A956">
            <v>8000</v>
          </cell>
          <cell r="B956" t="str">
            <v>INSPECCIÓN DE REDES DE ALCANTARILLADO CON SISTEMA CCTV PARA DIÁMETROS ENTRE 6" Y 36". INCL MANO DE OBRA IDÓNEA, INFORME ESCRITO DE DIAGNÓSTICO Y DVD CON VIDEO. INCL IVA</v>
          </cell>
          <cell r="C956" t="str">
            <v>ML</v>
          </cell>
          <cell r="D956">
            <v>10710</v>
          </cell>
        </row>
        <row r="957">
          <cell r="A957">
            <v>8001</v>
          </cell>
          <cell r="B957" t="str">
            <v>INSPECCIÓN DE REDES DE ALCANTARILLADO CON SISTEMA CCTV  PARA DIÁMETROS MAYORES A 36". INCL MANO DE OBRA IDÓNEA, INFORME ESCRITO DE DIAGNÓSTICO Y DVD CON VIDEO. INCL IVA</v>
          </cell>
          <cell r="C957" t="str">
            <v>ML</v>
          </cell>
          <cell r="D957">
            <v>13090</v>
          </cell>
        </row>
        <row r="958">
          <cell r="A958">
            <v>8002</v>
          </cell>
          <cell r="B958" t="str">
            <v>LAVADO Y SONDEO DE REDES DE ALCANTARILLADO ENTRE 6" Y 18" DE DIÁMETRO Y CON GRADO DE COLMATACIÓN MENOR DEL 30%. INCL MANO DE OBRA IDÓNEA, SEÑALIZACIÓN BÁSICA, SUMIN DE COMBUSTIBLE Y AGUA. INCL. IVA</v>
          </cell>
          <cell r="C958" t="str">
            <v>ML</v>
          </cell>
          <cell r="D958">
            <v>14875</v>
          </cell>
        </row>
        <row r="959">
          <cell r="A959">
            <v>8003</v>
          </cell>
          <cell r="B959" t="str">
            <v>LAVADO Y SONDEO DE REDES DE ALCANTARILLADO ENTRE 16" Y 36" DE DIÁMETRO Y CON GRADO DE COLMATACIÓN MENOR DEL 30%. INCLUYE MANO DE OBRA IDÓNEA, SEÑALIZACIÓN BÁSICA, SUMIN DE COMBUSTIBLE Y AGUA. INCL IVA</v>
          </cell>
          <cell r="C959" t="str">
            <v>ML</v>
          </cell>
          <cell r="D959">
            <v>16065</v>
          </cell>
        </row>
        <row r="960">
          <cell r="A960">
            <v>8011</v>
          </cell>
          <cell r="B960" t="str">
            <v>COMPRESIÓN TRIAXIAL EN CONDICIÓN CD CONSOLIDADO - DRENADO SOBRE SUELOS (3 PUNTOS)</v>
          </cell>
          <cell r="C960" t="str">
            <v>UN</v>
          </cell>
          <cell r="D960">
            <v>2133800</v>
          </cell>
        </row>
        <row r="961">
          <cell r="A961">
            <v>8012</v>
          </cell>
          <cell r="B961" t="str">
            <v>CBR SOBRE MUESTRA INALTERADA (SUELOS COHESIVOS)</v>
          </cell>
          <cell r="C961" t="str">
            <v>UN</v>
          </cell>
          <cell r="D961">
            <v>133280</v>
          </cell>
        </row>
        <row r="962">
          <cell r="A962">
            <v>8015</v>
          </cell>
          <cell r="B962" t="str">
            <v>COMPRESIÓN INCONFINADA EN MUESTRAS DE SUELO</v>
          </cell>
          <cell r="C962" t="str">
            <v>UN</v>
          </cell>
          <cell r="D962">
            <v>72471</v>
          </cell>
        </row>
        <row r="963">
          <cell r="A963">
            <v>8019</v>
          </cell>
          <cell r="B963" t="str">
            <v>RELACIONES HUMEDAD - PESO UNITARIO SECO EN LOS SUELOS (ENSAYO MODIFICADO DE COMPACTACIÓN)</v>
          </cell>
          <cell r="C963" t="str">
            <v>UN</v>
          </cell>
          <cell r="D963">
            <v>137100</v>
          </cell>
        </row>
        <row r="964">
          <cell r="A964">
            <v>8025</v>
          </cell>
          <cell r="B964" t="str">
            <v>DETECCIÓN DEL REFUERZO UTILIZANDO FERROSCAN (POR DÍA)</v>
          </cell>
          <cell r="C964" t="str">
            <v>DIA</v>
          </cell>
          <cell r="D964">
            <v>832000</v>
          </cell>
        </row>
        <row r="965">
          <cell r="A965">
            <v>8026</v>
          </cell>
          <cell r="B965" t="str">
            <v>DETERMINACIÓN DE LA PROFUNDIDAD DE CARBONATACIÓN EN CONCRETO ENDURECIDO Y PUESTO EN SERVICIO</v>
          </cell>
          <cell r="C965" t="str">
            <v>UN</v>
          </cell>
          <cell r="D965">
            <v>33046</v>
          </cell>
        </row>
        <row r="966">
          <cell r="A966">
            <v>8028</v>
          </cell>
          <cell r="B966" t="str">
            <v>DETERMINACIÓN DEL NÚMERO DE REBOTE (ÍNDICE ESCLEROMÉTRICO) EN EL CONCRETO ENDURECIDO, ZONA POR ELEMENTO.</v>
          </cell>
          <cell r="C966" t="str">
            <v>UN</v>
          </cell>
          <cell r="D966">
            <v>91035</v>
          </cell>
        </row>
        <row r="967">
          <cell r="A967">
            <v>8033</v>
          </cell>
          <cell r="B967" t="str">
            <v>SEMÁFORO VEHICULAR DE POLICARBONATO (3x200), LENTES DE POLICARBONATO DE 8", TRES LUCES, SISTEMA DE ILUMINACIÓN A LEDS. SUMINISTRO E INSTALACIÓN</v>
          </cell>
          <cell r="C967" t="str">
            <v>UN</v>
          </cell>
          <cell r="D967">
            <v>3410540</v>
          </cell>
        </row>
        <row r="968">
          <cell r="A968">
            <v>8034</v>
          </cell>
          <cell r="B968" t="str">
            <v>SEMÁFORO PEATONAL DE POLICARBONATO (2x200), LENTES DE POLICARBONATO DE 8", DOS LUCES, SISTEMA DE ILUMINACIÓN A LEDS. SUMINISTRO E INSTALACIÓN</v>
          </cell>
          <cell r="C968" t="str">
            <v>UN</v>
          </cell>
          <cell r="D968">
            <v>2483530</v>
          </cell>
        </row>
        <row r="969">
          <cell r="A969">
            <v>8035</v>
          </cell>
          <cell r="B969" t="str">
            <v>POSTE TIPO MÁSTIL T1 (3.60m) EN TUBO SCH 40 GALVANIZADO Y PINTADO - SUMINISTRO E INSTALACIÓN</v>
          </cell>
          <cell r="C969" t="str">
            <v>UN</v>
          </cell>
          <cell r="D969">
            <v>1494402</v>
          </cell>
        </row>
        <row r="970">
          <cell r="A970">
            <v>8036</v>
          </cell>
          <cell r="B970" t="str">
            <v>POSTE TIPO MÉNSULA T2 (5.50m) EN TUBO SCH 40 GALVANIZADO Y PINTADO. SUMINISTRO E INSTALACION</v>
          </cell>
          <cell r="C970" t="str">
            <v>UN</v>
          </cell>
          <cell r="D970">
            <v>2779840</v>
          </cell>
        </row>
        <row r="971">
          <cell r="A971">
            <v>8037</v>
          </cell>
          <cell r="B971" t="str">
            <v>CABLE ELÉCTRICO 4x16 AWG PARA CONTROL DE SEMÁFOROS VEHICULARES TIPO ST CU 600V 75°C</v>
          </cell>
          <cell r="C971" t="str">
            <v>ML</v>
          </cell>
          <cell r="D971">
            <v>5900</v>
          </cell>
        </row>
        <row r="972">
          <cell r="A972">
            <v>8038</v>
          </cell>
          <cell r="B972" t="str">
            <v>CABLE ELÉCTRICO 3x16 AWG PARA CONTROL DE SEMÁFOROS PEATONALES TIPO ST CU 600V 75°C</v>
          </cell>
          <cell r="C972" t="str">
            <v>ML</v>
          </cell>
          <cell r="D972">
            <v>3000</v>
          </cell>
        </row>
        <row r="973">
          <cell r="A973">
            <v>8039</v>
          </cell>
          <cell r="B973" t="str">
            <v>CABLE ELÉCTRICO 2x8 AWG PARA ACOMETIDA TIPO ST CU 600V 75°C</v>
          </cell>
          <cell r="C973" t="str">
            <v>ML</v>
          </cell>
          <cell r="D973">
            <v>11960</v>
          </cell>
        </row>
        <row r="974">
          <cell r="A974">
            <v>8041</v>
          </cell>
          <cell r="B974" t="str">
            <v>ACERO LISO  D= 1 1/4"</v>
          </cell>
          <cell r="C974" t="str">
            <v>KG</v>
          </cell>
          <cell r="D974">
            <v>2534</v>
          </cell>
        </row>
        <row r="975">
          <cell r="A975">
            <v>8043</v>
          </cell>
          <cell r="B975" t="str">
            <v>NEOPRENO REFORZADO (doble refuerzo)</v>
          </cell>
          <cell r="C975" t="str">
            <v>dm3</v>
          </cell>
          <cell r="D975">
            <v>54413</v>
          </cell>
        </row>
        <row r="976">
          <cell r="A976">
            <v>8044</v>
          </cell>
          <cell r="B976" t="str">
            <v>ANDAMIO TUBULAR DE 1.50m (6 SECCIONES)</v>
          </cell>
          <cell r="C976" t="str">
            <v>DIA</v>
          </cell>
          <cell r="D976">
            <v>3570</v>
          </cell>
        </row>
        <row r="977">
          <cell r="A977">
            <v>8046</v>
          </cell>
          <cell r="B977" t="str">
            <v>ADAPTADOR BRIDA 12" (334mm A 352mm) R2</v>
          </cell>
          <cell r="C977" t="str">
            <v>UN</v>
          </cell>
          <cell r="D977">
            <v>809200</v>
          </cell>
        </row>
        <row r="978">
          <cell r="A978">
            <v>8047</v>
          </cell>
          <cell r="B978" t="str">
            <v>ACOPLE UNIVERSAL R1-R2 D= 8"</v>
          </cell>
          <cell r="C978" t="str">
            <v>UN</v>
          </cell>
          <cell r="D978">
            <v>361127</v>
          </cell>
        </row>
        <row r="979">
          <cell r="A979">
            <v>8048</v>
          </cell>
          <cell r="B979" t="str">
            <v>ACOPLE UNIVERSAL R1-R2 D= 12"</v>
          </cell>
          <cell r="C979" t="str">
            <v>UN</v>
          </cell>
          <cell r="D979">
            <v>708050</v>
          </cell>
        </row>
        <row r="980">
          <cell r="A980">
            <v>8049</v>
          </cell>
          <cell r="B980" t="str">
            <v>TAPA VALVULA DE SEGURIDAD CIERRE PERMANENTE No.3</v>
          </cell>
          <cell r="C980" t="str">
            <v>UN</v>
          </cell>
          <cell r="D980">
            <v>221169</v>
          </cell>
        </row>
        <row r="981">
          <cell r="A981">
            <v>8050</v>
          </cell>
          <cell r="B981" t="str">
            <v>PARAL LARGO (2.0m A 2.50m)</v>
          </cell>
          <cell r="C981" t="str">
            <v>DIA</v>
          </cell>
          <cell r="D981">
            <v>179</v>
          </cell>
        </row>
        <row r="982">
          <cell r="A982">
            <v>8051</v>
          </cell>
          <cell r="B982" t="str">
            <v>TUBERÍA ESTRUCTURAL METÁLICO CUADRADO DE 6mt (50mm x 50mm) ESPESOR 2mm</v>
          </cell>
          <cell r="C982" t="str">
            <v>UN</v>
          </cell>
          <cell r="D982">
            <v>69037</v>
          </cell>
        </row>
        <row r="983">
          <cell r="A983">
            <v>8052</v>
          </cell>
          <cell r="B983" t="str">
            <v>REGISTRO DE INCORPORACIÓN HG 1/2" CON ACOPLE</v>
          </cell>
          <cell r="C983" t="str">
            <v>UN</v>
          </cell>
          <cell r="D983">
            <v>27840</v>
          </cell>
        </row>
        <row r="984">
          <cell r="A984">
            <v>8053</v>
          </cell>
          <cell r="B984" t="str">
            <v>REGISTRO DE BOLA TIPO PESADO 1/2"</v>
          </cell>
          <cell r="C984" t="str">
            <v>UN</v>
          </cell>
          <cell r="D984">
            <v>15950</v>
          </cell>
        </row>
        <row r="985">
          <cell r="A985">
            <v>8054</v>
          </cell>
          <cell r="B985" t="str">
            <v>ADAPTADOR MACHO PVC 1/2"</v>
          </cell>
          <cell r="C985" t="str">
            <v>UN</v>
          </cell>
          <cell r="D985">
            <v>409</v>
          </cell>
        </row>
        <row r="986">
          <cell r="A986">
            <v>8055</v>
          </cell>
          <cell r="B986" t="str">
            <v>COLLAR DE DERIVACIÓN 3" x 1/2"</v>
          </cell>
          <cell r="C986" t="str">
            <v>UN</v>
          </cell>
          <cell r="D986">
            <v>38798</v>
          </cell>
        </row>
        <row r="987">
          <cell r="A987">
            <v>8056</v>
          </cell>
          <cell r="B987" t="str">
            <v>TUBERIA A.N. 2" ESPESOR= 1.9mm</v>
          </cell>
          <cell r="C987" t="str">
            <v>ML</v>
          </cell>
          <cell r="D987">
            <v>9441</v>
          </cell>
        </row>
        <row r="988">
          <cell r="A988">
            <v>8057</v>
          </cell>
          <cell r="B988" t="str">
            <v>TUBERÍA DE ACERO GALVANIZADO 1/2". Espesor del tubo (15mm)</v>
          </cell>
          <cell r="C988" t="str">
            <v>ML</v>
          </cell>
          <cell r="D988">
            <v>3461</v>
          </cell>
        </row>
        <row r="989">
          <cell r="A989">
            <v>8060</v>
          </cell>
          <cell r="B989" t="str">
            <v>TRANSPORTE DE MAQUINARIA DE 6 A 9 TONELADAS. INCLUYE ESCOLTA. VIAJE IDA Y VUELTA</v>
          </cell>
          <cell r="C989" t="str">
            <v>VIAJE</v>
          </cell>
          <cell r="D989">
            <v>863643</v>
          </cell>
        </row>
        <row r="990">
          <cell r="A990">
            <v>8061</v>
          </cell>
          <cell r="B990" t="str">
            <v>EFECTO DEL AGUA SOBRE LA RESISTENCIA A LA COMPRESIÓN DE LAS MEZCLAS ASFÁLTICAS COMPACTADAS (ENSAYO DE INMERSIÓN- COMPRESIÓN), incluye elaboración.</v>
          </cell>
          <cell r="C990" t="str">
            <v>UN</v>
          </cell>
          <cell r="D990">
            <v>618800</v>
          </cell>
        </row>
        <row r="991">
          <cell r="A991">
            <v>8062</v>
          </cell>
          <cell r="B991" t="str">
            <v>MÓDULO RESILIENTE DE SUELOS Y AGREGADOS</v>
          </cell>
          <cell r="C991" t="str">
            <v>UN</v>
          </cell>
          <cell r="D991">
            <v>1094800</v>
          </cell>
        </row>
        <row r="992">
          <cell r="A992">
            <v>8070</v>
          </cell>
          <cell r="B992" t="str">
            <v>SISTEMA DE ANCLAJE PARA POSTES METÁLICOS 3/4" x 1500 (4 PERNOS)</v>
          </cell>
          <cell r="C992" t="str">
            <v>UN</v>
          </cell>
          <cell r="D992">
            <v>119000</v>
          </cell>
        </row>
        <row r="993">
          <cell r="A993">
            <v>8073</v>
          </cell>
          <cell r="B993" t="str">
            <v>CONCRETO MR45 FAST TRACK</v>
          </cell>
          <cell r="C993" t="str">
            <v>M3</v>
          </cell>
          <cell r="D993">
            <v>523600</v>
          </cell>
        </row>
        <row r="994">
          <cell r="A994">
            <v>8077</v>
          </cell>
          <cell r="B994" t="str">
            <v>EQUIPO DE OXICORTE</v>
          </cell>
          <cell r="C994" t="str">
            <v>DIA</v>
          </cell>
          <cell r="D994">
            <v>83300</v>
          </cell>
        </row>
        <row r="995">
          <cell r="A995">
            <v>8078</v>
          </cell>
          <cell r="B995" t="str">
            <v>YEE PVC SANITARIA D=4"</v>
          </cell>
          <cell r="C995" t="str">
            <v>UN</v>
          </cell>
          <cell r="D995">
            <v>22360</v>
          </cell>
        </row>
        <row r="996">
          <cell r="A996">
            <v>8079</v>
          </cell>
          <cell r="B996" t="str">
            <v>TEE HD 4"X2" EXTREMO LISO</v>
          </cell>
          <cell r="C996" t="str">
            <v>UN</v>
          </cell>
          <cell r="D996">
            <v>191590</v>
          </cell>
        </row>
        <row r="997">
          <cell r="A997">
            <v>8080</v>
          </cell>
          <cell r="B997" t="str">
            <v>TUBERIA ACERO CARBON ASTM A=53 SCH 40 DE D=12"</v>
          </cell>
          <cell r="C997" t="str">
            <v>ML</v>
          </cell>
          <cell r="D997">
            <v>447440</v>
          </cell>
        </row>
        <row r="998">
          <cell r="A998">
            <v>8085</v>
          </cell>
          <cell r="B998" t="str">
            <v>PLANTACION DE FUCCIA H=1.3mt (Incluye tierra, abono, tutor) SUMINISTRO</v>
          </cell>
          <cell r="C998" t="str">
            <v>UN</v>
          </cell>
          <cell r="D998">
            <v>148000</v>
          </cell>
        </row>
        <row r="999">
          <cell r="A999">
            <v>8086</v>
          </cell>
          <cell r="B999" t="str">
            <v>PLANTACION DE DURAZNILLO H=1.5mt (Incluye tierra, abono, tutor) SUMINISTRO</v>
          </cell>
          <cell r="C999" t="str">
            <v>UN</v>
          </cell>
          <cell r="D999">
            <v>150000</v>
          </cell>
        </row>
        <row r="1000">
          <cell r="A1000">
            <v>8087</v>
          </cell>
          <cell r="B1000" t="str">
            <v>PLANTACION DE CALISTEMO H=1.5mt (Incluye tierra, abono, tutor) SUMINISTRO</v>
          </cell>
          <cell r="C1000" t="str">
            <v>UN</v>
          </cell>
          <cell r="D1000">
            <v>150000</v>
          </cell>
        </row>
        <row r="1001">
          <cell r="A1001">
            <v>8088</v>
          </cell>
          <cell r="B1001" t="str">
            <v>PLANTACION DE AMARRABOLLO H=1.3mt (Incluye tierra, abono, tutor) SUMINISTRO</v>
          </cell>
          <cell r="C1001" t="str">
            <v>UN</v>
          </cell>
          <cell r="D1001">
            <v>300000</v>
          </cell>
        </row>
        <row r="1002">
          <cell r="A1002">
            <v>8089</v>
          </cell>
          <cell r="B1002" t="str">
            <v>PLANTACION DE GUAYACÁN H=1.5mt (Incluye tierra, abono, tutor) SUMINISTRO</v>
          </cell>
          <cell r="C1002" t="str">
            <v>UN</v>
          </cell>
          <cell r="D1002">
            <v>138000</v>
          </cell>
        </row>
        <row r="1003">
          <cell r="A1003">
            <v>8090</v>
          </cell>
          <cell r="B1003" t="str">
            <v>PLANTACION DE ARRAYÁN H=1.3mt (Incluye tierra, abono, tutor) SUMINISTRO</v>
          </cell>
          <cell r="C1003" t="str">
            <v>UN</v>
          </cell>
          <cell r="D1003">
            <v>150000</v>
          </cell>
        </row>
        <row r="1004">
          <cell r="A1004">
            <v>8091</v>
          </cell>
          <cell r="B1004" t="str">
            <v>PLANTACION DE CARBONERO H=1.5mt (Incluye tierra, abono, tutor) SUMINISTRO</v>
          </cell>
          <cell r="C1004" t="str">
            <v>UN</v>
          </cell>
          <cell r="D1004">
            <v>150000</v>
          </cell>
        </row>
        <row r="1005">
          <cell r="A1005">
            <v>8092</v>
          </cell>
          <cell r="B1005" t="str">
            <v>PLANTACION DE ENDRINO H=1.5mt (Incluye tierra, abono, tutor) SUMINISTRO</v>
          </cell>
          <cell r="C1005" t="str">
            <v>UN</v>
          </cell>
          <cell r="D1005">
            <v>162688</v>
          </cell>
        </row>
        <row r="1006">
          <cell r="A1006">
            <v>8093</v>
          </cell>
          <cell r="B1006" t="str">
            <v>PLANTACION DE HAYUELO  H=1.5mt (Incluye tierra, abono, tutor) SUMINISTRO</v>
          </cell>
          <cell r="C1006" t="str">
            <v>UN</v>
          </cell>
          <cell r="D1006">
            <v>150000</v>
          </cell>
        </row>
        <row r="1007">
          <cell r="A1007">
            <v>8094</v>
          </cell>
          <cell r="B1007" t="str">
            <v>PLANTACION DE FALSO PIMIENTO  H=1.3mt (Incluye tierra, abono, tutor) SUMINISTRO</v>
          </cell>
          <cell r="C1007" t="str">
            <v>UN</v>
          </cell>
          <cell r="D1007">
            <v>175280</v>
          </cell>
        </row>
        <row r="1008">
          <cell r="A1008">
            <v>8095</v>
          </cell>
          <cell r="B1008" t="str">
            <v>SIETECUEROS H= 1.5 m (Incluye aplicación y mezcla se sustrato, tutor, amarre y siembra. Incluye transporte y disposición final de sobrantes en sitio autorizado. Suministro y plantación)</v>
          </cell>
          <cell r="C1008" t="str">
            <v>UN</v>
          </cell>
          <cell r="D1008">
            <v>182344</v>
          </cell>
        </row>
        <row r="1009">
          <cell r="A1009">
            <v>8097</v>
          </cell>
          <cell r="B1009" t="str">
            <v>PLANTACION DE CUBRESUELOS BALSAMINA (incluye 20 unidades por M2) SUMINISTRO</v>
          </cell>
          <cell r="C1009" t="str">
            <v>M2</v>
          </cell>
          <cell r="D1009">
            <v>142800</v>
          </cell>
        </row>
        <row r="1010">
          <cell r="A1010">
            <v>8099</v>
          </cell>
          <cell r="B1010" t="str">
            <v>ADOQUIN EN CONCRETO COLOR OCRE 200 X 100 A25 - Adoquin en concreto de 10x20x6cm-Color Ocre</v>
          </cell>
          <cell r="C1010" t="str">
            <v>M2</v>
          </cell>
          <cell r="D1010">
            <v>41850</v>
          </cell>
        </row>
        <row r="1011">
          <cell r="A1011">
            <v>8100</v>
          </cell>
          <cell r="B1011" t="str">
            <v>ADOQUIN ECOLÓGICO EN CONCRETO DE 40 X 40 X 8cm - GRAMOQUIN</v>
          </cell>
          <cell r="C1011" t="str">
            <v>M2</v>
          </cell>
          <cell r="D1011">
            <v>40625</v>
          </cell>
        </row>
        <row r="1012">
          <cell r="A1012">
            <v>8101</v>
          </cell>
          <cell r="B1012" t="str">
            <v>ACELERANTE DE FRAGUADO Y RESISTENCIA PARA CONCRETOS</v>
          </cell>
          <cell r="C1012" t="str">
            <v>KG</v>
          </cell>
          <cell r="D1012">
            <v>8467</v>
          </cell>
        </row>
        <row r="1013">
          <cell r="A1013">
            <v>8102</v>
          </cell>
          <cell r="B1013" t="str">
            <v>TARIFA OPERADOR EQUIPO (Incluye Factor de Prestaciones)</v>
          </cell>
          <cell r="C1013" t="str">
            <v>MES</v>
          </cell>
          <cell r="D1013">
            <v>2175984</v>
          </cell>
        </row>
        <row r="1014">
          <cell r="A1014">
            <v>8103</v>
          </cell>
          <cell r="B1014" t="str">
            <v>GRÚA TELESCÓPICA CAPACIDAD 50 TON. INCLUYE TRANSPORTE DE IDA Y VUELTA, COMBUSTIBLE Y OPERARIO</v>
          </cell>
          <cell r="C1014" t="str">
            <v>DIA</v>
          </cell>
          <cell r="D1014">
            <v>4165000</v>
          </cell>
        </row>
        <row r="1015">
          <cell r="A1015">
            <v>8113</v>
          </cell>
          <cell r="B1015" t="str">
            <v>RESISTENCIA A LA COMPRESIÓN UNIAXIAL DE MUESTRAS DE ROCAS INTACTAS</v>
          </cell>
          <cell r="C1015" t="str">
            <v>UN</v>
          </cell>
          <cell r="D1015">
            <v>135300</v>
          </cell>
        </row>
        <row r="1016">
          <cell r="A1016">
            <v>8116</v>
          </cell>
          <cell r="B1016" t="str">
            <v>RESISTENCIA A LA FATIGA DE MEZCLAS ASFÁLTICAS EN CALIENTE MEDIANTE EL ENSAYO DE FLEXIÓN EN DOS PUNTOS SOBRE PROBETAS TRAPEZOIDALES</v>
          </cell>
          <cell r="C1016" t="str">
            <v>UN</v>
          </cell>
          <cell r="D1016">
            <v>1764000</v>
          </cell>
        </row>
        <row r="1017">
          <cell r="A1017">
            <v>8139</v>
          </cell>
          <cell r="B1017" t="str">
            <v>PANEL ARQUITECTONICO PREFABRICADO EN CONCRETO - SUMINISTRO E INSTALACION</v>
          </cell>
          <cell r="C1017" t="str">
            <v>M2</v>
          </cell>
          <cell r="D1017">
            <v>230296</v>
          </cell>
        </row>
        <row r="1018">
          <cell r="A1018">
            <v>8141</v>
          </cell>
          <cell r="B1018" t="str">
            <v>PINTURA BASE AGUA PARA USO EXTERIOR</v>
          </cell>
          <cell r="C1018" t="str">
            <v>GLN</v>
          </cell>
          <cell r="D1018">
            <v>64199</v>
          </cell>
        </row>
        <row r="1019">
          <cell r="A1019">
            <v>8142</v>
          </cell>
          <cell r="B1019" t="str">
            <v>BALDOSA DE GRANITO 33 x 33 CM</v>
          </cell>
          <cell r="C1019" t="str">
            <v>M2</v>
          </cell>
          <cell r="D1019">
            <v>43500</v>
          </cell>
        </row>
        <row r="1020">
          <cell r="A1020">
            <v>8143</v>
          </cell>
          <cell r="B1020" t="str">
            <v>ADHESIVO PREMEZCLADO INTERIOR</v>
          </cell>
          <cell r="C1020" t="str">
            <v>KG</v>
          </cell>
          <cell r="D1020">
            <v>965</v>
          </cell>
        </row>
        <row r="1021">
          <cell r="A1021">
            <v>8144</v>
          </cell>
          <cell r="B1021" t="str">
            <v>BOQUILLA CON LATEX</v>
          </cell>
          <cell r="C1021" t="str">
            <v>KG</v>
          </cell>
          <cell r="D1021">
            <v>4460</v>
          </cell>
        </row>
        <row r="1022">
          <cell r="A1022">
            <v>8145</v>
          </cell>
          <cell r="B1022" t="str">
            <v>ZOCALO EN GRANITO h=7.2CM</v>
          </cell>
          <cell r="C1022" t="str">
            <v>ML</v>
          </cell>
          <cell r="D1022">
            <v>15400</v>
          </cell>
        </row>
        <row r="1023">
          <cell r="A1023">
            <v>8146</v>
          </cell>
          <cell r="B1023" t="str">
            <v>PORCELANATO BEIGE 60 x 60 CM2</v>
          </cell>
          <cell r="C1023" t="str">
            <v>M2</v>
          </cell>
          <cell r="D1023">
            <v>24900</v>
          </cell>
        </row>
        <row r="1024">
          <cell r="A1024">
            <v>8149</v>
          </cell>
          <cell r="B1024" t="str">
            <v>PINTURA PARA ALUMINIO 260°C</v>
          </cell>
          <cell r="C1024" t="str">
            <v>GLN</v>
          </cell>
          <cell r="D1024">
            <v>108900</v>
          </cell>
        </row>
        <row r="1025">
          <cell r="A1025">
            <v>8150</v>
          </cell>
          <cell r="B1025" t="str">
            <v>DISPENSADOR DE JABÓN METÁLICO DE 1 LT</v>
          </cell>
          <cell r="C1025" t="str">
            <v>UN</v>
          </cell>
          <cell r="D1025">
            <v>79900</v>
          </cell>
        </row>
        <row r="1026">
          <cell r="A1026">
            <v>8151</v>
          </cell>
          <cell r="B1026" t="str">
            <v>JABONERA</v>
          </cell>
          <cell r="C1026" t="str">
            <v>UN</v>
          </cell>
          <cell r="D1026">
            <v>15900</v>
          </cell>
        </row>
        <row r="1027">
          <cell r="A1027">
            <v>8152</v>
          </cell>
          <cell r="B1027" t="str">
            <v>PORTAROLLO</v>
          </cell>
          <cell r="C1027" t="str">
            <v>UN</v>
          </cell>
          <cell r="D1027">
            <v>9900</v>
          </cell>
        </row>
        <row r="1028">
          <cell r="A1028">
            <v>8153</v>
          </cell>
          <cell r="B1028" t="str">
            <v>TOALLERO EN ACERO INOXIDABLE</v>
          </cell>
          <cell r="C1028" t="str">
            <v>UN</v>
          </cell>
          <cell r="D1028">
            <v>16990</v>
          </cell>
        </row>
        <row r="1029">
          <cell r="A1029">
            <v>8154</v>
          </cell>
          <cell r="B1029" t="str">
            <v>LAVAPLATOS EN ACERO INOXIDABLE DE SOBREPONER CON ALETA Cr DE 1.0x0.50 MTS</v>
          </cell>
          <cell r="C1029" t="str">
            <v>UN</v>
          </cell>
          <cell r="D1029">
            <v>99990</v>
          </cell>
        </row>
        <row r="1030">
          <cell r="A1030">
            <v>8155</v>
          </cell>
          <cell r="B1030" t="str">
            <v>SILICONA TRANSPARENTE 300ML</v>
          </cell>
          <cell r="C1030" t="str">
            <v>UN</v>
          </cell>
          <cell r="D1030">
            <v>7230</v>
          </cell>
        </row>
        <row r="1031">
          <cell r="A1031">
            <v>8156</v>
          </cell>
          <cell r="B1031" t="str">
            <v>TUBERIA PVC SANITARIA D=2"</v>
          </cell>
          <cell r="C1031" t="str">
            <v>ML</v>
          </cell>
          <cell r="D1031">
            <v>10234</v>
          </cell>
        </row>
        <row r="1032">
          <cell r="A1032">
            <v>8157</v>
          </cell>
          <cell r="B1032" t="str">
            <v>TAPON DE PRUEBA PVC SANITARIA D=2"</v>
          </cell>
          <cell r="C1032" t="str">
            <v>UN</v>
          </cell>
          <cell r="D1032">
            <v>1017</v>
          </cell>
        </row>
        <row r="1033">
          <cell r="A1033">
            <v>8158</v>
          </cell>
          <cell r="B1033" t="str">
            <v>TAPON DE PRUEBA PVC SANITARIA D=4"</v>
          </cell>
          <cell r="C1033" t="str">
            <v>UN</v>
          </cell>
          <cell r="D1033">
            <v>2544</v>
          </cell>
        </row>
        <row r="1034">
          <cell r="A1034">
            <v>8159</v>
          </cell>
          <cell r="B1034" t="str">
            <v>CODO 45° 1/8 CxE PVC SANITARIA D=4"</v>
          </cell>
          <cell r="C1034" t="str">
            <v>UN</v>
          </cell>
          <cell r="D1034">
            <v>13542</v>
          </cell>
        </row>
        <row r="1035">
          <cell r="A1035">
            <v>8160</v>
          </cell>
          <cell r="B1035" t="str">
            <v>CODO 45° 1/8 CxE PVC SANITARIA D= 2"</v>
          </cell>
          <cell r="C1035" t="str">
            <v>UN</v>
          </cell>
          <cell r="D1035">
            <v>3295</v>
          </cell>
        </row>
        <row r="1036">
          <cell r="A1036">
            <v>8161</v>
          </cell>
          <cell r="B1036" t="str">
            <v>CODO 90° 1/4 CXE PVC SANITARIA D= 4"</v>
          </cell>
          <cell r="C1036" t="str">
            <v>UN</v>
          </cell>
          <cell r="D1036">
            <v>13542</v>
          </cell>
        </row>
        <row r="1037">
          <cell r="A1037">
            <v>8162</v>
          </cell>
          <cell r="B1037" t="str">
            <v>YEE PVC SANITARIA D= 2"</v>
          </cell>
          <cell r="C1037" t="str">
            <v>UN</v>
          </cell>
          <cell r="D1037">
            <v>6314</v>
          </cell>
        </row>
        <row r="1038">
          <cell r="A1038">
            <v>8164</v>
          </cell>
          <cell r="B1038" t="str">
            <v>YEE DOBLE PVC SANITARIA D= 4"</v>
          </cell>
          <cell r="C1038" t="str">
            <v>UN</v>
          </cell>
          <cell r="D1038">
            <v>39431</v>
          </cell>
        </row>
        <row r="1039">
          <cell r="A1039">
            <v>8165</v>
          </cell>
          <cell r="B1039" t="str">
            <v>YEE REDUCIDA PVC SANITARIA 4" x 2"</v>
          </cell>
          <cell r="C1039" t="str">
            <v>UN</v>
          </cell>
          <cell r="D1039">
            <v>19191</v>
          </cell>
        </row>
        <row r="1040">
          <cell r="A1040">
            <v>8166</v>
          </cell>
          <cell r="B1040" t="str">
            <v>CODO 45°  1/8 CXC SANITARIA D= 4"</v>
          </cell>
          <cell r="C1040" t="str">
            <v>UN</v>
          </cell>
          <cell r="D1040">
            <v>12358</v>
          </cell>
        </row>
        <row r="1041">
          <cell r="A1041">
            <v>8167</v>
          </cell>
          <cell r="B1041" t="str">
            <v>UNION SANITARIA  D= 4"</v>
          </cell>
          <cell r="C1041" t="str">
            <v>UN</v>
          </cell>
          <cell r="D1041">
            <v>6400</v>
          </cell>
        </row>
        <row r="1042">
          <cell r="A1042">
            <v>8169</v>
          </cell>
          <cell r="B1042" t="str">
            <v>CODO 45°  1/8 CXC SANITARIA D= 2"</v>
          </cell>
          <cell r="C1042" t="str">
            <v>UN</v>
          </cell>
          <cell r="D1042">
            <v>3295</v>
          </cell>
        </row>
        <row r="1043">
          <cell r="A1043">
            <v>8170</v>
          </cell>
          <cell r="B1043" t="str">
            <v>SIFON 180° D= 2"</v>
          </cell>
          <cell r="C1043" t="str">
            <v>UN</v>
          </cell>
          <cell r="D1043">
            <v>4554</v>
          </cell>
        </row>
        <row r="1044">
          <cell r="A1044">
            <v>8171</v>
          </cell>
          <cell r="B1044" t="str">
            <v>UNION SANITARIA D= 2"</v>
          </cell>
          <cell r="C1044" t="str">
            <v>UN</v>
          </cell>
          <cell r="D1044">
            <v>2219</v>
          </cell>
        </row>
        <row r="1045">
          <cell r="A1045">
            <v>8172</v>
          </cell>
          <cell r="B1045" t="str">
            <v>TUBERIA PVC E.L. D= 1 1/4" 200 PSI RDE 21</v>
          </cell>
          <cell r="C1045" t="str">
            <v>ML</v>
          </cell>
          <cell r="D1045">
            <v>8020</v>
          </cell>
        </row>
        <row r="1046">
          <cell r="A1046">
            <v>8173</v>
          </cell>
          <cell r="B1046" t="str">
            <v>TUBERIA PVC E.L.  D= 1" RDE 13.5 - 315 PSI</v>
          </cell>
          <cell r="C1046" t="str">
            <v>ML</v>
          </cell>
          <cell r="D1046">
            <v>6447</v>
          </cell>
        </row>
        <row r="1047">
          <cell r="A1047">
            <v>8174</v>
          </cell>
          <cell r="B1047" t="str">
            <v>TEE PVC E.L. D= 1 1/2"</v>
          </cell>
          <cell r="C1047" t="str">
            <v>UN</v>
          </cell>
          <cell r="D1047">
            <v>8775</v>
          </cell>
        </row>
        <row r="1048">
          <cell r="A1048">
            <v>8175</v>
          </cell>
          <cell r="B1048" t="str">
            <v>TEE PVC E.L.  D= 1 1/4"</v>
          </cell>
          <cell r="C1048" t="str">
            <v>UN</v>
          </cell>
          <cell r="D1048">
            <v>6684</v>
          </cell>
        </row>
        <row r="1049">
          <cell r="A1049">
            <v>8177</v>
          </cell>
          <cell r="B1049" t="str">
            <v>CODO 90° PVC E.L.  D= 1 1/4"</v>
          </cell>
          <cell r="C1049" t="str">
            <v>UN</v>
          </cell>
          <cell r="D1049">
            <v>3574</v>
          </cell>
        </row>
        <row r="1050">
          <cell r="A1050">
            <v>8178</v>
          </cell>
          <cell r="B1050" t="str">
            <v>CODO 90° PVC E.L.  D= 1"</v>
          </cell>
          <cell r="C1050" t="str">
            <v>UN</v>
          </cell>
          <cell r="D1050">
            <v>1859</v>
          </cell>
        </row>
        <row r="1051">
          <cell r="A1051">
            <v>8179</v>
          </cell>
          <cell r="B1051" t="str">
            <v>CODO 90° E.L.  D= 1 1/2"</v>
          </cell>
          <cell r="C1051" t="str">
            <v>UN</v>
          </cell>
          <cell r="D1051">
            <v>6672</v>
          </cell>
        </row>
        <row r="1052">
          <cell r="A1052">
            <v>8180</v>
          </cell>
          <cell r="B1052" t="str">
            <v>REDUCCION PVC E.L.  D= 1 1/2 x 1 1/4" (BUJE SOLDADO)</v>
          </cell>
          <cell r="C1052" t="str">
            <v>UN</v>
          </cell>
          <cell r="D1052">
            <v>3396</v>
          </cell>
        </row>
        <row r="1053">
          <cell r="A1053">
            <v>8181</v>
          </cell>
          <cell r="B1053" t="str">
            <v>REDUCCION PVC E.L. D=1 1/4" x 1" (BUJE SOLDADO)</v>
          </cell>
          <cell r="C1053" t="str">
            <v>UN</v>
          </cell>
          <cell r="D1053">
            <v>2200</v>
          </cell>
        </row>
        <row r="1054">
          <cell r="A1054">
            <v>8182</v>
          </cell>
          <cell r="B1054" t="str">
            <v>REDUCCION PVC E.L.  D= 1" x 3/4</v>
          </cell>
          <cell r="C1054" t="str">
            <v>UN</v>
          </cell>
          <cell r="D1054">
            <v>1145</v>
          </cell>
        </row>
        <row r="1055">
          <cell r="A1055">
            <v>8183</v>
          </cell>
          <cell r="B1055" t="str">
            <v>REDUCCION PVC E.L. D= 3/4" x 1/2" (BUJE SOLDADO)</v>
          </cell>
          <cell r="C1055" t="str">
            <v>UN</v>
          </cell>
          <cell r="D1055">
            <v>575</v>
          </cell>
        </row>
        <row r="1056">
          <cell r="A1056">
            <v>8185</v>
          </cell>
          <cell r="B1056" t="str">
            <v>REGISTRO BOLA 1" TIPO PESADO</v>
          </cell>
          <cell r="C1056" t="str">
            <v>UN</v>
          </cell>
          <cell r="D1056">
            <v>14912</v>
          </cell>
        </row>
        <row r="1057">
          <cell r="A1057">
            <v>8186</v>
          </cell>
          <cell r="B1057" t="str">
            <v>REGISTRO BOLA 1 1/4" TIPO PESADO</v>
          </cell>
          <cell r="C1057" t="str">
            <v>UN</v>
          </cell>
          <cell r="D1057">
            <v>18689</v>
          </cell>
        </row>
        <row r="1058">
          <cell r="A1058">
            <v>8187</v>
          </cell>
          <cell r="B1058" t="str">
            <v>CODO 45° PVC E.L. D=1"</v>
          </cell>
          <cell r="C1058" t="str">
            <v>UN</v>
          </cell>
          <cell r="D1058">
            <v>2988</v>
          </cell>
        </row>
        <row r="1059">
          <cell r="A1059">
            <v>8188</v>
          </cell>
          <cell r="B1059" t="str">
            <v>TEE PVC E.L. D=1" SHEDULE 40</v>
          </cell>
          <cell r="C1059" t="str">
            <v>UN</v>
          </cell>
          <cell r="D1059">
            <v>2588</v>
          </cell>
        </row>
        <row r="1060">
          <cell r="A1060">
            <v>8189</v>
          </cell>
          <cell r="B1060" t="str">
            <v>TAPON COPA PVC D=1" (TAPON SOLDADO)</v>
          </cell>
          <cell r="C1060" t="str">
            <v>UN</v>
          </cell>
          <cell r="D1060">
            <v>1138</v>
          </cell>
        </row>
        <row r="1061">
          <cell r="A1061">
            <v>8190</v>
          </cell>
          <cell r="B1061" t="str">
            <v>CODO 45° PVC E.L. D=1/2"</v>
          </cell>
          <cell r="C1061" t="str">
            <v>UN</v>
          </cell>
          <cell r="D1061">
            <v>981</v>
          </cell>
        </row>
        <row r="1062">
          <cell r="A1062">
            <v>8191</v>
          </cell>
          <cell r="B1062" t="str">
            <v>TUBERIA PVC E.L. D=1/2" RDE 13.5 315PSI</v>
          </cell>
          <cell r="C1062" t="str">
            <v>ML</v>
          </cell>
          <cell r="D1062">
            <v>2560</v>
          </cell>
        </row>
        <row r="1063">
          <cell r="A1063">
            <v>8192</v>
          </cell>
          <cell r="B1063" t="str">
            <v>TEE PVC E.L. D=1/2 SHEDULE 40</v>
          </cell>
          <cell r="C1063" t="str">
            <v>UN</v>
          </cell>
          <cell r="D1063">
            <v>783</v>
          </cell>
        </row>
        <row r="1064">
          <cell r="A1064">
            <v>8193</v>
          </cell>
          <cell r="B1064" t="str">
            <v>TAPON COPA PVC D=1/2"</v>
          </cell>
          <cell r="C1064" t="str">
            <v>UN</v>
          </cell>
          <cell r="D1064">
            <v>338</v>
          </cell>
        </row>
        <row r="1065">
          <cell r="A1065">
            <v>8195</v>
          </cell>
          <cell r="B1065" t="str">
            <v>CABLE No.2 AWG 600V 90°</v>
          </cell>
          <cell r="C1065" t="str">
            <v>ML</v>
          </cell>
          <cell r="D1065">
            <v>12086</v>
          </cell>
        </row>
        <row r="1066">
          <cell r="A1066">
            <v>8196</v>
          </cell>
          <cell r="B1066" t="str">
            <v>CAJA PARA 4 MEDIDORES CON BARRAJE TRIFASICO 20KVA</v>
          </cell>
          <cell r="C1066" t="str">
            <v>UN</v>
          </cell>
          <cell r="D1066">
            <v>297738</v>
          </cell>
        </row>
        <row r="1067">
          <cell r="A1067">
            <v>8197</v>
          </cell>
          <cell r="B1067" t="str">
            <v>MEDIDOR DE ENERGIA 2 x 40A</v>
          </cell>
          <cell r="C1067" t="str">
            <v>UN</v>
          </cell>
          <cell r="D1067">
            <v>210600</v>
          </cell>
        </row>
        <row r="1068">
          <cell r="A1068">
            <v>8199</v>
          </cell>
          <cell r="B1068" t="str">
            <v>CABLE 4 AWG 600V 90° C THHN/THWN</v>
          </cell>
          <cell r="C1068" t="str">
            <v>ML</v>
          </cell>
          <cell r="D1068">
            <v>7681</v>
          </cell>
        </row>
        <row r="1069">
          <cell r="A1069">
            <v>8202</v>
          </cell>
          <cell r="B1069" t="str">
            <v>VARILLA COPPERWELD DE 5/8" (2.4 MT)</v>
          </cell>
          <cell r="C1069" t="str">
            <v>UN</v>
          </cell>
          <cell r="D1069">
            <v>140900</v>
          </cell>
        </row>
        <row r="1070">
          <cell r="A1070">
            <v>8203</v>
          </cell>
          <cell r="B1070" t="str">
            <v>INTERRUPTOR MONOFASICO 40A</v>
          </cell>
          <cell r="C1070" t="str">
            <v>UN</v>
          </cell>
          <cell r="D1070">
            <v>8130</v>
          </cell>
        </row>
        <row r="1071">
          <cell r="A1071">
            <v>8204</v>
          </cell>
          <cell r="B1071" t="str">
            <v>INTERRUPTOR TRIFILAR 50A</v>
          </cell>
          <cell r="C1071" t="str">
            <v>UN</v>
          </cell>
          <cell r="D1071">
            <v>45815</v>
          </cell>
        </row>
        <row r="1072">
          <cell r="A1072">
            <v>8205</v>
          </cell>
          <cell r="B1072" t="str">
            <v>SOLDADURA EXOTERMICA</v>
          </cell>
          <cell r="C1072" t="str">
            <v>GR</v>
          </cell>
          <cell r="D1072">
            <v>120</v>
          </cell>
        </row>
        <row r="1073">
          <cell r="A1073">
            <v>8206</v>
          </cell>
          <cell r="B1073" t="str">
            <v>CABLE No.1/0 AWG THHN-600V COBRE</v>
          </cell>
          <cell r="C1073" t="str">
            <v>ML</v>
          </cell>
          <cell r="D1073">
            <v>17650</v>
          </cell>
        </row>
        <row r="1074">
          <cell r="A1074">
            <v>8207</v>
          </cell>
          <cell r="B1074" t="str">
            <v>CONDUCTOR No.2 A 600V EN COBRE</v>
          </cell>
          <cell r="C1074" t="str">
            <v>ML</v>
          </cell>
          <cell r="D1074">
            <v>13518</v>
          </cell>
        </row>
        <row r="1075">
          <cell r="A1075">
            <v>8208</v>
          </cell>
          <cell r="B1075" t="str">
            <v>TUBERIA METALICA EMT D=2"</v>
          </cell>
          <cell r="C1075" t="str">
            <v>ML</v>
          </cell>
          <cell r="D1075">
            <v>17299</v>
          </cell>
        </row>
        <row r="1076">
          <cell r="A1076">
            <v>8209</v>
          </cell>
          <cell r="B1076" t="str">
            <v>GRAPA PARA TUBERIA EMT D=2"</v>
          </cell>
          <cell r="C1076" t="str">
            <v>UN</v>
          </cell>
          <cell r="D1076">
            <v>1169</v>
          </cell>
        </row>
        <row r="1077">
          <cell r="A1077">
            <v>8210</v>
          </cell>
          <cell r="B1077" t="str">
            <v>CABLE No.6 AWG THHN- 600V COBRE</v>
          </cell>
          <cell r="C1077" t="str">
            <v>ML</v>
          </cell>
          <cell r="D1077">
            <v>5338</v>
          </cell>
        </row>
        <row r="1078">
          <cell r="A1078">
            <v>8211</v>
          </cell>
          <cell r="B1078" t="str">
            <v>CABLE No.8 AWG THHN-600V COBRE</v>
          </cell>
          <cell r="C1078" t="str">
            <v>ML</v>
          </cell>
          <cell r="D1078">
            <v>3362</v>
          </cell>
        </row>
        <row r="1079">
          <cell r="A1079">
            <v>8212</v>
          </cell>
          <cell r="B1079" t="str">
            <v>TUBERIA METALICA EMT D=1"</v>
          </cell>
          <cell r="C1079" t="str">
            <v>ML</v>
          </cell>
          <cell r="D1079">
            <v>7132</v>
          </cell>
        </row>
        <row r="1080">
          <cell r="A1080">
            <v>8213</v>
          </cell>
          <cell r="B1080" t="str">
            <v>GRAPA PARA TUBERIA EMT D=1"</v>
          </cell>
          <cell r="C1080" t="str">
            <v>UN</v>
          </cell>
          <cell r="D1080">
            <v>450</v>
          </cell>
        </row>
        <row r="1081">
          <cell r="A1081">
            <v>8216</v>
          </cell>
          <cell r="B1081" t="str">
            <v>TOMA DE INCRUSTAR DOBLE CON POLO A TIERRA AISLADO 15A REGULADA</v>
          </cell>
          <cell r="C1081" t="str">
            <v>UN</v>
          </cell>
          <cell r="D1081">
            <v>12852</v>
          </cell>
        </row>
        <row r="1082">
          <cell r="A1082">
            <v>8217</v>
          </cell>
          <cell r="B1082" t="str">
            <v>CAJA PLASTICA ELECTRICA 4" X 4" CONDUIT 1/2"</v>
          </cell>
          <cell r="C1082" t="str">
            <v>UN</v>
          </cell>
          <cell r="D1082">
            <v>1067</v>
          </cell>
        </row>
        <row r="1083">
          <cell r="A1083">
            <v>8218</v>
          </cell>
          <cell r="B1083" t="str">
            <v>CABLE No.14 AWG 600V 90° C THHN/THWN</v>
          </cell>
          <cell r="C1083" t="str">
            <v>ML</v>
          </cell>
          <cell r="D1083">
            <v>1024</v>
          </cell>
        </row>
        <row r="1084">
          <cell r="A1084">
            <v>8219</v>
          </cell>
          <cell r="B1084" t="str">
            <v>TOMA TRIFILAR DE INCRUSTAR 50A/250V</v>
          </cell>
          <cell r="C1084" t="str">
            <v>UN</v>
          </cell>
          <cell r="D1084">
            <v>12317</v>
          </cell>
        </row>
        <row r="1085">
          <cell r="A1085">
            <v>8221</v>
          </cell>
          <cell r="B1085" t="str">
            <v>CABLE 12 AWG 600V 90° C THHN/THWN</v>
          </cell>
          <cell r="C1085" t="str">
            <v>ML</v>
          </cell>
          <cell r="D1085">
            <v>1300</v>
          </cell>
        </row>
        <row r="1086">
          <cell r="A1086">
            <v>8222</v>
          </cell>
          <cell r="B1086" t="str">
            <v>BREAKER ENCHUFABLE TRIPOLAR 3x20 A</v>
          </cell>
          <cell r="C1086" t="str">
            <v>UN</v>
          </cell>
          <cell r="D1086">
            <v>59130</v>
          </cell>
        </row>
        <row r="1087">
          <cell r="A1087">
            <v>8223</v>
          </cell>
          <cell r="B1087" t="str">
            <v>BALA - BALA 1 LUZ e27 13cm ESPECULAR BLANCO</v>
          </cell>
          <cell r="C1087" t="str">
            <v>UN</v>
          </cell>
          <cell r="D1087">
            <v>14280</v>
          </cell>
        </row>
        <row r="1088">
          <cell r="A1088">
            <v>8224</v>
          </cell>
          <cell r="B1088" t="str">
            <v>BOMBILLOS AHORRADORES 20W, 120V</v>
          </cell>
          <cell r="C1088" t="str">
            <v>UN</v>
          </cell>
          <cell r="D1088">
            <v>5724</v>
          </cell>
        </row>
        <row r="1089">
          <cell r="A1089">
            <v>8225</v>
          </cell>
          <cell r="B1089" t="str">
            <v>INTERRUPTOR DOBLE</v>
          </cell>
          <cell r="C1089" t="str">
            <v>UN</v>
          </cell>
          <cell r="D1089">
            <v>4490</v>
          </cell>
        </row>
        <row r="1090">
          <cell r="A1090">
            <v>8227</v>
          </cell>
          <cell r="B1090" t="str">
            <v>CAJA DE INTERRUPTOR 2 x 4</v>
          </cell>
          <cell r="C1090" t="str">
            <v>UN</v>
          </cell>
          <cell r="D1090">
            <v>1226</v>
          </cell>
        </row>
        <row r="1091">
          <cell r="A1091">
            <v>8228</v>
          </cell>
          <cell r="B1091" t="str">
            <v>TUBERÍA GALVANIZADA D=2". Espesor del tubo (1.5mm)</v>
          </cell>
          <cell r="C1091" t="str">
            <v>ML</v>
          </cell>
          <cell r="D1091">
            <v>8859</v>
          </cell>
        </row>
        <row r="1092">
          <cell r="A1092">
            <v>8229</v>
          </cell>
          <cell r="B1092" t="str">
            <v>GRAPA PARA TUBERIA EMT D=3/4"</v>
          </cell>
          <cell r="C1092" t="str">
            <v>UN</v>
          </cell>
          <cell r="D1092">
            <v>290</v>
          </cell>
        </row>
        <row r="1093">
          <cell r="A1093">
            <v>8230</v>
          </cell>
          <cell r="B1093" t="str">
            <v>TUBERÍA DE ACERO GALVANIZADA D=3/4". Espesor del tubo (15mm)</v>
          </cell>
          <cell r="C1093" t="str">
            <v>ML</v>
          </cell>
          <cell r="D1093">
            <v>4000</v>
          </cell>
        </row>
        <row r="1094">
          <cell r="A1094">
            <v>8231</v>
          </cell>
          <cell r="B1094" t="str">
            <v>GRAPA PARA TUBERIA EMT D=3"</v>
          </cell>
          <cell r="C1094" t="str">
            <v>UN</v>
          </cell>
          <cell r="D1094">
            <v>2023</v>
          </cell>
        </row>
        <row r="1095">
          <cell r="A1095">
            <v>8232</v>
          </cell>
          <cell r="B1095" t="str">
            <v>TUBERIA DE 3/4" EMT</v>
          </cell>
          <cell r="C1095" t="str">
            <v>ML</v>
          </cell>
          <cell r="D1095">
            <v>4912</v>
          </cell>
        </row>
        <row r="1096">
          <cell r="A1096">
            <v>8233</v>
          </cell>
          <cell r="B1096" t="str">
            <v>BREAKER ENCHUFABLE 1 x 20 A</v>
          </cell>
          <cell r="C1096" t="str">
            <v>UN</v>
          </cell>
          <cell r="D1096">
            <v>7984</v>
          </cell>
        </row>
        <row r="1097">
          <cell r="A1097">
            <v>8234</v>
          </cell>
          <cell r="B1097" t="str">
            <v>LAMPARA FLUORESCENTE 4x54 W, T5, 120V</v>
          </cell>
          <cell r="C1097" t="str">
            <v>UN</v>
          </cell>
          <cell r="D1097">
            <v>154700</v>
          </cell>
        </row>
        <row r="1098">
          <cell r="A1098">
            <v>8235</v>
          </cell>
          <cell r="B1098" t="str">
            <v>TUBO FLUORESCENTE 54 W</v>
          </cell>
          <cell r="C1098" t="str">
            <v>UN</v>
          </cell>
          <cell r="D1098">
            <v>5073</v>
          </cell>
        </row>
        <row r="1099">
          <cell r="A1099">
            <v>8244</v>
          </cell>
          <cell r="B1099" t="str">
            <v>SANITARIO LINEA INSTITUCIONAL COLOR BLANCO (VALVULA ANTIVANDALICA TIPO PUSH METALICO, CROMADO)</v>
          </cell>
          <cell r="C1099" t="str">
            <v>UN</v>
          </cell>
          <cell r="D1099">
            <v>309900</v>
          </cell>
        </row>
        <row r="1100">
          <cell r="A1100">
            <v>8245</v>
          </cell>
          <cell r="B1100" t="str">
            <v>SANITARIO LINEA INSTITUCIONAL PARA DISCAPACITADOS COLOR BLANCO (VALVULA ANTIVANDALICA TIPO PUSH METALICO, CROMADO)</v>
          </cell>
          <cell r="C1100" t="str">
            <v>UN</v>
          </cell>
          <cell r="D1100">
            <v>991905</v>
          </cell>
        </row>
        <row r="1101">
          <cell r="A1101">
            <v>8246</v>
          </cell>
          <cell r="B1101" t="str">
            <v>ORINAL MEDIANO DE COLGAR TIPO INSTITUCIONAL COLOR BLANCO (VALVULA ANTIVANDALICA TIPO PUSH METALICO, CROMADO)</v>
          </cell>
          <cell r="C1101" t="str">
            <v>UN</v>
          </cell>
          <cell r="D1101">
            <v>325901</v>
          </cell>
        </row>
        <row r="1102">
          <cell r="A1102">
            <v>8247</v>
          </cell>
          <cell r="B1102" t="str">
            <v>PAPELERA DE 200/400 mm EN LAMINA DE ACERO INOXIDABLE SATINADO CON CERROJO</v>
          </cell>
          <cell r="C1102" t="str">
            <v>UN</v>
          </cell>
          <cell r="D1102">
            <v>69900</v>
          </cell>
        </row>
        <row r="1103">
          <cell r="A1103">
            <v>8248</v>
          </cell>
          <cell r="B1103" t="str">
            <v>GRIFERIA  PARA LAVAMANOS INSTITUCIONAL DE MESON TIPO PUSH METALICO CROMADO</v>
          </cell>
          <cell r="C1103" t="str">
            <v>UN</v>
          </cell>
          <cell r="D1103">
            <v>96901</v>
          </cell>
        </row>
        <row r="1104">
          <cell r="A1104">
            <v>8249</v>
          </cell>
          <cell r="B1104" t="str">
            <v>SECADOR ELECTRICO DE MANOS, CARCAZA OVALADA METALICA ACERO INOXIDABLE 304 SATINADO CAL. 1.2mm. 1650 W</v>
          </cell>
          <cell r="C1104" t="str">
            <v>UN</v>
          </cell>
          <cell r="D1104">
            <v>338900</v>
          </cell>
        </row>
        <row r="1105">
          <cell r="A1105">
            <v>8250</v>
          </cell>
          <cell r="B1105" t="str">
            <v>VALVULA ANTIVANDALICA PARA ORINAL CON ACCESORIOS PARA CONECTAR</v>
          </cell>
          <cell r="C1105" t="str">
            <v>UN</v>
          </cell>
          <cell r="D1105">
            <v>268900</v>
          </cell>
        </row>
        <row r="1106">
          <cell r="A1106">
            <v>8253</v>
          </cell>
          <cell r="B1106" t="str">
            <v>PINTURA EPOXICA</v>
          </cell>
          <cell r="C1106" t="str">
            <v>GLN</v>
          </cell>
          <cell r="D1106">
            <v>134990</v>
          </cell>
        </row>
        <row r="1107">
          <cell r="A1107">
            <v>8254</v>
          </cell>
          <cell r="B1107" t="str">
            <v>SOLDADURA E-7018 x 1/8"</v>
          </cell>
          <cell r="C1107" t="str">
            <v>KG</v>
          </cell>
          <cell r="D1107">
            <v>9830</v>
          </cell>
        </row>
        <row r="1108">
          <cell r="A1108">
            <v>8256</v>
          </cell>
          <cell r="B1108" t="str">
            <v>TARIFA JORNAL - PERSONAL DE OBRA - SOLDADOR (Incluye Factor de Prestaciones)</v>
          </cell>
          <cell r="C1108" t="str">
            <v>JR</v>
          </cell>
          <cell r="D1108">
            <v>69478</v>
          </cell>
        </row>
        <row r="1109">
          <cell r="A1109">
            <v>8258</v>
          </cell>
          <cell r="B1109" t="str">
            <v>EQUIPO DE SOLDADURA - CAPACIDAD 225 AMP</v>
          </cell>
          <cell r="C1109" t="str">
            <v>DIA</v>
          </cell>
          <cell r="D1109">
            <v>38900</v>
          </cell>
        </row>
        <row r="1110">
          <cell r="A1110">
            <v>8259</v>
          </cell>
          <cell r="B1110" t="str">
            <v>TUBO CERRAMIENTO NEGRO 2" 1.9mm</v>
          </cell>
          <cell r="C1110" t="str">
            <v>ML</v>
          </cell>
          <cell r="D1110">
            <v>9079</v>
          </cell>
        </row>
        <row r="1111">
          <cell r="A1111">
            <v>8260</v>
          </cell>
          <cell r="B1111" t="str">
            <v>TUBO CERRAMIENTO  NEGRO 1/2" 1.9 mm</v>
          </cell>
          <cell r="C1111" t="str">
            <v>ML</v>
          </cell>
          <cell r="D1111">
            <v>2940</v>
          </cell>
        </row>
        <row r="1112">
          <cell r="A1112">
            <v>8262</v>
          </cell>
          <cell r="B1112" t="str">
            <v>ANTICORROSIVO CROMATO DE ZINC</v>
          </cell>
          <cell r="C1112" t="str">
            <v>GLN</v>
          </cell>
          <cell r="D1112">
            <v>69899</v>
          </cell>
        </row>
        <row r="1113">
          <cell r="A1113">
            <v>8267</v>
          </cell>
          <cell r="B1113" t="str">
            <v>ACOPLE UNIVERSAL D=1 1/2"</v>
          </cell>
          <cell r="C1113" t="str">
            <v>UN</v>
          </cell>
          <cell r="D1113">
            <v>27432</v>
          </cell>
        </row>
        <row r="1114">
          <cell r="A1114">
            <v>8269</v>
          </cell>
          <cell r="B1114" t="str">
            <v>DEMARCACION DE FLECHA MIXTA DE GIRO/FRONTAL EN PINTURA TERMOPLASTICA. SUMINISTRO Y APLICACION. NORMATIVA INVIAS</v>
          </cell>
          <cell r="C1114" t="str">
            <v>UN</v>
          </cell>
          <cell r="D1114">
            <v>63070</v>
          </cell>
        </row>
        <row r="1115">
          <cell r="A1115">
            <v>8270</v>
          </cell>
          <cell r="B1115" t="str">
            <v>DEMARCACIÓN LINEA DE CEDA EL PASO DISCONTINUA DE 0.8mt ESPACIADO 0.4mt, E=2.3mm EN PINTURA TERMOPLÁSTICA, INCLUYE SUMINISTRO Y APLICACIÓN CON EQUIPO, INCLUYE MICROESFERAS</v>
          </cell>
          <cell r="C1115" t="str">
            <v>ML</v>
          </cell>
          <cell r="D1115">
            <v>16660</v>
          </cell>
        </row>
        <row r="1116">
          <cell r="A1116">
            <v>8271</v>
          </cell>
          <cell r="B1116" t="str">
            <v>DEMARCACION LINEA CARRIL A=0.12mt L=3.0 SEPARCION =5.0mt E=2.3mm, EN PINTURA TERMOPLATICA. INCLUYE SUMINISTRO Y APLICACION CON EQUIPO. INCLUYE MICROESFERAS</v>
          </cell>
          <cell r="C1116" t="str">
            <v>M2</v>
          </cell>
          <cell r="D1116">
            <v>8925</v>
          </cell>
        </row>
        <row r="1117">
          <cell r="A1117">
            <v>8276</v>
          </cell>
          <cell r="B1117" t="str">
            <v>FRANJA EN ADHESIVO VINILICO ESMERILADO EFECTO STAND BLASTED FROSTED CRYSTAL,  (SUMINISTRO E INSTALACIÓN) GARANTIA DE 5 AÑOS AL EXTERIOR. SEGUN MANUAL DE IMAGEN DE TRANSMILENIO S.A.</v>
          </cell>
          <cell r="C1117" t="str">
            <v>UN</v>
          </cell>
          <cell r="D1117">
            <v>96748</v>
          </cell>
        </row>
        <row r="1118">
          <cell r="A1118">
            <v>8277</v>
          </cell>
          <cell r="B1118" t="str">
            <v>FRANJA EN VINILO CON ADHESIVO EN VINILO ALTO 6cm,  (SUMINISTRO E INSTALACIÓN) GARANTIA DE 5 AÑOS AL EXTERIOR SEGUN COLOR. SEGUN MANUAL DE IMAGEN DE TRANSMILENIO S.A.</v>
          </cell>
          <cell r="C1118" t="str">
            <v>UN</v>
          </cell>
          <cell r="D1118">
            <v>9327</v>
          </cell>
        </row>
        <row r="1119">
          <cell r="A1119">
            <v>8278</v>
          </cell>
          <cell r="B1119" t="str">
            <v>FRANJA EN VINILO CON ADHESIVO EN VINILO ALTO 3cm,  (SUMINISTRO E INSTALACIÓN) GARANTIA DE 5 AÑOS AL EXTERIOR SEGUN COLOR. SEGUN MANUAL DE IMAGEN DE TRANSMILENIO S.A.</v>
          </cell>
          <cell r="C1119" t="str">
            <v>UN</v>
          </cell>
          <cell r="D1119">
            <v>9078</v>
          </cell>
        </row>
        <row r="1120">
          <cell r="A1120">
            <v>8292</v>
          </cell>
          <cell r="B1120" t="str">
            <v>TARIFA JORNAL - PROFESIONAL CATEGORÍA 8 (Incluye Factor de Prestaciones)</v>
          </cell>
          <cell r="C1120" t="str">
            <v>JR</v>
          </cell>
          <cell r="D1120">
            <v>181156</v>
          </cell>
        </row>
        <row r="1121">
          <cell r="A1121">
            <v>8293</v>
          </cell>
          <cell r="B1121" t="str">
            <v>SUMINISTRO CONSTRUCCION E INSTALACION DE JARDIN VERTICAL. INCLUYE ESTRUCTURA Y/O PANEL DE SOPORTE INDEPENDIENTE ELEMENTOS PARA SOPORTE Y SUJECION DE JARDIN, SACOS Y/O CANGUROS PARA SIEMBRA DE JARDIN V</v>
          </cell>
          <cell r="C1121" t="str">
            <v>M2</v>
          </cell>
          <cell r="D1121">
            <v>480000</v>
          </cell>
        </row>
        <row r="1122">
          <cell r="A1122">
            <v>8294</v>
          </cell>
          <cell r="B1122" t="str">
            <v>COLLAR DERIVACION 4" x 1/2"</v>
          </cell>
          <cell r="C1122" t="str">
            <v>UN</v>
          </cell>
          <cell r="D1122">
            <v>18886</v>
          </cell>
        </row>
        <row r="1123">
          <cell r="A1123">
            <v>8295</v>
          </cell>
          <cell r="B1123" t="str">
            <v>COLLAR DERIVACION 6" x 1/2"</v>
          </cell>
          <cell r="C1123" t="str">
            <v>UN</v>
          </cell>
          <cell r="D1123">
            <v>22155</v>
          </cell>
        </row>
        <row r="1124">
          <cell r="A1124">
            <v>8297</v>
          </cell>
          <cell r="B1124" t="str">
            <v>ALQUILER DÍA - CAMPERO PICK-UP, CAMIONETA DE 1300-2000cc - TARIFA PLENA</v>
          </cell>
          <cell r="C1124" t="str">
            <v>DIA</v>
          </cell>
          <cell r="D1124">
            <v>200133</v>
          </cell>
        </row>
        <row r="1125">
          <cell r="A1125">
            <v>8298</v>
          </cell>
          <cell r="B1125" t="str">
            <v>MINICARGADOR - INCLUYE OPERARIO Y COMBUSTIBLE</v>
          </cell>
          <cell r="C1125" t="str">
            <v>HR</v>
          </cell>
          <cell r="D1125">
            <v>66588</v>
          </cell>
        </row>
        <row r="1126">
          <cell r="A1126">
            <v>8299</v>
          </cell>
          <cell r="B1126" t="str">
            <v>TARIFA JORNAL - PERSONAL DE OBRA - AYUDANTE HORARIO NOCTURNO (Incluye Factor de Prestaciones)</v>
          </cell>
          <cell r="C1126" t="str">
            <v>JR</v>
          </cell>
          <cell r="D1126">
            <v>65196</v>
          </cell>
        </row>
        <row r="1127">
          <cell r="A1127">
            <v>8300</v>
          </cell>
          <cell r="B1127" t="str">
            <v>TARIFA JORNAL - PERSONAL DE OBRA - OFICIAL HORARIO NOCTURNO (Incluye Factor de Prestaciones)</v>
          </cell>
          <cell r="C1127" t="str">
            <v>JR</v>
          </cell>
          <cell r="D1127">
            <v>93796</v>
          </cell>
        </row>
        <row r="1128">
          <cell r="A1128">
            <v>8302</v>
          </cell>
          <cell r="B1128" t="str">
            <v>BOYA PLASTICA DE 20 x 20 x 9 cm DE ALTURA</v>
          </cell>
          <cell r="C1128" t="str">
            <v>UN</v>
          </cell>
          <cell r="D1128">
            <v>16660</v>
          </cell>
        </row>
        <row r="1129">
          <cell r="A1129">
            <v>8303</v>
          </cell>
          <cell r="B1129" t="str">
            <v>HITO DE 75cm DE ALTURA Y 8cm DE DIAMETRO CON REFLECTIVOS DE COLOR AMARILLO</v>
          </cell>
          <cell r="C1129" t="str">
            <v>UN</v>
          </cell>
          <cell r="D1129">
            <v>25990</v>
          </cell>
        </row>
        <row r="1130">
          <cell r="A1130">
            <v>8304</v>
          </cell>
          <cell r="B1130" t="str">
            <v>EQUIPO OXICORTE</v>
          </cell>
          <cell r="C1130" t="str">
            <v>MES</v>
          </cell>
          <cell r="D1130">
            <v>1832600</v>
          </cell>
        </row>
        <row r="1131">
          <cell r="A1131">
            <v>8306</v>
          </cell>
          <cell r="B1131" t="str">
            <v>EPOXICO PARA ANCLAJE DE ALTA RESISTENCIA (Unidad 600cc-900g)</v>
          </cell>
          <cell r="C1131" t="str">
            <v>UN</v>
          </cell>
          <cell r="D1131">
            <v>58600</v>
          </cell>
        </row>
        <row r="1132">
          <cell r="A1132">
            <v>8307</v>
          </cell>
          <cell r="B1132" t="str">
            <v>CONCRETO FLUIDO SIN RETRACCIÓN</v>
          </cell>
          <cell r="C1132" t="str">
            <v>KG</v>
          </cell>
          <cell r="D1132">
            <v>1423</v>
          </cell>
        </row>
        <row r="1133">
          <cell r="A1133">
            <v>8308</v>
          </cell>
          <cell r="B1133" t="str">
            <v>MICROFIBRA DE POLIPROPILENO PARA CONCRETO Y MORTERO</v>
          </cell>
          <cell r="C1133" t="str">
            <v>KG</v>
          </cell>
          <cell r="D1133">
            <v>29750</v>
          </cell>
        </row>
        <row r="1134">
          <cell r="A1134">
            <v>8309</v>
          </cell>
          <cell r="B1134" t="str">
            <v>GROUTING DE ALTA RESISTENCIA</v>
          </cell>
          <cell r="C1134" t="str">
            <v>KG</v>
          </cell>
          <cell r="D1134">
            <v>3461</v>
          </cell>
        </row>
        <row r="1135">
          <cell r="A1135">
            <v>8313</v>
          </cell>
          <cell r="B1135" t="str">
            <v>MORTERO DE REPARACIÓN ESTRUCTURAL</v>
          </cell>
          <cell r="C1135" t="str">
            <v>KG</v>
          </cell>
          <cell r="D1135">
            <v>2987</v>
          </cell>
        </row>
        <row r="1136">
          <cell r="A1136">
            <v>8314</v>
          </cell>
          <cell r="B1136" t="str">
            <v>RECUBRIMIENTO INHIBIDOR DE CORROSIÓN EPOXI-CEMENTO PARA PROTEGER ACERO DE REFUERZO. TRICOMPONENTE.</v>
          </cell>
          <cell r="C1136" t="str">
            <v>KG</v>
          </cell>
          <cell r="D1136">
            <v>20766</v>
          </cell>
        </row>
        <row r="1137">
          <cell r="A1137">
            <v>8315</v>
          </cell>
          <cell r="B1137" t="str">
            <v>SELLADOR ELÁSTICO  DE POLIURETANO. CARTUCHO 300 ml</v>
          </cell>
          <cell r="C1137" t="str">
            <v>UN</v>
          </cell>
          <cell r="D1137">
            <v>27900</v>
          </cell>
        </row>
        <row r="1138">
          <cell r="A1138">
            <v>8319</v>
          </cell>
          <cell r="B1138" t="str">
            <v>PINTURA EN FRÍO PARA DEMARCACIÓN DE VÍAS. A= 12 cm. INCLUYE EQUIPO AUTOPROPULSADO Y MANO DE OBRA.</v>
          </cell>
          <cell r="C1138" t="str">
            <v>ML</v>
          </cell>
          <cell r="D1138">
            <v>1217</v>
          </cell>
        </row>
        <row r="1139">
          <cell r="A1139">
            <v>8320</v>
          </cell>
          <cell r="B1139" t="str">
            <v>TARIFA MES - PERSONAL DE OBRA - OPERADOR EQUIPO DE ESPECIALIZACIÓN (Incluye Factor de Prestaciones)</v>
          </cell>
          <cell r="C1139" t="str">
            <v>MES</v>
          </cell>
          <cell r="D1139">
            <v>1841502</v>
          </cell>
        </row>
        <row r="1140">
          <cell r="A1140">
            <v>8321</v>
          </cell>
          <cell r="B1140" t="str">
            <v>TARIFA JORNAL - PERSONAL DE OBRA - OPERADOR EQUIPO DE ESPECIALIZACIÓN (Incluye Factor de Prestaciones)</v>
          </cell>
          <cell r="C1140" t="str">
            <v>JR</v>
          </cell>
          <cell r="D1140">
            <v>61383</v>
          </cell>
        </row>
        <row r="1141">
          <cell r="A1141">
            <v>8322</v>
          </cell>
          <cell r="B1141" t="str">
            <v>PINTURA EN FRÍO PARA DEMARCACIÓN DE VÍAS. INCLUYE EQUIPO MANUAL Y MANO DE OBRA.</v>
          </cell>
          <cell r="C1141" t="str">
            <v>ML</v>
          </cell>
          <cell r="D1141">
            <v>1160</v>
          </cell>
        </row>
        <row r="1142">
          <cell r="A1142">
            <v>8324</v>
          </cell>
          <cell r="B1142" t="str">
            <v>ALQUILER DÍA - VEHÍCULO CAPACIDAD 3 TONELADAS O SUPERIOR (MODELO 2012-2009)</v>
          </cell>
          <cell r="C1142" t="str">
            <v>DIA</v>
          </cell>
          <cell r="D1142">
            <v>291775</v>
          </cell>
        </row>
        <row r="1143">
          <cell r="A1143">
            <v>8328</v>
          </cell>
          <cell r="B1143" t="str">
            <v>FUNGIBLES</v>
          </cell>
          <cell r="C1143" t="str">
            <v>GLB</v>
          </cell>
          <cell r="D1143">
            <v>1000</v>
          </cell>
        </row>
        <row r="1144">
          <cell r="A1144">
            <v>8329</v>
          </cell>
          <cell r="B1144" t="str">
            <v>APLICACIÓN DE BICOMPONENTE (SPRAY O EXTRUSIÓN) INCLUYE EQUIPO Y MANO DE OBRA</v>
          </cell>
          <cell r="C1144" t="str">
            <v>ML</v>
          </cell>
          <cell r="D1144">
            <v>3363</v>
          </cell>
        </row>
        <row r="1145">
          <cell r="A1145">
            <v>8330</v>
          </cell>
          <cell r="B1145" t="str">
            <v>PLASTICO EN FRIO (INCLUYE CATALIZADOR) - PINTURA PARA TRAFICO</v>
          </cell>
          <cell r="C1145" t="str">
            <v>GLN</v>
          </cell>
          <cell r="D1145">
            <v>95920</v>
          </cell>
        </row>
        <row r="1146">
          <cell r="A1146">
            <v>8331</v>
          </cell>
          <cell r="B1146" t="str">
            <v>APLICACIÓN DE BICOMPONENTE (SPRAY O EXTRUSIÓN) INCLUYE EQUIPO Y MANO DE OBRA Y MICROESFERAS</v>
          </cell>
          <cell r="C1146" t="str">
            <v>M2</v>
          </cell>
          <cell r="D1146">
            <v>33626</v>
          </cell>
        </row>
        <row r="1147">
          <cell r="A1147">
            <v>8332</v>
          </cell>
          <cell r="B1147" t="str">
            <v>PINTURA DE TRÁFICO Y/O IMPRIMANTE NEGRO</v>
          </cell>
          <cell r="C1147" t="str">
            <v>GLN</v>
          </cell>
          <cell r="D1147">
            <v>71900</v>
          </cell>
        </row>
        <row r="1148">
          <cell r="A1148">
            <v>8334</v>
          </cell>
          <cell r="B1148" t="str">
            <v>BORRADO SEÑALIZACIÓN VIAL TIPO FRESADO CON MÁQUINA BERTELLI O SIMILAR</v>
          </cell>
          <cell r="C1148" t="str">
            <v>ML</v>
          </cell>
          <cell r="D1148">
            <v>3965</v>
          </cell>
        </row>
        <row r="1149">
          <cell r="A1149">
            <v>8340</v>
          </cell>
          <cell r="B1149" t="str">
            <v>TORNILLO. INCLUYE TUERCA Y ARANDELA</v>
          </cell>
          <cell r="C1149" t="str">
            <v>KG</v>
          </cell>
          <cell r="D1149">
            <v>9669</v>
          </cell>
        </row>
        <row r="1150">
          <cell r="A1150">
            <v>8357</v>
          </cell>
          <cell r="B1150" t="str">
            <v>TACHA REFLECTIVA BIDIRECCIONAL</v>
          </cell>
          <cell r="C1150" t="str">
            <v>UN</v>
          </cell>
          <cell r="D1150">
            <v>3094</v>
          </cell>
        </row>
        <row r="1151">
          <cell r="A1151">
            <v>8358</v>
          </cell>
          <cell r="B1151" t="str">
            <v>RESALTO EN CAUCHO DE L=1m, ANCHO 30cm, ALTO 4.5cm (INCLUYE PERNOS)</v>
          </cell>
          <cell r="C1151" t="str">
            <v>UN</v>
          </cell>
          <cell r="D1151">
            <v>107100</v>
          </cell>
        </row>
        <row r="1152">
          <cell r="A1152">
            <v>8359</v>
          </cell>
          <cell r="B1152" t="str">
            <v>TUBERIA CONDUIT PVC D= 1/2"</v>
          </cell>
          <cell r="C1152" t="str">
            <v>ML</v>
          </cell>
          <cell r="D1152">
            <v>1837</v>
          </cell>
        </row>
        <row r="1153">
          <cell r="A1153">
            <v>8362</v>
          </cell>
          <cell r="B1153" t="str">
            <v>TUBERÍA CONCRETO D= 36" CLASE V REFORZADO</v>
          </cell>
          <cell r="C1153" t="str">
            <v>ML</v>
          </cell>
          <cell r="D1153">
            <v>1025104</v>
          </cell>
        </row>
        <row r="1154">
          <cell r="A1154">
            <v>8364</v>
          </cell>
          <cell r="B1154" t="str">
            <v>CLORUROS</v>
          </cell>
          <cell r="C1154" t="str">
            <v>PUNTO</v>
          </cell>
          <cell r="D1154">
            <v>13090</v>
          </cell>
        </row>
        <row r="1155">
          <cell r="A1155">
            <v>8365</v>
          </cell>
          <cell r="B1155" t="str">
            <v>SULFATOS</v>
          </cell>
          <cell r="C1155" t="str">
            <v>PUNTO</v>
          </cell>
          <cell r="D1155">
            <v>15470</v>
          </cell>
        </row>
        <row r="1156">
          <cell r="A1156">
            <v>8366</v>
          </cell>
          <cell r="B1156" t="str">
            <v>NITRATOS</v>
          </cell>
          <cell r="C1156" t="str">
            <v>PUNTO</v>
          </cell>
          <cell r="D1156">
            <v>17000</v>
          </cell>
        </row>
        <row r="1157">
          <cell r="A1157">
            <v>8367</v>
          </cell>
          <cell r="B1157" t="str">
            <v>HIERRO TOTAL</v>
          </cell>
          <cell r="C1157" t="str">
            <v>PUNTO</v>
          </cell>
          <cell r="D1157">
            <v>20000</v>
          </cell>
        </row>
        <row r="1158">
          <cell r="A1158">
            <v>8369</v>
          </cell>
          <cell r="B1158" t="str">
            <v>MAGNESIO</v>
          </cell>
          <cell r="C1158" t="str">
            <v>PUNTO</v>
          </cell>
          <cell r="D1158">
            <v>35000</v>
          </cell>
        </row>
        <row r="1159">
          <cell r="A1159">
            <v>8370</v>
          </cell>
          <cell r="B1159" t="str">
            <v>SODIO</v>
          </cell>
          <cell r="C1159" t="str">
            <v>PUNTO</v>
          </cell>
          <cell r="D1159">
            <v>30000</v>
          </cell>
        </row>
        <row r="1160">
          <cell r="A1160">
            <v>8404</v>
          </cell>
          <cell r="B1160" t="str">
            <v>PINTURA BASE AGUA DOMESTICA</v>
          </cell>
          <cell r="C1160" t="str">
            <v>GLN</v>
          </cell>
          <cell r="D1160">
            <v>53200</v>
          </cell>
        </row>
        <row r="1161">
          <cell r="A1161">
            <v>8430</v>
          </cell>
          <cell r="B1161" t="str">
            <v>CAMARA GRP 2500 * 2500 * 1200 (INCLUYE TUBERIA , CHIMENEA 2.5m Y ACCESORIOS. - NO INCLUYE TRANSPORTE</v>
          </cell>
          <cell r="C1161" t="str">
            <v>UN</v>
          </cell>
          <cell r="D1161">
            <v>19754483</v>
          </cell>
        </row>
        <row r="1162">
          <cell r="A1162">
            <v>8431</v>
          </cell>
          <cell r="B1162" t="str">
            <v>CAMARA GRP 2600 * 2600 * 1200 (INCLUYE TUBERIA , CHIMENEA 2.5m Y ACCESORIOS. - NO INCLUYE TRANSPORTE</v>
          </cell>
          <cell r="C1162" t="str">
            <v>UN</v>
          </cell>
          <cell r="D1162">
            <v>20649178</v>
          </cell>
        </row>
        <row r="1163">
          <cell r="A1163">
            <v>8432</v>
          </cell>
          <cell r="B1163" t="str">
            <v>TUBERIA GRP DN 350 PN1 SN2500 - NO INCLUYE TRANSPORTE</v>
          </cell>
          <cell r="C1163" t="str">
            <v>ML</v>
          </cell>
          <cell r="D1163">
            <v>129472</v>
          </cell>
        </row>
        <row r="1164">
          <cell r="A1164">
            <v>8434</v>
          </cell>
          <cell r="B1164" t="str">
            <v>TUBERIA GRP DN 450 PN1 SN2500 - NO INCLUYE TRANSPORTE</v>
          </cell>
          <cell r="C1164" t="str">
            <v>ML</v>
          </cell>
          <cell r="D1164">
            <v>190690</v>
          </cell>
        </row>
        <row r="1165">
          <cell r="A1165">
            <v>8435</v>
          </cell>
          <cell r="B1165" t="str">
            <v>ACOPLE GRP DN 450 PN1 - NO INCLUYE TRANSPORTE</v>
          </cell>
          <cell r="C1165" t="str">
            <v>UN</v>
          </cell>
          <cell r="D1165">
            <v>240942</v>
          </cell>
        </row>
        <row r="1166">
          <cell r="A1166">
            <v>8436</v>
          </cell>
          <cell r="B1166" t="str">
            <v>TUBERIA GRP DN 550 PN1 SN2500 - NO INCLUYE TRANSPORTE</v>
          </cell>
          <cell r="C1166" t="str">
            <v>ML</v>
          </cell>
          <cell r="D1166">
            <v>267880</v>
          </cell>
        </row>
        <row r="1167">
          <cell r="A1167">
            <v>8437</v>
          </cell>
          <cell r="B1167" t="str">
            <v>ACOPLE GRP DN 550 PN1 - NO INCLUYE TRANSPORTE</v>
          </cell>
          <cell r="C1167" t="str">
            <v>UN</v>
          </cell>
          <cell r="D1167">
            <v>351537</v>
          </cell>
        </row>
        <row r="1168">
          <cell r="A1168">
            <v>8438</v>
          </cell>
          <cell r="B1168" t="str">
            <v>TUBERIA GRP DN 650 PN1 SN2500 - NO INCLUYE TRANSPORTE</v>
          </cell>
          <cell r="C1168" t="str">
            <v>ML</v>
          </cell>
          <cell r="D1168">
            <v>358477</v>
          </cell>
        </row>
        <row r="1169">
          <cell r="A1169">
            <v>8439</v>
          </cell>
          <cell r="B1169" t="str">
            <v>ACOPLE GRP DN 650 PN1 - NO INCLUYE TRANSPORTE</v>
          </cell>
          <cell r="C1169" t="str">
            <v>UN</v>
          </cell>
          <cell r="D1169">
            <v>465319</v>
          </cell>
        </row>
        <row r="1170">
          <cell r="A1170">
            <v>8440</v>
          </cell>
          <cell r="B1170" t="str">
            <v>TUBERIA GRP DN 750 PN1 SN2500 - NO INCLUYE TRANSPORTE</v>
          </cell>
          <cell r="C1170" t="str">
            <v>ML</v>
          </cell>
          <cell r="D1170">
            <v>461917</v>
          </cell>
        </row>
        <row r="1171">
          <cell r="A1171">
            <v>8441</v>
          </cell>
          <cell r="B1171" t="str">
            <v>ACOPLE GRP DN 750 PN1 - NO INCLUYE TRANSPORTE</v>
          </cell>
          <cell r="C1171" t="str">
            <v>UN</v>
          </cell>
          <cell r="D1171">
            <v>534715</v>
          </cell>
        </row>
        <row r="1172">
          <cell r="A1172">
            <v>8442</v>
          </cell>
          <cell r="B1172" t="str">
            <v>TUBERIA GRP DN 850 PN1 SN2500 - NO INCLUYE TRANSPORTE</v>
          </cell>
          <cell r="C1172" t="str">
            <v>ML</v>
          </cell>
          <cell r="D1172">
            <v>576929</v>
          </cell>
        </row>
        <row r="1173">
          <cell r="A1173">
            <v>8443</v>
          </cell>
          <cell r="B1173" t="str">
            <v>ACOPLE GRP DN 850 PN1 - NO INCLUYE TRANSPORTE</v>
          </cell>
          <cell r="C1173" t="str">
            <v>UN</v>
          </cell>
          <cell r="D1173">
            <v>605862</v>
          </cell>
        </row>
        <row r="1174">
          <cell r="A1174">
            <v>8444</v>
          </cell>
          <cell r="B1174" t="str">
            <v>TUBERIA GRP DN 2500 PN1 SN2500 - NO INCLUYE TRANSPORTE</v>
          </cell>
          <cell r="C1174" t="str">
            <v>ML</v>
          </cell>
          <cell r="D1174">
            <v>3413185</v>
          </cell>
        </row>
        <row r="1175">
          <cell r="A1175">
            <v>8445</v>
          </cell>
          <cell r="B1175" t="str">
            <v>ACOPLE GRP DN 2500 PN1 - NO INCLUYE TRANSPORTE</v>
          </cell>
          <cell r="C1175" t="str">
            <v>UN</v>
          </cell>
          <cell r="D1175">
            <v>1597666</v>
          </cell>
        </row>
        <row r="1176">
          <cell r="A1176">
            <v>8447</v>
          </cell>
          <cell r="B1176" t="str">
            <v>TUBERIA GRP DN 2600 PN1 SN2500 - NO INCLUYE TRANSPORTE</v>
          </cell>
          <cell r="C1176" t="str">
            <v>ML</v>
          </cell>
          <cell r="D1176">
            <v>3691177</v>
          </cell>
        </row>
        <row r="1177">
          <cell r="A1177">
            <v>8448</v>
          </cell>
          <cell r="B1177" t="str">
            <v>ACOPLE GRP DN 2600 PN1 - NO INCLUYE TRANSPORTE</v>
          </cell>
          <cell r="C1177" t="str">
            <v>UN</v>
          </cell>
          <cell r="D1177">
            <v>1904180</v>
          </cell>
        </row>
        <row r="1178">
          <cell r="A1178">
            <v>8449</v>
          </cell>
          <cell r="B1178" t="str">
            <v>CAMARA GRP 900 * 900 * 1200 (INCLUYE TUBERIA , CHIMENEA 1.0m Y ACCESORIOS. - NO INCLUYE TRANSPORTE</v>
          </cell>
          <cell r="C1178" t="str">
            <v>UN</v>
          </cell>
          <cell r="D1178">
            <v>6651948</v>
          </cell>
        </row>
        <row r="1179">
          <cell r="A1179">
            <v>8450</v>
          </cell>
          <cell r="B1179" t="str">
            <v>CAMARA GRP 900 * 900 * 1200 (INCLUYE TUBERIA , CHIMENEA 2.5m Y ACCESORIOS. - NO INCLUYE TRANSPORTE</v>
          </cell>
          <cell r="C1179" t="str">
            <v>UN</v>
          </cell>
          <cell r="D1179">
            <v>8573671</v>
          </cell>
        </row>
        <row r="1180">
          <cell r="A1180">
            <v>8451</v>
          </cell>
          <cell r="B1180" t="str">
            <v>CAMARA GRP 1000 * 1000 * 1200 (INCLUYE TUBERIA , CHIMENEA 2.5m Y ACCESORIOS. - NO INCLUYE TRANSPORTE</v>
          </cell>
          <cell r="C1180" t="str">
            <v>UN</v>
          </cell>
          <cell r="D1180">
            <v>9121325</v>
          </cell>
        </row>
        <row r="1181">
          <cell r="A1181">
            <v>8452</v>
          </cell>
          <cell r="B1181" t="str">
            <v>CAMARA GRP 1100 * 1100 * 1200 (INCLUYE TUBERIA , CHIMENEA 2.5m Y ACCESORIOS. - NO INCLUYE TRANSPORTE</v>
          </cell>
          <cell r="C1181" t="str">
            <v>UN</v>
          </cell>
          <cell r="D1181">
            <v>10024597</v>
          </cell>
        </row>
        <row r="1182">
          <cell r="A1182">
            <v>8453</v>
          </cell>
          <cell r="B1182" t="str">
            <v>CAMARA GRP 1300 * 1300 * 1200 (INCLUYE TUBERIA , CHIMENEA 5m Y ACCESORIOS. - NO INCLUYE TRANSPORTE</v>
          </cell>
          <cell r="C1182" t="str">
            <v>UN</v>
          </cell>
          <cell r="D1182">
            <v>11994752</v>
          </cell>
        </row>
        <row r="1183">
          <cell r="A1183">
            <v>8454</v>
          </cell>
          <cell r="B1183" t="str">
            <v>CAMARA GRP 1500 * 1500 * 1200 (INCLUYE TUBERIA , CHIMENEA 2.5m Y ACCESORIOS. - NO INCLUYE TRANSPORTE</v>
          </cell>
          <cell r="C1183" t="str">
            <v>UN</v>
          </cell>
          <cell r="D1183">
            <v>9917702</v>
          </cell>
        </row>
        <row r="1184">
          <cell r="A1184">
            <v>8455</v>
          </cell>
          <cell r="B1184" t="str">
            <v>CAMARA GRP 1600 * 1600 * 1200 (INCLUYE TUBERIA , CHIMENEA 2.5m Y ACCESORIOS. - NO INCLUYE TRANSPORTE</v>
          </cell>
          <cell r="C1184" t="str">
            <v>UN</v>
          </cell>
          <cell r="D1184">
            <v>10419338</v>
          </cell>
        </row>
        <row r="1185">
          <cell r="A1185">
            <v>8456</v>
          </cell>
          <cell r="B1185" t="str">
            <v>CAMARA GRP 1800 * 1800 * 1200 (INCLUYE TUBERIA , CHIMENEA 2.5m Y ACCESORIOS. - NO INCLUYE TRANSPORTE</v>
          </cell>
          <cell r="C1185" t="str">
            <v>UN</v>
          </cell>
          <cell r="D1185">
            <v>11481337</v>
          </cell>
        </row>
        <row r="1186">
          <cell r="A1186">
            <v>8457</v>
          </cell>
          <cell r="B1186" t="str">
            <v>CAMARA GRP 1800 * 1800 * 1200 (INCLUYE TUBERIA , CHIMENEA 5m Y ACCESORIOS. - NO INCLUYE TRANSPORTE</v>
          </cell>
          <cell r="C1186" t="str">
            <v>UN</v>
          </cell>
          <cell r="D1186">
            <v>14684208</v>
          </cell>
        </row>
        <row r="1187">
          <cell r="A1187">
            <v>8460</v>
          </cell>
          <cell r="B1187" t="str">
            <v>CONECTORES DE COBRE 25mm 5/8"</v>
          </cell>
          <cell r="C1187" t="str">
            <v>UN</v>
          </cell>
          <cell r="D1187">
            <v>4284</v>
          </cell>
        </row>
        <row r="1188">
          <cell r="A1188">
            <v>8461</v>
          </cell>
          <cell r="B1188" t="str">
            <v>ALAMBRE DE COBRE No. 4 AWG</v>
          </cell>
          <cell r="C1188" t="str">
            <v>ML</v>
          </cell>
          <cell r="D1188">
            <v>6800</v>
          </cell>
        </row>
        <row r="1189">
          <cell r="A1189">
            <v>8462</v>
          </cell>
          <cell r="B1189" t="str">
            <v>MASCARILLA DE GIRO PARA SEMAFORO DE 200 mm</v>
          </cell>
          <cell r="C1189" t="str">
            <v>UN</v>
          </cell>
          <cell r="D1189">
            <v>76160</v>
          </cell>
        </row>
        <row r="1190">
          <cell r="A1190">
            <v>8463</v>
          </cell>
          <cell r="B1190" t="str">
            <v>MODULO ROJO PARA SEMAFOROS DE 200mm (TIPO LED, SEMAFORO TIPO MENSULA) SUMINISTRO E INSTALACION.</v>
          </cell>
          <cell r="C1190" t="str">
            <v>UN</v>
          </cell>
          <cell r="D1190">
            <v>622370</v>
          </cell>
        </row>
        <row r="1191">
          <cell r="A1191">
            <v>8473</v>
          </cell>
          <cell r="B1191" t="str">
            <v>MALLA ZARANDA DE 6" x 6" PARA CLASIFICACION MATERIAL</v>
          </cell>
          <cell r="C1191" t="str">
            <v>M2</v>
          </cell>
          <cell r="D1191">
            <v>5525</v>
          </cell>
        </row>
        <row r="1192">
          <cell r="A1192">
            <v>8474</v>
          </cell>
          <cell r="B1192" t="str">
            <v>ÁNGULO METÁLICO</v>
          </cell>
          <cell r="C1192" t="str">
            <v>KG</v>
          </cell>
          <cell r="D1192">
            <v>3232</v>
          </cell>
        </row>
        <row r="1193">
          <cell r="A1193">
            <v>8475</v>
          </cell>
          <cell r="B1193" t="str">
            <v>PLATINA METALICA</v>
          </cell>
          <cell r="C1193" t="str">
            <v>KG</v>
          </cell>
          <cell r="D1193">
            <v>3154</v>
          </cell>
        </row>
        <row r="1194">
          <cell r="A1194">
            <v>8476</v>
          </cell>
          <cell r="B1194" t="str">
            <v>MALLA ESLABONADA CALIBRE 10.5 - HUECO DE 2" x 2"</v>
          </cell>
          <cell r="C1194" t="str">
            <v>M2</v>
          </cell>
          <cell r="D1194">
            <v>14637</v>
          </cell>
        </row>
        <row r="1195">
          <cell r="A1195">
            <v>8477</v>
          </cell>
          <cell r="B1195" t="str">
            <v>TAPON D= 2 1/2" PARA TUBERIA DE ACERO NEGRA CALIBRE 40</v>
          </cell>
          <cell r="C1195" t="str">
            <v>UN</v>
          </cell>
          <cell r="D1195">
            <v>10353</v>
          </cell>
        </row>
        <row r="1196">
          <cell r="A1196">
            <v>8478</v>
          </cell>
          <cell r="B1196" t="str">
            <v>TEJA DE ZINC 800 x 2438</v>
          </cell>
          <cell r="C1196" t="str">
            <v>UN</v>
          </cell>
          <cell r="D1196">
            <v>16100</v>
          </cell>
        </row>
        <row r="1197">
          <cell r="A1197">
            <v>8479</v>
          </cell>
          <cell r="B1197" t="str">
            <v>AMARRAS - Abrazadera Plastico De 8 Pulg. (200mm) Con Argolla</v>
          </cell>
          <cell r="C1197" t="str">
            <v>UN</v>
          </cell>
          <cell r="D1197">
            <v>130</v>
          </cell>
        </row>
        <row r="1198">
          <cell r="A1198">
            <v>8480</v>
          </cell>
          <cell r="B1198" t="str">
            <v>LIJA</v>
          </cell>
          <cell r="C1198" t="str">
            <v>UN</v>
          </cell>
          <cell r="D1198">
            <v>975</v>
          </cell>
        </row>
        <row r="1199">
          <cell r="A1199">
            <v>8481</v>
          </cell>
          <cell r="B1199" t="str">
            <v>PINTURA BASE ACEITE</v>
          </cell>
          <cell r="C1199" t="str">
            <v>GLN</v>
          </cell>
          <cell r="D1199">
            <v>32600</v>
          </cell>
        </row>
        <row r="1200">
          <cell r="A1200">
            <v>8482</v>
          </cell>
          <cell r="B1200" t="str">
            <v>PINTURA EN VINILO TIPO 1</v>
          </cell>
          <cell r="C1200" t="str">
            <v>GLN</v>
          </cell>
          <cell r="D1200">
            <v>37021</v>
          </cell>
        </row>
        <row r="1201">
          <cell r="A1201">
            <v>8483</v>
          </cell>
          <cell r="B1201" t="str">
            <v>TANQUE DE AGUA 500 Lts</v>
          </cell>
          <cell r="C1201" t="str">
            <v>UN</v>
          </cell>
          <cell r="D1201">
            <v>112453</v>
          </cell>
        </row>
        <row r="1202">
          <cell r="A1202">
            <v>8486</v>
          </cell>
          <cell r="B1202" t="str">
            <v>TRONZADORA</v>
          </cell>
          <cell r="C1202" t="str">
            <v>DIA</v>
          </cell>
          <cell r="D1202">
            <v>21420</v>
          </cell>
        </row>
        <row r="1203">
          <cell r="A1203">
            <v>8500</v>
          </cell>
          <cell r="B1203" t="str">
            <v>TUBERIA EMT D= 4" ESP. 083</v>
          </cell>
          <cell r="C1203" t="str">
            <v>ML</v>
          </cell>
          <cell r="D1203">
            <v>46760</v>
          </cell>
        </row>
        <row r="1204">
          <cell r="A1204">
            <v>8501</v>
          </cell>
          <cell r="B1204" t="str">
            <v>COMPRESIÓN TRIAXIAL EN CONDICIÓN CU, CONSOLIDADO - NO DRENADO SOBRE SUELOS (3 PUNTOS)</v>
          </cell>
          <cell r="C1204" t="str">
            <v>UN</v>
          </cell>
          <cell r="D1204">
            <v>1168700</v>
          </cell>
        </row>
        <row r="1205">
          <cell r="A1205">
            <v>8502</v>
          </cell>
          <cell r="B1205" t="str">
            <v>CANASTILLA PASAJUNTAS</v>
          </cell>
          <cell r="C1205" t="str">
            <v>KG</v>
          </cell>
          <cell r="D1205">
            <v>3987</v>
          </cell>
        </row>
        <row r="1206">
          <cell r="A1206">
            <v>8506</v>
          </cell>
          <cell r="B1206" t="str">
            <v>PINTURA ACRÍLICA BASE SOLVENTE AMARILLO / BLANCO PARA DEMARCACION - PINTUTRAFICO</v>
          </cell>
          <cell r="C1206" t="str">
            <v>GLN</v>
          </cell>
          <cell r="D1206">
            <v>71900</v>
          </cell>
        </row>
        <row r="1207">
          <cell r="A1207">
            <v>8508</v>
          </cell>
          <cell r="B1207" t="str">
            <v>PINTURA ACRÍLICA BASE SOLVENTE AZUL / ROJO PARA DEMARCACION - PINTURA PARA TRAFICO</v>
          </cell>
          <cell r="C1207" t="str">
            <v>GLN</v>
          </cell>
          <cell r="D1207">
            <v>71900</v>
          </cell>
        </row>
        <row r="1208">
          <cell r="A1208">
            <v>8509</v>
          </cell>
          <cell r="B1208" t="str">
            <v>IMPRIMANTE NEGRO MATE - ACRILICO BASE SOLVENTE - PINTURA PARA TRAFICO</v>
          </cell>
          <cell r="C1208" t="str">
            <v>GLN</v>
          </cell>
          <cell r="D1208">
            <v>71900</v>
          </cell>
        </row>
        <row r="1209">
          <cell r="A1209">
            <v>8511</v>
          </cell>
          <cell r="B1209" t="str">
            <v>PINTURA ACRÍLICA BASE SOLVENTE AMARILLO / BLANCO PARA DEMARCACION - TERTRAFICO</v>
          </cell>
          <cell r="C1209" t="str">
            <v>GLN</v>
          </cell>
          <cell r="D1209">
            <v>71900</v>
          </cell>
        </row>
        <row r="1210">
          <cell r="A1210">
            <v>8515</v>
          </cell>
          <cell r="B1210" t="str">
            <v>AGENTE DESENCOFRANTE</v>
          </cell>
          <cell r="C1210" t="str">
            <v>KG</v>
          </cell>
          <cell r="D1210">
            <v>9455</v>
          </cell>
        </row>
        <row r="1211">
          <cell r="A1211">
            <v>8516</v>
          </cell>
          <cell r="B1211" t="str">
            <v>FORMALETA PARA CONCRETOS - MADERA (ESTRUCTURAS ENTERRADAS - UN (1) USO)</v>
          </cell>
          <cell r="C1211" t="str">
            <v>M2</v>
          </cell>
          <cell r="D1211">
            <v>21983</v>
          </cell>
        </row>
        <row r="1212">
          <cell r="A1212">
            <v>8520</v>
          </cell>
          <cell r="B1212" t="str">
            <v>FORMALETA METÁLICA (CONCRETO HIDRÁULICO)</v>
          </cell>
          <cell r="C1212" t="str">
            <v>M2/DIA</v>
          </cell>
          <cell r="D1212">
            <v>1012</v>
          </cell>
        </row>
        <row r="1213">
          <cell r="A1213">
            <v>8522</v>
          </cell>
          <cell r="B1213" t="str">
            <v>ICOPOR D-12 20 MM (LAMINA) DE 1.0m x 1.0m</v>
          </cell>
          <cell r="C1213" t="str">
            <v>M2</v>
          </cell>
          <cell r="D1213">
            <v>3738</v>
          </cell>
        </row>
        <row r="1214">
          <cell r="A1214">
            <v>8524</v>
          </cell>
          <cell r="B1214" t="str">
            <v>SELLADO DE JUNTAS (300 CC). Masilla elástica sellante de un componente, con base en poliuretano, con proceso de curado en presencia de humedad del ambiente. Norma ASTM C-920.</v>
          </cell>
          <cell r="C1214" t="str">
            <v>UN</v>
          </cell>
          <cell r="D1214">
            <v>27900</v>
          </cell>
        </row>
        <row r="1215">
          <cell r="A1215">
            <v>8525</v>
          </cell>
          <cell r="B1215" t="str">
            <v>GEOMEMBRANA HDPE 30MIL (0.75MM) PARA SEPARACION SUBRASANTE/CAPAS GRANULARES (INCLUYE SUMINISTRO E INSTALACIÓN)</v>
          </cell>
          <cell r="C1215" t="str">
            <v>M2</v>
          </cell>
          <cell r="D1215">
            <v>10778</v>
          </cell>
        </row>
        <row r="1216">
          <cell r="A1216">
            <v>8529</v>
          </cell>
          <cell r="B1216" t="str">
            <v>ANTICORROSIVO PHCL</v>
          </cell>
          <cell r="C1216" t="str">
            <v>GLN</v>
          </cell>
          <cell r="D1216">
            <v>35990</v>
          </cell>
        </row>
        <row r="1217">
          <cell r="A1217">
            <v>8530</v>
          </cell>
          <cell r="B1217" t="str">
            <v>FUNDENTE (PARA SOLDADURA) 60 gr.</v>
          </cell>
          <cell r="C1217" t="str">
            <v>UN</v>
          </cell>
          <cell r="D1217">
            <v>8900</v>
          </cell>
        </row>
        <row r="1218">
          <cell r="A1218">
            <v>8531</v>
          </cell>
          <cell r="B1218" t="str">
            <v>DISOLVENTE THINER</v>
          </cell>
          <cell r="C1218" t="str">
            <v>GLN</v>
          </cell>
          <cell r="D1218">
            <v>14200</v>
          </cell>
        </row>
        <row r="1219">
          <cell r="A1219">
            <v>8532</v>
          </cell>
          <cell r="B1219" t="str">
            <v>PINTURA BASE ACEITE PINTULUX BLANCO</v>
          </cell>
          <cell r="C1219" t="str">
            <v>GLN</v>
          </cell>
          <cell r="D1219">
            <v>66900</v>
          </cell>
        </row>
        <row r="1220">
          <cell r="A1220">
            <v>8539</v>
          </cell>
          <cell r="B1220" t="str">
            <v>BLOQUE PERFORADO 15X20X40</v>
          </cell>
          <cell r="C1220" t="str">
            <v>UN</v>
          </cell>
          <cell r="D1220">
            <v>3500</v>
          </cell>
        </row>
        <row r="1221">
          <cell r="A1221">
            <v>8555</v>
          </cell>
          <cell r="B1221" t="str">
            <v>LIJA DE AGUA 150 SUPER</v>
          </cell>
          <cell r="C1221" t="str">
            <v>UN</v>
          </cell>
          <cell r="D1221">
            <v>1200</v>
          </cell>
        </row>
        <row r="1222">
          <cell r="A1222">
            <v>8560</v>
          </cell>
          <cell r="B1222" t="str">
            <v>CURVA GALVANIZADA 1" IMC</v>
          </cell>
          <cell r="C1222" t="str">
            <v>UN</v>
          </cell>
          <cell r="D1222">
            <v>5774</v>
          </cell>
        </row>
        <row r="1223">
          <cell r="A1223">
            <v>8565</v>
          </cell>
          <cell r="B1223" t="str">
            <v>ALAMBRON 40  1/4 PULG LISO</v>
          </cell>
          <cell r="C1223" t="str">
            <v>KG</v>
          </cell>
          <cell r="D1223">
            <v>2500</v>
          </cell>
        </row>
        <row r="1224">
          <cell r="A1224">
            <v>8566</v>
          </cell>
          <cell r="B1224" t="str">
            <v>VARILLA DILATACIÓN ALUMINIO</v>
          </cell>
          <cell r="C1224" t="str">
            <v>ML</v>
          </cell>
          <cell r="D1224">
            <v>1500</v>
          </cell>
        </row>
        <row r="1225">
          <cell r="A1225">
            <v>8567</v>
          </cell>
          <cell r="B1225" t="str">
            <v>BALDOSA EN GRANO PULIDO TIPO 1 Y TIPO 2 (30X30)</v>
          </cell>
          <cell r="C1225" t="str">
            <v>M2</v>
          </cell>
          <cell r="D1225">
            <v>63600</v>
          </cell>
        </row>
        <row r="1226">
          <cell r="A1226">
            <v>8570</v>
          </cell>
          <cell r="B1226" t="str">
            <v>GRANITO (MEZCLA)</v>
          </cell>
          <cell r="C1226" t="str">
            <v>BULTO</v>
          </cell>
          <cell r="D1226">
            <v>29650</v>
          </cell>
        </row>
        <row r="1227">
          <cell r="A1227">
            <v>8576</v>
          </cell>
          <cell r="B1227" t="str">
            <v>PEGANTE PARA PISOS DE CAUCHO SINTÉTICO</v>
          </cell>
          <cell r="C1227" t="str">
            <v>GLN</v>
          </cell>
          <cell r="D1227">
            <v>53731</v>
          </cell>
        </row>
        <row r="1228">
          <cell r="A1228">
            <v>8577</v>
          </cell>
          <cell r="B1228" t="str">
            <v>TUBERIA PVC SANITARIA 3"</v>
          </cell>
          <cell r="C1228" t="str">
            <v>ML</v>
          </cell>
          <cell r="D1228">
            <v>15286</v>
          </cell>
        </row>
        <row r="1229">
          <cell r="A1229">
            <v>8578</v>
          </cell>
          <cell r="B1229" t="str">
            <v>CODO 90°-1/4 CxC PVC SANITARIA D= 2"</v>
          </cell>
          <cell r="C1229" t="str">
            <v>UN</v>
          </cell>
          <cell r="D1229">
            <v>2751</v>
          </cell>
        </row>
        <row r="1230">
          <cell r="A1230">
            <v>8579</v>
          </cell>
          <cell r="B1230" t="str">
            <v>CODO 90°-1/4 CxC PVC SANITARIA D=4"</v>
          </cell>
          <cell r="C1230" t="str">
            <v>UN</v>
          </cell>
          <cell r="D1230">
            <v>10984</v>
          </cell>
        </row>
        <row r="1231">
          <cell r="A1231">
            <v>8583</v>
          </cell>
          <cell r="B1231" t="str">
            <v>TAPON DE PRUEBA 1 1/2"</v>
          </cell>
          <cell r="C1231" t="str">
            <v>UN</v>
          </cell>
          <cell r="D1231">
            <v>777</v>
          </cell>
        </row>
        <row r="1232">
          <cell r="A1232">
            <v>8584</v>
          </cell>
          <cell r="B1232" t="str">
            <v>TUBERIA PVC SANITARIA 8"</v>
          </cell>
          <cell r="C1232" t="str">
            <v>ML</v>
          </cell>
          <cell r="D1232">
            <v>81152</v>
          </cell>
        </row>
        <row r="1233">
          <cell r="A1233">
            <v>8586</v>
          </cell>
          <cell r="B1233" t="str">
            <v>TUBERÍA VENTILACIÓN PVC 3"</v>
          </cell>
          <cell r="C1233" t="str">
            <v>ML</v>
          </cell>
          <cell r="D1233">
            <v>8198</v>
          </cell>
        </row>
        <row r="1234">
          <cell r="A1234">
            <v>8588</v>
          </cell>
          <cell r="B1234" t="str">
            <v>TUBERIA PVC PRESIÓN 1" RDE 21</v>
          </cell>
          <cell r="C1234" t="str">
            <v>ML</v>
          </cell>
          <cell r="D1234">
            <v>4453</v>
          </cell>
        </row>
        <row r="1235">
          <cell r="A1235">
            <v>8634</v>
          </cell>
          <cell r="B1235" t="str">
            <v>LAVAMANOS INSTITUCIONAL</v>
          </cell>
          <cell r="C1235" t="str">
            <v>UN</v>
          </cell>
          <cell r="D1235">
            <v>162500</v>
          </cell>
        </row>
        <row r="1236">
          <cell r="A1236">
            <v>8635</v>
          </cell>
          <cell r="B1236" t="str">
            <v>ACOPLE 1/2 PARA AGUA POTABLE</v>
          </cell>
          <cell r="C1236" t="str">
            <v>UN</v>
          </cell>
          <cell r="D1236">
            <v>2293</v>
          </cell>
        </row>
        <row r="1237">
          <cell r="A1237">
            <v>8636</v>
          </cell>
          <cell r="B1237" t="str">
            <v>CEMENTO BLANCO (Bulto x 50 Kg)</v>
          </cell>
          <cell r="C1237" t="str">
            <v>KG</v>
          </cell>
          <cell r="D1237">
            <v>945</v>
          </cell>
        </row>
        <row r="1238">
          <cell r="A1238">
            <v>8639</v>
          </cell>
          <cell r="B1238" t="str">
            <v>LADRILLO BLOQUE 10X20X30</v>
          </cell>
          <cell r="C1238" t="str">
            <v>UN</v>
          </cell>
          <cell r="D1238">
            <v>720</v>
          </cell>
        </row>
        <row r="1239">
          <cell r="A1239">
            <v>8644</v>
          </cell>
          <cell r="B1239" t="str">
            <v>LAVAMANOS SOBREPONER</v>
          </cell>
          <cell r="C1239" t="str">
            <v>UN</v>
          </cell>
          <cell r="D1239">
            <v>130848</v>
          </cell>
        </row>
        <row r="1240">
          <cell r="A1240">
            <v>8645</v>
          </cell>
          <cell r="B1240" t="str">
            <v>LAVAMANOS DE COLGAR PARA PERSONAS CON MOVILIDAD REDUCIDA</v>
          </cell>
          <cell r="C1240" t="str">
            <v>UN</v>
          </cell>
          <cell r="D1240">
            <v>162500</v>
          </cell>
        </row>
        <row r="1241">
          <cell r="A1241">
            <v>8648</v>
          </cell>
          <cell r="B1241" t="str">
            <v>GRIFERÍA LAVAPLATOS SIRENA SENCILLO MESÓN</v>
          </cell>
          <cell r="C1241" t="str">
            <v>UN</v>
          </cell>
          <cell r="D1241">
            <v>99900</v>
          </cell>
        </row>
        <row r="1242">
          <cell r="A1242">
            <v>8654</v>
          </cell>
          <cell r="B1242" t="str">
            <v>ACERO FIGURADO No.2  (1/4") F`y = 60000 PSI</v>
          </cell>
          <cell r="C1242" t="str">
            <v>KG</v>
          </cell>
          <cell r="D1242">
            <v>2737</v>
          </cell>
        </row>
        <row r="1243">
          <cell r="A1243">
            <v>8665</v>
          </cell>
          <cell r="B1243" t="str">
            <v>TOMA DOBLE LEVINGTON POLO O SIMILAR</v>
          </cell>
          <cell r="C1243" t="str">
            <v>UN</v>
          </cell>
          <cell r="D1243">
            <v>3868</v>
          </cell>
        </row>
        <row r="1244">
          <cell r="A1244">
            <v>8666</v>
          </cell>
          <cell r="B1244" t="str">
            <v>CABLE CU ENCAUCHETADO 3X16 AWG</v>
          </cell>
          <cell r="C1244" t="str">
            <v>ML</v>
          </cell>
          <cell r="D1244">
            <v>2400</v>
          </cell>
        </row>
        <row r="1245">
          <cell r="A1245">
            <v>8672</v>
          </cell>
          <cell r="B1245" t="str">
            <v>CAJA GALVANIZADA 4X4 CUMPLE NORMA RETIE</v>
          </cell>
          <cell r="C1245" t="str">
            <v>UN</v>
          </cell>
          <cell r="D1245">
            <v>1660</v>
          </cell>
        </row>
        <row r="1246">
          <cell r="A1246">
            <v>8674</v>
          </cell>
          <cell r="B1246" t="str">
            <v>TOMACORRIENTE CON CONEXIÓN A TIERRA, MONOFÁSICO DOBLE, 15 A</v>
          </cell>
          <cell r="C1246" t="str">
            <v>UN</v>
          </cell>
          <cell r="D1246">
            <v>2673</v>
          </cell>
        </row>
        <row r="1247">
          <cell r="A1247">
            <v>8675</v>
          </cell>
          <cell r="B1247" t="str">
            <v>TOMACORRIENTE CON PROTECCIÓN DE FALLA A TIERRA (GFCI)</v>
          </cell>
          <cell r="C1247" t="str">
            <v>UN</v>
          </cell>
          <cell r="D1247">
            <v>28224</v>
          </cell>
        </row>
        <row r="1248">
          <cell r="A1248">
            <v>8676</v>
          </cell>
          <cell r="B1248" t="str">
            <v>TOMACORRIENTE CON CONEXIÓN A TIERRA, BIFÁSICOS, DOS POLOS, 3 HILOS, 20 A</v>
          </cell>
          <cell r="C1248" t="str">
            <v>UN</v>
          </cell>
          <cell r="D1248">
            <v>7600</v>
          </cell>
        </row>
        <row r="1249">
          <cell r="A1249">
            <v>8679</v>
          </cell>
          <cell r="B1249" t="str">
            <v>TUBERIA CONDUIT GALVANIZADA EMT D=1" (3M)</v>
          </cell>
          <cell r="C1249" t="str">
            <v>UN</v>
          </cell>
          <cell r="D1249">
            <v>21336</v>
          </cell>
        </row>
        <row r="1250">
          <cell r="A1250">
            <v>8688</v>
          </cell>
          <cell r="B1250" t="str">
            <v>OTROS MATERIALES Y ACCESORIOS</v>
          </cell>
          <cell r="C1250" t="str">
            <v>GLB</v>
          </cell>
          <cell r="D1250">
            <v>1000</v>
          </cell>
        </row>
        <row r="1251">
          <cell r="A1251">
            <v>8689</v>
          </cell>
          <cell r="B1251" t="str">
            <v>TARIFA JORNAL - PERSONAL DE OBRA- TECNICO (SOLDADOR) (Incluye Factor de Prestaciones)</v>
          </cell>
          <cell r="C1251" t="str">
            <v>JR</v>
          </cell>
          <cell r="D1251">
            <v>80069</v>
          </cell>
        </row>
        <row r="1252">
          <cell r="A1252">
            <v>8690</v>
          </cell>
          <cell r="B1252" t="str">
            <v>TARIFA JORNAL - PERSONAL DE OBRA - TÉCNICO (SOLDADOR 1 A) (Incluye Factor de Prestaciones)</v>
          </cell>
          <cell r="C1252" t="str">
            <v>JR</v>
          </cell>
          <cell r="D1252">
            <v>80069</v>
          </cell>
        </row>
        <row r="1253">
          <cell r="A1253">
            <v>8694</v>
          </cell>
          <cell r="B1253" t="str">
            <v>CABLE DE COBRE AISLADO No.10</v>
          </cell>
          <cell r="C1253" t="str">
            <v>ML</v>
          </cell>
          <cell r="D1253">
            <v>1911</v>
          </cell>
        </row>
        <row r="1254">
          <cell r="A1254">
            <v>8695</v>
          </cell>
          <cell r="B1254" t="str">
            <v>CABLE DE COBRE AISLADO No.8</v>
          </cell>
          <cell r="C1254" t="str">
            <v>ML</v>
          </cell>
          <cell r="D1254">
            <v>2876</v>
          </cell>
        </row>
        <row r="1255">
          <cell r="A1255">
            <v>8696</v>
          </cell>
          <cell r="B1255" t="str">
            <v>CABLE DE COBRE AISLADO No.6</v>
          </cell>
          <cell r="C1255" t="str">
            <v>ML</v>
          </cell>
          <cell r="D1255">
            <v>4700</v>
          </cell>
        </row>
        <row r="1256">
          <cell r="A1256">
            <v>8698</v>
          </cell>
          <cell r="B1256" t="str">
            <v>CABLE DE COBRE AISLADO No.4</v>
          </cell>
          <cell r="C1256" t="str">
            <v>ML</v>
          </cell>
          <cell r="D1256">
            <v>6930</v>
          </cell>
        </row>
        <row r="1257">
          <cell r="A1257">
            <v>8699</v>
          </cell>
          <cell r="B1257" t="str">
            <v>CABLE DE COBRE AISLADO No.2</v>
          </cell>
          <cell r="C1257" t="str">
            <v>ML</v>
          </cell>
          <cell r="D1257">
            <v>10747</v>
          </cell>
        </row>
        <row r="1258">
          <cell r="A1258">
            <v>8700</v>
          </cell>
          <cell r="B1258" t="str">
            <v>CABLE No. 2/0 AWG THHN-600V COBRE</v>
          </cell>
          <cell r="C1258" t="str">
            <v>ML</v>
          </cell>
          <cell r="D1258">
            <v>25314</v>
          </cell>
        </row>
        <row r="1259">
          <cell r="A1259">
            <v>8704</v>
          </cell>
          <cell r="B1259" t="str">
            <v>CURVA CONDUIT GALVANIZADA IMC 1"</v>
          </cell>
          <cell r="C1259" t="str">
            <v>UN</v>
          </cell>
          <cell r="D1259">
            <v>8880</v>
          </cell>
        </row>
        <row r="1260">
          <cell r="A1260">
            <v>8706</v>
          </cell>
          <cell r="B1260" t="str">
            <v>CURVA CONDUIT GALVANIZADA IMC 3/4"</v>
          </cell>
          <cell r="C1260" t="str">
            <v>UN</v>
          </cell>
          <cell r="D1260">
            <v>7427</v>
          </cell>
        </row>
        <row r="1261">
          <cell r="A1261">
            <v>8708</v>
          </cell>
          <cell r="B1261" t="str">
            <v>CURVA CONDUIT GALVANIZADA IMC 2"</v>
          </cell>
          <cell r="C1261" t="str">
            <v>UN</v>
          </cell>
          <cell r="D1261">
            <v>16280</v>
          </cell>
        </row>
        <row r="1262">
          <cell r="A1262">
            <v>8710</v>
          </cell>
          <cell r="B1262" t="str">
            <v>CURVA  EMT 3"</v>
          </cell>
          <cell r="C1262" t="str">
            <v>UN</v>
          </cell>
          <cell r="D1262">
            <v>46458</v>
          </cell>
        </row>
        <row r="1263">
          <cell r="A1263">
            <v>8712</v>
          </cell>
          <cell r="B1263" t="str">
            <v>UNIÓN EMT 3"</v>
          </cell>
          <cell r="C1263" t="str">
            <v>UN</v>
          </cell>
          <cell r="D1263">
            <v>11153</v>
          </cell>
        </row>
        <row r="1264">
          <cell r="A1264">
            <v>8721</v>
          </cell>
          <cell r="B1264" t="str">
            <v>CABLE COBRE 4/0 AWG 600V 90° C THHN/THWN</v>
          </cell>
          <cell r="C1264" t="str">
            <v>ML</v>
          </cell>
          <cell r="D1264">
            <v>40252</v>
          </cell>
        </row>
        <row r="1265">
          <cell r="A1265">
            <v>8722</v>
          </cell>
          <cell r="B1265" t="str">
            <v>CABLE DE COBRE AISLADO 8 AWG 600V 90° C THHN/THWN</v>
          </cell>
          <cell r="C1265" t="str">
            <v>ML</v>
          </cell>
          <cell r="D1265">
            <v>3567</v>
          </cell>
        </row>
        <row r="1266">
          <cell r="A1266">
            <v>8729</v>
          </cell>
          <cell r="B1266" t="str">
            <v>CURVA  EMT 1 1/4"</v>
          </cell>
          <cell r="C1266" t="str">
            <v>UN</v>
          </cell>
          <cell r="D1266">
            <v>4698</v>
          </cell>
        </row>
        <row r="1267">
          <cell r="A1267">
            <v>8731</v>
          </cell>
          <cell r="B1267" t="str">
            <v>UNIÓN EMT 1 1/4"</v>
          </cell>
          <cell r="C1267" t="str">
            <v>UN</v>
          </cell>
          <cell r="D1267">
            <v>2208</v>
          </cell>
        </row>
        <row r="1268">
          <cell r="A1268">
            <v>8732</v>
          </cell>
          <cell r="B1268" t="str">
            <v>CURVA  EMT 2"</v>
          </cell>
          <cell r="C1268" t="str">
            <v>UN</v>
          </cell>
          <cell r="D1268">
            <v>10011</v>
          </cell>
        </row>
        <row r="1269">
          <cell r="A1269">
            <v>8734</v>
          </cell>
          <cell r="B1269" t="str">
            <v>UNIÓN EMT 2"</v>
          </cell>
          <cell r="C1269" t="str">
            <v>UN</v>
          </cell>
          <cell r="D1269">
            <v>4843</v>
          </cell>
        </row>
        <row r="1270">
          <cell r="A1270">
            <v>8737</v>
          </cell>
          <cell r="B1270" t="str">
            <v>CABLE NO.1/0 AWG 15 KV 133% XLPE</v>
          </cell>
          <cell r="C1270" t="str">
            <v>ML</v>
          </cell>
          <cell r="D1270">
            <v>60219</v>
          </cell>
        </row>
        <row r="1271">
          <cell r="A1271">
            <v>8738</v>
          </cell>
          <cell r="B1271" t="str">
            <v>CABLE COBRE DESNUDO No. 2 AWG</v>
          </cell>
          <cell r="C1271" t="str">
            <v>ML</v>
          </cell>
          <cell r="D1271">
            <v>10900</v>
          </cell>
        </row>
        <row r="1272">
          <cell r="A1272">
            <v>8742</v>
          </cell>
          <cell r="B1272" t="str">
            <v>DUCTO ELÉCTRICO TELEFÓNICO TDP PVC 4"</v>
          </cell>
          <cell r="C1272" t="str">
            <v>ML</v>
          </cell>
          <cell r="D1272">
            <v>16488</v>
          </cell>
        </row>
        <row r="1273">
          <cell r="A1273">
            <v>8743</v>
          </cell>
          <cell r="B1273" t="str">
            <v>CURVA PVC 4"</v>
          </cell>
          <cell r="C1273" t="str">
            <v>UN</v>
          </cell>
          <cell r="D1273">
            <v>11990</v>
          </cell>
        </row>
        <row r="1274">
          <cell r="A1274">
            <v>8746</v>
          </cell>
          <cell r="B1274" t="str">
            <v>CABLE NO.2/0 AWG 15 KV 133% XLPE</v>
          </cell>
          <cell r="C1274" t="str">
            <v>ML</v>
          </cell>
          <cell r="D1274">
            <v>67977</v>
          </cell>
        </row>
        <row r="1275">
          <cell r="A1275">
            <v>8749</v>
          </cell>
          <cell r="B1275" t="str">
            <v>CABLE DE COBRE AISLADO THWN/THHN NO. 500 MCM</v>
          </cell>
          <cell r="C1275" t="str">
            <v>ML</v>
          </cell>
          <cell r="D1275">
            <v>97686</v>
          </cell>
        </row>
        <row r="1276">
          <cell r="A1276">
            <v>8750</v>
          </cell>
          <cell r="B1276" t="str">
            <v>TUBO PVC 4" DB TIPO PESADO</v>
          </cell>
          <cell r="C1276" t="str">
            <v>ML</v>
          </cell>
          <cell r="D1276">
            <v>24239</v>
          </cell>
        </row>
        <row r="1277">
          <cell r="A1277">
            <v>8752</v>
          </cell>
          <cell r="B1277" t="str">
            <v>TUBO PVC DB 6"</v>
          </cell>
          <cell r="C1277" t="str">
            <v>ML</v>
          </cell>
          <cell r="D1277">
            <v>50544</v>
          </cell>
        </row>
        <row r="1278">
          <cell r="A1278">
            <v>8760</v>
          </cell>
          <cell r="B1278" t="str">
            <v>CABLE ALUMINIO AISLADO NO.1/0</v>
          </cell>
          <cell r="C1278" t="str">
            <v>ML</v>
          </cell>
          <cell r="D1278">
            <v>4954</v>
          </cell>
        </row>
        <row r="1279">
          <cell r="A1279">
            <v>8768</v>
          </cell>
          <cell r="B1279" t="str">
            <v>CABLE COBRE DESNUDO NO.2/0 AWG</v>
          </cell>
          <cell r="C1279" t="str">
            <v>ML</v>
          </cell>
          <cell r="D1279">
            <v>20500</v>
          </cell>
        </row>
        <row r="1280">
          <cell r="A1280">
            <v>8770</v>
          </cell>
          <cell r="B1280" t="str">
            <v>SOLDADURA CABLE-VARILLA 1/0 - SOLDADOR 1/0 AWG 600V 105°C 170 A</v>
          </cell>
          <cell r="C1280" t="str">
            <v>UN</v>
          </cell>
          <cell r="D1280">
            <v>26646</v>
          </cell>
        </row>
        <row r="1281">
          <cell r="A1281">
            <v>8771</v>
          </cell>
          <cell r="B1281" t="str">
            <v>TERMINAL 1 HUECO AWG 2/0</v>
          </cell>
          <cell r="C1281" t="str">
            <v>UN</v>
          </cell>
          <cell r="D1281">
            <v>2303</v>
          </cell>
        </row>
        <row r="1282">
          <cell r="A1282">
            <v>8774</v>
          </cell>
          <cell r="B1282" t="str">
            <v>ADAPTADOR TERMINAL PVC 3/4"</v>
          </cell>
          <cell r="C1282" t="str">
            <v>UN</v>
          </cell>
          <cell r="D1282">
            <v>200</v>
          </cell>
        </row>
        <row r="1283">
          <cell r="A1283">
            <v>8777</v>
          </cell>
          <cell r="B1283" t="str">
            <v>CABLE UTP CATEGORIA 6A</v>
          </cell>
          <cell r="C1283" t="str">
            <v>ML</v>
          </cell>
          <cell r="D1283">
            <v>2083</v>
          </cell>
        </row>
        <row r="1284">
          <cell r="A1284">
            <v>8779</v>
          </cell>
          <cell r="B1284" t="str">
            <v>CAJA GALVANIZADA 2400</v>
          </cell>
          <cell r="C1284" t="str">
            <v>UN</v>
          </cell>
          <cell r="D1284">
            <v>1800</v>
          </cell>
        </row>
        <row r="1285">
          <cell r="A1285">
            <v>8788</v>
          </cell>
          <cell r="B1285" t="str">
            <v>CAOLÍN</v>
          </cell>
          <cell r="C1285" t="str">
            <v>UN</v>
          </cell>
          <cell r="D1285">
            <v>10000</v>
          </cell>
        </row>
        <row r="1286">
          <cell r="A1286">
            <v>8789</v>
          </cell>
          <cell r="B1286" t="str">
            <v>INTERVINIL PRO DRYWALL</v>
          </cell>
          <cell r="C1286" t="str">
            <v>GLN</v>
          </cell>
          <cell r="D1286">
            <v>17900</v>
          </cell>
        </row>
        <row r="1287">
          <cell r="A1287">
            <v>8790</v>
          </cell>
          <cell r="B1287" t="str">
            <v>VIDRIO TEMPLADO DE 10MM</v>
          </cell>
          <cell r="C1287" t="str">
            <v>M2</v>
          </cell>
          <cell r="D1287">
            <v>177150</v>
          </cell>
        </row>
        <row r="1288">
          <cell r="A1288">
            <v>8794</v>
          </cell>
          <cell r="B1288" t="str">
            <v>VIDRIO TEMPLADO DE 6MM</v>
          </cell>
          <cell r="C1288" t="str">
            <v>M2</v>
          </cell>
          <cell r="D1288">
            <v>75000</v>
          </cell>
        </row>
        <row r="1289">
          <cell r="A1289">
            <v>8818</v>
          </cell>
          <cell r="B1289" t="str">
            <v>PINTURA EN ALUMINIO CON CATALIZADOR</v>
          </cell>
          <cell r="C1289" t="str">
            <v>GLN</v>
          </cell>
          <cell r="D1289">
            <v>191016</v>
          </cell>
        </row>
        <row r="1290">
          <cell r="A1290">
            <v>8844</v>
          </cell>
          <cell r="B1290" t="str">
            <v>EQUIPO DE SOLDADURA 250 AMPERIOS</v>
          </cell>
          <cell r="C1290" t="str">
            <v>HR</v>
          </cell>
          <cell r="D1290">
            <v>4862</v>
          </cell>
        </row>
        <row r="1291">
          <cell r="A1291">
            <v>8845</v>
          </cell>
          <cell r="B1291" t="str">
            <v>TARIFA JORNAL - PERSONAL DE OBRA - TÉCNICO (Incluye Factor de Prestaciones)</v>
          </cell>
          <cell r="C1291" t="str">
            <v>JR</v>
          </cell>
          <cell r="D1291">
            <v>80069</v>
          </cell>
        </row>
        <row r="1292">
          <cell r="A1292">
            <v>8846</v>
          </cell>
          <cell r="B1292" t="str">
            <v>BLOQUE CANALIZADOR AMARILLO - SEPARADOR TIPO TRANSMILENIO</v>
          </cell>
          <cell r="C1292" t="str">
            <v>UN</v>
          </cell>
          <cell r="D1292">
            <v>142800</v>
          </cell>
        </row>
        <row r="1293">
          <cell r="A1293">
            <v>8854</v>
          </cell>
          <cell r="B1293" t="str">
            <v>SEMAFORO (3x200) LENTES DE POLICARBONATO DE 8" BICICLETA LUCES. SISTEMA ILUMINACION A LEDS COMPATIBILIDAD C800/900 PARA FIJACION A MASTIL. INCL ELEMENTOS DE FIJACION</v>
          </cell>
          <cell r="C1293" t="str">
            <v>UN</v>
          </cell>
          <cell r="D1293">
            <v>2691780</v>
          </cell>
        </row>
        <row r="1294">
          <cell r="A1294">
            <v>8855</v>
          </cell>
          <cell r="B1294" t="str">
            <v>ADAPTADOR TERMINAL EMT 1"</v>
          </cell>
          <cell r="C1294" t="str">
            <v>UN</v>
          </cell>
          <cell r="D1294">
            <v>1500</v>
          </cell>
        </row>
        <row r="1295">
          <cell r="A1295">
            <v>8856</v>
          </cell>
          <cell r="B1295" t="str">
            <v>ADAPTADOR TERMINAL EMT 3/4"</v>
          </cell>
          <cell r="C1295" t="str">
            <v>UN</v>
          </cell>
          <cell r="D1295">
            <v>762</v>
          </cell>
        </row>
        <row r="1296">
          <cell r="A1296">
            <v>8858</v>
          </cell>
          <cell r="B1296" t="str">
            <v>CABLE COAXIAL RG-6</v>
          </cell>
          <cell r="C1296" t="str">
            <v>ML</v>
          </cell>
          <cell r="D1296">
            <v>1200</v>
          </cell>
        </row>
        <row r="1297">
          <cell r="A1297">
            <v>8859</v>
          </cell>
          <cell r="B1297" t="str">
            <v>CABLE CU THHN No. 4 DESNUDO</v>
          </cell>
          <cell r="C1297" t="str">
            <v>ML</v>
          </cell>
          <cell r="D1297">
            <v>7407</v>
          </cell>
        </row>
        <row r="1298">
          <cell r="A1298">
            <v>8860</v>
          </cell>
          <cell r="B1298" t="str">
            <v>CABLE FLEXIBLE OXIGENO 2x14</v>
          </cell>
          <cell r="C1298" t="str">
            <v>ML</v>
          </cell>
          <cell r="D1298">
            <v>1904</v>
          </cell>
        </row>
        <row r="1299">
          <cell r="A1299">
            <v>8861</v>
          </cell>
          <cell r="B1299" t="str">
            <v>CABLE UPT VOZ Y DATOS CAT 6</v>
          </cell>
          <cell r="C1299" t="str">
            <v>ML</v>
          </cell>
          <cell r="D1299">
            <v>1775</v>
          </cell>
        </row>
        <row r="1300">
          <cell r="A1300">
            <v>8862</v>
          </cell>
          <cell r="B1300" t="str">
            <v>CABLE UPT CAT 6 PARA EXTERIORES</v>
          </cell>
          <cell r="C1300" t="str">
            <v>ML</v>
          </cell>
          <cell r="D1300">
            <v>3283</v>
          </cell>
        </row>
        <row r="1301">
          <cell r="A1301">
            <v>8865</v>
          </cell>
          <cell r="B1301" t="str">
            <v>CAJA METALICA PARA CUATRO (4) MEDIDORES</v>
          </cell>
          <cell r="C1301" t="str">
            <v>UN</v>
          </cell>
          <cell r="D1301">
            <v>315500</v>
          </cell>
        </row>
        <row r="1302">
          <cell r="A1302">
            <v>8866</v>
          </cell>
          <cell r="B1302" t="str">
            <v>CAJA RADWEL CONDULETA 2 x 4"</v>
          </cell>
          <cell r="C1302" t="str">
            <v>UN</v>
          </cell>
          <cell r="D1302">
            <v>8799</v>
          </cell>
        </row>
        <row r="1303">
          <cell r="A1303">
            <v>8867</v>
          </cell>
          <cell r="B1303" t="str">
            <v>CAPACETE IMC DE 3"</v>
          </cell>
          <cell r="C1303" t="str">
            <v>UN</v>
          </cell>
          <cell r="D1303">
            <v>23250</v>
          </cell>
        </row>
        <row r="1304">
          <cell r="A1304">
            <v>8868</v>
          </cell>
          <cell r="B1304" t="str">
            <v>CONDUCTORES COBRE No. 1/0 AWG/THHN 600V</v>
          </cell>
          <cell r="C1304" t="str">
            <v>ML</v>
          </cell>
          <cell r="D1304">
            <v>18050</v>
          </cell>
        </row>
        <row r="1305">
          <cell r="A1305">
            <v>8869</v>
          </cell>
          <cell r="B1305" t="str">
            <v>CONDUCTOR COBRE No. 2 AWT/THHN 600V</v>
          </cell>
          <cell r="C1305" t="str">
            <v>ML</v>
          </cell>
          <cell r="D1305">
            <v>11100</v>
          </cell>
        </row>
        <row r="1306">
          <cell r="A1306">
            <v>8870</v>
          </cell>
          <cell r="B1306" t="str">
            <v>CURVA CONDUIT EMT 1"</v>
          </cell>
          <cell r="C1306" t="str">
            <v>UN</v>
          </cell>
          <cell r="D1306">
            <v>2361</v>
          </cell>
        </row>
        <row r="1307">
          <cell r="A1307">
            <v>8871</v>
          </cell>
          <cell r="B1307" t="str">
            <v>CURVA CONDUIT EMT 3/4"</v>
          </cell>
          <cell r="C1307" t="str">
            <v>UN</v>
          </cell>
          <cell r="D1307">
            <v>2690</v>
          </cell>
        </row>
        <row r="1308">
          <cell r="A1308">
            <v>8872</v>
          </cell>
          <cell r="B1308" t="str">
            <v>CURVA GRAN RADIO DUCTO PVC  EB DE 3"</v>
          </cell>
          <cell r="C1308" t="str">
            <v>UN</v>
          </cell>
          <cell r="D1308">
            <v>7095</v>
          </cell>
        </row>
        <row r="1309">
          <cell r="A1309">
            <v>8873</v>
          </cell>
          <cell r="B1309" t="str">
            <v>FAVIGEL</v>
          </cell>
          <cell r="C1309" t="str">
            <v>KG</v>
          </cell>
          <cell r="D1309">
            <v>6675</v>
          </cell>
        </row>
        <row r="1310">
          <cell r="A1310">
            <v>8874</v>
          </cell>
          <cell r="B1310" t="str">
            <v>MEDIDOR DE ENERGIA MONOFASICO</v>
          </cell>
          <cell r="C1310" t="str">
            <v>UN</v>
          </cell>
          <cell r="D1310">
            <v>50850</v>
          </cell>
        </row>
        <row r="1311">
          <cell r="A1311">
            <v>8875</v>
          </cell>
          <cell r="B1311" t="str">
            <v>MEDIDOR DE ENERGIA TRIFASICO 20-80 AMP</v>
          </cell>
          <cell r="C1311" t="str">
            <v>UN</v>
          </cell>
          <cell r="D1311">
            <v>239650</v>
          </cell>
        </row>
        <row r="1312">
          <cell r="A1312">
            <v>8876</v>
          </cell>
          <cell r="B1312" t="str">
            <v>SOLDADURA EXOTERMICA 115 Gr</v>
          </cell>
          <cell r="C1312" t="str">
            <v>UN</v>
          </cell>
          <cell r="D1312">
            <v>17255</v>
          </cell>
        </row>
        <row r="1313">
          <cell r="A1313">
            <v>8877</v>
          </cell>
          <cell r="B1313" t="str">
            <v>TOMA DOBLE VOZ Y DATOS CAT 6</v>
          </cell>
          <cell r="C1313" t="str">
            <v>UN</v>
          </cell>
          <cell r="D1313">
            <v>17106</v>
          </cell>
        </row>
        <row r="1314">
          <cell r="A1314">
            <v>8878</v>
          </cell>
          <cell r="B1314" t="str">
            <v>TOMA ELECTRICA DOBLE/REGULADA</v>
          </cell>
          <cell r="C1314" t="str">
            <v>UN</v>
          </cell>
          <cell r="D1314">
            <v>12852</v>
          </cell>
        </row>
        <row r="1315">
          <cell r="A1315">
            <v>8880</v>
          </cell>
          <cell r="B1315" t="str">
            <v>TUBO CONDUIT IMC 4"</v>
          </cell>
          <cell r="C1315" t="str">
            <v>ML</v>
          </cell>
          <cell r="D1315">
            <v>98546</v>
          </cell>
        </row>
        <row r="1316">
          <cell r="A1316">
            <v>8883</v>
          </cell>
          <cell r="B1316" t="str">
            <v>UNION CONDUIT EMT DE 1"</v>
          </cell>
          <cell r="C1316" t="str">
            <v>UN</v>
          </cell>
          <cell r="D1316">
            <v>1100</v>
          </cell>
        </row>
        <row r="1317">
          <cell r="A1317">
            <v>8884</v>
          </cell>
          <cell r="B1317" t="str">
            <v>UNION CONDUIT EMT DE 3/4"</v>
          </cell>
          <cell r="C1317" t="str">
            <v>UN</v>
          </cell>
          <cell r="D1317">
            <v>927</v>
          </cell>
        </row>
        <row r="1318">
          <cell r="A1318">
            <v>8885</v>
          </cell>
          <cell r="B1318" t="str">
            <v>SOLDADURA EXOTERMICA CAP No. 90 gr</v>
          </cell>
          <cell r="C1318" t="str">
            <v>UN</v>
          </cell>
          <cell r="D1318">
            <v>12733</v>
          </cell>
        </row>
        <row r="1319">
          <cell r="A1319">
            <v>8890</v>
          </cell>
          <cell r="B1319" t="str">
            <v>PISO MEZCLADO EN CAUCHO BICAPA e= 3.0cm BASE EN GRC Negro e= 2cm y GRC pigmento para color e= 1cm (Suministro e Instalación)</v>
          </cell>
          <cell r="C1319" t="str">
            <v>M2</v>
          </cell>
          <cell r="D1319">
            <v>280000</v>
          </cell>
        </row>
        <row r="1320">
          <cell r="A1320">
            <v>8892</v>
          </cell>
          <cell r="B1320" t="str">
            <v>ESTACIÓN 10 - BANCA ABDOMINALES BAJO - ADULTOS MAYORES. DISEÑO IDRD. SUMINISTRO E INSTALACION</v>
          </cell>
          <cell r="C1320" t="str">
            <v>UN</v>
          </cell>
          <cell r="D1320">
            <v>1279068</v>
          </cell>
        </row>
        <row r="1321">
          <cell r="A1321">
            <v>8893</v>
          </cell>
          <cell r="B1321" t="str">
            <v>JUEGO BALANCIN - IDRD - NIÑOS (1-5 AÑOS) SUMINISTRO E INSTALACION</v>
          </cell>
          <cell r="C1321" t="str">
            <v>UN</v>
          </cell>
          <cell r="D1321">
            <v>1036902</v>
          </cell>
        </row>
        <row r="1322">
          <cell r="A1322">
            <v>8894</v>
          </cell>
          <cell r="B1322" t="str">
            <v>DOTACION BARRA ADULTOS/MAYORES - DISEÑO IDRD (SUMINISTRO E INSTALACION</v>
          </cell>
          <cell r="C1322" t="str">
            <v>UN</v>
          </cell>
          <cell r="D1322">
            <v>1547000</v>
          </cell>
        </row>
        <row r="1323">
          <cell r="A1323">
            <v>8895</v>
          </cell>
          <cell r="B1323" t="str">
            <v>DOTACION CAMINADOR ADULTOS/MAYORES - DISEÑO IDRD - SUMINISTRO E INSTALACION</v>
          </cell>
          <cell r="C1323" t="str">
            <v>UN</v>
          </cell>
          <cell r="D1323">
            <v>1904000</v>
          </cell>
        </row>
        <row r="1324">
          <cell r="A1324">
            <v>8896</v>
          </cell>
          <cell r="B1324" t="str">
            <v>DOTACION FLEXION PIERNAS ADULTOS/MAYORES - DISEÑO IDRD - SUMINISTRO E INSTALACION</v>
          </cell>
          <cell r="C1324" t="str">
            <v>UN</v>
          </cell>
          <cell r="D1324">
            <v>1904000</v>
          </cell>
        </row>
        <row r="1325">
          <cell r="A1325">
            <v>8897</v>
          </cell>
          <cell r="B1325" t="str">
            <v>DOTACION GIRO DE CADERA PARA ADULTOS - SEGUN ESPECIFICACION IDRD - SUMINISTRO E INSTALACION</v>
          </cell>
          <cell r="C1325" t="str">
            <v>UN</v>
          </cell>
          <cell r="D1325">
            <v>1904000</v>
          </cell>
        </row>
        <row r="1326">
          <cell r="A1326">
            <v>8901</v>
          </cell>
          <cell r="B1326" t="str">
            <v>DOTACION PLATAFORMA ADULTOS/MAYORES - DISEÑO IDRD - SUMINISTRO E INSTALACION</v>
          </cell>
          <cell r="C1326" t="str">
            <v>UN</v>
          </cell>
          <cell r="D1326">
            <v>1547000</v>
          </cell>
        </row>
        <row r="1327">
          <cell r="A1327">
            <v>8907</v>
          </cell>
          <cell r="B1327" t="str">
            <v>GEODREN CON TUBERIA CIRCULAR 160mm H= 1.0m</v>
          </cell>
          <cell r="C1327" t="str">
            <v>ML</v>
          </cell>
          <cell r="D1327">
            <v>59763</v>
          </cell>
        </row>
        <row r="1328">
          <cell r="A1328">
            <v>8908</v>
          </cell>
          <cell r="B1328" t="str">
            <v>GEODREN CON TUBERIA CIRCULAR 200mm  H= 1.0m</v>
          </cell>
          <cell r="C1328" t="str">
            <v>ML</v>
          </cell>
          <cell r="D1328">
            <v>70428</v>
          </cell>
        </row>
        <row r="1329">
          <cell r="A1329">
            <v>8911</v>
          </cell>
          <cell r="B1329" t="str">
            <v>TARIFA JORNAL - PERSONAL DE OBRA - OPERADOR EQUIPO DE SEÑALIZACIÓN HORARIO NOCTURNO (Incluye Factor de Prestaciones)</v>
          </cell>
          <cell r="C1329" t="str">
            <v>JR</v>
          </cell>
          <cell r="D1329">
            <v>82868</v>
          </cell>
        </row>
        <row r="1330">
          <cell r="A1330">
            <v>8913</v>
          </cell>
          <cell r="B1330" t="str">
            <v>BOLSACRETO REF. 1101 ANCHO= 1.20m  LONGITUD= 2.40m  CAPACIDAD 1.0m3</v>
          </cell>
          <cell r="C1330" t="str">
            <v>UN</v>
          </cell>
          <cell r="D1330">
            <v>20169</v>
          </cell>
        </row>
        <row r="1331">
          <cell r="A1331">
            <v>8914</v>
          </cell>
          <cell r="B1331" t="str">
            <v>BOLSACRETO REF. 1102 ANCHO= 1.85m  LONGITUD= 2.70m  CAPACIDAD 2.0m3</v>
          </cell>
          <cell r="C1331" t="str">
            <v>UN</v>
          </cell>
          <cell r="D1331">
            <v>29516</v>
          </cell>
        </row>
        <row r="1332">
          <cell r="A1332">
            <v>8919</v>
          </cell>
          <cell r="B1332" t="str">
            <v>ALLANADORA SIN ASPAS MULTIQUIP 36" - INCLUYE COMBUSTIBLE</v>
          </cell>
          <cell r="C1332" t="str">
            <v>DIA</v>
          </cell>
          <cell r="D1332">
            <v>42834</v>
          </cell>
        </row>
        <row r="1333">
          <cell r="A1333">
            <v>8928</v>
          </cell>
          <cell r="B1333" t="str">
            <v>TUBERIA PVC U.M. NORMA NTC 382 D= 14" RD 21</v>
          </cell>
          <cell r="C1333" t="str">
            <v>ML</v>
          </cell>
          <cell r="D1333">
            <v>373361</v>
          </cell>
        </row>
        <row r="1334">
          <cell r="A1334">
            <v>8929</v>
          </cell>
          <cell r="B1334" t="str">
            <v>UNION GIBAULT HD PARA AC CL.25  D= 14" (350mm)</v>
          </cell>
          <cell r="C1334" t="str">
            <v>UN</v>
          </cell>
          <cell r="D1334">
            <v>1372225</v>
          </cell>
        </row>
        <row r="1335">
          <cell r="A1335">
            <v>8930</v>
          </cell>
          <cell r="B1335" t="str">
            <v>UNION DE CONSTRUCCION Y REPARACION PARA PVC  D= 14"</v>
          </cell>
          <cell r="C1335" t="str">
            <v>UN</v>
          </cell>
          <cell r="D1335">
            <v>1534357</v>
          </cell>
        </row>
        <row r="1336">
          <cell r="A1336">
            <v>8931</v>
          </cell>
          <cell r="B1336" t="str">
            <v>UNION DE TRANSICION PVC-AC  CL.25  D= 14"</v>
          </cell>
          <cell r="C1336" t="str">
            <v>UN</v>
          </cell>
          <cell r="D1336">
            <v>1372225</v>
          </cell>
        </row>
        <row r="1337">
          <cell r="A1337">
            <v>8932</v>
          </cell>
          <cell r="B1337" t="str">
            <v>REDUCCION CONCENTRICA HD E.L.  4" x 2"  (100x50mm)</v>
          </cell>
          <cell r="C1337" t="str">
            <v>UN</v>
          </cell>
          <cell r="D1337">
            <v>105910</v>
          </cell>
        </row>
        <row r="1338">
          <cell r="A1338">
            <v>8933</v>
          </cell>
          <cell r="B1338" t="str">
            <v>REDUCCION CONCENTRICA HD E.L.  14" x 12"  (350x300mm)</v>
          </cell>
          <cell r="C1338" t="str">
            <v>UN</v>
          </cell>
          <cell r="D1338">
            <v>1992060</v>
          </cell>
        </row>
        <row r="1339">
          <cell r="A1339">
            <v>8938</v>
          </cell>
          <cell r="B1339" t="str">
            <v>CAJA GALVANIZADA 5800 CL. 20</v>
          </cell>
          <cell r="C1339" t="str">
            <v>UN</v>
          </cell>
          <cell r="D1339">
            <v>1253</v>
          </cell>
        </row>
        <row r="1340">
          <cell r="A1340">
            <v>8939</v>
          </cell>
          <cell r="B1340" t="str">
            <v>CABLE POLARIZADO 2 x 14"</v>
          </cell>
          <cell r="C1340" t="str">
            <v>ML</v>
          </cell>
          <cell r="D1340">
            <v>1660</v>
          </cell>
        </row>
        <row r="1341">
          <cell r="A1341">
            <v>8941</v>
          </cell>
          <cell r="B1341" t="str">
            <v>TABLERO BIFASICO DE 18 CIRCUITOS CON PUERTA</v>
          </cell>
          <cell r="C1341" t="str">
            <v>UN</v>
          </cell>
          <cell r="D1341">
            <v>172848</v>
          </cell>
        </row>
        <row r="1342">
          <cell r="A1342">
            <v>8942</v>
          </cell>
          <cell r="B1342" t="str">
            <v>CABLE C XLPE 4/0 AWG 15 KV ALUMINIO IL 100% CINTA</v>
          </cell>
          <cell r="C1342" t="str">
            <v>ML</v>
          </cell>
          <cell r="D1342">
            <v>27300</v>
          </cell>
        </row>
        <row r="1343">
          <cell r="A1343">
            <v>8968</v>
          </cell>
          <cell r="B1343" t="str">
            <v>TRANSPORTE DE POSTES AP/LA</v>
          </cell>
          <cell r="C1343" t="str">
            <v>GLB</v>
          </cell>
          <cell r="D1343">
            <v>1000</v>
          </cell>
        </row>
        <row r="1344">
          <cell r="A1344">
            <v>8969</v>
          </cell>
          <cell r="B1344" t="str">
            <v>MOVILIZACIÓN, MONTAJE Y DESMONTAJE PILOTEADORA</v>
          </cell>
          <cell r="C1344" t="str">
            <v>GLB</v>
          </cell>
          <cell r="D1344">
            <v>1000</v>
          </cell>
        </row>
        <row r="1345">
          <cell r="A1345">
            <v>8970</v>
          </cell>
          <cell r="B1345" t="str">
            <v>TRANSPORTE TUBERIA GRP</v>
          </cell>
          <cell r="C1345" t="str">
            <v>GLB</v>
          </cell>
          <cell r="D1345">
            <v>1000</v>
          </cell>
        </row>
        <row r="1346">
          <cell r="A1346">
            <v>8971</v>
          </cell>
          <cell r="B1346" t="str">
            <v>TRANSPORTE ACOPLE GRP</v>
          </cell>
          <cell r="C1346" t="str">
            <v>GLB</v>
          </cell>
          <cell r="D1346">
            <v>1000</v>
          </cell>
        </row>
        <row r="1347">
          <cell r="A1347">
            <v>8972</v>
          </cell>
          <cell r="B1347" t="str">
            <v>CONCRETO TREMIE 4000 PSI  28 MPa (280 Kg/cm2)</v>
          </cell>
          <cell r="C1347" t="str">
            <v>M3</v>
          </cell>
          <cell r="D1347">
            <v>437920</v>
          </cell>
        </row>
        <row r="1348">
          <cell r="A1348">
            <v>8973</v>
          </cell>
          <cell r="B1348" t="str">
            <v>SOLDADURA 7018 x 3/32</v>
          </cell>
          <cell r="C1348" t="str">
            <v>KG</v>
          </cell>
          <cell r="D1348">
            <v>10500</v>
          </cell>
        </row>
        <row r="1349">
          <cell r="A1349">
            <v>8975</v>
          </cell>
          <cell r="B1349" t="str">
            <v>TUBERÍA ESTRUCTURAL METÁLICO RECTANGULAR DE 6mt (50mm x 25mm) ESPESOR 2mm (TUBERIA DE 2" x 1" CAL. 18)</v>
          </cell>
          <cell r="C1349" t="str">
            <v>ML</v>
          </cell>
          <cell r="D1349">
            <v>9071</v>
          </cell>
        </row>
        <row r="1350">
          <cell r="A1350">
            <v>8976</v>
          </cell>
          <cell r="B1350" t="str">
            <v>PINTURA ELECTRÓSTATICA</v>
          </cell>
          <cell r="C1350" t="str">
            <v>M2</v>
          </cell>
          <cell r="D1350">
            <v>15113</v>
          </cell>
        </row>
        <row r="1351">
          <cell r="A1351">
            <v>8978</v>
          </cell>
          <cell r="B1351" t="str">
            <v>GALVANIZADO EN CALIENTE</v>
          </cell>
          <cell r="C1351" t="str">
            <v>KG</v>
          </cell>
          <cell r="D1351">
            <v>1528</v>
          </cell>
        </row>
        <row r="1352">
          <cell r="A1352">
            <v>8979</v>
          </cell>
          <cell r="B1352" t="str">
            <v>OXIGENO</v>
          </cell>
          <cell r="C1352" t="str">
            <v>M3</v>
          </cell>
          <cell r="D1352">
            <v>11900</v>
          </cell>
        </row>
        <row r="1353">
          <cell r="A1353">
            <v>8981</v>
          </cell>
          <cell r="B1353" t="str">
            <v>LAMINA HR A-36</v>
          </cell>
          <cell r="C1353" t="str">
            <v>KG</v>
          </cell>
          <cell r="D1353">
            <v>2975</v>
          </cell>
        </row>
        <row r="1354">
          <cell r="A1354">
            <v>8983</v>
          </cell>
          <cell r="B1354" t="str">
            <v>PERFIL IPE - ASTM A572 GR. 50</v>
          </cell>
          <cell r="C1354" t="str">
            <v>KG</v>
          </cell>
          <cell r="D1354">
            <v>3451</v>
          </cell>
        </row>
        <row r="1355">
          <cell r="A1355">
            <v>8984</v>
          </cell>
          <cell r="B1355" t="str">
            <v>PERFILES C</v>
          </cell>
          <cell r="C1355" t="str">
            <v>KG</v>
          </cell>
          <cell r="D1355">
            <v>3451</v>
          </cell>
        </row>
        <row r="1356">
          <cell r="A1356">
            <v>8985</v>
          </cell>
          <cell r="B1356" t="str">
            <v>BREAKER ENCHUFABLE 1x50A</v>
          </cell>
          <cell r="C1356" t="str">
            <v>UN</v>
          </cell>
          <cell r="D1356">
            <v>8806</v>
          </cell>
        </row>
        <row r="1357">
          <cell r="A1357">
            <v>8986</v>
          </cell>
          <cell r="B1357" t="str">
            <v>BREAKER ENCHUFABLE 1x15A</v>
          </cell>
          <cell r="C1357" t="str">
            <v>UN</v>
          </cell>
          <cell r="D1357">
            <v>7984</v>
          </cell>
        </row>
        <row r="1358">
          <cell r="A1358">
            <v>8987</v>
          </cell>
          <cell r="B1358" t="str">
            <v>BREAKER ENCHUFABLE 2X15A</v>
          </cell>
          <cell r="C1358" t="str">
            <v>UN</v>
          </cell>
          <cell r="D1358">
            <v>32970</v>
          </cell>
        </row>
        <row r="1359">
          <cell r="A1359">
            <v>8988</v>
          </cell>
          <cell r="B1359" t="str">
            <v>BREAKER ENCHUFABLE 1X30A</v>
          </cell>
          <cell r="C1359" t="str">
            <v>UN</v>
          </cell>
          <cell r="D1359">
            <v>8806</v>
          </cell>
        </row>
        <row r="1360">
          <cell r="A1360">
            <v>8989</v>
          </cell>
          <cell r="B1360" t="str">
            <v>BREAKER ENCHUFABLE 1X60A</v>
          </cell>
          <cell r="C1360" t="str">
            <v>UN</v>
          </cell>
          <cell r="D1360">
            <v>8806</v>
          </cell>
        </row>
        <row r="1361">
          <cell r="A1361">
            <v>8990</v>
          </cell>
          <cell r="B1361" t="str">
            <v>BREAKER ENCHUFABLE 3X60A</v>
          </cell>
          <cell r="C1361" t="str">
            <v>UN</v>
          </cell>
          <cell r="D1361">
            <v>76788</v>
          </cell>
        </row>
        <row r="1362">
          <cell r="A1362">
            <v>8991</v>
          </cell>
          <cell r="B1362" t="str">
            <v>BREAKER DE RIEL MONOPOLAR DE 1X6A</v>
          </cell>
          <cell r="C1362" t="str">
            <v>UN</v>
          </cell>
          <cell r="D1362">
            <v>11742</v>
          </cell>
        </row>
        <row r="1363">
          <cell r="A1363">
            <v>8992</v>
          </cell>
          <cell r="B1363" t="str">
            <v>BREAKER BIPOLAR DE 2X6A</v>
          </cell>
          <cell r="C1363" t="str">
            <v>UN</v>
          </cell>
          <cell r="D1363">
            <v>25061</v>
          </cell>
        </row>
        <row r="1364">
          <cell r="A1364">
            <v>8993</v>
          </cell>
          <cell r="B1364" t="str">
            <v>CAJA PARA 4 MEDIDORES TRIFASICA 81cm x 75cm x 18cm</v>
          </cell>
          <cell r="C1364" t="str">
            <v>UN</v>
          </cell>
          <cell r="D1364">
            <v>300450</v>
          </cell>
        </row>
        <row r="1365">
          <cell r="A1365">
            <v>8994</v>
          </cell>
          <cell r="B1365" t="str">
            <v>CLAVIJA 10A</v>
          </cell>
          <cell r="C1365" t="str">
            <v>UN</v>
          </cell>
          <cell r="D1365">
            <v>956</v>
          </cell>
        </row>
        <row r="1366">
          <cell r="A1366">
            <v>8995</v>
          </cell>
          <cell r="B1366" t="str">
            <v>CURVA EMT 1 1/2"</v>
          </cell>
          <cell r="C1366" t="str">
            <v>UN</v>
          </cell>
          <cell r="D1366">
            <v>5987</v>
          </cell>
        </row>
        <row r="1367">
          <cell r="A1367">
            <v>8996</v>
          </cell>
          <cell r="B1367" t="str">
            <v>TABLERO TRIFASICO 18 CIRCUITOS CON ESPACIO PARA TOTALIZADOR</v>
          </cell>
          <cell r="C1367" t="str">
            <v>UN</v>
          </cell>
          <cell r="D1367">
            <v>264750</v>
          </cell>
        </row>
        <row r="1368">
          <cell r="A1368">
            <v>8997</v>
          </cell>
          <cell r="B1368" t="str">
            <v>TABLERO MONOFASICO CON ESPACIO PARA 6 CIRCUITOS</v>
          </cell>
          <cell r="C1368" t="str">
            <v>UN</v>
          </cell>
          <cell r="D1368">
            <v>34900</v>
          </cell>
        </row>
        <row r="1369">
          <cell r="A1369">
            <v>8998</v>
          </cell>
          <cell r="B1369" t="str">
            <v>TOTALIZADOR INDUSTRIAL DE 60A</v>
          </cell>
          <cell r="C1369" t="str">
            <v>UN</v>
          </cell>
          <cell r="D1369">
            <v>169075</v>
          </cell>
        </row>
        <row r="1370">
          <cell r="A1370">
            <v>9000</v>
          </cell>
          <cell r="B1370" t="str">
            <v>TOTALIZADOR INDUSTRIAL DE 30A</v>
          </cell>
          <cell r="C1370" t="str">
            <v>UN</v>
          </cell>
          <cell r="D1370">
            <v>169075</v>
          </cell>
        </row>
        <row r="1371">
          <cell r="A1371">
            <v>9001</v>
          </cell>
          <cell r="B1371" t="str">
            <v>TOTALIZADOR INDUSTRIAL DE 3x80A</v>
          </cell>
          <cell r="C1371" t="str">
            <v>UN</v>
          </cell>
          <cell r="D1371">
            <v>143108</v>
          </cell>
        </row>
        <row r="1372">
          <cell r="A1372">
            <v>9002</v>
          </cell>
          <cell r="B1372" t="str">
            <v>TOTALIZADOR INDUSTRIAL DE 3x100A</v>
          </cell>
          <cell r="C1372" t="str">
            <v>UN</v>
          </cell>
          <cell r="D1372">
            <v>186687</v>
          </cell>
        </row>
        <row r="1373">
          <cell r="A1373">
            <v>9003</v>
          </cell>
          <cell r="B1373" t="str">
            <v>UNION EMT 1 1/2"</v>
          </cell>
          <cell r="C1373" t="str">
            <v>UN</v>
          </cell>
          <cell r="D1373">
            <v>2466</v>
          </cell>
        </row>
        <row r="1374">
          <cell r="A1374">
            <v>9004</v>
          </cell>
          <cell r="B1374" t="str">
            <v>TUBO EN CONCRETO ALTA RESISTENCIA D= 8"</v>
          </cell>
          <cell r="C1374" t="str">
            <v>ML</v>
          </cell>
          <cell r="D1374">
            <v>157119</v>
          </cell>
        </row>
        <row r="1375">
          <cell r="A1375">
            <v>9005</v>
          </cell>
          <cell r="B1375" t="str">
            <v>TUBERIA CONCRETO DE ALTA RESISTENCIA D= 16"</v>
          </cell>
          <cell r="C1375" t="str">
            <v>ML</v>
          </cell>
          <cell r="D1375">
            <v>336570</v>
          </cell>
        </row>
        <row r="1376">
          <cell r="A1376">
            <v>9006</v>
          </cell>
          <cell r="B1376" t="str">
            <v>TUBO EN CONCRETO ALTA RESISTENCIA D= 18"</v>
          </cell>
          <cell r="C1376" t="str">
            <v>ML</v>
          </cell>
          <cell r="D1376">
            <v>417726</v>
          </cell>
        </row>
        <row r="1377">
          <cell r="A1377">
            <v>9007</v>
          </cell>
          <cell r="B1377" t="str">
            <v>TUBO EN CONCRETO ALTA RESISTENCIA D= 20"</v>
          </cell>
          <cell r="C1377" t="str">
            <v>ML</v>
          </cell>
          <cell r="D1377">
            <v>492584</v>
          </cell>
        </row>
        <row r="1378">
          <cell r="A1378">
            <v>9008</v>
          </cell>
          <cell r="B1378" t="str">
            <v>VALOR IVP POR TALA DE INDIVIDUOS VEGETALES NO INCLUIDOS EN EL MANUAL DE SILVICULTURA URBANA CON ALTURA &lt; 5m SEGUN RESOLUCION 7132 DEL 30/12/2011 DE LA SDA</v>
          </cell>
          <cell r="C1378" t="str">
            <v>UN</v>
          </cell>
          <cell r="D1378">
            <v>954962</v>
          </cell>
        </row>
        <row r="1379">
          <cell r="A1379">
            <v>9009</v>
          </cell>
          <cell r="B1379" t="str">
            <v>VALOR IVP POR TALA DE INDIVIDUOS VEGETALES NO INCLUIDOS EN EL MANUAL DE SILVICULTURA URBANA CON ALTURA &gt; 5m SEGUN RESOLUCION 7132 DEL 30/12/2011 DE LA SDA</v>
          </cell>
          <cell r="C1379" t="str">
            <v>UN</v>
          </cell>
          <cell r="D1379">
            <v>998852</v>
          </cell>
        </row>
        <row r="1380">
          <cell r="A1380">
            <v>9010</v>
          </cell>
          <cell r="B1380" t="str">
            <v>VALOR IVP POR TALA DE INDIVIDUOS VEGETALES INCLUIDOS EN EL MANUAL DE SILVICULTURA URBANA CON ALTURA &lt; 5m SEGUN RESOLUCION 7132 DEL 30/12/2011 DE LA SDA</v>
          </cell>
          <cell r="C1380" t="str">
            <v>UN</v>
          </cell>
          <cell r="D1380">
            <v>1042742</v>
          </cell>
        </row>
        <row r="1381">
          <cell r="A1381">
            <v>9011</v>
          </cell>
          <cell r="B1381" t="str">
            <v>VALOR IVP POR TALA DE INDIVIDUOS VEGETALES INCLUIDOS EN EL MANUAL DE SILVICULTURA URBANA CON ALTURA &gt; 5m SEGUN RESOLUCION 7132 DEL 30/12/2011 DE LA SDA</v>
          </cell>
          <cell r="C1381" t="str">
            <v>UN</v>
          </cell>
          <cell r="D1381">
            <v>1086632</v>
          </cell>
        </row>
        <row r="1382">
          <cell r="A1382">
            <v>9012</v>
          </cell>
          <cell r="B1382" t="str">
            <v>VALOR IVP POR TALA DE INDIVIDUOS VEGETALES INCLUIDOS EN EL MANUAL DE SILVICULTURA URBANA (SETO) CON ALTURA &lt; 2m SEGÚN RESOLUCIÓN 7132 DEL 30/12/2011 DE LA SDA</v>
          </cell>
          <cell r="C1382" t="str">
            <v>UN</v>
          </cell>
          <cell r="D1382">
            <v>104274</v>
          </cell>
        </row>
        <row r="1383">
          <cell r="A1383">
            <v>9013</v>
          </cell>
          <cell r="B1383" t="str">
            <v>VALOR IVP POR TALA DE INDIVIDUOS VEGETALES INCLUIDOS EN EL MANUAL DE SILVICULTURA URBANA (SETO) CON ALTURA &gt; 2m SEGUN RESOLUCION 7132 DEL 30/12/2011 DE LA SDA</v>
          </cell>
          <cell r="C1383" t="str">
            <v>UN</v>
          </cell>
          <cell r="D1383">
            <v>166146</v>
          </cell>
        </row>
        <row r="1384">
          <cell r="A1384">
            <v>9014</v>
          </cell>
          <cell r="B1384" t="str">
            <v>VALOR IVP POR TALA DE INDIVIDUOS VEGETALES NO INCLUIDOS EN EL MANUAL DE SILVICULTURA URBANA (SETO) CON ALTURA &lt; 2m SEGUN RESOLUCION 7132 DEL 30/12/2011 DE LA SDA</v>
          </cell>
          <cell r="C1384" t="str">
            <v>UN</v>
          </cell>
          <cell r="D1384">
            <v>95496</v>
          </cell>
        </row>
        <row r="1385">
          <cell r="A1385">
            <v>9015</v>
          </cell>
          <cell r="B1385" t="str">
            <v>VALOR IVP POR TALA DE INDIVIDUOS VEGETALES NO INCLUIDOS EN EL MANUAL DE SILVICULTURA URBANA (SETO) CON ALTURA &gt; 2m SEGUN RESOLUCION 7132 DEL 30/12/2011 DE LA SDA</v>
          </cell>
          <cell r="C1385" t="str">
            <v>UN</v>
          </cell>
          <cell r="D1385">
            <v>152724</v>
          </cell>
        </row>
        <row r="1386">
          <cell r="A1386">
            <v>9016</v>
          </cell>
          <cell r="B1386" t="str">
            <v>EVALUACION PARA TRATAMIENTOS A LA VEGETACION DE LA SDA . CANTIDAD &lt;25 ARBOLES (SEGUN RESOLUCION SDA No. 5589 DEL 30/09/161)</v>
          </cell>
          <cell r="C1386" t="str">
            <v>UN</v>
          </cell>
          <cell r="D1386">
            <v>80758</v>
          </cell>
        </row>
        <row r="1387">
          <cell r="A1387">
            <v>9017</v>
          </cell>
          <cell r="B1387" t="str">
            <v>SEGUIMIENTO PARA TRATAMIENTOS A LA VEGETACION DE LA . CANTIDAD &lt;25 ARBOLES (SEGUN RESOLUCION SDA No. 5589 DEL 30/09/2011)</v>
          </cell>
          <cell r="C1387" t="str">
            <v>UN</v>
          </cell>
          <cell r="D1387">
            <v>170294</v>
          </cell>
        </row>
        <row r="1388">
          <cell r="A1388">
            <v>9018</v>
          </cell>
          <cell r="B1388" t="str">
            <v>EVALUACION PARA TRATAMIENTOS A LA VEGETACION DE LA SDA . CANTIDAD 25 - 49 ARBOLES (SEGUN RESOLUCION SDA No. 5589 DEL 30/09/11)</v>
          </cell>
          <cell r="C1388" t="str">
            <v>UN</v>
          </cell>
          <cell r="D1388">
            <v>110603</v>
          </cell>
        </row>
        <row r="1389">
          <cell r="A1389">
            <v>9019</v>
          </cell>
          <cell r="B1389" t="str">
            <v>SEGUIMIENTO PARA TRATAMIENTOS A LA VEGETACION DE LA . CANTIDAD 25 - 49 ARBOLES (SEGUN RESOLUCION SDA No. 5589 DEL 30/09/2011)</v>
          </cell>
          <cell r="C1389" t="str">
            <v>UN</v>
          </cell>
          <cell r="D1389">
            <v>229107</v>
          </cell>
        </row>
        <row r="1390">
          <cell r="A1390">
            <v>9020</v>
          </cell>
          <cell r="B1390" t="str">
            <v>EVALUACION PARA TRATAMIENTOS A LA VEGETACION DE LA SDA . CANTIDAD 50 - 99 ARBOLES (SEGUN RESOLUCION SDA No. 5589 DEL 30/09/11)</v>
          </cell>
          <cell r="C1390" t="str">
            <v>UN</v>
          </cell>
          <cell r="D1390">
            <v>140448</v>
          </cell>
        </row>
        <row r="1391">
          <cell r="A1391">
            <v>9021</v>
          </cell>
          <cell r="B1391" t="str">
            <v>SEGUIMIENTO PARA TRATAMIENTOS A LA VEGETACION DE LA . CANTIDAD 50 - 99 ARBOLES (SEGUN RESOLUCION SDA No. 5589 DEL 30/09/2011)</v>
          </cell>
          <cell r="C1391" t="str">
            <v>UN</v>
          </cell>
          <cell r="D1391">
            <v>288797</v>
          </cell>
        </row>
        <row r="1392">
          <cell r="A1392">
            <v>9022</v>
          </cell>
          <cell r="B1392" t="str">
            <v>EVALUACION PARA TRATAMIENTOS A LA VEGETACION DE LA SDA . CANTIDAD 100 - 199 ARBOLES (SEGUN RESOLUCION SDA No. 5589 DEL 30/09/11)</v>
          </cell>
          <cell r="C1392" t="str">
            <v>UN</v>
          </cell>
          <cell r="D1392">
            <v>170294</v>
          </cell>
        </row>
        <row r="1393">
          <cell r="A1393">
            <v>9023</v>
          </cell>
          <cell r="B1393" t="str">
            <v>SEGUIMIENTO PARA TRATAMIENTOS A LA VEGETACION DE LA . CANTIDAD 100 - 199 ARBOLES (SEGUN RESOLUCION SDA No. 5589 DEL 30/09/2011)</v>
          </cell>
          <cell r="C1393" t="str">
            <v>UN</v>
          </cell>
          <cell r="D1393">
            <v>348488</v>
          </cell>
        </row>
        <row r="1394">
          <cell r="A1394">
            <v>9024</v>
          </cell>
          <cell r="B1394" t="str">
            <v>EVALUACION PARA TRATAMIENTOS A LA VEGETACION DE LA SDA . CANTIDAD 200 - 299 ARBOLES (SEGUN RESOLUCION SDA No. 5589 DEL 30/09/11)</v>
          </cell>
          <cell r="C1394" t="str">
            <v>UN</v>
          </cell>
          <cell r="D1394">
            <v>229107</v>
          </cell>
        </row>
        <row r="1395">
          <cell r="A1395">
            <v>9025</v>
          </cell>
          <cell r="B1395" t="str">
            <v>SEGUIMIENTO PARA TRATAMIENTOS A LA VEGETACION DE LA . CANTIDAD 200 - 299 ARBOLES (SEGUN RESOLUCION SDA No. 5589 DEL 30/09/2011)</v>
          </cell>
          <cell r="C1395" t="str">
            <v>UN</v>
          </cell>
          <cell r="D1395">
            <v>466991</v>
          </cell>
        </row>
        <row r="1396">
          <cell r="A1396">
            <v>9026</v>
          </cell>
          <cell r="B1396" t="str">
            <v>EVALUACION PARA TRATAMIENTOS A LA VEGETACION DE LA SDA . CANTIDAD 300 - 399 ARBOLES (SEGUN RESOLUCION SDA No. 5589 DEL 30/09/11)</v>
          </cell>
          <cell r="C1396" t="str">
            <v>UN</v>
          </cell>
          <cell r="D1396">
            <v>339710</v>
          </cell>
        </row>
        <row r="1397">
          <cell r="A1397">
            <v>9027</v>
          </cell>
          <cell r="B1397" t="str">
            <v>SEGUIMIENTO PARA TRATAMIENTOS A LA VEGETACION DE LA . CANTIDAD 300 - 399 ARBOLES (SEGUN RESOLUCION SDA No. 5589 DEL 30/09/2011)</v>
          </cell>
          <cell r="C1397" t="str">
            <v>UN</v>
          </cell>
          <cell r="D1397">
            <v>585495</v>
          </cell>
        </row>
        <row r="1398">
          <cell r="A1398">
            <v>9028</v>
          </cell>
          <cell r="B1398" t="str">
            <v>EVALUACION PARA TRATAMIENTOS A LA VEGETACION DE LA SDA . CANTIDAD 400 - 499 ARBOLES (SEGUN RESOLUCION SDA No. 5589 DEL 30/09/11)</v>
          </cell>
          <cell r="C1398" t="str">
            <v>UN</v>
          </cell>
          <cell r="D1398">
            <v>450313</v>
          </cell>
        </row>
        <row r="1399">
          <cell r="A1399">
            <v>9029</v>
          </cell>
          <cell r="B1399" t="str">
            <v>SEGUIMIENTO PARA TRATAMIENTOS A LA VEGETACION DE LA . CANTIDAD 400 - 499 ARBOLES (SEGUN RESOLUCION SDA No. 5589 DEL 30/09/2011)</v>
          </cell>
          <cell r="C1399" t="str">
            <v>UN</v>
          </cell>
          <cell r="D1399">
            <v>883070</v>
          </cell>
        </row>
        <row r="1400">
          <cell r="A1400">
            <v>9030</v>
          </cell>
          <cell r="B1400" t="str">
            <v>EVALUACION PARA TRATAMIENTOS A LA VEGETACION DE LA SDA . CANTIDAD 500 - 999 ARBOLES (SEGUN RESOLUCION SDA No. 5589 DEL 30/09/11)</v>
          </cell>
          <cell r="C1400" t="str">
            <v>UN</v>
          </cell>
          <cell r="D1400">
            <v>747888</v>
          </cell>
        </row>
        <row r="1401">
          <cell r="A1401">
            <v>9031</v>
          </cell>
          <cell r="B1401" t="str">
            <v>SEGUIMIENTO PARA TRATAMIENTOS A LA VEGETACION DE LA . CANTIDAD 500 - 999 ARBOLES (SEGUN RESOLUCION SDA No. 5589 DEL 30/09/2011)</v>
          </cell>
          <cell r="C1401" t="str">
            <v>UN</v>
          </cell>
          <cell r="D1401">
            <v>1698549</v>
          </cell>
        </row>
        <row r="1402">
          <cell r="A1402">
            <v>9032</v>
          </cell>
          <cell r="B1402" t="str">
            <v>EVALUACION PARA TRATAMIENTOS A LA VEGETACION DE LA SDA . CANTIDAD &gt;1000 ARBOLES (SEGUN RESOLUCION SDA No. 5589 DEL 30/09/11)</v>
          </cell>
          <cell r="C1402" t="str">
            <v>UN</v>
          </cell>
          <cell r="D1402">
            <v>926082</v>
          </cell>
        </row>
        <row r="1403">
          <cell r="A1403">
            <v>9033</v>
          </cell>
          <cell r="B1403" t="str">
            <v>SEGUIMIENTO PARA TRATAMIENTOS A LA VEGETACION DE LA . CANTIDAD &gt;1000 ARBOLES (SEGUN RESOLUCION SDA No. 5589 DEL 30/09/2011)</v>
          </cell>
          <cell r="C1403" t="str">
            <v>UN</v>
          </cell>
          <cell r="D1403">
            <v>1995246</v>
          </cell>
        </row>
        <row r="1404">
          <cell r="A1404">
            <v>9034</v>
          </cell>
          <cell r="B1404" t="str">
            <v>DELINEADORES TIPO A 0.77 x 0.15 x 0.10 (Incluye tornillos)</v>
          </cell>
          <cell r="C1404" t="str">
            <v>UN</v>
          </cell>
          <cell r="D1404">
            <v>113050</v>
          </cell>
        </row>
        <row r="1405">
          <cell r="A1405">
            <v>9035</v>
          </cell>
          <cell r="B1405" t="str">
            <v>DELINEADORES TIPO B 0.78 x 0.20 x 0.15 (Incluye tornillos)</v>
          </cell>
          <cell r="C1405" t="str">
            <v>UN</v>
          </cell>
          <cell r="D1405">
            <v>190400</v>
          </cell>
        </row>
        <row r="1406">
          <cell r="A1406">
            <v>9036</v>
          </cell>
          <cell r="B1406" t="str">
            <v>DELINEADORES TIPO C 0.405 x 0.15 x 0.085 (Incluye tornillos)</v>
          </cell>
          <cell r="C1406" t="str">
            <v>UN</v>
          </cell>
          <cell r="D1406">
            <v>52360</v>
          </cell>
        </row>
        <row r="1407">
          <cell r="A1407">
            <v>9037</v>
          </cell>
          <cell r="B1407" t="str">
            <v>CURVA 90° PVC 2"</v>
          </cell>
          <cell r="C1407" t="str">
            <v>UN</v>
          </cell>
          <cell r="D1407">
            <v>15695</v>
          </cell>
        </row>
        <row r="1408">
          <cell r="A1408">
            <v>9038</v>
          </cell>
          <cell r="B1408" t="str">
            <v>POSTE TIPO MASTIL T1 X (5.00 mt) EN TUBO SCH 40  GALVANIZADO Y PINTADO</v>
          </cell>
          <cell r="C1408" t="str">
            <v>UN</v>
          </cell>
          <cell r="D1408">
            <v>2134860</v>
          </cell>
        </row>
        <row r="1409">
          <cell r="A1409">
            <v>9041</v>
          </cell>
          <cell r="B1409" t="str">
            <v>BALA LED POTENCIA 35 W, FLUJO LUMINOSO 3200 LUMENS</v>
          </cell>
          <cell r="C1409" t="str">
            <v>UN</v>
          </cell>
          <cell r="D1409">
            <v>251126</v>
          </cell>
        </row>
        <row r="1410">
          <cell r="A1410">
            <v>9043</v>
          </cell>
          <cell r="B1410" t="str">
            <v>GEOMALLA FORTGRID ASPHALT 75  3.8m</v>
          </cell>
          <cell r="C1410" t="str">
            <v>M2</v>
          </cell>
          <cell r="D1410">
            <v>12756</v>
          </cell>
        </row>
        <row r="1411">
          <cell r="A1411">
            <v>9044</v>
          </cell>
          <cell r="B1411" t="str">
            <v>GEOMALLA FORTGRID ASPHALT 100  3.8m</v>
          </cell>
          <cell r="C1411" t="str">
            <v>M2</v>
          </cell>
          <cell r="D1411">
            <v>11282</v>
          </cell>
        </row>
        <row r="1412">
          <cell r="A1412">
            <v>9048</v>
          </cell>
          <cell r="B1412" t="str">
            <v>CARTELERA CON MARCO EN ALUMINIO ANODIZADO, PAÑO COLOR GRIS CON CENEFA SUPERIOR, PUERTAS CORREDIZAS. Incl. transporte</v>
          </cell>
          <cell r="C1412" t="str">
            <v>UN</v>
          </cell>
          <cell r="D1412">
            <v>577150</v>
          </cell>
        </row>
        <row r="1413">
          <cell r="A1413">
            <v>9050</v>
          </cell>
          <cell r="B1413" t="str">
            <v>CAMARA DIGITAL COMPACTA MINIMO 16.2 MEGAPIXELES, MEMORIA DE 8 GB, VIDEO HD CON PAUSA Y ZOOM</v>
          </cell>
          <cell r="C1413" t="str">
            <v>UN</v>
          </cell>
          <cell r="D1413">
            <v>310000</v>
          </cell>
        </row>
        <row r="1414">
          <cell r="A1414">
            <v>9054</v>
          </cell>
          <cell r="B1414" t="str">
            <v>CUBIERTA 333C, SENCILLA, EN ALUZINC Cal 24. SUM E INST. PANEL SIN TRASLAPOS LONGITUDINALES. PINTURA PLASTISOL/DURANAR 1 CARA (e=24micrones) CLIPS METALICOS OCULTOS. AISLANTE FIBRA VIDRIO 38mm</v>
          </cell>
          <cell r="C1414" t="str">
            <v>M2</v>
          </cell>
          <cell r="D1414">
            <v>146909</v>
          </cell>
        </row>
        <row r="1415">
          <cell r="A1415">
            <v>9055</v>
          </cell>
          <cell r="B1415" t="str">
            <v>CUBIERTA 380C, SENCILLA, EN ALUZINC Cal 24. SUM E INST. PANEL SIN TRASLAPOS LONGITUDINALES. PINTURA PLASTISOL/DURANAR 1 CARA (e=24micrones) CLIPS METALICOS OCULTOS. AISLANTE FIBRA VIDRIO 38mm</v>
          </cell>
          <cell r="C1415" t="str">
            <v>M2</v>
          </cell>
          <cell r="D1415">
            <v>152355</v>
          </cell>
        </row>
        <row r="1416">
          <cell r="A1416">
            <v>9056</v>
          </cell>
          <cell r="B1416" t="str">
            <v>CIELORASO BAFFLE EN ALUZINC LISO COLOR ALUMINIO MEDIO. INCL FIJACION CON SISTEMA DE TRABA DE PRESION A UN RIEL PORTAPANEL SECCION 25mm CON DISTANCIA CADA 100mm Y ALTUA DE 100mm</v>
          </cell>
          <cell r="C1416" t="str">
            <v>M2</v>
          </cell>
          <cell r="D1416">
            <v>204125</v>
          </cell>
        </row>
        <row r="1417">
          <cell r="A1417">
            <v>9057</v>
          </cell>
          <cell r="B1417" t="str">
            <v>CIELO 84R EN ALUZINC LISO COLOR ALUMINIO MEDIO. INCL FIJACION A LA ESTRUCTURA DEL PORTAPANEL POR MEDIO DE AMARRES CADA METRO, ANCHO DEL PANEL DE 84mm</v>
          </cell>
          <cell r="C1417" t="str">
            <v>M2</v>
          </cell>
          <cell r="D1417">
            <v>213000</v>
          </cell>
        </row>
        <row r="1418">
          <cell r="A1418">
            <v>9058</v>
          </cell>
          <cell r="B1418" t="str">
            <v>TEJA LUZ GIP EN PRFV PANEL BIOCLIMATICO COMPUESTO POR 2 TEJAS FABRIC EN RESINA DE POLIESTER RETARDANTE AL FUEGO REFORZADA FIBRA VIDRIO ONDULADO TRAPEZOIDAL A=100cm Y h=7.20cm CAPA SUP CLASE 6 COLOR T</v>
          </cell>
          <cell r="C1418" t="str">
            <v>M2</v>
          </cell>
          <cell r="D1418">
            <v>284397</v>
          </cell>
        </row>
        <row r="1419">
          <cell r="A1419">
            <v>9059</v>
          </cell>
          <cell r="B1419" t="str">
            <v>REMATE DE CUBIERTA Y CORTAGOTERA EN LAMINA GALVANIZADA Y PINTADA</v>
          </cell>
          <cell r="C1419" t="str">
            <v>ML</v>
          </cell>
          <cell r="D1419">
            <v>32472</v>
          </cell>
        </row>
        <row r="1420">
          <cell r="A1420">
            <v>9060</v>
          </cell>
          <cell r="B1420" t="str">
            <v>BARRERA MONODIRECCIONAL NEW JERSEY (0.375m x 0.90m x 0.15m)</v>
          </cell>
          <cell r="C1420" t="str">
            <v>ML</v>
          </cell>
          <cell r="D1420">
            <v>214557</v>
          </cell>
        </row>
        <row r="1421">
          <cell r="A1421">
            <v>9061</v>
          </cell>
          <cell r="B1421" t="str">
            <v>CAMISA METALICA PERDIDA e= 3/8"</v>
          </cell>
          <cell r="C1421" t="str">
            <v>M2</v>
          </cell>
          <cell r="D1421">
            <v>443914</v>
          </cell>
        </row>
        <row r="1422">
          <cell r="A1422">
            <v>9062</v>
          </cell>
          <cell r="B1422" t="str">
            <v>SEÑAL VERTICAL UNA CARA PARA CICLORUTA PARAL 3m, ÁNGULO DE 2x1/4x3m LAMINA CAL. 16 PINTADA POR UNA CARA 0.60m x 0.60m o 0.75m x 0.75m</v>
          </cell>
          <cell r="C1422" t="str">
            <v>UN</v>
          </cell>
          <cell r="D1422">
            <v>196350</v>
          </cell>
        </row>
        <row r="1423">
          <cell r="A1423">
            <v>9077</v>
          </cell>
          <cell r="B1423" t="str">
            <v>IMPRIMANTE EPOXICO</v>
          </cell>
          <cell r="C1423" t="str">
            <v>KG</v>
          </cell>
          <cell r="D1423">
            <v>114900</v>
          </cell>
        </row>
        <row r="1424">
          <cell r="A1424">
            <v>9083</v>
          </cell>
          <cell r="B1424" t="str">
            <v>ALQUILER DIA - EQUIPO DE TOPOGRAFÍA. INCLUYE TRÁNSITO, NIVEL Y ELEMENTOS COMPLEMENTARIOS</v>
          </cell>
          <cell r="C1424" t="str">
            <v>DIA</v>
          </cell>
          <cell r="D1424">
            <v>117000</v>
          </cell>
        </row>
        <row r="1425">
          <cell r="A1425">
            <v>9084</v>
          </cell>
          <cell r="B1425" t="str">
            <v>TARIFA MES - PERSONAL TÉCNICO-TECNÓLOGO EN ÁREAS DE INGENIERÍA (No incluye Factor de Prestaciones)</v>
          </cell>
          <cell r="C1425" t="str">
            <v>MES</v>
          </cell>
          <cell r="D1425">
            <v>2452000</v>
          </cell>
        </row>
        <row r="1426">
          <cell r="A1426">
            <v>9085</v>
          </cell>
          <cell r="B1426" t="str">
            <v>TARIFA MES - PERSONAL TÉCNICO - AUXILIAR DE INGENIERÍA (No incluye Factor de Prestaciones)</v>
          </cell>
          <cell r="C1426" t="str">
            <v>MES</v>
          </cell>
          <cell r="D1426">
            <v>2155000</v>
          </cell>
        </row>
        <row r="1427">
          <cell r="A1427">
            <v>9086</v>
          </cell>
          <cell r="B1427" t="str">
            <v>TARIFA MES - PERSONAL TÉCNICO - DIBUJANTE 1 (No incluye Factor de Prestaciones)</v>
          </cell>
          <cell r="C1427" t="str">
            <v>MES</v>
          </cell>
          <cell r="D1427">
            <v>2260000</v>
          </cell>
        </row>
        <row r="1428">
          <cell r="A1428">
            <v>9087</v>
          </cell>
          <cell r="B1428" t="str">
            <v>TARIFA MES - PERSONAL TÉCNICO - DIBUJANTE 2 (No incluye Factor de Prestaciones)</v>
          </cell>
          <cell r="C1428" t="str">
            <v>MES</v>
          </cell>
          <cell r="D1428">
            <v>1826000</v>
          </cell>
        </row>
        <row r="1429">
          <cell r="A1429">
            <v>9088</v>
          </cell>
          <cell r="B1429" t="str">
            <v>TARIFA MES - PERSONAL TÉCNICO - TOPÓGRAFO INSPECTOR (No incluye Factor de Prestaciones)</v>
          </cell>
          <cell r="C1429" t="str">
            <v>MES</v>
          </cell>
          <cell r="D1429">
            <v>2555000</v>
          </cell>
        </row>
        <row r="1430">
          <cell r="A1430">
            <v>9089</v>
          </cell>
          <cell r="B1430" t="str">
            <v>TARIFA MES - PERSONAL TÉCNICO - LABORATORISTA INSPECTOR (No incluye Factor de Prestaciones)</v>
          </cell>
          <cell r="C1430" t="str">
            <v>MES</v>
          </cell>
          <cell r="D1430">
            <v>2264000</v>
          </cell>
        </row>
        <row r="1431">
          <cell r="A1431">
            <v>9090</v>
          </cell>
          <cell r="B1431" t="str">
            <v>TARIFA MES - PERSONAL TÉCNICO - LABORATORISTA AUXILIAR (No incluye Factor de Prestaciones)</v>
          </cell>
          <cell r="C1431" t="str">
            <v>MES</v>
          </cell>
          <cell r="D1431">
            <v>1584000</v>
          </cell>
        </row>
        <row r="1432">
          <cell r="A1432">
            <v>9091</v>
          </cell>
          <cell r="B1432" t="str">
            <v>TARIFA MES - PERSONAL TÉCNICO - OPERADOR EQUIPO PERFORACIÓN (Incluye Factor de Prestaciones)</v>
          </cell>
          <cell r="C1432" t="str">
            <v>MES</v>
          </cell>
          <cell r="D1432">
            <v>2965740</v>
          </cell>
        </row>
        <row r="1433">
          <cell r="A1433">
            <v>9092</v>
          </cell>
          <cell r="B1433" t="str">
            <v>TARIFA MES - PERSONAL TÉCNICO - OPERADOR AUXILIAR DE EQUIPO (Incluye Factor de Prestaciones)</v>
          </cell>
          <cell r="C1433" t="str">
            <v>MES</v>
          </cell>
          <cell r="D1433">
            <v>2145589</v>
          </cell>
        </row>
        <row r="1434">
          <cell r="A1434">
            <v>9093</v>
          </cell>
          <cell r="B1434" t="str">
            <v>TARIFA MES - PERSONAL TÉCNICO - INSPECTOR 1 (No incluye Factor de Prestaciones)</v>
          </cell>
          <cell r="C1434" t="str">
            <v>MES</v>
          </cell>
          <cell r="D1434">
            <v>1859000</v>
          </cell>
        </row>
        <row r="1435">
          <cell r="A1435">
            <v>9094</v>
          </cell>
          <cell r="B1435" t="str">
            <v>TARIFA MES - PERSONAL TÉCNICO - INSPECTOR 2 (No incluye Factor de Prestaciones)</v>
          </cell>
          <cell r="C1435" t="str">
            <v>MES</v>
          </cell>
          <cell r="D1435">
            <v>1674000</v>
          </cell>
        </row>
        <row r="1436">
          <cell r="A1436">
            <v>9095</v>
          </cell>
          <cell r="B1436" t="str">
            <v>TARIFA MES - PERSONAL TÉCNICO - TOPÓGRAFO AUXILIAR (No incluye Factor de Prestaciones)</v>
          </cell>
          <cell r="C1436" t="str">
            <v>MES</v>
          </cell>
          <cell r="D1436">
            <v>2096000</v>
          </cell>
        </row>
        <row r="1437">
          <cell r="A1437">
            <v>9096</v>
          </cell>
          <cell r="B1437" t="str">
            <v>TARIFA MES - PERSONAL TÉCNICO - BATIMETRISTA INSPECTOR (No incluye Factor de Prestaciones)</v>
          </cell>
          <cell r="C1437" t="str">
            <v>MES</v>
          </cell>
          <cell r="D1437">
            <v>2555000</v>
          </cell>
        </row>
        <row r="1438">
          <cell r="A1438">
            <v>9097</v>
          </cell>
          <cell r="B1438" t="str">
            <v>TARIFA MES - PERSONAL TÉCNICO - BATIMETRISTA AUXILIAR (No incluye Factor de Prestaciones)</v>
          </cell>
          <cell r="C1438" t="str">
            <v>MES</v>
          </cell>
          <cell r="D1438">
            <v>2096000</v>
          </cell>
        </row>
        <row r="1439">
          <cell r="A1439">
            <v>9098</v>
          </cell>
          <cell r="B1439" t="str">
            <v>TARIFA MES - PERSONAL AUXILIAR TÉCNICO - CADENERO 1 (No incluye Factor de Prestaciones)</v>
          </cell>
          <cell r="C1439" t="str">
            <v>MES</v>
          </cell>
          <cell r="D1439">
            <v>1584000</v>
          </cell>
        </row>
        <row r="1440">
          <cell r="A1440">
            <v>9099</v>
          </cell>
          <cell r="B1440" t="str">
            <v>TARIFA MES - PERSONAL AUXILIAR TÉCNICO - CADENERO 2 (No incluye Factor de Prestaciones)</v>
          </cell>
          <cell r="C1440" t="str">
            <v>MES</v>
          </cell>
          <cell r="D1440">
            <v>1380000</v>
          </cell>
        </row>
        <row r="1441">
          <cell r="A1441">
            <v>9100</v>
          </cell>
          <cell r="B1441" t="str">
            <v>TARIFA MES - PERSONAL AUXILIAR TÉCNICO - CONDUCTOR O MOTORISTA (No incluye Factor de Prestaciones)</v>
          </cell>
          <cell r="C1441" t="str">
            <v>MES</v>
          </cell>
          <cell r="D1441">
            <v>1149000</v>
          </cell>
        </row>
        <row r="1442">
          <cell r="A1442">
            <v>9101</v>
          </cell>
          <cell r="B1442" t="str">
            <v>TARIFA MES - PERSONAL DE OBRA - MAESTRO DE OBRA (No incluye Factor de Prestaciones)</v>
          </cell>
          <cell r="C1442" t="str">
            <v>MES</v>
          </cell>
          <cell r="D1442">
            <v>2633409</v>
          </cell>
        </row>
        <row r="1443">
          <cell r="A1443">
            <v>9102</v>
          </cell>
          <cell r="B1443" t="str">
            <v>TARIFA MES - PERSONAL ADMINISTRATIVO - ADMINISTRADOR (No incluye Factor de Prestaciones)</v>
          </cell>
          <cell r="C1443" t="str">
            <v>MES</v>
          </cell>
          <cell r="D1443">
            <v>2380000</v>
          </cell>
        </row>
        <row r="1444">
          <cell r="A1444">
            <v>9103</v>
          </cell>
          <cell r="B1444" t="str">
            <v>TARIFA MES - PERSONAL ADMINISTRATIVO - AUXILIAR ADMINISTRATIVO-ALMACENISTA (No incluye Factor de Prestaciones)</v>
          </cell>
          <cell r="C1444" t="str">
            <v>MES</v>
          </cell>
          <cell r="D1444">
            <v>1697000</v>
          </cell>
        </row>
        <row r="1445">
          <cell r="A1445">
            <v>9104</v>
          </cell>
          <cell r="B1445" t="str">
            <v>TARIFA MES - PERSONAL ADMINISTRATIVO - SECRETARIA 1 (No incluye Factor de Prestaciones)</v>
          </cell>
          <cell r="C1445" t="str">
            <v>MES</v>
          </cell>
          <cell r="D1445">
            <v>1380000</v>
          </cell>
        </row>
        <row r="1446">
          <cell r="A1446">
            <v>9105</v>
          </cell>
          <cell r="B1446" t="str">
            <v>TARIFA MES - PERSONAL ADMINISTRATIVO - SECRETARIA 2 (No incluye Factor de Prestaciones)</v>
          </cell>
          <cell r="C1446" t="str">
            <v>MES</v>
          </cell>
          <cell r="D1446">
            <v>1149000</v>
          </cell>
        </row>
        <row r="1447">
          <cell r="A1447">
            <v>9107</v>
          </cell>
          <cell r="B1447" t="str">
            <v>TARIFA MES - PROFESIONAL CATEGORÍA 1 (No incluye Factor de Prestaciones)</v>
          </cell>
          <cell r="C1447" t="str">
            <v>MES</v>
          </cell>
          <cell r="D1447">
            <v>11894000</v>
          </cell>
        </row>
        <row r="1448">
          <cell r="A1448">
            <v>9108</v>
          </cell>
          <cell r="B1448" t="str">
            <v>TARIFA MES - PROFESIONAL CATEGORÍA 2 (No incluye Factor de Prestaciones)</v>
          </cell>
          <cell r="C1448" t="str">
            <v>MES</v>
          </cell>
          <cell r="D1448">
            <v>9065000</v>
          </cell>
        </row>
        <row r="1449">
          <cell r="A1449">
            <v>9109</v>
          </cell>
          <cell r="B1449" t="str">
            <v>TARIFA MES - PROFESIONAL CATEGORÍA 3 (No incluye Factor de Prestaciones)</v>
          </cell>
          <cell r="C1449" t="str">
            <v>MES</v>
          </cell>
          <cell r="D1449">
            <v>7650000</v>
          </cell>
        </row>
        <row r="1450">
          <cell r="A1450">
            <v>9110</v>
          </cell>
          <cell r="B1450" t="str">
            <v>TARIFA MES - PROFESIONAL CATEGORÍA 4 (No incluye Factor de Prestaciones)</v>
          </cell>
          <cell r="C1450" t="str">
            <v>MES</v>
          </cell>
          <cell r="D1450">
            <v>6514000</v>
          </cell>
        </row>
        <row r="1451">
          <cell r="A1451">
            <v>9111</v>
          </cell>
          <cell r="B1451" t="str">
            <v>TARIFA MES - PROFESIONAL CATEGORÍA 5 (No incluye Factor de Prestaciones)</v>
          </cell>
          <cell r="C1451" t="str">
            <v>MES</v>
          </cell>
          <cell r="D1451">
            <v>5875000</v>
          </cell>
        </row>
        <row r="1452">
          <cell r="A1452">
            <v>9112</v>
          </cell>
          <cell r="B1452" t="str">
            <v>TARIFA MES - PROFESIONAL CATEGORÍA 6 (No incluye Factor de Prestaciones)</v>
          </cell>
          <cell r="C1452" t="str">
            <v>MES</v>
          </cell>
          <cell r="D1452">
            <v>5240000</v>
          </cell>
        </row>
        <row r="1453">
          <cell r="A1453">
            <v>9113</v>
          </cell>
          <cell r="B1453" t="str">
            <v>TARIFA MES - PROFESIONAL CATEGORÍA 7 (No incluye Factor de Prestaciones)</v>
          </cell>
          <cell r="C1453" t="str">
            <v>MES</v>
          </cell>
          <cell r="D1453">
            <v>3961000</v>
          </cell>
        </row>
        <row r="1454">
          <cell r="A1454">
            <v>9114</v>
          </cell>
          <cell r="B1454" t="str">
            <v>TARIFA MES - PROFESIONAL CATEGORÍA 8 (No incluye Factor de Prestaciones)</v>
          </cell>
          <cell r="C1454" t="str">
            <v>MES</v>
          </cell>
          <cell r="D1454">
            <v>3738000</v>
          </cell>
        </row>
        <row r="1455">
          <cell r="A1455">
            <v>9115</v>
          </cell>
          <cell r="B1455" t="str">
            <v>ALQUILER MES - EQUIPO DE TOPOGRAFÍA (Incluye tránsito, nivel y elementos complementarios).</v>
          </cell>
          <cell r="C1455" t="str">
            <v>MES</v>
          </cell>
          <cell r="D1455">
            <v>3391000</v>
          </cell>
        </row>
        <row r="1456">
          <cell r="A1456">
            <v>9116</v>
          </cell>
          <cell r="B1456" t="str">
            <v>ALQUILER DÍA - LABORATORIO - Estudios (Equipo completo)</v>
          </cell>
          <cell r="C1456" t="str">
            <v>DIA</v>
          </cell>
          <cell r="D1456">
            <v>182000</v>
          </cell>
        </row>
        <row r="1457">
          <cell r="A1457">
            <v>9117</v>
          </cell>
          <cell r="B1457" t="str">
            <v>ALQUILER MES - LABORATORIO - Estudios (Equipo completo)</v>
          </cell>
          <cell r="C1457" t="str">
            <v>MES</v>
          </cell>
          <cell r="D1457">
            <v>5289000</v>
          </cell>
        </row>
        <row r="1458">
          <cell r="A1458">
            <v>9118</v>
          </cell>
          <cell r="B1458" t="str">
            <v>ALQUILER DÍA - LABORATORIO - Interventorias (Equipo completo)</v>
          </cell>
          <cell r="C1458" t="str">
            <v>DIA</v>
          </cell>
          <cell r="D1458">
            <v>316000</v>
          </cell>
        </row>
        <row r="1459">
          <cell r="A1459">
            <v>9119</v>
          </cell>
          <cell r="B1459" t="str">
            <v>ALQUILER MES - LABORATORIO - Interventorias (Equipo completo)</v>
          </cell>
          <cell r="C1459" t="str">
            <v>MES</v>
          </cell>
          <cell r="D1459">
            <v>9381000</v>
          </cell>
        </row>
        <row r="1460">
          <cell r="A1460">
            <v>9120</v>
          </cell>
          <cell r="B1460" t="str">
            <v>ALQUILER DÍA - EQUIPO COMPLETO DE BATIMETRIA, HIDROMETRIA O SEDIMENTOMETRIA</v>
          </cell>
          <cell r="C1460" t="str">
            <v>DIA</v>
          </cell>
          <cell r="D1460">
            <v>225000</v>
          </cell>
        </row>
        <row r="1461">
          <cell r="A1461">
            <v>9121</v>
          </cell>
          <cell r="B1461" t="str">
            <v>ALQUILER MES - EQUIPO COMPLETO DE BATIMETRIA, HIDROMETRIA O SEDIMENTOMETRIA</v>
          </cell>
          <cell r="C1461" t="str">
            <v>MES</v>
          </cell>
          <cell r="D1461">
            <v>6787000</v>
          </cell>
        </row>
        <row r="1462">
          <cell r="A1462">
            <v>9122</v>
          </cell>
          <cell r="B1462" t="str">
            <v>ALQUILER DÍA - PLOTTER</v>
          </cell>
          <cell r="C1462" t="str">
            <v>DIA</v>
          </cell>
          <cell r="D1462">
            <v>35000</v>
          </cell>
        </row>
        <row r="1463">
          <cell r="A1463">
            <v>9123</v>
          </cell>
          <cell r="B1463" t="str">
            <v>ALQUILER MES - PLOTTER</v>
          </cell>
          <cell r="C1463" t="str">
            <v>MES</v>
          </cell>
          <cell r="D1463">
            <v>1054000</v>
          </cell>
        </row>
        <row r="1464">
          <cell r="A1464">
            <v>9124</v>
          </cell>
          <cell r="B1464" t="str">
            <v>ALQUILER DÍA - DISTANCIOMETRO  (Incluyendo tránsito y Estación Total) - Capacidad de Lectura hasta 1500m</v>
          </cell>
          <cell r="C1464" t="str">
            <v>DIA</v>
          </cell>
          <cell r="D1464">
            <v>221000</v>
          </cell>
        </row>
        <row r="1465">
          <cell r="A1465">
            <v>9125</v>
          </cell>
          <cell r="B1465" t="str">
            <v>ALQUILER MES - DISTANCIOMETRO  (Incluyendo tránsito y Estación Total) - Capacidad de Lectura hasta 1500m</v>
          </cell>
          <cell r="C1465" t="str">
            <v>MES</v>
          </cell>
          <cell r="D1465">
            <v>6625000</v>
          </cell>
        </row>
        <row r="1466">
          <cell r="A1466">
            <v>9130</v>
          </cell>
          <cell r="B1466" t="str">
            <v>CAJILLA PARA MEDIDOR EN FIBROPLASTICO. CON CONCRETO</v>
          </cell>
          <cell r="C1466" t="str">
            <v>UN</v>
          </cell>
          <cell r="D1466">
            <v>160650</v>
          </cell>
        </row>
        <row r="1467">
          <cell r="A1467">
            <v>9143</v>
          </cell>
          <cell r="B1467" t="str">
            <v>TAPON HD EXTREMO LISO D= 3"</v>
          </cell>
          <cell r="C1467" t="str">
            <v>UN</v>
          </cell>
          <cell r="D1467">
            <v>42840</v>
          </cell>
        </row>
        <row r="1468">
          <cell r="A1468">
            <v>9144</v>
          </cell>
          <cell r="B1468" t="str">
            <v>PRUEBA HIDROSTÁTICA EN TUBERÍAS HASTA DE 12" TRAMOS MÁXIMO DE 500 ML</v>
          </cell>
          <cell r="C1468" t="str">
            <v>UN</v>
          </cell>
          <cell r="D1468">
            <v>630700</v>
          </cell>
        </row>
        <row r="1469">
          <cell r="A1469">
            <v>9145</v>
          </cell>
          <cell r="B1469" t="str">
            <v>DESINFECCIÓN DE TUBERÍAS HASTA DE 12", POR TRAMOS.</v>
          </cell>
          <cell r="C1469" t="str">
            <v>UN</v>
          </cell>
          <cell r="D1469">
            <v>714000</v>
          </cell>
        </row>
        <row r="1470">
          <cell r="A1470">
            <v>9146</v>
          </cell>
          <cell r="B1470" t="str">
            <v>DETECTORES DE DEMANDA VEHICULAR (CÁMARA) NO INCLUYE CABLES</v>
          </cell>
          <cell r="C1470" t="str">
            <v>UN</v>
          </cell>
          <cell r="D1470">
            <v>9854390</v>
          </cell>
        </row>
        <row r="1471">
          <cell r="A1471">
            <v>9147</v>
          </cell>
          <cell r="B1471" t="str">
            <v>DETECTORES DE DEMANDA PEATONAL (BOTONES) NO INCLUYE CABLES</v>
          </cell>
          <cell r="C1471" t="str">
            <v>UN</v>
          </cell>
          <cell r="D1471">
            <v>1451800</v>
          </cell>
        </row>
        <row r="1472">
          <cell r="A1472">
            <v>9148</v>
          </cell>
          <cell r="B1472" t="str">
            <v>TORRE DE ILUMINACIÓN. INCLUYE COMBUSTIBLE</v>
          </cell>
          <cell r="C1472" t="str">
            <v>UN/MES</v>
          </cell>
          <cell r="D1472">
            <v>6587050</v>
          </cell>
        </row>
        <row r="1473">
          <cell r="A1473">
            <v>9150</v>
          </cell>
          <cell r="B1473" t="str">
            <v>CONTROLADOR C900V CON CAPACIDAD PARA 16 GRUPOS VEHICULARES O PEATONALES. (Suministro, instalación y puesta en funcionamiento). CON POSIBILIDAD DE AMPLIACIÓN HASTA 32 GRUPOS, RELOJ EN TIEMPO REAL, 32</v>
          </cell>
          <cell r="C1473" t="str">
            <v>UN</v>
          </cell>
          <cell r="D1473">
            <v>116941300</v>
          </cell>
        </row>
        <row r="1474">
          <cell r="A1474">
            <v>9151</v>
          </cell>
          <cell r="B1474" t="str">
            <v>CONTROLADOR C900V CON CAPACIDAD PARA 24 GRUPOS VEHICULARES O PEATONALES. (Suministro, instalación y puesta en funcionamiento). CON POSIBILIDAD DE AMPLIACIÓN HASTA 32 GRUPOS, RELOJ EN TIEMPO REAL, 32</v>
          </cell>
          <cell r="C1474" t="str">
            <v>UN</v>
          </cell>
          <cell r="D1474">
            <v>121828990</v>
          </cell>
        </row>
        <row r="1475">
          <cell r="A1475">
            <v>9152</v>
          </cell>
          <cell r="B1475" t="str">
            <v>CONTROLADOR C900V CON CAPACIDAD PARA 32 GRUPOS VEHICULARES O PEATONALES. (Suministro, instalación y puesta en funcionamiento). CON POSIBILIDAD DE AMPLIACIÓN HASTA 32 GRUPOS, RELOJ EN TIEMPO REAL, 32</v>
          </cell>
          <cell r="C1475" t="str">
            <v>UN</v>
          </cell>
          <cell r="D1475">
            <v>147771820</v>
          </cell>
        </row>
        <row r="1476">
          <cell r="A1476">
            <v>9159</v>
          </cell>
          <cell r="B1476" t="str">
            <v>ENTIBADO METÁLICO DE PROFUNDIDAD DE HASTA 4.80m Y ANCHO ENTRE 1.00m Y 1.20m. CUBRE LAS DOS PAREDES DE LA ZANJA. INCL. ACCESORIOS Y ELEMENTOS DE FIJACIÓN.</v>
          </cell>
          <cell r="C1476" t="str">
            <v>M2</v>
          </cell>
          <cell r="D1476">
            <v>154700</v>
          </cell>
        </row>
        <row r="1477">
          <cell r="A1477">
            <v>9164</v>
          </cell>
          <cell r="B1477" t="str">
            <v>ALQUILER DÍA - CAMIÓN O SIMILAR &gt; 2000 cc  -  TARIFA PLENA</v>
          </cell>
          <cell r="C1477" t="str">
            <v>DIA</v>
          </cell>
          <cell r="D1477">
            <v>285933</v>
          </cell>
        </row>
        <row r="1478">
          <cell r="A1478">
            <v>9165</v>
          </cell>
          <cell r="B1478" t="str">
            <v>ALQUILER MES - CAMPERO PICK-UP, CAMIONETA DE 1300-2000cc - TARIFA PLENA</v>
          </cell>
          <cell r="C1478" t="str">
            <v>MES</v>
          </cell>
          <cell r="D1478">
            <v>6004000</v>
          </cell>
        </row>
        <row r="1479">
          <cell r="A1479">
            <v>9166</v>
          </cell>
          <cell r="B1479" t="str">
            <v>ALQUILER MES - CAMIÓN O SIMILAR &gt; 2000 cc - TARIFA PLENA</v>
          </cell>
          <cell r="C1479" t="str">
            <v>MES</v>
          </cell>
          <cell r="D1479">
            <v>8578000</v>
          </cell>
        </row>
        <row r="1480">
          <cell r="A1480">
            <v>9167</v>
          </cell>
          <cell r="B1480" t="str">
            <v>ALQUILER DÍA - VEHÍCULOS CON CAPACIDAD DE CARGA DE 3 TONELADAS O MAS - TARIFA PLENA</v>
          </cell>
          <cell r="C1480" t="str">
            <v>DIA</v>
          </cell>
          <cell r="D1480">
            <v>389033</v>
          </cell>
        </row>
        <row r="1481">
          <cell r="A1481">
            <v>9168</v>
          </cell>
          <cell r="B1481" t="str">
            <v>ALQUILER MES - VEHÍCULOS CON CAPACIDAD DE CARGA DE 3 TONELADAS O MAS</v>
          </cell>
          <cell r="C1481" t="str">
            <v>MES</v>
          </cell>
          <cell r="D1481">
            <v>11671000</v>
          </cell>
        </row>
        <row r="1482">
          <cell r="A1482">
            <v>9169</v>
          </cell>
          <cell r="B1482" t="str">
            <v>PALETA PARE-SIGA REGLAMENTADA</v>
          </cell>
          <cell r="C1482" t="str">
            <v>UN</v>
          </cell>
          <cell r="D1482">
            <v>17493</v>
          </cell>
        </row>
        <row r="1483">
          <cell r="A1483">
            <v>9170</v>
          </cell>
          <cell r="B1483" t="str">
            <v>ARANDELA (Kg)</v>
          </cell>
          <cell r="C1483" t="str">
            <v>KG</v>
          </cell>
          <cell r="D1483">
            <v>8391</v>
          </cell>
        </row>
        <row r="1484">
          <cell r="A1484">
            <v>9171</v>
          </cell>
          <cell r="B1484" t="str">
            <v>TORNILLO (Kg)</v>
          </cell>
          <cell r="C1484" t="str">
            <v>KG</v>
          </cell>
          <cell r="D1484">
            <v>8788</v>
          </cell>
        </row>
        <row r="1485">
          <cell r="A1485">
            <v>9172</v>
          </cell>
          <cell r="B1485" t="str">
            <v>TRANSPORTE DE EQUIPO MENOR A UNA TONELADA POR VIAJE. INCLUYE ESCOLTA</v>
          </cell>
          <cell r="C1485" t="str">
            <v>VIAJE</v>
          </cell>
          <cell r="D1485">
            <v>119000</v>
          </cell>
        </row>
        <row r="1486">
          <cell r="A1486">
            <v>9176</v>
          </cell>
          <cell r="B1486" t="str">
            <v>PLUMA GRÚA A GASOLINA  CAPACIDAD 250 Kg. GUAYA DE 35.0 m. NO INCLUYE TRANSPORTE, OPERARIO NI COMBUSTIBLE</v>
          </cell>
          <cell r="C1486" t="str">
            <v>MES</v>
          </cell>
          <cell r="D1486">
            <v>392700</v>
          </cell>
        </row>
        <row r="1487">
          <cell r="A1487">
            <v>9181</v>
          </cell>
          <cell r="B1487" t="str">
            <v>REMATE TIPO FILTRO EN ALUZINC CAL 26 PERFORACION M 101</v>
          </cell>
          <cell r="C1487" t="str">
            <v>ML</v>
          </cell>
          <cell r="D1487">
            <v>48113</v>
          </cell>
        </row>
        <row r="1488">
          <cell r="A1488">
            <v>9182</v>
          </cell>
          <cell r="B1488" t="str">
            <v>CIELORASO LINEAL BAFFLE LISO, ALTURA 100mm COMBINADA CON ALTURA 50mm EN PROPORCIONES IGUALES (50% y 50%), EN COLOR ALUMINIO MEDIO CON PORTAPANEL PASO 100mm EN COLOR NEGRO</v>
          </cell>
          <cell r="C1488" t="str">
            <v>M2</v>
          </cell>
          <cell r="D1488">
            <v>404423</v>
          </cell>
        </row>
        <row r="1489">
          <cell r="A1489">
            <v>9184</v>
          </cell>
          <cell r="B1489" t="str">
            <v>SEÑAL VERTICAL GRUPO DE INFORMATIVAS TIPO RECTANGULO (60cm x 75cm)</v>
          </cell>
          <cell r="C1489" t="str">
            <v>UN</v>
          </cell>
          <cell r="D1489">
            <v>202300</v>
          </cell>
        </row>
        <row r="1490">
          <cell r="A1490">
            <v>9185</v>
          </cell>
          <cell r="B1490" t="str">
            <v>SONORIZADORES PARA INVIDENTES</v>
          </cell>
          <cell r="C1490" t="str">
            <v>UN</v>
          </cell>
          <cell r="D1490">
            <v>4983720</v>
          </cell>
        </row>
        <row r="1491">
          <cell r="A1491">
            <v>9186</v>
          </cell>
          <cell r="B1491" t="str">
            <v>TRANSFORMADOR MONOFASICO 15 KVA (TENSION PRIMARIA DE 13.200, TENSION SECUNDARIA 240/120V ABB</v>
          </cell>
          <cell r="C1491" t="str">
            <v>UN</v>
          </cell>
          <cell r="D1491">
            <v>2142000</v>
          </cell>
        </row>
        <row r="1492">
          <cell r="A1492">
            <v>9187</v>
          </cell>
          <cell r="B1492" t="str">
            <v>POSTE TIPO MÉNSULA T2 (3.50m) EN TUBO SCH 40 GALVANIZADO Y PINTADO.</v>
          </cell>
          <cell r="C1492" t="str">
            <v>UN</v>
          </cell>
          <cell r="D1492">
            <v>2037942</v>
          </cell>
        </row>
        <row r="1493">
          <cell r="A1493">
            <v>9188</v>
          </cell>
          <cell r="B1493" t="str">
            <v>POSTE TIPO MÉNSULA T2 (4.50m) EN TUBO SCH 40 GALVANIZADO Y PINTADO.</v>
          </cell>
          <cell r="C1493" t="str">
            <v>UN</v>
          </cell>
          <cell r="D1493">
            <v>2976289</v>
          </cell>
        </row>
        <row r="1494">
          <cell r="A1494">
            <v>9189</v>
          </cell>
          <cell r="B1494" t="str">
            <v>POSTE TIPO MÉNSULA T2 (6.50m) EN TUBO SCH 40 GALVANIZADO Y PINTADO.</v>
          </cell>
          <cell r="C1494" t="str">
            <v>UN</v>
          </cell>
          <cell r="D1494">
            <v>3093881</v>
          </cell>
        </row>
        <row r="1495">
          <cell r="A1495">
            <v>9190</v>
          </cell>
          <cell r="B1495" t="str">
            <v>POSTE TIPO MÉNSULA T2 (8.50m) EN TUBO SCH 40 GALVANIZADO Y PINTADO.</v>
          </cell>
          <cell r="C1495" t="str">
            <v>UN</v>
          </cell>
          <cell r="D1495">
            <v>3437910</v>
          </cell>
        </row>
        <row r="1496">
          <cell r="A1496">
            <v>9191</v>
          </cell>
          <cell r="B1496" t="str">
            <v>SEMAFORO VEHICULAR DE POLICARBONATO (3x200), LENTES DE POLICARBONATO DE 8", TRES LUCES, SISTEMA DE ILUMINACIÓN A LEDS. TIPO MENSULA.</v>
          </cell>
          <cell r="C1496" t="str">
            <v>UN</v>
          </cell>
          <cell r="D1496">
            <v>3479560</v>
          </cell>
        </row>
        <row r="1497">
          <cell r="A1497">
            <v>9192</v>
          </cell>
          <cell r="B1497" t="str">
            <v>SEMAFORO VEHICULAR DE POLICARBONATO (3x200), LENTES DE POLICARBONATO DE 8", TRES LUCES, SISTEMA DE ILUMINACIÓN A LEDS. FLECHA DE GIRO TIPO MENSULA.</v>
          </cell>
          <cell r="C1497" t="str">
            <v>UN</v>
          </cell>
          <cell r="D1497">
            <v>3336760</v>
          </cell>
        </row>
        <row r="1498">
          <cell r="A1498">
            <v>9193</v>
          </cell>
          <cell r="B1498" t="str">
            <v>SEMAFORO VEHICULAR DE POLICARBONATO (3x200), LENTES DE POLICARBONATO DE 8", TRES LUCES, SISTEMA DE ILUMINACIÓN A LEDS. FLECHA DE GIRO TIPO MASTIL.</v>
          </cell>
          <cell r="C1498" t="str">
            <v>UN</v>
          </cell>
          <cell r="D1498">
            <v>3060680</v>
          </cell>
        </row>
        <row r="1499">
          <cell r="A1499">
            <v>9194</v>
          </cell>
          <cell r="B1499" t="str">
            <v>SEMAFORO VEHICULAR DE POLICARBONATO (3x200), LENTES DE POLICARBONATO DE 8", TRES LUCES, SISTEMA DE ILUMINACIÓN A LEDS. TIPO MASTIL.</v>
          </cell>
          <cell r="C1499" t="str">
            <v>UN</v>
          </cell>
          <cell r="D1499">
            <v>3208240</v>
          </cell>
        </row>
        <row r="1500">
          <cell r="A1500">
            <v>9195</v>
          </cell>
          <cell r="B1500" t="str">
            <v>CONCRETO MR41 COLOR SALMÓN.</v>
          </cell>
          <cell r="C1500" t="str">
            <v>M3</v>
          </cell>
          <cell r="D1500">
            <v>697518</v>
          </cell>
        </row>
        <row r="1501">
          <cell r="A1501">
            <v>9196</v>
          </cell>
          <cell r="B1501" t="str">
            <v>CONCRETO MR41 COLOR ARCILLA.</v>
          </cell>
          <cell r="C1501" t="str">
            <v>M3</v>
          </cell>
          <cell r="D1501">
            <v>697519</v>
          </cell>
        </row>
        <row r="1502">
          <cell r="A1502">
            <v>9197</v>
          </cell>
          <cell r="B1502" t="str">
            <v>CONCRETO MR41 COLOR OCRE.</v>
          </cell>
          <cell r="C1502" t="str">
            <v>M3</v>
          </cell>
          <cell r="D1502">
            <v>653489</v>
          </cell>
        </row>
        <row r="1503">
          <cell r="A1503">
            <v>9198</v>
          </cell>
          <cell r="B1503" t="str">
            <v>CONCRETO MR41 COLOR AMARILLO (280 Kg/cm2)</v>
          </cell>
          <cell r="C1503" t="str">
            <v>M3</v>
          </cell>
          <cell r="D1503">
            <v>697519</v>
          </cell>
        </row>
        <row r="1504">
          <cell r="A1504">
            <v>9199</v>
          </cell>
          <cell r="B1504" t="str">
            <v>CONCRETO MR41 COLOR GRIS GRAVA 1" (280 Kg/cm2)</v>
          </cell>
          <cell r="C1504" t="str">
            <v>M3</v>
          </cell>
          <cell r="D1504">
            <v>478380</v>
          </cell>
        </row>
        <row r="1505">
          <cell r="A1505">
            <v>9200</v>
          </cell>
          <cell r="B1505" t="str">
            <v>SEÑAL VERTICAL GRUPO DE PREVENTIVAS TIPO CUADRADO (75cm x 75cm)</v>
          </cell>
          <cell r="C1505" t="str">
            <v>UN</v>
          </cell>
          <cell r="D1505">
            <v>285600</v>
          </cell>
        </row>
        <row r="1506">
          <cell r="A1506">
            <v>9201</v>
          </cell>
          <cell r="B1506" t="str">
            <v>SEÑAL VERTICAL GRUPO DE PREVENTIVAS SP-40 TIPO RECTANGULO (120cm x 40cm)</v>
          </cell>
          <cell r="C1506" t="str">
            <v>UN</v>
          </cell>
          <cell r="D1506">
            <v>249900</v>
          </cell>
        </row>
        <row r="1507">
          <cell r="A1507">
            <v>9202</v>
          </cell>
          <cell r="B1507" t="str">
            <v>SEÑAL VERTICAL GRUPO DE REGLAMENTARIAS TIPO CIRCULO D= 75cm</v>
          </cell>
          <cell r="C1507" t="str">
            <v>UN</v>
          </cell>
          <cell r="D1507">
            <v>285600</v>
          </cell>
        </row>
        <row r="1508">
          <cell r="A1508">
            <v>9203</v>
          </cell>
          <cell r="B1508" t="str">
            <v>SEÑAL VERTICAL GRUPO DE REGLAMENTARIAS SR-01 TIPO OCTAGONO CON ALTURA DE 75cm</v>
          </cell>
          <cell r="C1508" t="str">
            <v>UN</v>
          </cell>
          <cell r="D1508">
            <v>285600</v>
          </cell>
        </row>
        <row r="1509">
          <cell r="A1509">
            <v>9204</v>
          </cell>
          <cell r="B1509" t="str">
            <v>SEÑAL VERTICAL GRUPO DE REGLAMENTARIAS SR-02 TIPO TRIANGULO EQUILATERO 75cm DE LADO</v>
          </cell>
          <cell r="C1509" t="str">
            <v>UN</v>
          </cell>
          <cell r="D1509">
            <v>285600</v>
          </cell>
        </row>
        <row r="1510">
          <cell r="A1510">
            <v>9205</v>
          </cell>
          <cell r="B1510" t="str">
            <v>SEÑAL VERTICAL GRUPO DE INFORMATIVAS TURISTICAS TIPO CUADRADO DE 75cm DE LADO</v>
          </cell>
          <cell r="C1510" t="str">
            <v>UN</v>
          </cell>
          <cell r="D1510">
            <v>309400</v>
          </cell>
        </row>
        <row r="1511">
          <cell r="A1511">
            <v>9209</v>
          </cell>
          <cell r="B1511" t="str">
            <v>BARRICADA METALICA TIPO IDU CON CERRADO REFLECTIVO NARANJA Y BLANCO GRADO INGENIERIA, MEDIDAS: 2.40m x 1.50m - 3 BANDEJAS DE 20cm x 2.40m. TABLERO DE DESVIO DE 60cm</v>
          </cell>
          <cell r="C1511" t="str">
            <v>UN</v>
          </cell>
          <cell r="D1511">
            <v>234430</v>
          </cell>
        </row>
        <row r="1512">
          <cell r="A1512">
            <v>9210</v>
          </cell>
          <cell r="B1512" t="str">
            <v>GRUA REMOLQUE. INCLUYE CONDUCTOR Y COMBUSTIBLE. INCLUYE MOVILIZACIÓN Y DESMOVILIZACIÓN</v>
          </cell>
          <cell r="C1512" t="str">
            <v>DIA</v>
          </cell>
          <cell r="D1512">
            <v>1286293</v>
          </cell>
        </row>
        <row r="1513">
          <cell r="A1513">
            <v>9211</v>
          </cell>
          <cell r="B1513" t="str">
            <v>PASACALLE  IMPRESO EN LONA BANNER (7.00m x 1.00m) INCLUYE PALOS A LOS EXTREMOS</v>
          </cell>
          <cell r="C1513" t="str">
            <v>UN</v>
          </cell>
          <cell r="D1513">
            <v>269654</v>
          </cell>
        </row>
        <row r="1514">
          <cell r="A1514">
            <v>9216</v>
          </cell>
          <cell r="B1514" t="str">
            <v>CARGA PUNTUAL EN MUESTRAS DE ROCA INTACTA</v>
          </cell>
          <cell r="C1514" t="str">
            <v>UN</v>
          </cell>
          <cell r="D1514">
            <v>96390</v>
          </cell>
        </row>
        <row r="1515">
          <cell r="A1515">
            <v>9217</v>
          </cell>
          <cell r="B1515" t="str">
            <v>MÉTODO PARA LA DETERMINACIÓN DEL ÍNDICE DE DESLEIMIENTO - DURABILIDAD DE LUTITAS Y OTRAS ROCAS DÉBILES</v>
          </cell>
          <cell r="C1515" t="str">
            <v>UN</v>
          </cell>
          <cell r="D1515">
            <v>190400</v>
          </cell>
        </row>
        <row r="1516">
          <cell r="A1516">
            <v>9219</v>
          </cell>
          <cell r="B1516" t="str">
            <v>RESISTENCIA A LA TRACCIÓN INDIRECTA DE MUESTRAS DE ROCA INTACTA</v>
          </cell>
          <cell r="C1516" t="str">
            <v>UN</v>
          </cell>
          <cell r="D1516">
            <v>95200</v>
          </cell>
        </row>
        <row r="1517">
          <cell r="A1517">
            <v>9227</v>
          </cell>
          <cell r="B1517" t="str">
            <v>TEE DN 8"x6" LISA (200x150mm) PVC</v>
          </cell>
          <cell r="C1517" t="str">
            <v>UN</v>
          </cell>
          <cell r="D1517">
            <v>1590854</v>
          </cell>
        </row>
        <row r="1518">
          <cell r="A1518">
            <v>9229</v>
          </cell>
          <cell r="B1518" t="str">
            <v>JUEGO DE ARO Y TAPA EN HF PARA CAMARA T-13 Y T-14 NORMA ETB</v>
          </cell>
          <cell r="C1518" t="str">
            <v>JGO</v>
          </cell>
          <cell r="D1518">
            <v>241927</v>
          </cell>
        </row>
        <row r="1519">
          <cell r="A1519">
            <v>9236</v>
          </cell>
          <cell r="B1519" t="str">
            <v>TANQUE + TAPA POZO SEPTICO 1000 LT NEGRO/TAPA ROJA</v>
          </cell>
          <cell r="C1519" t="str">
            <v>UN</v>
          </cell>
          <cell r="D1519">
            <v>849900</v>
          </cell>
        </row>
        <row r="1520">
          <cell r="A1520">
            <v>9241</v>
          </cell>
          <cell r="B1520" t="str">
            <v>TANQUE + TAPA FILTRO ANAEROBICO 2000 LT NEGRO/TAPA ROJA</v>
          </cell>
          <cell r="C1520" t="str">
            <v>UN</v>
          </cell>
          <cell r="D1520">
            <v>1532550</v>
          </cell>
        </row>
        <row r="1521">
          <cell r="A1521">
            <v>9247</v>
          </cell>
          <cell r="B1521" t="str">
            <v>LAMINA ALVEOLAR POLICARBONATO</v>
          </cell>
          <cell r="C1521" t="str">
            <v>M2</v>
          </cell>
          <cell r="D1521">
            <v>54750</v>
          </cell>
        </row>
        <row r="1522">
          <cell r="A1522">
            <v>9250</v>
          </cell>
          <cell r="B1522" t="str">
            <v>ALQUILER CONTROLADOR C900V CON CAPACIDAD PARA 16 GRUPOS VEHICULARES O PEATONALES. (Suministro, instalación y puesta en funcionamiento y traslado interno). CON POSIBILIDAD DE AMPLIACIÓN HASTA 32 GRUPOS</v>
          </cell>
          <cell r="C1522" t="str">
            <v>UN</v>
          </cell>
          <cell r="D1522">
            <v>974511</v>
          </cell>
        </row>
        <row r="1523">
          <cell r="A1523">
            <v>9253</v>
          </cell>
          <cell r="B1523" t="str">
            <v>EQUIPO ANDROIDE CON GPS, CAMARA Y WIFI</v>
          </cell>
          <cell r="C1523" t="str">
            <v>UN</v>
          </cell>
          <cell r="D1523">
            <v>199900</v>
          </cell>
        </row>
        <row r="1524">
          <cell r="A1524">
            <v>9254</v>
          </cell>
          <cell r="B1524" t="str">
            <v>TARIFA JORNAL - PROFESIONAL CATEGORÍA 6 (No incluye Factor de Prestaciones)</v>
          </cell>
          <cell r="C1524" t="str">
            <v>JR</v>
          </cell>
          <cell r="D1524">
            <v>174667</v>
          </cell>
        </row>
        <row r="1525">
          <cell r="A1525">
            <v>9255</v>
          </cell>
          <cell r="B1525" t="str">
            <v>CONCRETO MR43 DE RESISTENCIA ACELERADA (7 días)</v>
          </cell>
          <cell r="C1525" t="str">
            <v>M3</v>
          </cell>
          <cell r="D1525">
            <v>697519</v>
          </cell>
        </row>
        <row r="1526">
          <cell r="A1526">
            <v>9256</v>
          </cell>
          <cell r="B1526" t="str">
            <v>TUBERIA CONCRETO REF. CL.V D=24" (60cm)</v>
          </cell>
          <cell r="C1526" t="str">
            <v>ML</v>
          </cell>
          <cell r="D1526">
            <v>488938</v>
          </cell>
        </row>
        <row r="1527">
          <cell r="A1527">
            <v>9257</v>
          </cell>
          <cell r="B1527" t="str">
            <v>TUBERIA CONCRETO REF. CL.V D=27" (70 cm)</v>
          </cell>
          <cell r="C1527" t="str">
            <v>ML</v>
          </cell>
          <cell r="D1527">
            <v>652510</v>
          </cell>
        </row>
        <row r="1528">
          <cell r="A1528">
            <v>9259</v>
          </cell>
          <cell r="B1528" t="str">
            <v>TUBERIA CONCRETO REF. CL.V D=40´ (100 cm)</v>
          </cell>
          <cell r="C1528" t="str">
            <v>ML</v>
          </cell>
          <cell r="D1528">
            <v>1283220</v>
          </cell>
        </row>
        <row r="1529">
          <cell r="A1529">
            <v>9260</v>
          </cell>
          <cell r="B1529" t="str">
            <v>CRUZ HD  12" x 6" JH (JUNTA HIDRAULICA)</v>
          </cell>
          <cell r="C1529" t="str">
            <v>UN</v>
          </cell>
          <cell r="D1529">
            <v>2047538</v>
          </cell>
        </row>
        <row r="1530">
          <cell r="A1530">
            <v>9264</v>
          </cell>
          <cell r="B1530" t="str">
            <v>JUEGO PASAMANOS COMP. - IDRD NIÑOS (6 - 12 AÑOS) SUMINISTRO E INSTALACION. SEGUN ESPECIFICACIONES IDRD</v>
          </cell>
          <cell r="C1530" t="str">
            <v>UN</v>
          </cell>
          <cell r="D1530">
            <v>1666000</v>
          </cell>
        </row>
        <row r="1531">
          <cell r="A1531">
            <v>9265</v>
          </cell>
          <cell r="B1531" t="str">
            <v>JUEGO TAPETE GATEADOR - IDRD NIÑOS (1 - 5 AÑOS) SUMINISTRO E INSTALACION. SEGUN ESPECIFICACIONES IDRD</v>
          </cell>
          <cell r="C1531" t="str">
            <v>UN</v>
          </cell>
          <cell r="D1531">
            <v>1428000</v>
          </cell>
        </row>
        <row r="1532">
          <cell r="A1532">
            <v>9266</v>
          </cell>
          <cell r="B1532" t="str">
            <v>JUEGO RUEDA GIRATORIA SENCILLA - IDRD NIÑOS (1 - 5 AÑOS) SUMINISTRO E INSTALACION. SEGUN ESPECIFICACIONES IDRD</v>
          </cell>
          <cell r="C1532" t="str">
            <v>UN</v>
          </cell>
          <cell r="D1532">
            <v>3332000</v>
          </cell>
        </row>
        <row r="1533">
          <cell r="A1533">
            <v>9268</v>
          </cell>
          <cell r="B1533" t="str">
            <v>JUEGO MURO DESLIZADERO - IDRD NIÑOS (1 - 5 AÑOS) SUMINISTRO E INSTALACION. SEGUN ESPECIFICACIONES IDRD</v>
          </cell>
          <cell r="C1533" t="str">
            <v>UN</v>
          </cell>
          <cell r="D1533">
            <v>2975000</v>
          </cell>
        </row>
        <row r="1534">
          <cell r="A1534">
            <v>9269</v>
          </cell>
          <cell r="B1534" t="str">
            <v>ESTRUCTURA MICROFUTBOL. SUMINISTRO E INSTALACION. SEGUN ESPECIFICACIONES IDRD</v>
          </cell>
          <cell r="C1534" t="str">
            <v>JGO</v>
          </cell>
          <cell r="D1534">
            <v>1666000</v>
          </cell>
        </row>
        <row r="1535">
          <cell r="A1535">
            <v>9270</v>
          </cell>
          <cell r="B1535" t="str">
            <v>ESTRUCTURA BALONCESTO CON TABLERO ANTIBANDALICO. SUMINISTRO E INSTALACION. SEGUN ESPECIFICACIONES IDRD</v>
          </cell>
          <cell r="C1535" t="str">
            <v>JGO</v>
          </cell>
          <cell r="D1535">
            <v>3816955</v>
          </cell>
        </row>
        <row r="1536">
          <cell r="A1536">
            <v>9271</v>
          </cell>
          <cell r="B1536" t="str">
            <v>CERRAMIENTO CONTRA IMPACTO IDRD h= 5.0m</v>
          </cell>
          <cell r="C1536" t="str">
            <v>ML</v>
          </cell>
          <cell r="D1536">
            <v>1031229</v>
          </cell>
        </row>
        <row r="1537">
          <cell r="A1537">
            <v>9275</v>
          </cell>
          <cell r="B1537" t="str">
            <v>CORTE DIRECTO EN CONDICIÓN UU, NO CONSOLIDADA - NO DRENADA (3 PUNTOS)</v>
          </cell>
          <cell r="C1537" t="str">
            <v>UN</v>
          </cell>
          <cell r="D1537">
            <v>328321</v>
          </cell>
        </row>
        <row r="1538">
          <cell r="A1538">
            <v>9276</v>
          </cell>
          <cell r="B1538" t="str">
            <v>CORTE DIRECTO EN CONDICIÓN CU, CONSOLIDADA - NO DRENADA (3 PUNTOS)</v>
          </cell>
          <cell r="C1538" t="str">
            <v>UN</v>
          </cell>
          <cell r="D1538">
            <v>434350</v>
          </cell>
        </row>
        <row r="1539">
          <cell r="A1539">
            <v>9277</v>
          </cell>
          <cell r="B1539" t="str">
            <v>CORTE DIRECTO EN CONDICIÓN CD, CONSOLIDADA - DRENADA (3 PUNTOS)</v>
          </cell>
          <cell r="C1539" t="str">
            <v>UN</v>
          </cell>
          <cell r="D1539">
            <v>533120</v>
          </cell>
        </row>
        <row r="1540">
          <cell r="A1540">
            <v>9278</v>
          </cell>
          <cell r="B1540" t="str">
            <v>COMPRESIÓN TRIAXIAL UU NO CONSOLIDADO - NO DRENADO SOBRE SUELOS (3 PUNTOS)</v>
          </cell>
          <cell r="C1540" t="str">
            <v>UN</v>
          </cell>
          <cell r="D1540">
            <v>827050</v>
          </cell>
        </row>
        <row r="1541">
          <cell r="A1541">
            <v>9279</v>
          </cell>
          <cell r="B1541" t="str">
            <v>DENSIDAD Y PESO UNITARIO DEL SUELO EN EL TERRENO POR EL MÉTODO DEL CONO Y ARENA</v>
          </cell>
          <cell r="C1541" t="str">
            <v>UN</v>
          </cell>
          <cell r="D1541">
            <v>63665</v>
          </cell>
        </row>
        <row r="1542">
          <cell r="A1542">
            <v>9280</v>
          </cell>
          <cell r="B1542" t="str">
            <v>BOLSA PARA BASURA TIPO INDUSTRIAL NEGRA DE 60 x 90 Cm CALIBRE 2 (PAQUETE DE 30 UNIDADES)</v>
          </cell>
          <cell r="C1542" t="str">
            <v>UN</v>
          </cell>
          <cell r="D1542">
            <v>12900</v>
          </cell>
        </row>
        <row r="1543">
          <cell r="A1543">
            <v>9283</v>
          </cell>
          <cell r="B1543" t="str">
            <v>GUANTE CAUCHO NEGRO CORRUGADO CALIBRE 35</v>
          </cell>
          <cell r="C1543" t="str">
            <v>PAR</v>
          </cell>
          <cell r="D1543">
            <v>4165</v>
          </cell>
        </row>
        <row r="1544">
          <cell r="A1544">
            <v>9286</v>
          </cell>
          <cell r="B1544" t="str">
            <v>OVEROL EN DRILL DOS PIEZAS, CAMISA Y PANTALÓN</v>
          </cell>
          <cell r="C1544" t="str">
            <v>UN</v>
          </cell>
          <cell r="D1544">
            <v>33320</v>
          </cell>
        </row>
        <row r="1545">
          <cell r="A1545">
            <v>9287</v>
          </cell>
          <cell r="B1545" t="str">
            <v>PALA REDONDA  2 CON CABO</v>
          </cell>
          <cell r="C1545" t="str">
            <v>UN</v>
          </cell>
          <cell r="D1545">
            <v>28990</v>
          </cell>
        </row>
        <row r="1546">
          <cell r="A1546">
            <v>9288</v>
          </cell>
          <cell r="B1546" t="str">
            <v>BOTIQUIN PRIMEROS AUXILIOS METÁLICO DE 40cm x 27cm x 10cm, INCLUYE MEDICAMENTOS</v>
          </cell>
          <cell r="C1546" t="str">
            <v>UN</v>
          </cell>
          <cell r="D1546">
            <v>113889</v>
          </cell>
        </row>
        <row r="1547">
          <cell r="A1547">
            <v>9289</v>
          </cell>
          <cell r="B1547" t="str">
            <v>FILTRO CONTRA POLVO PARA RESPIRADORES</v>
          </cell>
          <cell r="C1547" t="str">
            <v>UN</v>
          </cell>
          <cell r="D1547">
            <v>1904</v>
          </cell>
        </row>
        <row r="1548">
          <cell r="A1548">
            <v>9290</v>
          </cell>
          <cell r="B1548" t="str">
            <v>CANECA PLÁSTICA NEGRA DE 55 GALONES CON TAPA PLANA.</v>
          </cell>
          <cell r="C1548" t="str">
            <v>UN</v>
          </cell>
          <cell r="D1548">
            <v>26180</v>
          </cell>
        </row>
        <row r="1549">
          <cell r="A1549">
            <v>9291</v>
          </cell>
          <cell r="B1549" t="str">
            <v>CUBIERTA VERDE (INCLUYE GEOTEXTIL 1800 PARA BASE, LÁMINA DE DRENAJE DE BAJA RETENCIÓN DE AGUA, GEOTEXTIL 1800 PARA RETENCIÓN DE FINOS, TAPETE TIPO CRASSULACEA EXL, TRANSPORTE Y MANO DE OBRA.</v>
          </cell>
          <cell r="C1549" t="str">
            <v>M2</v>
          </cell>
          <cell r="D1549">
            <v>143943</v>
          </cell>
        </row>
        <row r="1550">
          <cell r="A1550">
            <v>9302</v>
          </cell>
          <cell r="B1550" t="str">
            <v>CONCRETO GRAVA COMÚN 6000 PSI 44 MPa (420 Kg/cm2)</v>
          </cell>
          <cell r="C1550" t="str">
            <v>M3</v>
          </cell>
          <cell r="D1550">
            <v>474332</v>
          </cell>
        </row>
        <row r="1551">
          <cell r="A1551">
            <v>9303</v>
          </cell>
          <cell r="B1551" t="str">
            <v>TUBO EN U - SEPARADOR DE CICLORUTA SC-01 ARO. ELABORADO EN TUBO AN REDONDO DE 2 1/2" TERMINADO EN PINTURA EN POLVO RESISTENTE A LA INTEMPERIE. (INCLUYE PINTURA)</v>
          </cell>
          <cell r="C1551" t="str">
            <v>UN</v>
          </cell>
          <cell r="D1551">
            <v>154700</v>
          </cell>
        </row>
        <row r="1552">
          <cell r="A1552">
            <v>9305</v>
          </cell>
          <cell r="B1552" t="str">
            <v>POSTE DE CONCRETO H=2.50 M RECTO (SECCIÓN DE 10CM X 10CM, PARA 8 HILOS)</v>
          </cell>
          <cell r="C1552" t="str">
            <v>UN</v>
          </cell>
          <cell r="D1552">
            <v>54340</v>
          </cell>
        </row>
        <row r="1553">
          <cell r="A1553">
            <v>9306</v>
          </cell>
          <cell r="B1553" t="str">
            <v>ALAMBRE DE PUAS X 350 MTS. CAL. 12</v>
          </cell>
          <cell r="C1553" t="str">
            <v>ROLLO</v>
          </cell>
          <cell r="D1553">
            <v>186900</v>
          </cell>
        </row>
        <row r="1554">
          <cell r="A1554">
            <v>9307</v>
          </cell>
          <cell r="B1554" t="str">
            <v>PUNTILLA GRAPA</v>
          </cell>
          <cell r="C1554" t="str">
            <v>KG</v>
          </cell>
          <cell r="D1554">
            <v>6900</v>
          </cell>
        </row>
        <row r="1555">
          <cell r="A1555">
            <v>9309</v>
          </cell>
          <cell r="B1555" t="str">
            <v>FUMIGADORA AGRÍCOLA PLÁSTICA ERGONÓMICA DE 20 LITROS</v>
          </cell>
          <cell r="C1555" t="str">
            <v>UN</v>
          </cell>
          <cell r="D1555">
            <v>169900</v>
          </cell>
        </row>
        <row r="1556">
          <cell r="A1556">
            <v>9310</v>
          </cell>
          <cell r="B1556" t="str">
            <v>HERBICIDA (APLICADO POR ASPERSIÓN)</v>
          </cell>
          <cell r="C1556" t="str">
            <v>LT</v>
          </cell>
          <cell r="D1556">
            <v>10295</v>
          </cell>
        </row>
        <row r="1557">
          <cell r="A1557">
            <v>9311</v>
          </cell>
          <cell r="B1557" t="str">
            <v>RATICIDA 250 G</v>
          </cell>
          <cell r="C1557" t="str">
            <v>GR</v>
          </cell>
          <cell r="D1557">
            <v>24900</v>
          </cell>
        </row>
        <row r="1558">
          <cell r="A1558">
            <v>9314</v>
          </cell>
          <cell r="B1558" t="str">
            <v>TARIFA JORNAL - PERSONAL DE OBRA - PLOMERO ELECTRICISTA (Incluye Factor de Prestaciones)</v>
          </cell>
          <cell r="C1558" t="str">
            <v>JR</v>
          </cell>
          <cell r="D1558">
            <v>80069</v>
          </cell>
        </row>
        <row r="1559">
          <cell r="A1559">
            <v>9317</v>
          </cell>
          <cell r="B1559" t="str">
            <v>TARIFA JORNAL - PERSONAL DE OBRA - OPERARIO (Incluye Factor de Prestaciones)</v>
          </cell>
          <cell r="C1559" t="str">
            <v>JR</v>
          </cell>
          <cell r="D1559">
            <v>90659</v>
          </cell>
        </row>
        <row r="1560">
          <cell r="A1560">
            <v>9318</v>
          </cell>
          <cell r="B1560" t="str">
            <v>TARIFA HORA - PERSONAL DE OBRA - OPERARIO (Incluye Factor de Prestaciones)</v>
          </cell>
          <cell r="C1560" t="str">
            <v>HR</v>
          </cell>
          <cell r="D1560">
            <v>11332</v>
          </cell>
        </row>
        <row r="1561">
          <cell r="A1561">
            <v>9319</v>
          </cell>
          <cell r="B1561" t="str">
            <v>TARIFA JORNAL- PERSONAL DE OBRA - OPERARIO HORARIO NOCTURNO (Incluye Factor de Prestaciones)</v>
          </cell>
          <cell r="C1561" t="str">
            <v>JR</v>
          </cell>
          <cell r="D1561">
            <v>122390</v>
          </cell>
        </row>
        <row r="1562">
          <cell r="A1562">
            <v>9320</v>
          </cell>
          <cell r="B1562" t="str">
            <v>TARIFA JORNAL - PERSONAL TÉCNICO - INSPECTOR 2 (Incluye Factor de Prestaciones)</v>
          </cell>
          <cell r="C1562" t="str">
            <v>JR</v>
          </cell>
          <cell r="D1562">
            <v>86724</v>
          </cell>
        </row>
        <row r="1563">
          <cell r="A1563">
            <v>9321</v>
          </cell>
          <cell r="B1563" t="str">
            <v>TARIFA JORNAL - PERSONAL TÉCNICO - INSPECTOR 1 (Incluye Factor de Prestaciones)</v>
          </cell>
          <cell r="C1563" t="str">
            <v>JR</v>
          </cell>
          <cell r="D1563">
            <v>90459</v>
          </cell>
        </row>
        <row r="1564">
          <cell r="A1564">
            <v>9323</v>
          </cell>
          <cell r="B1564" t="str">
            <v>TARIFA JORNAL - PERSONAL TÉCNICO - TOPÓGRAFO (Incluye Factor de Prestaciones)</v>
          </cell>
          <cell r="C1564" t="str">
            <v>JR</v>
          </cell>
          <cell r="D1564">
            <v>124054</v>
          </cell>
        </row>
        <row r="1565">
          <cell r="A1565">
            <v>9324</v>
          </cell>
          <cell r="B1565" t="str">
            <v>TARIFA JORNAL - PERSONAL AUXILIAR TÉCNICO - CADENERO 2 (Incluye Factor de Prestaciones)</v>
          </cell>
          <cell r="C1565" t="str">
            <v>JR</v>
          </cell>
          <cell r="D1565">
            <v>72533</v>
          </cell>
        </row>
        <row r="1566">
          <cell r="A1566">
            <v>9325</v>
          </cell>
          <cell r="B1566" t="str">
            <v>CARROTANQUE IRRIGADOR DE AGUA - VIAJE</v>
          </cell>
          <cell r="C1566" t="str">
            <v>VIAJE</v>
          </cell>
          <cell r="D1566">
            <v>175000</v>
          </cell>
        </row>
        <row r="1567">
          <cell r="A1567">
            <v>9333</v>
          </cell>
          <cell r="B1567" t="str">
            <v>MEDIDA DEL POTENCIAL DE COLAPSO DE UN SUELO PARCIALMENTE SATURADO</v>
          </cell>
          <cell r="C1567" t="str">
            <v>UN</v>
          </cell>
          <cell r="D1567">
            <v>285481</v>
          </cell>
        </row>
        <row r="1568">
          <cell r="A1568">
            <v>9334</v>
          </cell>
          <cell r="B1568" t="str">
            <v>DETERMINACIÓN DEL CONTENIDO DE SALES SOLUBLES EN LOS SUELOS</v>
          </cell>
          <cell r="C1568" t="str">
            <v>UN</v>
          </cell>
          <cell r="D1568">
            <v>147560</v>
          </cell>
        </row>
        <row r="1569">
          <cell r="A1569">
            <v>9335</v>
          </cell>
          <cell r="B1569" t="str">
            <v>DETERMINACIÓN DE LA DENSIDAD Y DEL CONTENIDO DE AGUA DEL SUELO Y DEL SUELO-AGREGADO EN EL TERRENO</v>
          </cell>
          <cell r="C1569" t="str">
            <v>UN</v>
          </cell>
          <cell r="D1569">
            <v>41650</v>
          </cell>
        </row>
        <row r="1570">
          <cell r="A1570">
            <v>9342</v>
          </cell>
          <cell r="B1570" t="str">
            <v>DETERMINACIÓN DE TERRONES DE ARCILLA Y PARTÍCULAS DELEZNABLES EN LOS AGREGADOS</v>
          </cell>
          <cell r="C1570" t="str">
            <v>UN</v>
          </cell>
          <cell r="D1570">
            <v>43911</v>
          </cell>
        </row>
        <row r="1571">
          <cell r="A1571">
            <v>9343</v>
          </cell>
          <cell r="B1571" t="str">
            <v>PRESENCIA DE IMPUREZAS ORGÁNICAS EN ARENAS USADAS PARA LA PREPARACIÓN DE MORTEROS O CONCRETOS</v>
          </cell>
          <cell r="C1571" t="str">
            <v>UN</v>
          </cell>
          <cell r="D1571">
            <v>31787</v>
          </cell>
        </row>
        <row r="1572">
          <cell r="A1572">
            <v>9344</v>
          </cell>
          <cell r="B1572" t="str">
            <v>DENSIDAD BULK (PESO UNITARIO) Y PORCENTAJE DE VACÍOS DE LOS AGREGADOS EN ESTADO SUELTO Y COMPACTO</v>
          </cell>
          <cell r="C1572" t="str">
            <v>UN</v>
          </cell>
          <cell r="D1572">
            <v>51170</v>
          </cell>
        </row>
        <row r="1573">
          <cell r="A1573">
            <v>9345</v>
          </cell>
          <cell r="B1573" t="str">
            <v>SOLIDEZ DE LOS AGREGADOS FRENTE A LA ACCIÓN DE SOLUCIONES DE SULFATO DE SODIO O DE MAGNESIO</v>
          </cell>
          <cell r="C1573" t="str">
            <v>UN</v>
          </cell>
          <cell r="D1573">
            <v>331415</v>
          </cell>
        </row>
        <row r="1574">
          <cell r="A1574">
            <v>9346</v>
          </cell>
          <cell r="B1574" t="str">
            <v>CANTIDAD DE PARTÍCULAS LIVIANAS EN UN AGREGADO PÉTREO</v>
          </cell>
          <cell r="C1574" t="str">
            <v>UN</v>
          </cell>
          <cell r="D1574">
            <v>115311</v>
          </cell>
        </row>
        <row r="1575">
          <cell r="A1575">
            <v>9347</v>
          </cell>
          <cell r="B1575" t="str">
            <v>DENSIDAD, DENSIDAD RELATIVA (GRAVEDAD ESPECÍFICA) Y ABSORCIÓN DEL AGREGADO GRUESO</v>
          </cell>
          <cell r="C1575" t="str">
            <v>UN</v>
          </cell>
          <cell r="D1575">
            <v>65331</v>
          </cell>
        </row>
        <row r="1576">
          <cell r="A1576">
            <v>9348</v>
          </cell>
          <cell r="B1576" t="str">
            <v>DETERMINACIÓN DEL VALOR DEL 10% DE FINOS</v>
          </cell>
          <cell r="C1576" t="str">
            <v>UN</v>
          </cell>
          <cell r="D1576">
            <v>238000</v>
          </cell>
        </row>
        <row r="1577">
          <cell r="A1577">
            <v>9350</v>
          </cell>
          <cell r="B1577" t="str">
            <v>DETERMINACIÓN DEL CONTENIDO DE AZUFRE EN LOS AGREGADOS PÉTREOS</v>
          </cell>
          <cell r="C1577" t="str">
            <v>UN</v>
          </cell>
          <cell r="D1577">
            <v>230146</v>
          </cell>
        </row>
        <row r="1578">
          <cell r="A1578">
            <v>9351</v>
          </cell>
          <cell r="B1578" t="str">
            <v>DETERMINACIÓN DE LA REACTIVIDAD POTENCIAL ÁLCALI-SÍLICE DE AGREGADOS (MÉTODO QUÍMICO)</v>
          </cell>
          <cell r="C1578" t="str">
            <v>UN</v>
          </cell>
          <cell r="D1578">
            <v>377825</v>
          </cell>
        </row>
        <row r="1579">
          <cell r="A1579">
            <v>9352</v>
          </cell>
          <cell r="B1579" t="str">
            <v>DETERMINACIÓN DE LA LIMPIEZA SUPERFICIAL DE LAS PARTÍCULAS DE AGREGADO GRUESO</v>
          </cell>
          <cell r="C1579" t="str">
            <v>UN</v>
          </cell>
          <cell r="D1579">
            <v>55335</v>
          </cell>
        </row>
        <row r="1580">
          <cell r="A1580">
            <v>9353</v>
          </cell>
          <cell r="B1580" t="str">
            <v>DETERMINACIÓN DE LA RESISTENCIA DEL AGREGADO GRUESO A LA DEGRADACIÓN POR ABRASIÓN, UTILIZANDO EL APARATO MICRO-DEVAL</v>
          </cell>
          <cell r="C1580" t="str">
            <v>UN</v>
          </cell>
          <cell r="D1580">
            <v>232050</v>
          </cell>
        </row>
        <row r="1581">
          <cell r="A1581">
            <v>9354</v>
          </cell>
          <cell r="B1581" t="str">
            <v>DETERMINACIÓN DEL CONTENIDO DE VACÍOS EN AGREGADOS FINOS NO COMPACTADOS (INFLUENCIADO POR LA FORMA DE LAS PARTÍCULAS, LA TEXTURA SUPERFICIAL Y LA GRANULOMETRÍA)</v>
          </cell>
          <cell r="C1581" t="str">
            <v>UN</v>
          </cell>
          <cell r="D1581">
            <v>137445</v>
          </cell>
        </row>
        <row r="1582">
          <cell r="A1582">
            <v>9355</v>
          </cell>
          <cell r="B1582" t="str">
            <v>PROPORCIÓN DE PARTÍCULAS PLANAS, ALARGADAS O PLANAS Y ALARGADAS EN AGREGADOS GRUESOS</v>
          </cell>
          <cell r="C1582" t="str">
            <v>UN</v>
          </cell>
          <cell r="D1582">
            <v>166505</v>
          </cell>
        </row>
        <row r="1583">
          <cell r="A1583">
            <v>9356</v>
          </cell>
          <cell r="B1583" t="str">
            <v>ANÁLISIS PETROGRÁFICO DE AGREGADOS PARA CONCRETO (1 SECCIÓN DELGADA)</v>
          </cell>
          <cell r="C1583" t="str">
            <v>UN</v>
          </cell>
          <cell r="D1583">
            <v>1054221</v>
          </cell>
        </row>
        <row r="1584">
          <cell r="A1584">
            <v>9357</v>
          </cell>
          <cell r="B1584" t="str">
            <v>ANÁLISIS PETROGRÁFICO DE AGREGADOS PARA CONCRETO (2 SECCIÓN DELGADA)</v>
          </cell>
          <cell r="C1584" t="str">
            <v>UN</v>
          </cell>
          <cell r="D1584">
            <v>1428000</v>
          </cell>
        </row>
        <row r="1585">
          <cell r="A1585">
            <v>9358</v>
          </cell>
          <cell r="B1585" t="str">
            <v>ANÀLISIS PETROGRÀFICO DE AGREGADOS PARA CONCRETO (3 SECCIÓN DELGADA)</v>
          </cell>
          <cell r="C1585" t="str">
            <v>UN</v>
          </cell>
          <cell r="D1585">
            <v>1844500</v>
          </cell>
        </row>
        <row r="1586">
          <cell r="A1586">
            <v>9359</v>
          </cell>
          <cell r="B1586" t="str">
            <v>DETERMINACIÓN DEL CONTENIDO DE AGUA EN LOS MATERIALES BITUMINOSOS POR DESTILACIÓN</v>
          </cell>
          <cell r="C1586" t="str">
            <v>UN</v>
          </cell>
          <cell r="D1586">
            <v>190400</v>
          </cell>
        </row>
        <row r="1587">
          <cell r="A1587">
            <v>9360</v>
          </cell>
          <cell r="B1587" t="str">
            <v>PUNTOS DE INFLAMACIÓN Y DE COMBUSTIÓN MEDIANTE LA COPA ABIERTA CLEVELAND</v>
          </cell>
          <cell r="C1587" t="str">
            <v>UN</v>
          </cell>
          <cell r="D1587">
            <v>86708</v>
          </cell>
        </row>
        <row r="1588">
          <cell r="A1588">
            <v>9361</v>
          </cell>
          <cell r="B1588" t="str">
            <v>SOLUBILIDAD DE MATERIALES ASFÁLTICOS EN TRICLOROETILENO</v>
          </cell>
          <cell r="C1588" t="str">
            <v>UN</v>
          </cell>
          <cell r="D1588">
            <v>345100</v>
          </cell>
        </row>
        <row r="1589">
          <cell r="A1589">
            <v>9363</v>
          </cell>
          <cell r="B1589" t="str">
            <v>DETERMINACIÓN DE LA VISCOSIDAD DEL ASFALTO EMPLEANDO UN VISCOSÍMETRO  ROTACIONAL (Tres temperaturas)</v>
          </cell>
          <cell r="C1589" t="str">
            <v>UN</v>
          </cell>
          <cell r="D1589">
            <v>273000</v>
          </cell>
        </row>
        <row r="1590">
          <cell r="A1590">
            <v>9364</v>
          </cell>
          <cell r="B1590" t="str">
            <v>EFECTO DEL CALOR Y DEL AIRE SOBRE EL ASFALTO EN LAMINA DELGADA Y ROTATORIA</v>
          </cell>
          <cell r="C1590" t="str">
            <v>UN</v>
          </cell>
          <cell r="D1590">
            <v>405000</v>
          </cell>
        </row>
        <row r="1591">
          <cell r="A1591">
            <v>9366</v>
          </cell>
          <cell r="B1591" t="str">
            <v>GRAVEDAD ESPECÍFICA BULK Y DENSIDAD DE MEZCLAS ASFÁLTICAS COMPACTADAS ABSORBENTES EMPLEANDO ESPECÍMENES RECUBIERTOS CON UNA PELÍCULA DE PARAFINA</v>
          </cell>
          <cell r="C1591" t="str">
            <v>UN</v>
          </cell>
          <cell r="D1591">
            <v>41650</v>
          </cell>
        </row>
        <row r="1592">
          <cell r="A1592">
            <v>9367</v>
          </cell>
          <cell r="B1592" t="str">
            <v>GRAVEDAD ESPECÍFICA MÁXIMA DE MEZCLAS ASFÁLTICAS PARA PAVIMENTOS</v>
          </cell>
          <cell r="C1592" t="str">
            <v>UN</v>
          </cell>
          <cell r="D1592">
            <v>95081</v>
          </cell>
        </row>
        <row r="1593">
          <cell r="A1593">
            <v>9368</v>
          </cell>
          <cell r="B1593" t="str">
            <v>MEDIDA DE LA DENSIDAD DE CAPAS DE CONCRETO ASFÁLTICO EN EL TERRENO EMPLEANDO EL MÉTODO NUCLEAR</v>
          </cell>
          <cell r="C1593" t="str">
            <v>UN</v>
          </cell>
          <cell r="D1593">
            <v>43554</v>
          </cell>
        </row>
        <row r="1594">
          <cell r="A1594">
            <v>9369</v>
          </cell>
          <cell r="B1594" t="str">
            <v>DETERMINACIÓN DE LAS PROPIEDADES REOLÓGICAS DE LOS LIGANTES ASFÁLTICOS MEDIANTE EL REÓMETRO DE CORTE DINÁMICO</v>
          </cell>
          <cell r="C1594" t="str">
            <v>UN</v>
          </cell>
          <cell r="D1594">
            <v>1068620</v>
          </cell>
        </row>
        <row r="1595">
          <cell r="A1595">
            <v>9370</v>
          </cell>
          <cell r="B1595" t="str">
            <v>RESISTENCIA A LA DEFORMACIÓN PLÁSTICA DE LAS MEZCLAS ASFÁLTICAS MEDIANTE LA PISTA DE ENSAYO DE LABORATORIO</v>
          </cell>
          <cell r="C1595" t="str">
            <v>UN</v>
          </cell>
          <cell r="D1595">
            <v>689000</v>
          </cell>
        </row>
        <row r="1596">
          <cell r="A1596">
            <v>9371</v>
          </cell>
          <cell r="B1596" t="str">
            <v>RECUPERACIÓN DEL ASFALTO DE UNA SOLUCIÓN UTILIZANDO EL EVAPORADOR ROTATORIO</v>
          </cell>
          <cell r="C1596" t="str">
            <v>UN</v>
          </cell>
          <cell r="D1596">
            <v>543619</v>
          </cell>
        </row>
        <row r="1597">
          <cell r="A1597">
            <v>9373</v>
          </cell>
          <cell r="B1597" t="str">
            <v>ADHESIVIDAD DE LOS LIGANTES BITUMINOSOS A LOS AGREGADOS FINOS (MÉTODO RIEDEL - WEBER)</v>
          </cell>
          <cell r="C1597" t="str">
            <v>UN</v>
          </cell>
          <cell r="D1597">
            <v>130100</v>
          </cell>
        </row>
        <row r="1598">
          <cell r="A1598">
            <v>9374</v>
          </cell>
          <cell r="B1598" t="str">
            <v>ANÁLISIS GRANULOMÉTRICO DE LOS AGREGADOS EXTRAÍDOS DE MEZCLAS ASFÁLTICAS</v>
          </cell>
          <cell r="C1598" t="str">
            <v>UN</v>
          </cell>
          <cell r="D1598">
            <v>61999</v>
          </cell>
        </row>
        <row r="1599">
          <cell r="A1599">
            <v>9375</v>
          </cell>
          <cell r="B1599" t="str">
            <v>DETERMINACIÓN DE LAS LEYES DE FATIGA DE MEZCLAS ASFÁLTICAS COMPACTADAS EN CALIENTE SOMETIDAS A FLEXIÓN DINÁMICA</v>
          </cell>
          <cell r="C1599" t="str">
            <v>UN</v>
          </cell>
          <cell r="D1599">
            <v>2878610</v>
          </cell>
        </row>
        <row r="1600">
          <cell r="A1600">
            <v>9379</v>
          </cell>
          <cell r="B1600" t="str">
            <v>VISCOSIDAD SAYBOLT DE ASFALTOS</v>
          </cell>
          <cell r="C1600" t="str">
            <v>UN</v>
          </cell>
          <cell r="D1600">
            <v>95000</v>
          </cell>
        </row>
        <row r="1601">
          <cell r="A1601">
            <v>9381</v>
          </cell>
          <cell r="B1601" t="str">
            <v>RECUPERACIÓN ELÁSTICA POR TORSIÓN DE ASFALTOS MODIFICADOS</v>
          </cell>
          <cell r="C1601" t="str">
            <v>UN</v>
          </cell>
          <cell r="D1601">
            <v>68425</v>
          </cell>
        </row>
        <row r="1602">
          <cell r="A1602">
            <v>9383</v>
          </cell>
          <cell r="B1602" t="str">
            <v>DESTILACIÓN DE EMULSIONES ASFÁLTICAS</v>
          </cell>
          <cell r="C1602" t="str">
            <v>UN</v>
          </cell>
          <cell r="D1602">
            <v>195160</v>
          </cell>
        </row>
        <row r="1603">
          <cell r="A1603">
            <v>9384</v>
          </cell>
          <cell r="B1603" t="str">
            <v>VISCOSIDAD SAYBOLT FUROL DE EMULSIONES ASFÁLTICAS</v>
          </cell>
          <cell r="C1603" t="str">
            <v>UN</v>
          </cell>
          <cell r="D1603">
            <v>99000</v>
          </cell>
        </row>
        <row r="1604">
          <cell r="A1604">
            <v>9385</v>
          </cell>
          <cell r="B1604" t="str">
            <v>RESISTENCIA A LA COMPRESIÓN DE ADOQUINES DE CONCRETO</v>
          </cell>
          <cell r="C1604" t="str">
            <v>UN</v>
          </cell>
          <cell r="D1604">
            <v>32368</v>
          </cell>
        </row>
        <row r="1605">
          <cell r="A1605">
            <v>9386</v>
          </cell>
          <cell r="B1605" t="str">
            <v>ABSORCIÓN DE AGUA POR LOS ADOQUINES DE CONCRETO</v>
          </cell>
          <cell r="C1605" t="str">
            <v>UN</v>
          </cell>
          <cell r="D1605">
            <v>28441</v>
          </cell>
        </row>
        <row r="1606">
          <cell r="A1606">
            <v>9387</v>
          </cell>
          <cell r="B1606" t="str">
            <v>DISEÑO DE MEZCLAS DE CONCRETO CON DOS AGREGADOS PARA UNA RESISTENCIA DADA (Incluye caracterización)</v>
          </cell>
          <cell r="C1606" t="str">
            <v>UN</v>
          </cell>
          <cell r="D1606">
            <v>583100</v>
          </cell>
        </row>
        <row r="1607">
          <cell r="A1607">
            <v>9388</v>
          </cell>
          <cell r="B1607" t="str">
            <v>MEDIDA DE LA MACROTEXTURA SUPERFICIAL DE UN PAVIMENTO EMPLEANDO LA TECNICA VOLUMETRICA</v>
          </cell>
          <cell r="C1607" t="str">
            <v>UN</v>
          </cell>
          <cell r="D1607">
            <v>31500</v>
          </cell>
        </row>
        <row r="1608">
          <cell r="A1608">
            <v>9389</v>
          </cell>
          <cell r="B1608" t="str">
            <v>MÉTODO PARA DETERMINAR LA CARGA DE ROTURA Y ELONGACIÓN DE GEOTEXTILES (MÉTODO GRAB)</v>
          </cell>
          <cell r="C1608" t="str">
            <v>UN</v>
          </cell>
          <cell r="D1608">
            <v>238000</v>
          </cell>
        </row>
        <row r="1609">
          <cell r="A1609">
            <v>9396</v>
          </cell>
          <cell r="B1609" t="str">
            <v>MÉTODOS PARA MUESTREO Y ENSAYOS DE UNIDADES DE MAMPOSTERÍA Y OTROS PRODUCTOS DE ARCILLA. MÓDULO DE ROTURA</v>
          </cell>
          <cell r="C1609" t="str">
            <v>UN</v>
          </cell>
          <cell r="D1609">
            <v>31238</v>
          </cell>
        </row>
        <row r="1610">
          <cell r="A1610">
            <v>9397</v>
          </cell>
          <cell r="B1610" t="str">
            <v>ADOQUINES DE CONCRETO PARA PAVIMENTOS. RESISTENCIA A LA FLEXOTRACCIÓN (MÓDULO DE ROTURA)</v>
          </cell>
          <cell r="C1610" t="str">
            <v>UN</v>
          </cell>
          <cell r="D1610">
            <v>36076</v>
          </cell>
        </row>
        <row r="1611">
          <cell r="A1611">
            <v>9398</v>
          </cell>
          <cell r="B1611" t="str">
            <v>RESISTENCIA A LA ABRASIÓN DE MATERIALES PARA PISOS Y PAVIMENTOS, MEDIANTE ARENA Y DISCO METÁLICO ANCHO. (ADOQUINES)</v>
          </cell>
          <cell r="C1611" t="str">
            <v>UN</v>
          </cell>
          <cell r="D1611">
            <v>55335</v>
          </cell>
        </row>
        <row r="1612">
          <cell r="A1612">
            <v>9401</v>
          </cell>
          <cell r="B1612" t="str">
            <v>RESISTENCIA A LA FLEXOTRACCIÓN (MÓDULO DE ROTURA) DE LOSETAS DE CONCRETO PARA PAVIMENTO.</v>
          </cell>
          <cell r="C1612" t="str">
            <v>UN</v>
          </cell>
          <cell r="D1612">
            <v>47600</v>
          </cell>
        </row>
        <row r="1613">
          <cell r="A1613">
            <v>9402</v>
          </cell>
          <cell r="B1613" t="str">
            <v>ABSORCIÓN DE AGUA DE LOSETAS DE CONCRETO PARA PAVIMENTOS</v>
          </cell>
          <cell r="C1613" t="str">
            <v>UN</v>
          </cell>
          <cell r="D1613">
            <v>38851</v>
          </cell>
        </row>
        <row r="1614">
          <cell r="A1614">
            <v>9404</v>
          </cell>
          <cell r="B1614" t="str">
            <v>RESISTENCIA A LA ABRASIÓN DE MATERIALES PARA PISOS Y PAVIMENTOS, MEDIANTE ARENA Y DISCO METÁLICO ANCHO. (LOSETAS)</v>
          </cell>
          <cell r="C1614" t="str">
            <v>UN</v>
          </cell>
          <cell r="D1614">
            <v>59976</v>
          </cell>
        </row>
        <row r="1615">
          <cell r="A1615">
            <v>9405</v>
          </cell>
          <cell r="B1615" t="str">
            <v>RESISTENCIA A LA FLEXOTRACCIÓN (MÓDULO DE ROTURA) DE BORDILLOS Y SARDINELES</v>
          </cell>
          <cell r="C1615" t="str">
            <v>UN</v>
          </cell>
          <cell r="D1615">
            <v>159567</v>
          </cell>
        </row>
        <row r="1616">
          <cell r="A1616">
            <v>9407</v>
          </cell>
          <cell r="B1616" t="str">
            <v>EXTRACCIÓN DE TESTIGOS DE PAVIMENTOS ASFÁLTICOS MEDIANTE ASERRADO, DE 100 CM X 100 CM</v>
          </cell>
          <cell r="C1616" t="str">
            <v>UN</v>
          </cell>
          <cell r="D1616">
            <v>119800</v>
          </cell>
        </row>
        <row r="1617">
          <cell r="A1617">
            <v>9408</v>
          </cell>
          <cell r="B1617" t="str">
            <v>PUESTO DE TRABAJO - ESCRITORIO 75x120x50</v>
          </cell>
          <cell r="C1617" t="str">
            <v>UN</v>
          </cell>
          <cell r="D1617">
            <v>154950</v>
          </cell>
        </row>
        <row r="1618">
          <cell r="A1618">
            <v>9409</v>
          </cell>
          <cell r="B1618" t="str">
            <v>SILLA ESCRITORIO GIRATORIA CON BRAZOS</v>
          </cell>
          <cell r="C1618" t="str">
            <v>UN</v>
          </cell>
          <cell r="D1618">
            <v>89990</v>
          </cell>
        </row>
        <row r="1619">
          <cell r="A1619">
            <v>9413</v>
          </cell>
          <cell r="B1619" t="str">
            <v>LAMINA ALFAJOR</v>
          </cell>
          <cell r="C1619" t="str">
            <v>KG</v>
          </cell>
          <cell r="D1619">
            <v>3094</v>
          </cell>
        </row>
        <row r="1620">
          <cell r="A1620">
            <v>9414</v>
          </cell>
          <cell r="B1620" t="str">
            <v>SILLA PLÁSTICA SIN BRAZOS</v>
          </cell>
          <cell r="C1620" t="str">
            <v>UN</v>
          </cell>
          <cell r="D1620">
            <v>18900</v>
          </cell>
        </row>
        <row r="1621">
          <cell r="A1621">
            <v>9423</v>
          </cell>
          <cell r="B1621" t="str">
            <v>TARIFA MES - PERSONAL DE OBRA - TÉCNICO PLOMERO (Incluye Factor de Prestaciones)</v>
          </cell>
          <cell r="C1621" t="str">
            <v>MES</v>
          </cell>
          <cell r="D1621">
            <v>2402086</v>
          </cell>
        </row>
        <row r="1622">
          <cell r="A1622">
            <v>9424</v>
          </cell>
          <cell r="B1622" t="str">
            <v>TARIFA MES - PERSONAL DE OBRA - AYUDANTE (Incluye Factor de Prestaciones)</v>
          </cell>
          <cell r="C1622" t="str">
            <v>MES</v>
          </cell>
          <cell r="D1622">
            <v>1448814</v>
          </cell>
        </row>
        <row r="1623">
          <cell r="A1623">
            <v>9427</v>
          </cell>
          <cell r="B1623" t="str">
            <v>TARIFA - COSTO DE LA REPRODUCCIÓN DE PLANOS TAMAÑO PLIEGO</v>
          </cell>
          <cell r="C1623" t="str">
            <v>UN</v>
          </cell>
          <cell r="D1623">
            <v>6400</v>
          </cell>
        </row>
        <row r="1624">
          <cell r="A1624">
            <v>9428</v>
          </cell>
          <cell r="B1624" t="str">
            <v>COSTO DE CERTIFICADO DE TRADICIÓN Y LIBERTAD DE INMUEBLES</v>
          </cell>
          <cell r="C1624" t="str">
            <v>UN</v>
          </cell>
          <cell r="D1624">
            <v>22500</v>
          </cell>
        </row>
        <row r="1625">
          <cell r="A1625">
            <v>9433</v>
          </cell>
          <cell r="B1625" t="str">
            <v>EXPANSIÓN LIBRE EN CONSOLIDÓMETRO</v>
          </cell>
          <cell r="C1625" t="str">
            <v>UN</v>
          </cell>
          <cell r="D1625">
            <v>152915</v>
          </cell>
        </row>
        <row r="1626">
          <cell r="A1626">
            <v>9434</v>
          </cell>
          <cell r="B1626" t="str">
            <v>TRATAMIENTO Y DISPOSICIÓN FINAL DE LODOS NO PELIGROSOS PROVENIENTES DE ALCANTARILLADO</v>
          </cell>
          <cell r="C1626" t="str">
            <v>KG</v>
          </cell>
          <cell r="D1626">
            <v>286</v>
          </cell>
        </row>
        <row r="1627">
          <cell r="A1627">
            <v>9437</v>
          </cell>
          <cell r="B1627" t="str">
            <v>CONO CONCENTRICO PARA POZO D= 1.20m x 0.60m e=0.10m  h= 0.75m</v>
          </cell>
          <cell r="C1627" t="str">
            <v>UN</v>
          </cell>
          <cell r="D1627">
            <v>519640</v>
          </cell>
        </row>
        <row r="1628">
          <cell r="A1628">
            <v>9441</v>
          </cell>
          <cell r="B1628" t="str">
            <v>SEÑAL LUMINOSA BIDIRECCIONAL 1.50m x 0.50m</v>
          </cell>
          <cell r="C1628" t="str">
            <v>UN</v>
          </cell>
          <cell r="D1628">
            <v>1130500</v>
          </cell>
        </row>
        <row r="1629">
          <cell r="A1629">
            <v>9443</v>
          </cell>
          <cell r="B1629" t="str">
            <v>DETERMINACIÓN DEL COEFICIENTE DE PULIMIENTO ACELERADO (CPA) DE LAS PARTÍCULAS DE AGREGADO GRUESO</v>
          </cell>
          <cell r="C1629" t="str">
            <v>UN</v>
          </cell>
          <cell r="D1629">
            <v>1249500</v>
          </cell>
        </row>
        <row r="1630">
          <cell r="A1630">
            <v>9444</v>
          </cell>
          <cell r="B1630" t="str">
            <v>PORCENTAJE DE VACÍOS CON AIRE EN MEZCLAS ASFÁLTICAS COMPACTADAS DENSAS Y ABIERTAS</v>
          </cell>
          <cell r="C1630" t="str">
            <v>UN</v>
          </cell>
          <cell r="D1630">
            <v>139300</v>
          </cell>
        </row>
        <row r="1631">
          <cell r="A1631">
            <v>9445</v>
          </cell>
          <cell r="B1631" t="str">
            <v>CONCENTRACIÓN CRÍTICA DE LLENANTE EN MEZCLAS DE CONCRETO ASFÁLTICO</v>
          </cell>
          <cell r="C1631" t="str">
            <v>UN</v>
          </cell>
          <cell r="D1631">
            <v>176000</v>
          </cell>
        </row>
        <row r="1632">
          <cell r="A1632">
            <v>9446</v>
          </cell>
          <cell r="B1632" t="str">
            <v>CUBRIMIENTO DE LOS AGREGADOS CON MATERIALES ASFÁLTICOS EN PRESENCIA DE AGUA (STRIPPING)</v>
          </cell>
          <cell r="C1632" t="str">
            <v>UN</v>
          </cell>
          <cell r="D1632">
            <v>126100</v>
          </cell>
        </row>
        <row r="1633">
          <cell r="A1633">
            <v>9447</v>
          </cell>
          <cell r="B1633" t="str">
            <v>MÓDULO DINÁMICO DE MEZCLAS ASFÁLTICAS</v>
          </cell>
          <cell r="C1633" t="str">
            <v>UN</v>
          </cell>
          <cell r="D1633">
            <v>1042000</v>
          </cell>
        </row>
        <row r="1634">
          <cell r="A1634">
            <v>9448</v>
          </cell>
          <cell r="B1634" t="str">
            <v>SEDIMENTACIÓN DE LAS EMULSIONES ASFÁLTICAS DURANTE EL ALMACENAMIENTO</v>
          </cell>
          <cell r="C1634" t="str">
            <v>UN</v>
          </cell>
          <cell r="D1634">
            <v>213010</v>
          </cell>
        </row>
        <row r="1635">
          <cell r="A1635">
            <v>9449</v>
          </cell>
          <cell r="B1635" t="str">
            <v>TAMIZADO DE LAS EMULSIONES ASFALTICAS</v>
          </cell>
          <cell r="C1635" t="str">
            <v>UN</v>
          </cell>
          <cell r="D1635">
            <v>50600</v>
          </cell>
        </row>
        <row r="1636">
          <cell r="A1636">
            <v>9450</v>
          </cell>
          <cell r="B1636" t="str">
            <v>DEMULSIBILIDAD DE LAS EMULSIONES ASFÁLTICAS</v>
          </cell>
          <cell r="C1636" t="str">
            <v>UN</v>
          </cell>
          <cell r="D1636">
            <v>148155</v>
          </cell>
        </row>
        <row r="1637">
          <cell r="A1637">
            <v>9451</v>
          </cell>
          <cell r="B1637" t="str">
            <v>IDENTIFICACIÓN DE LAS EMULSIONES ASFÁLTICAS CATIÓNICAS MEDIANTE LA DETERMINACIÓN DE LA CARGA DE LAS PARTÍCULAS</v>
          </cell>
          <cell r="C1637" t="str">
            <v>UN</v>
          </cell>
          <cell r="D1637">
            <v>44100</v>
          </cell>
        </row>
        <row r="1638">
          <cell r="A1638">
            <v>9452</v>
          </cell>
          <cell r="B1638" t="str">
            <v>PH DE LAS EMULSIONES ASFÁLTICAS</v>
          </cell>
          <cell r="C1638" t="str">
            <v>UN</v>
          </cell>
          <cell r="D1638">
            <v>44400</v>
          </cell>
        </row>
        <row r="1639">
          <cell r="A1639">
            <v>9453</v>
          </cell>
          <cell r="B1639" t="str">
            <v>ENSAYO DE MEZCLA CON CEMENTO DE LAS EMULSIONES ASFALTICAS</v>
          </cell>
          <cell r="C1639" t="str">
            <v>UN</v>
          </cell>
          <cell r="D1639">
            <v>279055</v>
          </cell>
        </row>
        <row r="1640">
          <cell r="A1640">
            <v>9454</v>
          </cell>
          <cell r="B1640" t="str">
            <v>MEDIDA DEL COEFICIENTE DE RESISTENCIA AL DESLIZAMIENTO USANDO EL PÉNDULO BRITÁNICO</v>
          </cell>
          <cell r="C1640" t="str">
            <v>UN</v>
          </cell>
          <cell r="D1640">
            <v>46900</v>
          </cell>
        </row>
        <row r="1641">
          <cell r="A1641">
            <v>9455</v>
          </cell>
          <cell r="B1641" t="str">
            <v>TARIFA MES - PERSONAL DE OBRA - AYUDANTE (No incluye Factor de Prestaciones)</v>
          </cell>
          <cell r="C1641" t="str">
            <v>MES</v>
          </cell>
          <cell r="D1641">
            <v>877803</v>
          </cell>
        </row>
        <row r="1642">
          <cell r="A1642">
            <v>9456</v>
          </cell>
          <cell r="B1642" t="str">
            <v>ALQUILER MES - CAMPERO PICK-UP, CAMIONETA DE 1300-2000cc - MODELO 2012 - 2009  - INCIDENCIA  75%</v>
          </cell>
          <cell r="C1642" t="str">
            <v>MES</v>
          </cell>
          <cell r="D1642">
            <v>4503000</v>
          </cell>
        </row>
        <row r="1643">
          <cell r="A1643">
            <v>9457</v>
          </cell>
          <cell r="B1643" t="str">
            <v>TARIFA MES - PERSONAL DE OBRA - INSPECTOR 1 HORARIO NOCTURNO (No incluye Factor de Prestaciones)</v>
          </cell>
          <cell r="C1643" t="str">
            <v>MES</v>
          </cell>
          <cell r="D1643">
            <v>2509650</v>
          </cell>
        </row>
        <row r="1644">
          <cell r="A1644">
            <v>9459</v>
          </cell>
          <cell r="B1644" t="str">
            <v>TARIFA MES - PERSONAL TÉCNICO - OPERADOR EQUIPO PERFORACIÓN (No incluye Factor de Prestaciones)</v>
          </cell>
          <cell r="C1644" t="str">
            <v>MES</v>
          </cell>
          <cell r="D1644">
            <v>2033000</v>
          </cell>
        </row>
        <row r="1645">
          <cell r="A1645">
            <v>9460</v>
          </cell>
          <cell r="B1645" t="str">
            <v>TARIFA MES - PERSONAL TÉCNICO - OPERADOR AUXILIAR DE EQUIPO (No incluye Factor de Prestaciones)</v>
          </cell>
          <cell r="C1645" t="str">
            <v>MES</v>
          </cell>
          <cell r="D1645">
            <v>1359000</v>
          </cell>
        </row>
        <row r="1646">
          <cell r="A1646">
            <v>9461</v>
          </cell>
          <cell r="B1646" t="str">
            <v>TARIFA MES - PERSONAL DE OBRA - OFICIAL (No incluye Factor de Prestaciones)</v>
          </cell>
          <cell r="C1646" t="str">
            <v>MES</v>
          </cell>
          <cell r="D1646">
            <v>1316705</v>
          </cell>
        </row>
        <row r="1647">
          <cell r="A1647">
            <v>9462</v>
          </cell>
          <cell r="B1647" t="str">
            <v>TARIFA MES - PERSONAL DE OBRA - PLOMERO (No incluye Factor de Prestaciones)</v>
          </cell>
          <cell r="C1647" t="str">
            <v>MES</v>
          </cell>
          <cell r="D1647">
            <v>1536155</v>
          </cell>
        </row>
        <row r="1648">
          <cell r="A1648">
            <v>9463</v>
          </cell>
          <cell r="B1648" t="str">
            <v>TARIFA MES - PERSONAL DE OBRA - TÉCNICO ELÉCTRICO (No incluye Factor de Prestaciones)</v>
          </cell>
          <cell r="C1648" t="str">
            <v>MES</v>
          </cell>
          <cell r="D1648">
            <v>1536155</v>
          </cell>
        </row>
        <row r="1649">
          <cell r="A1649">
            <v>9464</v>
          </cell>
          <cell r="B1649" t="str">
            <v>TARIFA MES - PERSONAL DE OBRA - OPERARIO (No incluye Factor de Prestaciones)</v>
          </cell>
          <cell r="C1649" t="str">
            <v>MES</v>
          </cell>
          <cell r="D1649">
            <v>1755606</v>
          </cell>
        </row>
        <row r="1650">
          <cell r="A1650">
            <v>9465</v>
          </cell>
          <cell r="B1650" t="str">
            <v>TARIFA MES - PROFESIONAL CATEGORÍA 1 (Incluye Factor de Prestaciones)</v>
          </cell>
          <cell r="C1650" t="str">
            <v>MES</v>
          </cell>
          <cell r="D1650">
            <v>18849611</v>
          </cell>
        </row>
        <row r="1651">
          <cell r="A1651">
            <v>9466</v>
          </cell>
          <cell r="B1651" t="str">
            <v>TARIFA MES - PROFESIONAL CATEGORÍA 2 (Incluye Factor de Prestaciones)</v>
          </cell>
          <cell r="C1651" t="str">
            <v>MES</v>
          </cell>
          <cell r="D1651">
            <v>14371651</v>
          </cell>
        </row>
        <row r="1652">
          <cell r="A1652">
            <v>9467</v>
          </cell>
          <cell r="B1652" t="str">
            <v>TARIFA MES - PROFESIONAL CATEGORÍA 3 (Incluye Factor de Prestaciones)</v>
          </cell>
          <cell r="C1652" t="str">
            <v>MES</v>
          </cell>
          <cell r="D1652">
            <v>11099385</v>
          </cell>
        </row>
        <row r="1653">
          <cell r="A1653">
            <v>9468</v>
          </cell>
          <cell r="B1653" t="str">
            <v>TARIFA MES - PROFESIONAL CATEGORÍA 4 (Incluye Factor de Prestaciones)</v>
          </cell>
          <cell r="C1653" t="str">
            <v>MES</v>
          </cell>
          <cell r="D1653">
            <v>9454420</v>
          </cell>
        </row>
        <row r="1654">
          <cell r="A1654">
            <v>9469</v>
          </cell>
          <cell r="B1654" t="str">
            <v>TARIFA MES - PROFESIONAL CATEGORÍA 5 (Incluye Factor de Prestaciones)</v>
          </cell>
          <cell r="C1654" t="str">
            <v>MES</v>
          </cell>
          <cell r="D1654">
            <v>8528738</v>
          </cell>
        </row>
        <row r="1655">
          <cell r="A1655">
            <v>9470</v>
          </cell>
          <cell r="B1655" t="str">
            <v>TARIFA MES - PROFESIONAL CATEGORÍA 6 (Incluye Factor de Prestaciones)</v>
          </cell>
          <cell r="C1655" t="str">
            <v>MES</v>
          </cell>
          <cell r="D1655">
            <v>7609528</v>
          </cell>
        </row>
        <row r="1656">
          <cell r="A1656">
            <v>9471</v>
          </cell>
          <cell r="B1656" t="str">
            <v>TARIFA MES - PROFESIONAL CATEGORÍA 7 (Incluye Factor de Prestaciones)</v>
          </cell>
          <cell r="C1656" t="str">
            <v>MES</v>
          </cell>
          <cell r="D1656">
            <v>5757314</v>
          </cell>
        </row>
        <row r="1657">
          <cell r="A1657">
            <v>9472</v>
          </cell>
          <cell r="B1657" t="str">
            <v>TARIFA MES - PROFESIONAL CATEGORÍA 8 (Incluye Factor de Prestaciones)</v>
          </cell>
          <cell r="C1657" t="str">
            <v>MES</v>
          </cell>
          <cell r="D1657">
            <v>5434678</v>
          </cell>
        </row>
        <row r="1658">
          <cell r="A1658">
            <v>9473</v>
          </cell>
          <cell r="B1658" t="str">
            <v>TARIFA MES - PERSONAL TÉCNICO - TECNÓLOGO EN ÁREAS DE INGENIERÍA (Incluye Factor de Prestaciones)</v>
          </cell>
          <cell r="C1658" t="str">
            <v>MES</v>
          </cell>
          <cell r="D1658">
            <v>3572319</v>
          </cell>
        </row>
        <row r="1659">
          <cell r="A1659">
            <v>9474</v>
          </cell>
          <cell r="B1659" t="str">
            <v>TARIFA MES - PERSONAL TÉCNICO - AUXILIAR DE INGENIERÍA (Incluye Factor de Prestaciones)</v>
          </cell>
          <cell r="C1659" t="str">
            <v>MES</v>
          </cell>
          <cell r="D1659">
            <v>3142421</v>
          </cell>
        </row>
        <row r="1660">
          <cell r="A1660">
            <v>9475</v>
          </cell>
          <cell r="B1660" t="str">
            <v>TARIFA MES - PERSONAL TÉCNICO - DIBUJANTE 1 (Incluye Factor de Prestaciones)</v>
          </cell>
          <cell r="C1660" t="str">
            <v>MES</v>
          </cell>
          <cell r="D1660">
            <v>3294402</v>
          </cell>
        </row>
        <row r="1661">
          <cell r="A1661">
            <v>9476</v>
          </cell>
          <cell r="B1661" t="str">
            <v>TARIFA MES - PERSONAL TÉCNICO - DIBUJANTE 2 (Incluye Factor de Prestaciones)</v>
          </cell>
          <cell r="C1661" t="str">
            <v>MES</v>
          </cell>
          <cell r="D1661">
            <v>2665960</v>
          </cell>
        </row>
        <row r="1662">
          <cell r="A1662">
            <v>9477</v>
          </cell>
          <cell r="B1662" t="str">
            <v>TARIFA MES - PERSONAL TÉCNICO - TOPÓGRAFO INSPECTOR (Incluye Factor de Prestaciones)</v>
          </cell>
          <cell r="C1662" t="str">
            <v>MES</v>
          </cell>
          <cell r="D1662">
            <v>3721613</v>
          </cell>
        </row>
        <row r="1663">
          <cell r="A1663">
            <v>9478</v>
          </cell>
          <cell r="B1663" t="str">
            <v>TARIFA MES - PERSONAL TÉCNICO - TOPÓGRAFO AUXILIAR (Incluye Factor de Prestaciones)</v>
          </cell>
          <cell r="C1663" t="str">
            <v>MES</v>
          </cell>
          <cell r="D1663">
            <v>3057016</v>
          </cell>
        </row>
        <row r="1664">
          <cell r="A1664">
            <v>9479</v>
          </cell>
          <cell r="B1664" t="str">
            <v>TARIFA MES - PERSONAL TÉCNICO - BATIMETRISTA INSPECTOR (Incluye Factor de Prestaciones)</v>
          </cell>
          <cell r="C1664" t="str">
            <v>MES</v>
          </cell>
          <cell r="D1664">
            <v>3721613</v>
          </cell>
        </row>
        <row r="1665">
          <cell r="A1665">
            <v>9480</v>
          </cell>
          <cell r="B1665" t="str">
            <v>TARIFA MES - PERSONAL TÉCNICO - BATIMETRISTA AUXILIAR (Incluye Factor de Prestaciones)</v>
          </cell>
          <cell r="C1665" t="str">
            <v>MES</v>
          </cell>
          <cell r="D1665">
            <v>3057016</v>
          </cell>
        </row>
        <row r="1666">
          <cell r="A1666">
            <v>9481</v>
          </cell>
          <cell r="B1666" t="str">
            <v>TARIFA MES - PERSONAL TÉCNICO - LABORATORISTA INSPECTOR (Incluye Factor de Prestaciones)</v>
          </cell>
          <cell r="C1666" t="str">
            <v>MES</v>
          </cell>
          <cell r="D1666">
            <v>3300233</v>
          </cell>
        </row>
        <row r="1667">
          <cell r="A1667">
            <v>9482</v>
          </cell>
          <cell r="B1667" t="str">
            <v>TARIFA MES - PERSONAL TÉCNICO - LABORATORISTA AUXILIAR (Incluye Factor de Prestaciones)</v>
          </cell>
          <cell r="C1667" t="str">
            <v>MES</v>
          </cell>
          <cell r="D1667">
            <v>2471357</v>
          </cell>
        </row>
        <row r="1668">
          <cell r="A1668">
            <v>9483</v>
          </cell>
          <cell r="B1668" t="str">
            <v>TARIFA MES - PERSONAL TÉCNICO - INSPECTOR 1 (Incluye Factor de Prestaciones)</v>
          </cell>
          <cell r="C1668" t="str">
            <v>MES</v>
          </cell>
          <cell r="D1668">
            <v>2713768</v>
          </cell>
        </row>
        <row r="1669">
          <cell r="A1669">
            <v>9484</v>
          </cell>
          <cell r="B1669" t="str">
            <v>TARIFA MES - PERSONAL TÉCNICO - INSPECTOR 2 (Incluye Factor de Prestaciones)</v>
          </cell>
          <cell r="C1669" t="str">
            <v>MES</v>
          </cell>
          <cell r="D1669">
            <v>2601731</v>
          </cell>
        </row>
        <row r="1670">
          <cell r="A1670">
            <v>9485</v>
          </cell>
          <cell r="B1670" t="str">
            <v>TARIFA MES - PERSONAL ADMINISTRATIVO - ADMINISTRADOR (Incluye Factor de Prestaciones)</v>
          </cell>
          <cell r="C1670" t="str">
            <v>MES</v>
          </cell>
          <cell r="D1670">
            <v>3468136</v>
          </cell>
        </row>
        <row r="1671">
          <cell r="A1671">
            <v>9486</v>
          </cell>
          <cell r="B1671" t="str">
            <v>TARIFA MES - PERSONAL ADMINISTRATIVO - AUXILIAR ADMINISTRATIVO-ALMACENISTA (Incluye Factor de Prestaciones)</v>
          </cell>
          <cell r="C1671" t="str">
            <v>MES</v>
          </cell>
          <cell r="D1671">
            <v>2634932</v>
          </cell>
        </row>
        <row r="1672">
          <cell r="A1672">
            <v>9487</v>
          </cell>
          <cell r="B1672" t="str">
            <v>TARIFA MES - PERSONAL ADMINISTRATIVO - SECRETARIA 1 (Incluye Factor de Prestaciones)</v>
          </cell>
          <cell r="C1672" t="str">
            <v>MES</v>
          </cell>
          <cell r="D1672">
            <v>2175984</v>
          </cell>
        </row>
        <row r="1673">
          <cell r="A1673">
            <v>9488</v>
          </cell>
          <cell r="B1673" t="str">
            <v>TARIFA MES - PERSONAL ADMINISTRATIVO - SECRETARIA 2 (Incluye Factor de Prestaciones)</v>
          </cell>
          <cell r="C1673" t="str">
            <v>MES</v>
          </cell>
          <cell r="D1673">
            <v>1841502</v>
          </cell>
        </row>
        <row r="1674">
          <cell r="A1674">
            <v>9489</v>
          </cell>
          <cell r="B1674" t="str">
            <v>TARIFA MES - PERSONAL AUXILIAR TÉCNICO - CADENERO 1 (Incluye Factor de Prestaciones)</v>
          </cell>
          <cell r="C1674" t="str">
            <v>MES</v>
          </cell>
          <cell r="D1674">
            <v>2471357</v>
          </cell>
        </row>
        <row r="1675">
          <cell r="A1675">
            <v>9490</v>
          </cell>
          <cell r="B1675" t="str">
            <v>TARIFA MES - PERSONAL AUXILIAR TÉCNICO - CADENERO 2 (Incluye Factor de Prestaciones)</v>
          </cell>
          <cell r="C1675" t="str">
            <v>MES</v>
          </cell>
          <cell r="D1675">
            <v>2175984</v>
          </cell>
        </row>
        <row r="1676">
          <cell r="A1676">
            <v>9491</v>
          </cell>
          <cell r="B1676" t="str">
            <v>TARIFA MES - PERSONAL AUXILIAR TÉCNICO - SECRETARIA - CONDUCTOR O MOTORISTA (Incluye Factor de Prestaciones)</v>
          </cell>
          <cell r="C1676" t="str">
            <v>MES</v>
          </cell>
          <cell r="D1676">
            <v>1841502</v>
          </cell>
        </row>
        <row r="1677">
          <cell r="A1677">
            <v>9492</v>
          </cell>
          <cell r="B1677" t="str">
            <v>TARIFA MES - PERSONAL DE OBRA - MAESTRO DE OBRA (Incluye Factor de Prestaciones)</v>
          </cell>
          <cell r="C1677" t="str">
            <v>MES</v>
          </cell>
          <cell r="D1677">
            <v>3835034</v>
          </cell>
        </row>
        <row r="1678">
          <cell r="A1678">
            <v>9493</v>
          </cell>
          <cell r="B1678" t="str">
            <v>TARIFA MES - PERSONAL DE OBRA - OFICIAL (Incluye Factor de Prestaciones)</v>
          </cell>
          <cell r="C1678" t="str">
            <v>MES</v>
          </cell>
          <cell r="D1678">
            <v>2084344</v>
          </cell>
        </row>
        <row r="1679">
          <cell r="A1679">
            <v>9494</v>
          </cell>
          <cell r="B1679" t="str">
            <v>TARIFA MES - PERSONAL DE OBRA - OPERARIO (Incluye Factor de Prestaciones)</v>
          </cell>
          <cell r="C1679" t="str">
            <v>MES</v>
          </cell>
          <cell r="D1679">
            <v>2719785</v>
          </cell>
        </row>
        <row r="1680">
          <cell r="A1680">
            <v>9495</v>
          </cell>
          <cell r="B1680" t="str">
            <v>TUERCAS POR KG</v>
          </cell>
          <cell r="C1680" t="str">
            <v>KG</v>
          </cell>
          <cell r="D1680">
            <v>11130</v>
          </cell>
        </row>
        <row r="1681">
          <cell r="A1681">
            <v>9496</v>
          </cell>
          <cell r="B1681" t="str">
            <v>PERNOS POR Kg</v>
          </cell>
          <cell r="C1681" t="str">
            <v>KG</v>
          </cell>
          <cell r="D1681">
            <v>8788</v>
          </cell>
        </row>
        <row r="1682">
          <cell r="A1682">
            <v>9497</v>
          </cell>
          <cell r="B1682" t="str">
            <v>TARIFA JORNAL - PERSONAL DE OBRA - AYUDANTE - HORARIO NOCTURNO (Incluye Factor de Prestaciones)</v>
          </cell>
          <cell r="C1682" t="str">
            <v>HR</v>
          </cell>
          <cell r="D1682">
            <v>8150</v>
          </cell>
        </row>
        <row r="1683">
          <cell r="A1683">
            <v>9498</v>
          </cell>
          <cell r="B1683" t="str">
            <v>CONCRETO TREMIE 24 MPa 3500 PSI (245 Kg/cm2)</v>
          </cell>
          <cell r="C1683" t="str">
            <v>M3</v>
          </cell>
          <cell r="D1683">
            <v>407487</v>
          </cell>
        </row>
        <row r="1684">
          <cell r="A1684">
            <v>9499</v>
          </cell>
          <cell r="B1684" t="str">
            <v>CONCRETO TREMIE GRAVA FINA 3500 PSI</v>
          </cell>
          <cell r="C1684" t="str">
            <v>M3</v>
          </cell>
          <cell r="D1684">
            <v>418443</v>
          </cell>
        </row>
        <row r="1685">
          <cell r="A1685">
            <v>9500</v>
          </cell>
          <cell r="B1685" t="str">
            <v>LÁMINA COLABORANTE 2" CALIBRE 16 (1.50mm)</v>
          </cell>
          <cell r="C1685" t="str">
            <v>M2</v>
          </cell>
          <cell r="D1685">
            <v>73534</v>
          </cell>
        </row>
        <row r="1686">
          <cell r="A1686">
            <v>9501</v>
          </cell>
          <cell r="B1686" t="str">
            <v>LÁMINA COLABORANTE 2" CALIBRE 18 (1.20mm)</v>
          </cell>
          <cell r="C1686" t="str">
            <v>M2</v>
          </cell>
          <cell r="D1686">
            <v>59069</v>
          </cell>
        </row>
        <row r="1687">
          <cell r="A1687">
            <v>9502</v>
          </cell>
          <cell r="B1687" t="str">
            <v>TABLILLA EN TEKA PARA PISO TIPO DECK DE 8cm x 2cm</v>
          </cell>
          <cell r="C1687" t="str">
            <v>M2</v>
          </cell>
          <cell r="D1687">
            <v>119000</v>
          </cell>
        </row>
        <row r="1688">
          <cell r="A1688">
            <v>9503</v>
          </cell>
          <cell r="B1688" t="str">
            <v>MANTENIMIENTO PARA PISO EN MADERA TECA TIPO DECK. (Incluye pulida, cambio de tornillería dañada y terminado en pintura uso exterior a poro abierto, dos manos)</v>
          </cell>
          <cell r="C1688" t="str">
            <v>M2</v>
          </cell>
          <cell r="D1688">
            <v>65450</v>
          </cell>
        </row>
        <row r="1689">
          <cell r="A1689">
            <v>9505</v>
          </cell>
          <cell r="B1689" t="str">
            <v>TARIFA JORNAL- PROFESIONAL CATEGORÍA 1 (Incluye Factor de Prestaciones)</v>
          </cell>
          <cell r="C1689" t="str">
            <v>JR</v>
          </cell>
          <cell r="D1689">
            <v>628321</v>
          </cell>
        </row>
        <row r="1690">
          <cell r="A1690">
            <v>9506</v>
          </cell>
          <cell r="B1690" t="str">
            <v>TARIFA JORNAL - PROFESIONAL CATEGORÍA 2 (Incluye Factor de Prestaciones)</v>
          </cell>
          <cell r="C1690" t="str">
            <v>JR</v>
          </cell>
          <cell r="D1690">
            <v>479056</v>
          </cell>
        </row>
        <row r="1691">
          <cell r="A1691">
            <v>9507</v>
          </cell>
          <cell r="B1691" t="str">
            <v>TARIFA JORNAL - PROFESIONAL CATEGORÍA 3 (Incluye Factor de Prestaciones)</v>
          </cell>
          <cell r="C1691" t="str">
            <v>JR</v>
          </cell>
          <cell r="D1691">
            <v>369980</v>
          </cell>
        </row>
        <row r="1692">
          <cell r="A1692">
            <v>9508</v>
          </cell>
          <cell r="B1692" t="str">
            <v>TARIFA JORNAL - PROFESIONAL CATEGORÍA 4 (Incluye Factor de Prestaciones)</v>
          </cell>
          <cell r="C1692" t="str">
            <v>JR</v>
          </cell>
          <cell r="D1692">
            <v>315147</v>
          </cell>
        </row>
        <row r="1693">
          <cell r="A1693">
            <v>9509</v>
          </cell>
          <cell r="B1693" t="str">
            <v>TARIFA JORNAL - PROFESIONAL CATEGORÍA 5 (Incluye Factor de Prestaciones)</v>
          </cell>
          <cell r="C1693" t="str">
            <v>JR</v>
          </cell>
          <cell r="D1693">
            <v>284291</v>
          </cell>
        </row>
        <row r="1694">
          <cell r="A1694">
            <v>9510</v>
          </cell>
          <cell r="B1694" t="str">
            <v>TARIFA JORNAL - PROFESIONAL CATEGORÍA 6 (Incluye Factor de Prestaciones)</v>
          </cell>
          <cell r="C1694" t="str">
            <v>JR</v>
          </cell>
          <cell r="D1694">
            <v>253651</v>
          </cell>
        </row>
        <row r="1695">
          <cell r="A1695">
            <v>9511</v>
          </cell>
          <cell r="B1695" t="str">
            <v>TARIFA JORNAL - PROFESIONAL CATEGORÍA 7 (Incluye Factor de Prestaciones)</v>
          </cell>
          <cell r="C1695" t="str">
            <v>JR</v>
          </cell>
          <cell r="D1695">
            <v>191910</v>
          </cell>
        </row>
        <row r="1696">
          <cell r="A1696">
            <v>9512</v>
          </cell>
          <cell r="B1696" t="str">
            <v>TARIFA JORNAL - PERSONAL TÉCNICO - TECNÓLOGO EN ÁREAS DE INGENIERÍA (Incluye Factor de Prestaciones)</v>
          </cell>
          <cell r="C1696" t="str">
            <v>JR</v>
          </cell>
          <cell r="D1696">
            <v>119077</v>
          </cell>
        </row>
        <row r="1697">
          <cell r="A1697">
            <v>9513</v>
          </cell>
          <cell r="B1697" t="str">
            <v>TARIFA JORNAL - PERSONAL TÉCNICO - AUXILIAR DE INGENIERÍA (Incluye Factor de Prestaciones)</v>
          </cell>
          <cell r="C1697" t="str">
            <v>JR</v>
          </cell>
          <cell r="D1697">
            <v>104747</v>
          </cell>
        </row>
        <row r="1698">
          <cell r="A1698">
            <v>9514</v>
          </cell>
          <cell r="B1698" t="str">
            <v>TARIFA JORNAL - PERSONAL TÉCNICO - DIBUJANTE 1 (Incluye Factor de Prestaciones)</v>
          </cell>
          <cell r="C1698" t="str">
            <v>JR</v>
          </cell>
          <cell r="D1698">
            <v>109813</v>
          </cell>
        </row>
        <row r="1699">
          <cell r="A1699">
            <v>9515</v>
          </cell>
          <cell r="B1699" t="str">
            <v>TARIFA JORNAL - PERSONAL TÉCNICO - DIBUJANTE 2 (Incluye Factor de Prestaciones)</v>
          </cell>
          <cell r="C1699" t="str">
            <v>JR</v>
          </cell>
          <cell r="D1699">
            <v>88866</v>
          </cell>
        </row>
        <row r="1700">
          <cell r="A1700">
            <v>9516</v>
          </cell>
          <cell r="B1700" t="str">
            <v>TARIFA JORNAL - PERSONAL TÉCNICO - TOPÓGRAFO AUXILIAR (Incluye Factor de Prestaciones)</v>
          </cell>
          <cell r="C1700" t="str">
            <v>JR</v>
          </cell>
          <cell r="D1700">
            <v>101901</v>
          </cell>
        </row>
        <row r="1701">
          <cell r="A1701">
            <v>9517</v>
          </cell>
          <cell r="B1701" t="str">
            <v>TARIFA JORNAL - PERSONAL TÉCNICO - BATIMETRISTA INSPECTOR (Incluye Factor de Prestaciones)</v>
          </cell>
          <cell r="C1701" t="str">
            <v>JR</v>
          </cell>
          <cell r="D1701">
            <v>124054</v>
          </cell>
        </row>
        <row r="1702">
          <cell r="A1702">
            <v>9518</v>
          </cell>
          <cell r="B1702" t="str">
            <v>TARIFA JORNAL - PERSONAL TÉCNICO - BATIMETRISTA AUXILIAR (Incluye Factor de Prestaciones)</v>
          </cell>
          <cell r="C1702" t="str">
            <v>JR</v>
          </cell>
          <cell r="D1702">
            <v>101901</v>
          </cell>
        </row>
        <row r="1703">
          <cell r="A1703">
            <v>9519</v>
          </cell>
          <cell r="B1703" t="str">
            <v>TARIFA JORNAL - PERSONAL TÉCNICO - LABORATORISTA INSPECTOR (Incluye Factor de Prestaciones)</v>
          </cell>
          <cell r="C1703" t="str">
            <v>JR</v>
          </cell>
          <cell r="D1703">
            <v>110008</v>
          </cell>
        </row>
        <row r="1704">
          <cell r="A1704">
            <v>9520</v>
          </cell>
          <cell r="B1704" t="str">
            <v>TARIFA JORNAL - PERSONAL TÉCNICO - LABORATORISTA AUXILIAR (Incluye Factor de Prestaciones)</v>
          </cell>
          <cell r="C1704" t="str">
            <v>JR</v>
          </cell>
          <cell r="D1704">
            <v>82379</v>
          </cell>
        </row>
        <row r="1705">
          <cell r="A1705">
            <v>9521</v>
          </cell>
          <cell r="B1705" t="str">
            <v>TARIFA JORNAL - PERSONAL TÉCNICO - OPERADOR EQUIPO PERFORACIÓN (Incluye Factor de Prestaciones)</v>
          </cell>
          <cell r="C1705" t="str">
            <v>JR</v>
          </cell>
          <cell r="D1705">
            <v>98858</v>
          </cell>
        </row>
        <row r="1706">
          <cell r="A1706">
            <v>9522</v>
          </cell>
          <cell r="B1706" t="str">
            <v>TARIFA JORNAL - PERSONAL TÉCNICO - OPERADOR AUXILIAR DE EQUIPO (Incluye Factor de Prestaciones)</v>
          </cell>
          <cell r="C1706" t="str">
            <v>JR</v>
          </cell>
          <cell r="D1706">
            <v>71520</v>
          </cell>
        </row>
        <row r="1707">
          <cell r="A1707">
            <v>9523</v>
          </cell>
          <cell r="B1707" t="str">
            <v>TARIFA JORNAL- PERSONAL ADMINISTRATIVO - ADMINISTRADOR (Incluye Factor de Prestaciones)</v>
          </cell>
          <cell r="C1707" t="str">
            <v>JR</v>
          </cell>
          <cell r="D1707">
            <v>115604</v>
          </cell>
        </row>
        <row r="1708">
          <cell r="A1708">
            <v>9524</v>
          </cell>
          <cell r="B1708" t="str">
            <v>TARIFA JORNAL - PERSONAL ADMINISTRATIVO - AUXILIAR ADMINISTRATIVO-ALMACENISTA (Incluye Factor de Prestaciones)</v>
          </cell>
          <cell r="C1708" t="str">
            <v>JR</v>
          </cell>
          <cell r="D1708">
            <v>87832</v>
          </cell>
        </row>
        <row r="1709">
          <cell r="A1709">
            <v>9525</v>
          </cell>
          <cell r="B1709" t="str">
            <v>TARIFA JORNAL - PERSONAL ADMINISTRATIVO - SECRETARIA 1 (Incluye Factor de Prestaciones)</v>
          </cell>
          <cell r="C1709" t="str">
            <v>JR</v>
          </cell>
          <cell r="D1709">
            <v>72533</v>
          </cell>
        </row>
        <row r="1710">
          <cell r="A1710">
            <v>9526</v>
          </cell>
          <cell r="B1710" t="str">
            <v>TARIFA JORNAL - PERSONAL ADMINISTRATIVO - SECRETARIA 2 (Incluye Factor de Prestaciones)</v>
          </cell>
          <cell r="C1710" t="str">
            <v>JR</v>
          </cell>
          <cell r="D1710">
            <v>61383</v>
          </cell>
        </row>
        <row r="1711">
          <cell r="A1711">
            <v>9527</v>
          </cell>
          <cell r="B1711" t="str">
            <v>TARIFA JORNAL - PERSONAL AUXILIAR TÉCNICO - CADENERO 1 (Incluye Factor de Prestaciones)</v>
          </cell>
          <cell r="C1711" t="str">
            <v>JR</v>
          </cell>
          <cell r="D1711">
            <v>82379</v>
          </cell>
        </row>
        <row r="1712">
          <cell r="A1712">
            <v>9528</v>
          </cell>
          <cell r="B1712" t="str">
            <v>TARIFA JORNAL - PERSONAL AUXILIAR TÉCNICO - SECRETARIA - CONDUCTOR O MOTORISTA (Incluye Factor de Prestaciones)</v>
          </cell>
          <cell r="C1712" t="str">
            <v>JR</v>
          </cell>
          <cell r="D1712">
            <v>61383</v>
          </cell>
        </row>
        <row r="1713">
          <cell r="A1713">
            <v>9529</v>
          </cell>
          <cell r="B1713" t="str">
            <v>TARIFA JORNAL- PERSONAL DE OBRA - MAESTRO DE OBRA (Incluye Factor de Prestaciones)</v>
          </cell>
          <cell r="C1713" t="str">
            <v>JR</v>
          </cell>
          <cell r="D1713">
            <v>127834</v>
          </cell>
        </row>
        <row r="1714">
          <cell r="A1714">
            <v>9530</v>
          </cell>
          <cell r="B1714" t="str">
            <v>TARIFA MES - PERSONAL DE OBRA - TÉCNICO ELÉCTRICO (Incluye Factor de Prestaciones)</v>
          </cell>
          <cell r="C1714" t="str">
            <v>MES</v>
          </cell>
          <cell r="D1714">
            <v>2402086</v>
          </cell>
        </row>
        <row r="1715">
          <cell r="A1715">
            <v>9531</v>
          </cell>
          <cell r="B1715" t="str">
            <v>TARIFA HORA - PROFESIONAL CATEGORIA 1 (Incluye Factor de Prestaciones)</v>
          </cell>
          <cell r="C1715" t="str">
            <v>HR</v>
          </cell>
          <cell r="D1715">
            <v>78540</v>
          </cell>
        </row>
        <row r="1716">
          <cell r="A1716">
            <v>9532</v>
          </cell>
          <cell r="B1716" t="str">
            <v>TARIFA HORA - PROFESIONAL CATEGORÍA 2 (Incluye Factor de Prestaciones)</v>
          </cell>
          <cell r="C1716" t="str">
            <v>HR</v>
          </cell>
          <cell r="D1716">
            <v>59883</v>
          </cell>
        </row>
        <row r="1717">
          <cell r="A1717">
            <v>9533</v>
          </cell>
          <cell r="B1717" t="str">
            <v>TARIFA HORA - PROFESIONAL CATEGORÍA 3 (Incluye Factor de Prestaciones)</v>
          </cell>
          <cell r="C1717" t="str">
            <v>HR</v>
          </cell>
          <cell r="D1717">
            <v>46247</v>
          </cell>
        </row>
        <row r="1718">
          <cell r="A1718">
            <v>9534</v>
          </cell>
          <cell r="B1718" t="str">
            <v>TARIFA HORA - PROFESIONAL CATEGORÍA 4 (Incluye Factor de Prestaciones)</v>
          </cell>
          <cell r="C1718" t="str">
            <v>HR</v>
          </cell>
          <cell r="D1718">
            <v>39394</v>
          </cell>
        </row>
        <row r="1719">
          <cell r="A1719">
            <v>9535</v>
          </cell>
          <cell r="B1719" t="str">
            <v>TARIFA HORA - PROFESIONAL CATEGORÍA 5 (Incluye Factor de Prestaciones)</v>
          </cell>
          <cell r="C1719" t="str">
            <v>HR</v>
          </cell>
          <cell r="D1719">
            <v>35536</v>
          </cell>
        </row>
        <row r="1720">
          <cell r="A1720">
            <v>9536</v>
          </cell>
          <cell r="B1720" t="str">
            <v>TARIFA HORA - PROFESIONAL CATEGORÍA 6 (Incluye Factor de Prestaciones)</v>
          </cell>
          <cell r="C1720" t="str">
            <v>HR</v>
          </cell>
          <cell r="D1720">
            <v>31706</v>
          </cell>
        </row>
        <row r="1721">
          <cell r="A1721">
            <v>9537</v>
          </cell>
          <cell r="B1721" t="str">
            <v>TARIFA HORA - PROFESIONAL CATEGORÍA 7 (Incluye Factor de Prestaciones)</v>
          </cell>
          <cell r="C1721" t="str">
            <v>HR</v>
          </cell>
          <cell r="D1721">
            <v>23989</v>
          </cell>
        </row>
        <row r="1722">
          <cell r="A1722">
            <v>9538</v>
          </cell>
          <cell r="B1722" t="str">
            <v>TARIFA HORA - PROFESIONAL CATEGORÍA 8 (Incluye Factor de Prestaciones)</v>
          </cell>
          <cell r="C1722" t="str">
            <v>HR</v>
          </cell>
          <cell r="D1722">
            <v>22644</v>
          </cell>
        </row>
        <row r="1723">
          <cell r="A1723">
            <v>9539</v>
          </cell>
          <cell r="B1723" t="str">
            <v>TARIFA HORA - PERSONAL TÉCNICO - TECNÓLOGO EN ÁREAS DE INGENIERÍA (Incluye Factor de Prestaciones)</v>
          </cell>
          <cell r="C1723" t="str">
            <v>HR</v>
          </cell>
          <cell r="D1723">
            <v>14885</v>
          </cell>
        </row>
        <row r="1724">
          <cell r="A1724">
            <v>9540</v>
          </cell>
          <cell r="B1724" t="str">
            <v>TARIFA HORA - PERSONAL TÉCNICO - AUXILIAR DE INGENIERÍA (Incluye Factor de Prestaciones)</v>
          </cell>
          <cell r="C1724" t="str">
            <v>HR</v>
          </cell>
          <cell r="D1724">
            <v>13093</v>
          </cell>
        </row>
        <row r="1725">
          <cell r="A1725">
            <v>9541</v>
          </cell>
          <cell r="B1725" t="str">
            <v>TARIFA HORA - PERSONAL TÉCNICO - DIBUJANTE 1 (Incluye Factor de Prestaciones)</v>
          </cell>
          <cell r="C1725" t="str">
            <v>HR</v>
          </cell>
          <cell r="D1725">
            <v>13727</v>
          </cell>
        </row>
        <row r="1726">
          <cell r="A1726">
            <v>9542</v>
          </cell>
          <cell r="B1726" t="str">
            <v>TARIFA HORA - PERSONAL TÉCNICO - DIBUJANTE 2 (Incluye Factor de Prestaciones)</v>
          </cell>
          <cell r="C1726" t="str">
            <v>HR</v>
          </cell>
          <cell r="D1726">
            <v>11108</v>
          </cell>
        </row>
        <row r="1727">
          <cell r="A1727">
            <v>9543</v>
          </cell>
          <cell r="B1727" t="str">
            <v>TARIFA HORA - PERSONAL TÉCNICO - TOPÓGRAFO INSPECTOR (Incluye Factor de Prestaciones)</v>
          </cell>
          <cell r="C1727" t="str">
            <v>HR</v>
          </cell>
          <cell r="D1727">
            <v>15507</v>
          </cell>
        </row>
        <row r="1728">
          <cell r="A1728">
            <v>9544</v>
          </cell>
          <cell r="B1728" t="str">
            <v>TARIFA HORA - PERSONAL TÉCNICO - TOPÓGRAFO AUXILIAR (Incluye Factor de Prestaciones)</v>
          </cell>
          <cell r="C1728" t="str">
            <v>HR</v>
          </cell>
          <cell r="D1728">
            <v>12737</v>
          </cell>
        </row>
        <row r="1729">
          <cell r="A1729">
            <v>9545</v>
          </cell>
          <cell r="B1729" t="str">
            <v>TARIFA HORA - PERSONAL TÉCNICO - BATIMETRISTA INSPECTOR (Incluye Factor de Prestaciones)</v>
          </cell>
          <cell r="C1729" t="str">
            <v>HR</v>
          </cell>
          <cell r="D1729">
            <v>15507</v>
          </cell>
        </row>
        <row r="1730">
          <cell r="A1730">
            <v>9546</v>
          </cell>
          <cell r="B1730" t="str">
            <v>TARIFA HORA - PERSONAL TÉCNICO - BATIMETRISTA AUXILIAR (Incluye Factor de Prestaciones)</v>
          </cell>
          <cell r="C1730" t="str">
            <v>HR</v>
          </cell>
          <cell r="D1730">
            <v>12737</v>
          </cell>
        </row>
        <row r="1731">
          <cell r="A1731">
            <v>9547</v>
          </cell>
          <cell r="B1731" t="str">
            <v>TARIFA HORA - PERSONAL TÉCNICO - LABORATORISTA INSPECTOR (Incluye Factor de Prestaciones)</v>
          </cell>
          <cell r="C1731" t="str">
            <v>HR</v>
          </cell>
          <cell r="D1731">
            <v>13750</v>
          </cell>
        </row>
        <row r="1732">
          <cell r="A1732">
            <v>9548</v>
          </cell>
          <cell r="B1732" t="str">
            <v>TARIFA HORA - PERSONAL TÉCNICO - LABORATORISTA AUXILIAR (Incluye Factor de Prestaciones)</v>
          </cell>
          <cell r="C1732" t="str">
            <v>HR</v>
          </cell>
          <cell r="D1732">
            <v>10297</v>
          </cell>
        </row>
        <row r="1733">
          <cell r="A1733">
            <v>9549</v>
          </cell>
          <cell r="B1733" t="str">
            <v>TARIFA HORA - PERSONAL TÉCNICO - OPERADOR EQUIPO PERFORACIÓN (Incluye Factor de Prestaciones)</v>
          </cell>
          <cell r="C1733" t="str">
            <v>HR</v>
          </cell>
          <cell r="D1733">
            <v>12357</v>
          </cell>
        </row>
        <row r="1734">
          <cell r="A1734">
            <v>9550</v>
          </cell>
          <cell r="B1734" t="str">
            <v>TARIFA HORA - PERSONAL TÉCNICO - OPERADOR AUXILIAR DE EQUIPO (Incluye Factor de Prestaciones)</v>
          </cell>
          <cell r="C1734" t="str">
            <v>HR</v>
          </cell>
          <cell r="D1734">
            <v>8941</v>
          </cell>
        </row>
        <row r="1735">
          <cell r="A1735">
            <v>9551</v>
          </cell>
          <cell r="B1735" t="str">
            <v>TARIFA HORA - PERSONAL TÉCNICO - INSPECTOR 1 (Incluye Factor de Prestaciones)</v>
          </cell>
          <cell r="C1735" t="str">
            <v>HR</v>
          </cell>
          <cell r="D1735">
            <v>11308</v>
          </cell>
        </row>
        <row r="1736">
          <cell r="A1736">
            <v>9552</v>
          </cell>
          <cell r="B1736" t="str">
            <v>TARIFA HORA - PERSONAL TÉCNICO - INSPECTOR 2 (Incluye Factor de Prestaciones)</v>
          </cell>
          <cell r="C1736" t="str">
            <v>HR</v>
          </cell>
          <cell r="D1736">
            <v>10841</v>
          </cell>
        </row>
        <row r="1737">
          <cell r="A1737">
            <v>9553</v>
          </cell>
          <cell r="B1737" t="str">
            <v>TARIFA HORA- PERSONAL ADMINISTRATIVO - ADMINISTRADOR (Incluye Factor de Prestaciones)</v>
          </cell>
          <cell r="C1737" t="str">
            <v>HR</v>
          </cell>
          <cell r="D1737">
            <v>14451</v>
          </cell>
        </row>
        <row r="1738">
          <cell r="A1738">
            <v>9554</v>
          </cell>
          <cell r="B1738" t="str">
            <v>TARIFA HORA - PERSONAL ADMINISTRATIVO - AUXILIAR ADMINISTRATIVO-ALMACENISTA (Incluye Factor de Prestaciones)</v>
          </cell>
          <cell r="C1738" t="str">
            <v>HR</v>
          </cell>
          <cell r="D1738">
            <v>10979</v>
          </cell>
        </row>
        <row r="1739">
          <cell r="A1739">
            <v>9555</v>
          </cell>
          <cell r="B1739" t="str">
            <v>TARIFA HORA - PERSONAL ADMINISTRATIVO - SECRETARIA 1 (Incluye Factor de Prestaciones)</v>
          </cell>
          <cell r="C1739" t="str">
            <v>HR</v>
          </cell>
          <cell r="D1739">
            <v>9067</v>
          </cell>
        </row>
        <row r="1740">
          <cell r="A1740">
            <v>9556</v>
          </cell>
          <cell r="B1740" t="str">
            <v>TARIFA HORA - PERSONAL ADMINISTRATIVO - SECRETARIA 2 (Incluye Factor de Prestaciones)</v>
          </cell>
          <cell r="C1740" t="str">
            <v>HR</v>
          </cell>
          <cell r="D1740">
            <v>7674</v>
          </cell>
        </row>
        <row r="1741">
          <cell r="A1741">
            <v>9557</v>
          </cell>
          <cell r="B1741" t="str">
            <v>TARIFA HORA - PERSONAL AUXILIAR TÉCNICO - CADENERO 1 (Incluye Factor de Prestaciones)</v>
          </cell>
          <cell r="C1741" t="str">
            <v>HR</v>
          </cell>
          <cell r="D1741">
            <v>10297</v>
          </cell>
        </row>
        <row r="1742">
          <cell r="A1742">
            <v>9558</v>
          </cell>
          <cell r="B1742" t="str">
            <v>TARIFA HORA - PERSONAL AUXILIAR TÉCNICO - CADENERO 2 (Incluye Factor de Prestaciones)</v>
          </cell>
          <cell r="C1742" t="str">
            <v>HR</v>
          </cell>
          <cell r="D1742">
            <v>9067</v>
          </cell>
        </row>
        <row r="1743">
          <cell r="A1743">
            <v>9559</v>
          </cell>
          <cell r="B1743" t="str">
            <v>TARIFA HORA - PERSONAL AUXILIAR TÉCNICO - SECRETARIA - CONDUCTOR O MOTORISTA (Incluye Factor de Prestaciones)</v>
          </cell>
          <cell r="C1743" t="str">
            <v>HR</v>
          </cell>
          <cell r="D1743">
            <v>7674</v>
          </cell>
        </row>
        <row r="1744">
          <cell r="A1744">
            <v>9560</v>
          </cell>
          <cell r="B1744" t="str">
            <v>TARIFA HORA - PERSONAL DE OBRA - MAESTRO DE OBRA (Incluye Factor de Prestaciones)</v>
          </cell>
          <cell r="C1744" t="str">
            <v>HR</v>
          </cell>
          <cell r="D1744">
            <v>15980</v>
          </cell>
        </row>
        <row r="1745">
          <cell r="A1745">
            <v>9564</v>
          </cell>
          <cell r="B1745" t="str">
            <v>DUCTOLÓN DE POLIETILENO DE 3.3mm DE PARED x 26.5mm DE ANCHO INTERNO. BLANCO. ROLLO DE 250m</v>
          </cell>
          <cell r="C1745" t="str">
            <v>ML</v>
          </cell>
          <cell r="D1745">
            <v>186</v>
          </cell>
        </row>
        <row r="1746">
          <cell r="A1746">
            <v>9569</v>
          </cell>
          <cell r="B1746" t="str">
            <v>MANTO GEOSINTÉTICO COMPUESTO DE CEMENTO A GRANEL. DIMENSIONES: 1.10m DE ANCHO x 8mm DE ESPESOR x 114ml. PESO DEL ROLLO A GRANEL: 1550Kg.</v>
          </cell>
          <cell r="C1746" t="str">
            <v>M2</v>
          </cell>
          <cell r="D1746">
            <v>216688</v>
          </cell>
        </row>
        <row r="1747">
          <cell r="A1747">
            <v>9570</v>
          </cell>
          <cell r="B1747" t="str">
            <v>UNIÓN CANALETA PLÁSTICA DE 20cm x 12cm PORTACABLES</v>
          </cell>
          <cell r="C1747" t="str">
            <v>UN</v>
          </cell>
          <cell r="D1747">
            <v>1390</v>
          </cell>
        </row>
        <row r="1748">
          <cell r="A1748">
            <v>9571</v>
          </cell>
          <cell r="B1748" t="str">
            <v>UNIÓN CANALETA PLÁSTICA DE 32mm x 12mm PORTACABLES</v>
          </cell>
          <cell r="C1748" t="str">
            <v>UN</v>
          </cell>
          <cell r="D1748">
            <v>1790</v>
          </cell>
        </row>
        <row r="1749">
          <cell r="A1749">
            <v>9572</v>
          </cell>
          <cell r="B1749" t="str">
            <v>CANALETA PLÁSTICA DE 20cm x 12cm PORTACABLES CON ADHESIVO</v>
          </cell>
          <cell r="C1749" t="str">
            <v>ML</v>
          </cell>
          <cell r="D1749">
            <v>2766</v>
          </cell>
        </row>
        <row r="1750">
          <cell r="A1750">
            <v>9573</v>
          </cell>
          <cell r="B1750" t="str">
            <v>CANALETA PLÁSTICA DE 32cm x 12cm PORTACABLES CON ADHESIVO</v>
          </cell>
          <cell r="C1750" t="str">
            <v>ML</v>
          </cell>
          <cell r="D1750">
            <v>3795</v>
          </cell>
        </row>
        <row r="1751">
          <cell r="A1751">
            <v>9574</v>
          </cell>
          <cell r="B1751" t="str">
            <v>ABRAZADERA CORREDIZA - CREMALLERA 8mm</v>
          </cell>
          <cell r="C1751" t="str">
            <v>UN</v>
          </cell>
          <cell r="D1751">
            <v>875</v>
          </cell>
        </row>
        <row r="1752">
          <cell r="A1752">
            <v>9575</v>
          </cell>
          <cell r="B1752" t="str">
            <v>TARIFA MES - PERSONAL TÉCNICO - CELADOR ARMADO (24 horas por 30 días divididos en 3 turnos de 8 horas diarias. Incluye prestaciones de ley, Administración y servicios.</v>
          </cell>
          <cell r="C1752" t="str">
            <v>MES</v>
          </cell>
          <cell r="D1752">
            <v>8304016</v>
          </cell>
        </row>
        <row r="1753">
          <cell r="A1753">
            <v>9576</v>
          </cell>
          <cell r="B1753" t="str">
            <v>ALQUILER MES - ARRIENDO OFICINA INCL. ADMINISTRACIÓN, SERVICIOS PÚBLICOS, COMUNICACIONES</v>
          </cell>
          <cell r="C1753" t="str">
            <v>M2/MS</v>
          </cell>
          <cell r="D1753">
            <v>29634</v>
          </cell>
        </row>
        <row r="1754">
          <cell r="A1754">
            <v>9577</v>
          </cell>
          <cell r="B1754" t="str">
            <v>ALQUILER MES - CAMPAMENTOS INCL. SERVICIOS PÚBLICOS PROVISIONALES</v>
          </cell>
          <cell r="C1754" t="str">
            <v>M2/MS</v>
          </cell>
          <cell r="D1754">
            <v>11956</v>
          </cell>
        </row>
        <row r="1755">
          <cell r="A1755">
            <v>9578</v>
          </cell>
          <cell r="B1755" t="str">
            <v>TARIFA GLOBAL - GASTOS OFICINA (PAPELERIA, FOTOCOPIAS Y OTROS)</v>
          </cell>
          <cell r="C1755" t="str">
            <v>GLB/MS</v>
          </cell>
          <cell r="D1755">
            <v>783688</v>
          </cell>
        </row>
        <row r="1756">
          <cell r="A1756">
            <v>9628</v>
          </cell>
          <cell r="B1756" t="str">
            <v>JUNTA TC-JEVF-75 MÓDULOS DE 1.83m. INCLUYE TORNILLERÍA DE FIJACIÓN.</v>
          </cell>
          <cell r="C1756" t="str">
            <v>UN</v>
          </cell>
          <cell r="D1756">
            <v>610095</v>
          </cell>
        </row>
        <row r="1757">
          <cell r="A1757">
            <v>9629</v>
          </cell>
          <cell r="B1757" t="str">
            <v>NEOPRENO - APOYO EN CAUCHO NEOPRENO. DUREZA 60 SIN REFUERZOS</v>
          </cell>
          <cell r="C1757" t="str">
            <v>dm3</v>
          </cell>
          <cell r="D1757">
            <v>46573</v>
          </cell>
        </row>
        <row r="1758">
          <cell r="A1758">
            <v>9630</v>
          </cell>
          <cell r="B1758" t="str">
            <v>NEOPRENO - APOYO EN CAUCHO NEOPRENO. DUREZA 50 SIN REFUERZOS</v>
          </cell>
          <cell r="C1758" t="str">
            <v>dm3</v>
          </cell>
          <cell r="D1758">
            <v>46573</v>
          </cell>
        </row>
        <row r="1759">
          <cell r="A1759">
            <v>9631</v>
          </cell>
          <cell r="B1759" t="str">
            <v>NEOPRENO - APOYO EN CAUCHO NEOPRENO. DUREZA 60 REFORZADA CON 2 PLATINAS DE 1/4"</v>
          </cell>
          <cell r="C1759" t="str">
            <v>dm3</v>
          </cell>
          <cell r="D1759">
            <v>74167</v>
          </cell>
        </row>
        <row r="1760">
          <cell r="A1760">
            <v>9632</v>
          </cell>
          <cell r="B1760" t="str">
            <v>NEOPRENO - APOYO EN CAUCHO NEOPRENO. DUREZA 50 REFORZADA CON PLATINA DE 1/8"</v>
          </cell>
          <cell r="C1760" t="str">
            <v>dm3</v>
          </cell>
          <cell r="D1760">
            <v>54413</v>
          </cell>
        </row>
        <row r="1761">
          <cell r="A1761">
            <v>9635</v>
          </cell>
          <cell r="B1761" t="str">
            <v>ADHESIVO ESTRUCTURAL PARA ANCLAJE DE BARRAS AL CONCRETO. USO EN CONCRETO FISURADO Y NO FISURADO POR 600 ml</v>
          </cell>
          <cell r="C1761" t="str">
            <v>UN</v>
          </cell>
          <cell r="D1761">
            <v>79500</v>
          </cell>
        </row>
        <row r="1762">
          <cell r="A1762">
            <v>9636</v>
          </cell>
          <cell r="B1762" t="str">
            <v>LÍQUIDO INHIBIDOR PASIVADOR DE CORROSIÓN DEL CONCRETO REFORZADO</v>
          </cell>
          <cell r="C1762" t="str">
            <v>UN</v>
          </cell>
          <cell r="D1762">
            <v>14982</v>
          </cell>
        </row>
        <row r="1763">
          <cell r="A1763">
            <v>9637</v>
          </cell>
          <cell r="B1763" t="str">
            <v>LÁMINA DE FIBRA DE CARBONO PARA REFUERZO ESTRUCTURAL</v>
          </cell>
          <cell r="C1763" t="str">
            <v>UN</v>
          </cell>
          <cell r="D1763">
            <v>232100</v>
          </cell>
        </row>
        <row r="1764">
          <cell r="A1764">
            <v>9638</v>
          </cell>
          <cell r="B1764" t="str">
            <v>ADHESIVO EPÓXICO DE DOS COMPONENTES DE CONSISTENCIA PASTOSA</v>
          </cell>
          <cell r="C1764" t="str">
            <v>KG</v>
          </cell>
          <cell r="D1764">
            <v>65450</v>
          </cell>
        </row>
        <row r="1765">
          <cell r="A1765">
            <v>9639</v>
          </cell>
          <cell r="B1765" t="str">
            <v>MORTERO DE REPARACIÓN MONOCOMPONENTE</v>
          </cell>
          <cell r="C1765" t="str">
            <v>KG</v>
          </cell>
          <cell r="D1765">
            <v>6212</v>
          </cell>
        </row>
        <row r="1766">
          <cell r="A1766">
            <v>9640</v>
          </cell>
          <cell r="B1766" t="str">
            <v>RECUBRIMIENTO INHIBIDOR PROTECTOR DE CORROSIÓN MODIFICADO CON RESINA ACRÍLICA DE DOS COMPONENTES QUE IMPIDE LA OXIDACIÓN DEL ACERO DE REFUERZO.</v>
          </cell>
          <cell r="C1766" t="str">
            <v>KG</v>
          </cell>
          <cell r="D1766">
            <v>19123</v>
          </cell>
        </row>
        <row r="1767">
          <cell r="A1767">
            <v>9642</v>
          </cell>
          <cell r="B1767" t="str">
            <v>ADHESIVO EPÓXICO DE ALTA RESISTENCIA, ALTO MÓDULO Y BAJA VISCOSIDAD.</v>
          </cell>
          <cell r="C1767" t="str">
            <v>KG</v>
          </cell>
          <cell r="D1767">
            <v>97195</v>
          </cell>
        </row>
        <row r="1768">
          <cell r="A1768">
            <v>9643</v>
          </cell>
          <cell r="B1768" t="str">
            <v>FONDO DE JUNTA EN ESPUMA DE POLIETILENO DE BAJA DENSIDAD D= 6 mm</v>
          </cell>
          <cell r="C1768" t="str">
            <v>ML</v>
          </cell>
          <cell r="D1768">
            <v>323</v>
          </cell>
        </row>
        <row r="1769">
          <cell r="A1769">
            <v>9644</v>
          </cell>
          <cell r="B1769" t="str">
            <v>PERFIL DE PVC PARA SELLO DE JUNTA (CINTA FLEXIBLE PARA SELLO DE PVC).</v>
          </cell>
          <cell r="C1769" t="str">
            <v>ML</v>
          </cell>
          <cell r="D1769">
            <v>12138</v>
          </cell>
        </row>
        <row r="1770">
          <cell r="A1770">
            <v>9645</v>
          </cell>
          <cell r="B1770" t="str">
            <v>ADHESIVO ESPECIAL PARA EL PEGADO PLÁSTICO DE METALES MONOCOMPONENTE Y LIBRE DE SOLVENTES (300ml)</v>
          </cell>
          <cell r="C1770" t="str">
            <v>UN</v>
          </cell>
          <cell r="D1770">
            <v>41900</v>
          </cell>
        </row>
        <row r="1771">
          <cell r="A1771">
            <v>9646</v>
          </cell>
          <cell r="B1771" t="str">
            <v>OBTENCIÓN DE NÚCLEOS DE CONCRETO ENDURECIDO. NÚCLEOS DE 6"</v>
          </cell>
          <cell r="C1771" t="str">
            <v>UN</v>
          </cell>
          <cell r="D1771">
            <v>299226</v>
          </cell>
        </row>
        <row r="1772">
          <cell r="A1772">
            <v>9647</v>
          </cell>
          <cell r="B1772" t="str">
            <v>DISEÑO DE MEZCLAS DE CONCRETO CON TRES AGREGADOS PARA UNA RESISTENCIA DADA (INCLUYE CARACTERIZACIÓN)</v>
          </cell>
          <cell r="C1772" t="str">
            <v>UN</v>
          </cell>
          <cell r="D1772">
            <v>690200</v>
          </cell>
        </row>
        <row r="1773">
          <cell r="A1773">
            <v>9648</v>
          </cell>
          <cell r="B1773" t="str">
            <v>CORTE DE NÚCLEO PARA ENSAYO DE COMPRESIÓN</v>
          </cell>
          <cell r="C1773" t="str">
            <v>UN</v>
          </cell>
          <cell r="D1773">
            <v>29832</v>
          </cell>
        </row>
        <row r="1774">
          <cell r="A1774">
            <v>9649</v>
          </cell>
          <cell r="B1774" t="str">
            <v>CICATRIZANTE DE RAICES</v>
          </cell>
          <cell r="C1774" t="str">
            <v>GLN</v>
          </cell>
          <cell r="D1774">
            <v>35700</v>
          </cell>
        </row>
        <row r="1775">
          <cell r="A1775">
            <v>9650</v>
          </cell>
          <cell r="B1775" t="str">
            <v>LAMINA GALVANIZADA POR KILOGRAMOS</v>
          </cell>
          <cell r="C1775" t="str">
            <v>KG</v>
          </cell>
          <cell r="D1775">
            <v>4284</v>
          </cell>
        </row>
        <row r="1776">
          <cell r="A1776">
            <v>9651</v>
          </cell>
          <cell r="B1776" t="str">
            <v>ACERO ESTRUCTURAL PARA PUENTE PEATONAL TIPO TRANSMILENIO. Suministro, fabricación, transporte y montaje de estructura metálica con el siguiente esquema de protección y pintura:(Guía 6.7.1) Ver observ.</v>
          </cell>
          <cell r="C1776" t="str">
            <v>KG</v>
          </cell>
          <cell r="D1776">
            <v>14231</v>
          </cell>
        </row>
        <row r="1777">
          <cell r="A1777">
            <v>9652</v>
          </cell>
          <cell r="B1777" t="str">
            <v>ACERO ESTRUCTURAL PARA PUENTE PEATONAL TIPO TRANSMILENIO. Suministro, fabricación, transporte y montaje de estructura metálica con el siguiente esquema de protección y pintura:(Guía 6.7.2)Ver observ.</v>
          </cell>
          <cell r="C1777" t="str">
            <v>KG</v>
          </cell>
          <cell r="D1777">
            <v>13107</v>
          </cell>
        </row>
        <row r="1778">
          <cell r="A1778">
            <v>9653</v>
          </cell>
          <cell r="B1778" t="str">
            <v>ACERO ESTRUCTURAL PARA ESTACIÓN TIPO TRANSMILENIO. Suministro, fabricación, transporte y montaje de estructura metálica con el siguiente esquema de protección y pintura:(Guía 6.7.1) Ver observ.</v>
          </cell>
          <cell r="C1778" t="str">
            <v>KG</v>
          </cell>
          <cell r="D1778">
            <v>12630</v>
          </cell>
        </row>
        <row r="1779">
          <cell r="A1779">
            <v>9654</v>
          </cell>
          <cell r="B1779" t="str">
            <v>ACERO ESTRUCTURAL PARA ESTACIÓN TIPO TRANSMILENIO. Suministro, fabricación, transporte y montaje de estructura metálica con el siguiente esquema de protección y pintura:(Guía 6.7.2)Ver observ.</v>
          </cell>
          <cell r="C1779" t="str">
            <v>KG</v>
          </cell>
          <cell r="D1779">
            <v>11612</v>
          </cell>
        </row>
        <row r="1780">
          <cell r="A1780">
            <v>9655</v>
          </cell>
          <cell r="B1780" t="str">
            <v>ACERO ESTRUCTURAL PARA ESTACIÓN TIPO TRANSMILENIO. Suministro, fabricación, transporte y montaje de estructura metálica con el siguiente esquema de protección y pintura: Altern. Estación. Ver observ.</v>
          </cell>
          <cell r="C1780" t="str">
            <v>KG</v>
          </cell>
          <cell r="D1780">
            <v>11359</v>
          </cell>
        </row>
        <row r="1781">
          <cell r="A1781">
            <v>9656</v>
          </cell>
          <cell r="B1781" t="str">
            <v>GEOMALLA FORTGRID BX-50</v>
          </cell>
          <cell r="C1781" t="str">
            <v>M2</v>
          </cell>
          <cell r="D1781">
            <v>9963</v>
          </cell>
        </row>
        <row r="1782">
          <cell r="A1782">
            <v>9662</v>
          </cell>
          <cell r="B1782" t="str">
            <v>PISO PRETENSADO e= 50 mm PARA ESTACIONES Y PUENTES TIPO TRANSMILENIO. NO INCLUYE TRANSPORTE</v>
          </cell>
          <cell r="C1782" t="str">
            <v>M2</v>
          </cell>
          <cell r="D1782">
            <v>281138</v>
          </cell>
        </row>
        <row r="1783">
          <cell r="A1783">
            <v>9663</v>
          </cell>
          <cell r="B1783" t="str">
            <v>PISO PRETENSADO e= 70 mm PARA ESTACIONES Y PUENTES TIPO TRANSMILENIO. NO INCLUYE TRANSPORTE</v>
          </cell>
          <cell r="C1783" t="str">
            <v>M2</v>
          </cell>
          <cell r="D1783">
            <v>298631</v>
          </cell>
        </row>
        <row r="1784">
          <cell r="A1784">
            <v>9666</v>
          </cell>
          <cell r="B1784" t="str">
            <v>REGISTRO DE CIERRE 1/2" EN PVC. VÁLVULA CIERRE RÁPIDO EN PVC UNIVERSAL SOLDADA</v>
          </cell>
          <cell r="C1784" t="str">
            <v>UN</v>
          </cell>
          <cell r="D1784">
            <v>30663</v>
          </cell>
        </row>
        <row r="1785">
          <cell r="A1785">
            <v>9667</v>
          </cell>
          <cell r="B1785" t="str">
            <v>REGISTRO DE CIERRE 3/4" EN PVC. VÁLVULA CIERRE RÁPIDO EN PVC UNIVERSAL SOLDADA</v>
          </cell>
          <cell r="C1785" t="str">
            <v>UN</v>
          </cell>
          <cell r="D1785">
            <v>35263</v>
          </cell>
        </row>
        <row r="1786">
          <cell r="A1786">
            <v>9668</v>
          </cell>
          <cell r="B1786" t="str">
            <v>REGISTRO DE CIERRE 1" EN PVC. VÁLVULA CIERRE RÁPIDO EN PVC UNIVERSAL SOLDADA</v>
          </cell>
          <cell r="C1786" t="str">
            <v>UN</v>
          </cell>
          <cell r="D1786">
            <v>49760</v>
          </cell>
        </row>
        <row r="1787">
          <cell r="A1787">
            <v>9669</v>
          </cell>
          <cell r="B1787" t="str">
            <v>REGISTRO DE CIERRE 1 1/2" EN PVC. VÁLVULA CIERRE RÁPIDO EN PVC UNIVERSAL SOLDADA</v>
          </cell>
          <cell r="C1787" t="str">
            <v>UN</v>
          </cell>
          <cell r="D1787">
            <v>84303</v>
          </cell>
        </row>
        <row r="1788">
          <cell r="A1788">
            <v>9670</v>
          </cell>
          <cell r="B1788" t="str">
            <v>REGISTRO DE CIERRE 2" EN PVC. VÁLVULA CIERRE RÁPIDO EN PVC UNIVERSAL SOLDADA</v>
          </cell>
          <cell r="C1788" t="str">
            <v>UN</v>
          </cell>
          <cell r="D1788">
            <v>122857</v>
          </cell>
        </row>
        <row r="1789">
          <cell r="A1789">
            <v>9671</v>
          </cell>
          <cell r="B1789" t="str">
            <v>MEZCLA ASFÁLTICA EN CALIENTE DENSA MD10 CON CEMENTO ASFÁLTICO 60-70</v>
          </cell>
          <cell r="C1789" t="str">
            <v>M3</v>
          </cell>
          <cell r="D1789">
            <v>407200</v>
          </cell>
        </row>
        <row r="1790">
          <cell r="A1790">
            <v>9672</v>
          </cell>
          <cell r="B1790" t="str">
            <v>MEZCLA ASFÁLTICA EN CALIENTE DENSA MD12 CON CEMENTO ASFÁLTICO 60-70</v>
          </cell>
          <cell r="C1790" t="str">
            <v>M3</v>
          </cell>
          <cell r="D1790">
            <v>384259</v>
          </cell>
        </row>
        <row r="1791">
          <cell r="A1791">
            <v>9673</v>
          </cell>
          <cell r="B1791" t="str">
            <v>MEZCLA ASFÁLTICA EN CALIENTE DENSA MD20 CON CEMENTO ASFÁLTICO 60-70</v>
          </cell>
          <cell r="C1791" t="str">
            <v>M3</v>
          </cell>
          <cell r="D1791">
            <v>378524</v>
          </cell>
        </row>
        <row r="1792">
          <cell r="A1792">
            <v>9682</v>
          </cell>
          <cell r="B1792" t="str">
            <v>PINTURA PARA RECUBRIMIENTO ACRÍLICO, IMPERMEABLE, DECORATIVO, EN COLORES MONOCOMPONENTES, CON ACABADO MATE PARA SUPERFICIES EN CONCRETO, MORTERO O FIBROCEMENTO</v>
          </cell>
          <cell r="C1792" t="str">
            <v>GLN</v>
          </cell>
          <cell r="D1792">
            <v>50316</v>
          </cell>
        </row>
        <row r="1793">
          <cell r="A1793">
            <v>9685</v>
          </cell>
          <cell r="B1793" t="str">
            <v>TUBO  EMT 3"</v>
          </cell>
          <cell r="C1793" t="str">
            <v>ML</v>
          </cell>
          <cell r="D1793">
            <v>32339</v>
          </cell>
        </row>
        <row r="1794">
          <cell r="A1794">
            <v>9686</v>
          </cell>
          <cell r="B1794" t="str">
            <v>TUBERIA CONDUIT GALVANIZADA IMC D=2"</v>
          </cell>
          <cell r="C1794" t="str">
            <v>ML</v>
          </cell>
          <cell r="D1794">
            <v>31585</v>
          </cell>
        </row>
        <row r="1795">
          <cell r="A1795">
            <v>9687</v>
          </cell>
          <cell r="B1795" t="str">
            <v>UNIÓN CONDUIT GALVANIZADA IMC D=2"</v>
          </cell>
          <cell r="C1795" t="str">
            <v>UN</v>
          </cell>
          <cell r="D1795">
            <v>4808</v>
          </cell>
        </row>
        <row r="1796">
          <cell r="A1796">
            <v>9688</v>
          </cell>
          <cell r="B1796" t="str">
            <v>TUBO CONDUIT GALVANIZADO IMC 3/4"</v>
          </cell>
          <cell r="C1796" t="str">
            <v>ML</v>
          </cell>
          <cell r="D1796">
            <v>11067</v>
          </cell>
        </row>
        <row r="1797">
          <cell r="A1797">
            <v>9689</v>
          </cell>
          <cell r="B1797" t="str">
            <v>UNIÓN CONDUIT GALVANIZADO IMC 3/4"</v>
          </cell>
          <cell r="C1797" t="str">
            <v>UN</v>
          </cell>
          <cell r="D1797">
            <v>954</v>
          </cell>
        </row>
        <row r="1798">
          <cell r="A1798">
            <v>9690</v>
          </cell>
          <cell r="B1798" t="str">
            <v>TUBO  EMT 1 1/4"</v>
          </cell>
          <cell r="C1798" t="str">
            <v>ML</v>
          </cell>
          <cell r="D1798">
            <v>11008</v>
          </cell>
        </row>
        <row r="1799">
          <cell r="A1799">
            <v>9691</v>
          </cell>
          <cell r="B1799" t="str">
            <v>CURVA GALVANIZADA 1" EMT</v>
          </cell>
          <cell r="C1799" t="str">
            <v>UN</v>
          </cell>
          <cell r="D1799">
            <v>2450</v>
          </cell>
        </row>
        <row r="1800">
          <cell r="A1800">
            <v>9692</v>
          </cell>
          <cell r="B1800" t="str">
            <v>CABLES POSTENSADOS (Incl. Torón de 5/8" ASTM A 416, Grado 270k, anclajes de acuerdo con planos, ductos metálicos galvanizados, equipo para inyectar (Bomba+Mezclador), ... Ver Observaciones</v>
          </cell>
          <cell r="C1800" t="str">
            <v>TON-M</v>
          </cell>
          <cell r="D1800">
            <v>881</v>
          </cell>
        </row>
        <row r="1801">
          <cell r="A1801">
            <v>9694</v>
          </cell>
          <cell r="B1801" t="str">
            <v>MORTERO SIN CONTRACCIÓN DE ALTAS RESISTENCIAS</v>
          </cell>
          <cell r="C1801" t="str">
            <v>KG</v>
          </cell>
          <cell r="D1801">
            <v>3527</v>
          </cell>
        </row>
        <row r="1802">
          <cell r="A1802">
            <v>9695</v>
          </cell>
          <cell r="B1802" t="str">
            <v>LIMPIEZA GRADO DE LIMPIEZA SEGÚN NORMA SSPC-SP1 - LIMPIEZA CON SOLVENTES PARA ESTRUCTURA PESADA</v>
          </cell>
          <cell r="C1802" t="str">
            <v>KG</v>
          </cell>
          <cell r="D1802">
            <v>152</v>
          </cell>
        </row>
        <row r="1803">
          <cell r="A1803">
            <v>9696</v>
          </cell>
          <cell r="B1803" t="str">
            <v>LIMPIEZA GRADO DE LIMPIEZA SEGÚN NORMA SSPC-SP2 - LIMPIEZA MANUAL PARA ESTRUCTURA PESADA</v>
          </cell>
          <cell r="C1803" t="str">
            <v>KG</v>
          </cell>
          <cell r="D1803">
            <v>152</v>
          </cell>
        </row>
        <row r="1804">
          <cell r="A1804">
            <v>9697</v>
          </cell>
          <cell r="B1804" t="str">
            <v>LIMPIEZA GRADO DE LIMPIEZA SEGÚN NORMA SSPC-SP3 - LIMPIEZA CON HERRAMIENTAS ELÉCTRICAS PARA ESTRUCTURA PESADA</v>
          </cell>
          <cell r="C1804" t="str">
            <v>KG</v>
          </cell>
          <cell r="D1804">
            <v>154</v>
          </cell>
        </row>
        <row r="1805">
          <cell r="A1805">
            <v>9698</v>
          </cell>
          <cell r="B1805" t="str">
            <v>LIMPIEZA GRADO DE LIMPIEZA SEGÚN NORMA SSPC-SP5 - LIMPIEZA CON ABRASIVO METAL BLANCO PARA ESTRUCTURA PESADA</v>
          </cell>
          <cell r="C1805" t="str">
            <v>KG</v>
          </cell>
          <cell r="D1805">
            <v>166</v>
          </cell>
        </row>
        <row r="1806">
          <cell r="A1806">
            <v>9699</v>
          </cell>
          <cell r="B1806" t="str">
            <v>LIMPIEZA GRADO DE LIMPIEZA SEGÚN NORMA SSPC-SP7 - LIMPIEZA CON CHORRO ABRASIVO BRUSH-OFF PARA ESTRUCTURA PESADA</v>
          </cell>
          <cell r="C1806" t="str">
            <v>KG</v>
          </cell>
          <cell r="D1806">
            <v>182</v>
          </cell>
        </row>
        <row r="1807">
          <cell r="A1807">
            <v>9700</v>
          </cell>
          <cell r="B1807" t="str">
            <v>LIMPIEZA GRADO DE LIMPIEZA SEGÚN NORMA SSPC-SP6 - LIMPIEZA CON CHORRO ABRASIVO COMERCIAL PARA ESTRUCTURA PESADA</v>
          </cell>
          <cell r="C1807" t="str">
            <v>KG</v>
          </cell>
          <cell r="D1807">
            <v>172</v>
          </cell>
        </row>
        <row r="1808">
          <cell r="A1808">
            <v>9701</v>
          </cell>
          <cell r="B1808" t="str">
            <v>LIMPIEZA GRADO DE LIMPIEZA SEGÚN NORMA SSPC-SP10 - LIMPIEZA CON CHORRO ABRASIVO METAL CASI BLANCO PARA ESTRUCTURA PESADA</v>
          </cell>
          <cell r="C1808" t="str">
            <v>KG</v>
          </cell>
          <cell r="D1808">
            <v>177</v>
          </cell>
        </row>
        <row r="1809">
          <cell r="A1809">
            <v>9704</v>
          </cell>
          <cell r="B1809" t="str">
            <v>ESCOLTA - COSTO POR ESCOLTA EN CADA RECORRIDO EN PERÍMETRO URBANO</v>
          </cell>
          <cell r="C1809" t="str">
            <v>VIAJE</v>
          </cell>
          <cell r="D1809">
            <v>47600</v>
          </cell>
        </row>
        <row r="1810">
          <cell r="A1810">
            <v>9705</v>
          </cell>
          <cell r="B1810" t="str">
            <v>TRANSPORTE DE EQUIPO DE UNA TONELADA POR VIAJE DIURNO SIN ESCOLTA</v>
          </cell>
          <cell r="C1810" t="str">
            <v>VIAJE</v>
          </cell>
          <cell r="D1810">
            <v>187425</v>
          </cell>
        </row>
        <row r="1811">
          <cell r="A1811">
            <v>9706</v>
          </cell>
          <cell r="B1811" t="str">
            <v>TRANSPORTE DE EQUIPO DE CINCO TONELADAS POR VIAJE DIURNO SIN ESCOLTA</v>
          </cell>
          <cell r="C1811" t="str">
            <v>VIAJE</v>
          </cell>
          <cell r="D1811">
            <v>389725</v>
          </cell>
        </row>
        <row r="1812">
          <cell r="A1812">
            <v>9707</v>
          </cell>
          <cell r="B1812" t="str">
            <v>TRANSPORTE DE EQUIPO DE DIEZ TONELADAS POR VIAJE DIURNO SIN ESCOLTA</v>
          </cell>
          <cell r="C1812" t="str">
            <v>VIAJE</v>
          </cell>
          <cell r="D1812">
            <v>639625</v>
          </cell>
        </row>
        <row r="1813">
          <cell r="A1813">
            <v>9708</v>
          </cell>
          <cell r="B1813" t="str">
            <v>TRANSPORTE DE EQUIPO DE QUINCE TONELADAS POR VIAJE DIURNO SIN ESCOLTA</v>
          </cell>
          <cell r="C1813" t="str">
            <v>VIAJE</v>
          </cell>
          <cell r="D1813">
            <v>887145</v>
          </cell>
        </row>
        <row r="1814">
          <cell r="A1814">
            <v>9709</v>
          </cell>
          <cell r="B1814" t="str">
            <v>TARIFA MES - PERSONAL TÉCNICO - TOPÓGRAFO INSPECTOR HORARIO NOCTURNO (No incluye Factor de Prestaciones)</v>
          </cell>
          <cell r="C1814" t="str">
            <v>MES</v>
          </cell>
          <cell r="D1814">
            <v>3449250</v>
          </cell>
        </row>
        <row r="1815">
          <cell r="A1815">
            <v>9710</v>
          </cell>
          <cell r="B1815" t="str">
            <v>TARIFA MES - PERSONAL TÉCNICO - LABORATORISTA INSPECTOR HORARIO NOCTURNO (No incluye Factor de Prestaciones)</v>
          </cell>
          <cell r="C1815" t="str">
            <v>MES</v>
          </cell>
          <cell r="D1815">
            <v>3056400</v>
          </cell>
        </row>
        <row r="1816">
          <cell r="A1816">
            <v>9711</v>
          </cell>
          <cell r="B1816" t="str">
            <v>TARIFA MES - PERSONAL TÉCNICO - INSPECTOR 2 HORARIO NOCTURNO (No incluye Factor de Prestaciones)</v>
          </cell>
          <cell r="C1816" t="str">
            <v>MES</v>
          </cell>
          <cell r="D1816">
            <v>2259900</v>
          </cell>
        </row>
        <row r="1817">
          <cell r="A1817">
            <v>9712</v>
          </cell>
          <cell r="B1817" t="str">
            <v>TARIFA MES - PERSONAL AUXILIAR TÉCNICO - CADENERO 1 - HORARIO NOCTURNO (No incluye Factor de Prestaciones)</v>
          </cell>
          <cell r="C1817" t="str">
            <v>MES</v>
          </cell>
          <cell r="D1817">
            <v>2138400</v>
          </cell>
        </row>
        <row r="1818">
          <cell r="A1818">
            <v>9713</v>
          </cell>
          <cell r="B1818" t="str">
            <v>TARIFA MES - PERSONAL AUXILIAR TÉCNICO - CADENERO 2 - HORARIO NOCTURNO (No incluye Factor de Prestaciones)</v>
          </cell>
          <cell r="C1818" t="str">
            <v>MES</v>
          </cell>
          <cell r="D1818">
            <v>1863000</v>
          </cell>
        </row>
        <row r="1819">
          <cell r="A1819">
            <v>9714</v>
          </cell>
          <cell r="B1819" t="str">
            <v>TARIFA MES - PERSONAL AUXILIAR TÉCNICO - SECRETARIA - CONDUCTOR O MOTORISTA - HORARIO NOCTURNO (No incluye Factor de Prestaciones)</v>
          </cell>
          <cell r="C1819" t="str">
            <v>MES</v>
          </cell>
          <cell r="D1819">
            <v>1551150</v>
          </cell>
        </row>
        <row r="1820">
          <cell r="A1820">
            <v>9715</v>
          </cell>
          <cell r="B1820" t="str">
            <v>TARIFA MES - PERSONAL DE OBRA - MAESTRO DE OBRA - HORARIO NOCTURNO (No incluye Factor de Prestaciones)</v>
          </cell>
          <cell r="C1820" t="str">
            <v>MES</v>
          </cell>
          <cell r="D1820">
            <v>3555102</v>
          </cell>
        </row>
        <row r="1821">
          <cell r="A1821">
            <v>9716</v>
          </cell>
          <cell r="B1821" t="str">
            <v>ASFALTO EN FRÍO - BULTO DE 25 Kg</v>
          </cell>
          <cell r="C1821" t="str">
            <v>BULTO</v>
          </cell>
          <cell r="D1821">
            <v>33915</v>
          </cell>
        </row>
        <row r="1822">
          <cell r="A1822">
            <v>9717</v>
          </cell>
          <cell r="B1822" t="str">
            <v>MEZCLA ASFÁLTICA EN FRÍO</v>
          </cell>
          <cell r="C1822" t="str">
            <v>M3</v>
          </cell>
          <cell r="D1822">
            <v>1865920</v>
          </cell>
        </row>
        <row r="1823">
          <cell r="A1823">
            <v>9718</v>
          </cell>
          <cell r="B1823" t="str">
            <v>MORTERO DE FRAGUADO Y ENDURECIMIENTO RÁPIDO PARA REPARACIONES  Y REPARCHEOS EN SUPERFICIES DE CONCRETO CON UN RANGO DE TEMPERATURA ENTRE 5°C Y 30°C</v>
          </cell>
          <cell r="C1823" t="str">
            <v>KG</v>
          </cell>
          <cell r="D1823">
            <v>7009</v>
          </cell>
        </row>
        <row r="1824">
          <cell r="A1824">
            <v>9719</v>
          </cell>
          <cell r="B1824" t="str">
            <v>EPÓXICO DE DOS COMPONENTES PARA ADHERENCIA ENTRE CONCRETO FRESCO A ENDURECIDO EXPUESTO A ALTAS TEMPERATURAS DE CONSISTENCIA VISCOSA</v>
          </cell>
          <cell r="C1824" t="str">
            <v>KG</v>
          </cell>
          <cell r="D1824">
            <v>82425</v>
          </cell>
        </row>
        <row r="1825">
          <cell r="A1825">
            <v>9720</v>
          </cell>
          <cell r="B1825" t="str">
            <v>DETERMINACIÓN DE LA RESISTENCIA DE MORTEROS DE CEMENTO HIDRÁULICO A LA COMPRESIÓN, USANDO CUBOS DE 50 MM DE LADO (UNIDAD)</v>
          </cell>
          <cell r="C1825" t="str">
            <v>UN</v>
          </cell>
          <cell r="D1825">
            <v>9520</v>
          </cell>
        </row>
        <row r="1826">
          <cell r="A1826">
            <v>9721</v>
          </cell>
          <cell r="B1826" t="str">
            <v>ALQUILER MES - ESTACIÓN DE TOPOGRAFÍA CON TRÍPODE, DOS BASTONES, DOS PRISMAS CON PORTAPRISMA</v>
          </cell>
          <cell r="C1826" t="str">
            <v>MES</v>
          </cell>
          <cell r="D1826">
            <v>1852830</v>
          </cell>
        </row>
        <row r="1827">
          <cell r="A1827">
            <v>9722</v>
          </cell>
          <cell r="B1827" t="str">
            <v>ALQUILER MES - SISTEMA GPS, BASE, ROVER Y COLECTOR DE DATOS</v>
          </cell>
          <cell r="C1827" t="str">
            <v>MES</v>
          </cell>
          <cell r="D1827">
            <v>6793710</v>
          </cell>
        </row>
        <row r="1828">
          <cell r="A1828">
            <v>9723</v>
          </cell>
          <cell r="B1828" t="str">
            <v>HIDROFUGANTE - PROTECTOR DEL CONCRETO - con ingrediente activo 100% en base a siliconas órganoreactivas de alta penetración</v>
          </cell>
          <cell r="C1828" t="str">
            <v>LT</v>
          </cell>
          <cell r="D1828">
            <v>9750</v>
          </cell>
        </row>
        <row r="1829">
          <cell r="A1829">
            <v>9724</v>
          </cell>
          <cell r="B1829" t="str">
            <v>PORTÁTILES - Procesador minimo: intel, Core i3 4005U, celeron o similar, Memoria RAM de 4 GB(2x2048 MB) Disco duro de 500gb a 7200 rpm Pantalla LED HP BrightView widescreen alta definición con 35,6 cm</v>
          </cell>
          <cell r="C1829" t="str">
            <v>UN/MES</v>
          </cell>
          <cell r="D1829">
            <v>128520</v>
          </cell>
        </row>
        <row r="1830">
          <cell r="A1830">
            <v>9725</v>
          </cell>
          <cell r="B1830" t="str">
            <v>IMPRESORA MULTIFUNCIONAL MONOCROMÁTICA 4 en 1, COPIADORA, IMPRESORA, SCANER Y FAX. 35 ppm, RENDIMIENTO 5000 PAG.</v>
          </cell>
          <cell r="C1830" t="str">
            <v>UN/MES</v>
          </cell>
          <cell r="D1830">
            <v>71400</v>
          </cell>
        </row>
        <row r="1831">
          <cell r="A1831">
            <v>9726</v>
          </cell>
          <cell r="B1831" t="str">
            <v>INSECTICIDA</v>
          </cell>
          <cell r="C1831" t="str">
            <v>LT</v>
          </cell>
          <cell r="D1831">
            <v>28990</v>
          </cell>
        </row>
        <row r="1832">
          <cell r="A1832">
            <v>9727</v>
          </cell>
          <cell r="B1832" t="str">
            <v>CÁMARA DIGITAL COMPACTA MÍNIMO 16.2 MEGAPIXELES, MEMORIA DE 8 GB, VÍDEO HD CON PAUSA Y ZOOM</v>
          </cell>
          <cell r="C1832" t="str">
            <v>DIA</v>
          </cell>
          <cell r="D1832">
            <v>91900</v>
          </cell>
        </row>
        <row r="1833">
          <cell r="A1833">
            <v>9728</v>
          </cell>
          <cell r="B1833" t="str">
            <v>POSTE METALICO H=12m BRAZO SENCILLO PINTADO</v>
          </cell>
          <cell r="C1833" t="str">
            <v>UN</v>
          </cell>
          <cell r="D1833">
            <v>1808800</v>
          </cell>
        </row>
        <row r="1834">
          <cell r="A1834">
            <v>9733</v>
          </cell>
          <cell r="B1834" t="str">
            <v>MALLA PARA GAVIÓN CALIBRE 13.0 HUECO DE 8 cm x 10 cm (7.5 cm x 7.5 cm) de 2m x 1m x 1m</v>
          </cell>
          <cell r="C1834" t="str">
            <v>UN</v>
          </cell>
          <cell r="D1834">
            <v>82110</v>
          </cell>
        </row>
        <row r="1835">
          <cell r="A1835">
            <v>9734</v>
          </cell>
          <cell r="B1835" t="str">
            <v>CAMARA PREFABRICADA 37°  D= 120 cm, CAMPANA ESPIGO. - NO INCLUYE TRANSPORTE</v>
          </cell>
          <cell r="C1835" t="str">
            <v>UN</v>
          </cell>
          <cell r="D1835">
            <v>4173617</v>
          </cell>
        </row>
        <row r="1836">
          <cell r="A1836">
            <v>9735</v>
          </cell>
          <cell r="B1836" t="str">
            <v>CÁMARA PREFABRICADA 22°  D= 120 cm, CAMPANA ESPIGO. - NO INCLUYE TRANSPORTE</v>
          </cell>
          <cell r="C1836" t="str">
            <v>UN</v>
          </cell>
          <cell r="D1836">
            <v>3843129</v>
          </cell>
        </row>
        <row r="1837">
          <cell r="A1837">
            <v>9736</v>
          </cell>
          <cell r="B1837" t="str">
            <v>JUNTA DE DILATACIÓN - TRAMOS DE 1.00 m (Movimiento +/- 25 mm)</v>
          </cell>
          <cell r="C1837" t="str">
            <v>ML</v>
          </cell>
          <cell r="D1837">
            <v>779667</v>
          </cell>
        </row>
        <row r="1838">
          <cell r="A1838">
            <v>9737</v>
          </cell>
          <cell r="B1838" t="str">
            <v>ENTIBADO METÁLICO SISTEMA CAJÓN MÓDULO BASE KS 100.</v>
          </cell>
          <cell r="C1838" t="str">
            <v>UN</v>
          </cell>
          <cell r="D1838">
            <v>2598960</v>
          </cell>
        </row>
        <row r="1839">
          <cell r="A1839">
            <v>9738</v>
          </cell>
          <cell r="B1839" t="str">
            <v>EXTENSIÓN RIOSTRA DE 1000 mm PARA ENTIBADO METÁLICO SISTEMA CAJÓN MÓDULO BASE KS 100.</v>
          </cell>
          <cell r="C1839" t="str">
            <v>TRAMO</v>
          </cell>
          <cell r="D1839">
            <v>91630</v>
          </cell>
        </row>
        <row r="1840">
          <cell r="A1840">
            <v>9739</v>
          </cell>
          <cell r="B1840" t="str">
            <v>REJILLA NO RECICLABLE 0.835 X 0.455 x 0.10</v>
          </cell>
          <cell r="C1840" t="str">
            <v>UN</v>
          </cell>
          <cell r="D1840">
            <v>699125</v>
          </cell>
        </row>
        <row r="1841">
          <cell r="A1841">
            <v>9740</v>
          </cell>
          <cell r="B1841" t="str">
            <v>REJILLA NO RECICLABLE 0.50 X 0.50 x 0.07</v>
          </cell>
          <cell r="C1841" t="str">
            <v>UN</v>
          </cell>
          <cell r="D1841">
            <v>422569</v>
          </cell>
        </row>
        <row r="1842">
          <cell r="A1842">
            <v>9741</v>
          </cell>
          <cell r="B1842" t="str">
            <v>REJILLA NO RECICLABLE 0.50 X 0.50 x 0.10</v>
          </cell>
          <cell r="C1842" t="str">
            <v>UN</v>
          </cell>
          <cell r="D1842">
            <v>480165</v>
          </cell>
        </row>
        <row r="1843">
          <cell r="A1843">
            <v>9742</v>
          </cell>
          <cell r="B1843" t="str">
            <v>REJILLA NO RECICLABLE 0.835 X 0.455 x 0.14</v>
          </cell>
          <cell r="C1843" t="str">
            <v>UN</v>
          </cell>
          <cell r="D1843">
            <v>987700</v>
          </cell>
        </row>
        <row r="1844">
          <cell r="A1844">
            <v>9743</v>
          </cell>
          <cell r="B1844" t="str">
            <v>PRUEBA DE HERMETICIDAD POR EL MÉTODO DE PRESIÓN POSITIVA CON AIRE PARA REDES DE ALCANTARILLADO - TRAMOS DE Ø 6" A Ø 12"</v>
          </cell>
          <cell r="C1844" t="str">
            <v>TRAMO</v>
          </cell>
          <cell r="D1844">
            <v>493850</v>
          </cell>
        </row>
        <row r="1845">
          <cell r="A1845">
            <v>9744</v>
          </cell>
          <cell r="B1845" t="str">
            <v>PRUEBA DE HERMETICIDAD POR EL MÉTODO DE PRESIÓN POSITIVA CON AIRE PARA REDES DE ALCANTARILLADO - TRAMOS DE Ø 14" A Ø 24"</v>
          </cell>
          <cell r="C1845" t="str">
            <v>TRAMO</v>
          </cell>
          <cell r="D1845">
            <v>618800</v>
          </cell>
        </row>
        <row r="1846">
          <cell r="A1846">
            <v>9745</v>
          </cell>
          <cell r="B1846" t="str">
            <v>PRUEBA DE HERMETICIDAD POR EL MÉTODO DE PRESIÓN POSITIVA CON AIRE PARA REDES DE ALCANTARILLADO - TRAMOS DE Ø 27" A Ø 40"</v>
          </cell>
          <cell r="C1846" t="str">
            <v>TRAMO</v>
          </cell>
          <cell r="D1846">
            <v>749700</v>
          </cell>
        </row>
        <row r="1847">
          <cell r="A1847">
            <v>9746</v>
          </cell>
          <cell r="B1847" t="str">
            <v>PRUEBA DE HERMETICIDAD POR EL MÉTODO DE PRESIÓN POSITIVA CON AIRE PARA REDES DE ALCANTARILLADO - TRAMOS DE Ø 42" A Ø 50"</v>
          </cell>
          <cell r="C1847" t="str">
            <v>TRAMO</v>
          </cell>
          <cell r="D1847">
            <v>892500</v>
          </cell>
        </row>
        <row r="1848">
          <cell r="A1848">
            <v>9747</v>
          </cell>
          <cell r="B1848" t="str">
            <v>RAJÓN = 6" A 12" (15 - 30 cm)</v>
          </cell>
          <cell r="C1848" t="str">
            <v>M3</v>
          </cell>
          <cell r="D1848">
            <v>38080</v>
          </cell>
        </row>
        <row r="1849">
          <cell r="A1849">
            <v>9748</v>
          </cell>
          <cell r="B1849" t="str">
            <v>ESLINGA DE CADENA (PULPO)</v>
          </cell>
          <cell r="C1849" t="str">
            <v>UN</v>
          </cell>
          <cell r="D1849">
            <v>907970</v>
          </cell>
        </row>
        <row r="1850">
          <cell r="A1850">
            <v>9752</v>
          </cell>
          <cell r="B1850" t="str">
            <v>MARTILLO DEMOLEDOR DE BAJO IMPACTO</v>
          </cell>
          <cell r="C1850" t="str">
            <v>HR</v>
          </cell>
          <cell r="D1850">
            <v>6113</v>
          </cell>
        </row>
        <row r="1851">
          <cell r="A1851">
            <v>9753</v>
          </cell>
          <cell r="B1851" t="str">
            <v>EQUIPO DE SOLDADURA - EQUIPO DE SOLDADURA ELECTRICO, TRIFÁSICO. SOLDADURA CON ELECTRODO REVESTIDO DESDE 160 AMP. TRIFÁSICO 220V</v>
          </cell>
          <cell r="C1851" t="str">
            <v>HR</v>
          </cell>
          <cell r="D1851">
            <v>13388</v>
          </cell>
        </row>
        <row r="1852">
          <cell r="A1852">
            <v>9754</v>
          </cell>
          <cell r="B1852" t="str">
            <v>PINTURA (LÁTEX) ACRÍLICA BASE AGUA - Pintura base agua con tecnología acrílica avanzada de uso exterior que ofrece protección a rayos ultravioleta y factores climáticos.</v>
          </cell>
          <cell r="C1852" t="str">
            <v>GLN</v>
          </cell>
          <cell r="D1852">
            <v>64199</v>
          </cell>
        </row>
        <row r="1853">
          <cell r="A1853">
            <v>9755</v>
          </cell>
          <cell r="B1853" t="str">
            <v>LEVANTAMIENTO DE FALLAS CON EQUIPO DE ALTO RENDIMIENTO Y DETERMINACIÓN DEL ÍNDICE DE CONDICIÓN DEL PAVIMENTO-PCI. PAV FLEXIBLE Y/O RÍGIDO MALLA VIAL RURAL BOGOTÁ. INCL. VER OBSERVACIONES.</v>
          </cell>
          <cell r="C1853" t="str">
            <v>Km-Car</v>
          </cell>
          <cell r="D1853">
            <v>148219</v>
          </cell>
        </row>
        <row r="1854">
          <cell r="A1854">
            <v>9756</v>
          </cell>
          <cell r="B1854" t="str">
            <v>LEVANTAMIENTO DE FALLAS CON EQUIPO DE ALTO RENDIMIENTO Y DETERMINACIÓN DEL ÍNDICE DE CONDICIÓN DEL PAVIMENTO-PCI. PAV. CON SUPERFICIE EN ADOQUÍN EN LA MALLA VIAL RURAL BOGOTÁ. INCL. VER OBSERVACIONES.</v>
          </cell>
          <cell r="C1854" t="str">
            <v>Km-Car</v>
          </cell>
          <cell r="D1854">
            <v>148219</v>
          </cell>
        </row>
        <row r="1855">
          <cell r="A1855">
            <v>9757</v>
          </cell>
          <cell r="B1855" t="str">
            <v>LEVANTAMIENTO FALLAS CON EQUIPO ALTO RENDIMIENTO Y DETERMINACIÓN DEL ÍNDICE DE CONDICIÓN DE VÍAS SIN SUPERFICIE-URCI. PAV. SUPERFICIE EN AFIRMADO EN MALLA VIAL RURAL BOGOTÁ. INCL. VER OBSERVACIONES.</v>
          </cell>
          <cell r="C1855" t="str">
            <v>Km-Car</v>
          </cell>
          <cell r="D1855">
            <v>136550</v>
          </cell>
        </row>
        <row r="1856">
          <cell r="A1856">
            <v>9758</v>
          </cell>
          <cell r="B1856" t="str">
            <v>LEVANTAMIENTO FALLAS CON EQUIPO ALTO RENDIMIENTO. VÍAS CON SUPERFICIE EN PLACA HUELLA EN LA MALLA VIAL RURAL BOGOTÁ. INCL. VER OBSERVACIONES.</v>
          </cell>
          <cell r="C1856" t="str">
            <v>Km-Car</v>
          </cell>
          <cell r="D1856">
            <v>163750</v>
          </cell>
        </row>
        <row r="1857">
          <cell r="A1857">
            <v>9759</v>
          </cell>
          <cell r="B1857" t="str">
            <v>MEDICIÓN PERFIL LONGITUDINAL CON EQUIPO DE ALTO RENDIMIENTO Y DETERMINACIÓN DEL IRI. PAV. CON SUPERFICIE FLEXIBLE,RÍGIDA Y/O AFIRMADO MALLA VIAL RURAL BOGOTÁ. INCL. VER OBSERVACIONES</v>
          </cell>
          <cell r="C1857" t="str">
            <v>Km-Car</v>
          </cell>
          <cell r="D1857">
            <v>78100</v>
          </cell>
        </row>
        <row r="1858">
          <cell r="A1858">
            <v>9760</v>
          </cell>
          <cell r="B1858" t="str">
            <v>TOMA DEFLEXIONES CON EQUIPO DE ALTO RENDIMIENTO (FWD O HWD) PARA EVALUACIÓN DE CAPACIDAD ESTRUCTURAL EN PAVIMENTOS CON SUPERFICIE FLEXIBLE EN LA MALLA VIAL RURAL DE BOGOTÁ. INCL. VER OBSERVACIONES</v>
          </cell>
          <cell r="C1858" t="str">
            <v>Pto.3R</v>
          </cell>
          <cell r="D1858">
            <v>19625</v>
          </cell>
        </row>
        <row r="1859">
          <cell r="A1859">
            <v>9761</v>
          </cell>
          <cell r="B1859" t="str">
            <v>TOMA DEFLEXIONES CON EQUIPO DE ALTO RENDIMIENTO (FWD O HWD) PARA EVALUACIÓN DE CAPACIDAD ESTRUCTURAL EN PAVIMENTOS CON SUPERFICIE RÍGIDA EN LA MALLA VIAL RURAL DE BOGOTÁ. INCL. VER OBSERVACIONES</v>
          </cell>
          <cell r="C1859" t="str">
            <v>Pto.3R</v>
          </cell>
          <cell r="D1859">
            <v>26125</v>
          </cell>
        </row>
        <row r="1860">
          <cell r="A1860">
            <v>9762</v>
          </cell>
          <cell r="B1860" t="str">
            <v>DETERMINACIÓN ESPESORES PAV. SUPERF. FLEXIBLE Y/O RÍGIDA CON EQUIPO DE ALTO RENDIMIENTO GEORRADAR, MÍNIMO 2 ANTENAS:1: 1000 MHZ Y 2:ENTRE 300-600 MHZ. MALLA VIAL RURAL BOGOTÁ. INCL. VER OBSERVACIONES</v>
          </cell>
          <cell r="C1860" t="str">
            <v>Km-Car</v>
          </cell>
          <cell r="D1860">
            <v>182600</v>
          </cell>
        </row>
        <row r="1861">
          <cell r="A1861">
            <v>9764</v>
          </cell>
          <cell r="B1861" t="str">
            <v>TUBO CONDUIT GALVANIZADO IMC 3"</v>
          </cell>
          <cell r="C1861" t="str">
            <v>ML</v>
          </cell>
          <cell r="D1861">
            <v>74077</v>
          </cell>
        </row>
        <row r="1862">
          <cell r="A1862">
            <v>9765</v>
          </cell>
          <cell r="B1862" t="str">
            <v>TUBO METÁLICO RIGID GALVANIZADO DE 6"</v>
          </cell>
          <cell r="C1862" t="str">
            <v>ML</v>
          </cell>
          <cell r="D1862">
            <v>359241</v>
          </cell>
        </row>
        <row r="1863">
          <cell r="A1863">
            <v>9766</v>
          </cell>
          <cell r="B1863" t="str">
            <v>CONECTOR MECÁNICO GD. CUERPO: DOBLE Y PERNO DE SUJECIÓN EN U. TUBO DE 3" VARILLA 3" - 3 1/2", 4 SOL - 2/0 STR</v>
          </cell>
          <cell r="C1863" t="str">
            <v>UN</v>
          </cell>
          <cell r="D1863">
            <v>119046</v>
          </cell>
        </row>
        <row r="1864">
          <cell r="A1864">
            <v>9767</v>
          </cell>
          <cell r="B1864" t="str">
            <v>CONECTOR MECÁNICO GD. CUERPO: DOBLE Y PERNO DE SUJECIÓN EN U. TUBO DE 6" , 4 SOL - 2/0 STR</v>
          </cell>
          <cell r="C1864" t="str">
            <v>UN</v>
          </cell>
          <cell r="D1864">
            <v>250971</v>
          </cell>
        </row>
        <row r="1865">
          <cell r="A1865">
            <v>9768</v>
          </cell>
          <cell r="B1865" t="str">
            <v>PASO PLÁSTICO EN POLIPROPILENO DE ALTO IMPACTO CON MATERIAL ORIGINAL. DE 0.40m DE ANCHO x 0.30m DE FONDO x 3.5cm DE GROSOR. Libre de todo mantenimiento de anticorrosivo de inmunizantes y de pintura.</v>
          </cell>
          <cell r="C1865" t="str">
            <v>UN</v>
          </cell>
          <cell r="D1865">
            <v>71281</v>
          </cell>
        </row>
        <row r="1866">
          <cell r="A1866">
            <v>9773</v>
          </cell>
          <cell r="B1866" t="str">
            <v>CABLE ACERO GALVANIZADO A.A 6 x 19 DE 5/8 EN TRAMOS SEGÚN PLANOS, POR VIGAS. Incl. TORON DE 5/8"</v>
          </cell>
          <cell r="C1866" t="str">
            <v>ML</v>
          </cell>
          <cell r="D1866">
            <v>16839</v>
          </cell>
        </row>
        <row r="1867">
          <cell r="A1867">
            <v>9774</v>
          </cell>
          <cell r="B1867" t="str">
            <v>APOYO ELASTOMÉRICO DE 30x30x5,0cm CON 4 REFUERZOS INTERNOS DE 1/8" A-36. DUREZA 60 SHORE A, ESFUERZO DE COMPRESIÓN APOYOS DE 112 Kg/cm2.</v>
          </cell>
          <cell r="C1867" t="str">
            <v>UN</v>
          </cell>
          <cell r="D1867">
            <v>235468</v>
          </cell>
        </row>
        <row r="1868">
          <cell r="A1868">
            <v>9775</v>
          </cell>
          <cell r="B1868" t="str">
            <v>APOYO ELASTOMÉRICO DE 20x20x5,0cm CON 4 REFUERZOS INTERNOS DE 1/8" A-36. DUREZA 60 SHORE A, ESFUERZO DE COMPRESIÓN APOYOS DE 112 Kg/cm2.</v>
          </cell>
          <cell r="C1868" t="str">
            <v>UN</v>
          </cell>
          <cell r="D1868">
            <v>115391</v>
          </cell>
        </row>
        <row r="1869">
          <cell r="A1869">
            <v>9776</v>
          </cell>
          <cell r="B1869" t="str">
            <v>CÁRCAMO EN CONCRETO PARA TUBERÍA DE POLIETILENO DE 3", 4" Y 6" EN CALZADA ASFÁLTO</v>
          </cell>
          <cell r="C1869" t="str">
            <v>ML</v>
          </cell>
          <cell r="D1869">
            <v>160650</v>
          </cell>
        </row>
        <row r="1870">
          <cell r="A1870">
            <v>9777</v>
          </cell>
          <cell r="B1870" t="str">
            <v>CÁRCAMO EN CONCRETO PARA TUBERÍA DE ACERO DE 8" EN CALZADA ASFALTO</v>
          </cell>
          <cell r="C1870" t="str">
            <v>ML</v>
          </cell>
          <cell r="D1870">
            <v>170170</v>
          </cell>
        </row>
        <row r="1871">
          <cell r="A1871">
            <v>9779</v>
          </cell>
          <cell r="B1871" t="str">
            <v>SEÑALIZACIÓN VERTICAL - SEÑAL CICLORUTA SIC-02. TABLERO 67,03cm x 28,04cm REFLECTIVO DE ALTA INTENSIDAD, PEDESTAL CIRCULAR GALVANIZADO DE 2" Y 2mm EN PINTURA ELECTROSTÁTICA. INCL. SUMINIST. E INSTALAC</v>
          </cell>
          <cell r="C1871" t="str">
            <v>UN</v>
          </cell>
          <cell r="D1871">
            <v>487900</v>
          </cell>
        </row>
        <row r="1872">
          <cell r="A1872">
            <v>9780</v>
          </cell>
          <cell r="B1872" t="str">
            <v>SEÑAL ELEVADA BS, TABLERO 4,272m x 1,943m REFLECTIVO DIAMANTE, SOPORTE EN TUBO GALVANIZADO DE 12" x 7m CERCHA EN TUBO 4" DE 3mm Y 2" DE 2mm. INCL. SUMINIST. E INSTALAC</v>
          </cell>
          <cell r="C1872" t="str">
            <v>UN</v>
          </cell>
          <cell r="D1872">
            <v>5355000</v>
          </cell>
        </row>
        <row r="1873">
          <cell r="A1873">
            <v>9781</v>
          </cell>
          <cell r="B1873" t="str">
            <v>SEÑAL ELEVADA BS, TABLERO 4,556m x 1,654m REFLECTIVO DIAMANTE, SOPORTE EN TUBO GALVANIZADO DE 12" x 7m CERCHA EN TUBO 4" DE 3mm Y 2" DE 2mm. INCL. SUMINIST. E INSTALAC</v>
          </cell>
          <cell r="C1873" t="str">
            <v>UN</v>
          </cell>
          <cell r="D1873">
            <v>5652500</v>
          </cell>
        </row>
        <row r="1874">
          <cell r="A1874">
            <v>9782</v>
          </cell>
          <cell r="B1874" t="str">
            <v>SEÑAL CICLORUTA SIC-02, TABLERO 64,66cm x 28,04cm REFLECTIVO DE ALTA INTENSIDAD, PEDESTAL CIRCULAR GALVANIZADO DE 2" x 2mm EN PINTURA ELECTROSTÁTICA. INCL. SUMINIST. E INSTALAC</v>
          </cell>
          <cell r="C1874" t="str">
            <v>UN</v>
          </cell>
          <cell r="D1874">
            <v>386750</v>
          </cell>
        </row>
        <row r="1875">
          <cell r="A1875">
            <v>9783</v>
          </cell>
          <cell r="B1875" t="str">
            <v>SEÑAL CICLORUTA SIC-02, TABLERO 67,32cm x 28,04cm REFLECTIVO DE ALTA INTENSIDAD, PEDESTAL CIRCULAR GALVANIZADO DE 2" x 2mm EN PINTURA ELECTROSTÁTICA. INCL. SUMINIST. E INSTALAC</v>
          </cell>
          <cell r="C1875" t="str">
            <v>UN</v>
          </cell>
          <cell r="D1875">
            <v>410550</v>
          </cell>
        </row>
        <row r="1876">
          <cell r="A1876">
            <v>9784</v>
          </cell>
          <cell r="B1876" t="str">
            <v>SEÑAL ELEVADA BS, TABLERO 3.533m x 2.228m REFLECTIVO DIAMANTE, SOPORTE EN TUBO GALVANIZADO DE 12" x 7m CERCHA EN TUBO DE 4" EN 3mm  Y 2" EN 2mm. INCL. SUMINIST. E INSTALAC</v>
          </cell>
          <cell r="C1876" t="str">
            <v>UN</v>
          </cell>
          <cell r="D1876">
            <v>4700500</v>
          </cell>
        </row>
        <row r="1877">
          <cell r="A1877">
            <v>9785</v>
          </cell>
          <cell r="B1877" t="str">
            <v>SEÑAL ELEVADA BS, TABLERO 4.007m x 1.032m REFLECTIVO DIAMANTE, SOPORTE EN TUBO GALVANIZADO DE 12" x 7m CERCHA EN TUBO DE 4" EN 3mm  Y 2" EN 2mm. INCL. SUMINIST. E INSTALAC</v>
          </cell>
          <cell r="C1877" t="str">
            <v>UN</v>
          </cell>
          <cell r="D1877">
            <v>4700500</v>
          </cell>
        </row>
        <row r="1878">
          <cell r="A1878">
            <v>9786</v>
          </cell>
          <cell r="B1878" t="str">
            <v>SEÑAL ELEVADA BS, TABLERO 3.561m x 2.228m REFLECTIVO DIAMANTE, SOPORTE EN TUBO GALVANIZADO DE 12" x 7m CERCHA EN TUBO DE 4" EN 3mm  Y 2" EN 2mm. INCL. SUMINIST. E INSTALAC</v>
          </cell>
          <cell r="C1878" t="str">
            <v>UN</v>
          </cell>
          <cell r="D1878">
            <v>4700500</v>
          </cell>
        </row>
        <row r="1879">
          <cell r="A1879">
            <v>9787</v>
          </cell>
          <cell r="B1879" t="str">
            <v>SEÑAL ELEVADA BS, TABLERO 2.738m x 1.380m REFLECTIVO DIAMANTE, SOPORTE EN TUBO GALVANIZADO DE 12" x 7m CERCHA EN TUBO DE 4" EN 3mm  Y 2" EN 2mm. INCL. SUMINIST. E INSTALAC</v>
          </cell>
          <cell r="C1879" t="str">
            <v>UN</v>
          </cell>
          <cell r="D1879">
            <v>4509267</v>
          </cell>
        </row>
        <row r="1880">
          <cell r="A1880">
            <v>9788</v>
          </cell>
          <cell r="B1880" t="str">
            <v>SEÑAL INFORMATIVA SI-28, TABLERO 85.01cm x 26.00cm REFLECTIVO ALTA INTENSIDAD, PEDESTAL EN ÁNGULO DE 2"x2"x1/4" H= 2.60m EN PINTURA ELECTROSTÁTICA. INCL. SUMINIST. E INSTALAC</v>
          </cell>
          <cell r="C1880" t="str">
            <v>UN</v>
          </cell>
          <cell r="D1880">
            <v>392700</v>
          </cell>
        </row>
        <row r="1881">
          <cell r="A1881">
            <v>9789</v>
          </cell>
          <cell r="B1881" t="str">
            <v>SEÑAL ELEVADA BS, TABLERO 3.097m x 2.228m REFLECTIVO DIAMANTE, SOPORTE EN TUBO GALVANIZADO DE 12" EN 7m. CERCHA EN TUBO DE 4" EN 3mm Y 2" EN 2mm. INCL. SUMINIST. E INSTALAC</v>
          </cell>
          <cell r="C1881" t="str">
            <v>UN</v>
          </cell>
          <cell r="D1881">
            <v>4700500</v>
          </cell>
        </row>
        <row r="1882">
          <cell r="A1882">
            <v>9790</v>
          </cell>
          <cell r="B1882" t="str">
            <v>SEÑAL INFORMATIVA SI-05, TABLERO 1.401m x 0.512m REFLECTIVO ALTA INTENSIDAD, PEDESTAL EN ÁNGULO DE 2"x2"x1/4" H= 2.60m EN PINTURA ELECTROSTÁTICA. INCL. SUMINIST. E INSTALAC</v>
          </cell>
          <cell r="C1882" t="str">
            <v>UN</v>
          </cell>
          <cell r="D1882">
            <v>452200</v>
          </cell>
        </row>
        <row r="1883">
          <cell r="A1883">
            <v>9791</v>
          </cell>
          <cell r="B1883" t="str">
            <v>SEÑAL INFORMATIVA SI-05, TABLERO 1.167m x 0.512m REFLECTIVO ALTA INTENSIDAD, PEDESTAL EN ÁNGULO DE 2"x2"x1/4" H= 2.60m EN PINTURA ELECTROSTÁTICA. INCL. SUMINIST. E INSTALAC</v>
          </cell>
          <cell r="C1883" t="str">
            <v>UN</v>
          </cell>
          <cell r="D1883">
            <v>452200</v>
          </cell>
        </row>
        <row r="1884">
          <cell r="A1884">
            <v>9792</v>
          </cell>
          <cell r="B1884" t="str">
            <v>SEÑAL INFORMATIVA SI-05, TABLERO 1.190m x 0.512m REFLECTIVO ALTA INTENSIDAD, PEDESTAL EN ÁNGULO DE 2"x2"x1/4" H= 2.60m EN PINTURA ELECTROSTÁTICA. INCL. SUMINIST. E INSTALAC</v>
          </cell>
          <cell r="C1884" t="str">
            <v>UN</v>
          </cell>
          <cell r="D1884">
            <v>452200</v>
          </cell>
        </row>
        <row r="1885">
          <cell r="A1885">
            <v>9793</v>
          </cell>
          <cell r="B1885" t="str">
            <v>SEÑAL INFORMATIVA SI-05, TABLERO 85.94cm x 50.95cm REFLECTIVO ALTA INTENSIDAD, PEDESTAL EN ÁNGULO DE 2"x2"x1/4" H= 2.60m EN PINTURA ELECTROSTÁTICA. INCL. SUMINIST. E INSTALAC</v>
          </cell>
          <cell r="C1885" t="str">
            <v>UN</v>
          </cell>
          <cell r="D1885">
            <v>392700</v>
          </cell>
        </row>
        <row r="1886">
          <cell r="A1886">
            <v>9794</v>
          </cell>
          <cell r="B1886" t="str">
            <v>SEÑAL INFORMATIVA SI-05, TABLERO 88.03cm x 50.95cm REFLECTIVO ALTA INTENSIDAD, PEDESTAL EN ÁNGULO DE 2"x2"x1/4" H= 2.60m EN PINTURA ELECTROSTÁTICA. INCL. SUMINIST. E INSTALAC</v>
          </cell>
          <cell r="C1886" t="str">
            <v>UN</v>
          </cell>
          <cell r="D1886">
            <v>392700</v>
          </cell>
        </row>
        <row r="1887">
          <cell r="A1887">
            <v>9795</v>
          </cell>
          <cell r="B1887" t="str">
            <v>SEÑAL INFORMATIVA SI-05, TABLERO 1.075m x 0.512m REFLECTIVO ALTA INTENSIDAD, PEDESTAL EN ÁNGULO DE 2"x2"x1/4" H= 2.60m EN PINTURA ELECTROSTÁTICA. INCL. SUMINIST. E INSTALAC</v>
          </cell>
          <cell r="C1887" t="str">
            <v>UN</v>
          </cell>
          <cell r="D1887">
            <v>404600</v>
          </cell>
        </row>
        <row r="1888">
          <cell r="A1888">
            <v>9796</v>
          </cell>
          <cell r="B1888" t="str">
            <v>SEÑAL ELEVADA BS, TABLERO 2.414m x 1.380m REFLECTIVO DIAMANTE, SOPORTE EN TUBO GALVANIZADO DE 12" EN 7m. CERCHA EN TUBO DE 4" EN 3mm Y 2" EN 2mm. INCL. SUMINIST. E INSTALAC</v>
          </cell>
          <cell r="C1888" t="str">
            <v>UN</v>
          </cell>
          <cell r="D1888">
            <v>4700500</v>
          </cell>
        </row>
        <row r="1889">
          <cell r="A1889">
            <v>9797</v>
          </cell>
          <cell r="B1889" t="str">
            <v>SEÑAL ELEVADA BS, TABLERO 3.322m x 2.111m REFLECTIVO DIAMANTE, SOPORTE EN TUBO GALVANIZADO DE 12" EN 7m. CERCHA EN TUBO DE 4" EN 3mm Y 2" EN 2mm. INCL. SUMINIST. E INSTALAC</v>
          </cell>
          <cell r="C1889" t="str">
            <v>UN</v>
          </cell>
          <cell r="D1889">
            <v>5176500</v>
          </cell>
        </row>
        <row r="1890">
          <cell r="A1890">
            <v>9798</v>
          </cell>
          <cell r="B1890" t="str">
            <v>REEMPLAZO DE TABLERO SEÑAL ELEVADA BS, POR TABLERO GALVANIZADO  CALIBRE 20 3.914m x 1.972m REFLECTIVO DIAMANTE. INCL. SUMINIST. E INSTALAC</v>
          </cell>
          <cell r="C1890" t="str">
            <v>UN</v>
          </cell>
          <cell r="D1890">
            <v>3808000</v>
          </cell>
        </row>
        <row r="1891">
          <cell r="A1891">
            <v>9799</v>
          </cell>
          <cell r="B1891" t="str">
            <v>SEÑAL INFORMATIVA SI-05C, TABLERO 60.64cm x 82.50cm REFLECTIVO ALTA INTENSIDAD, PEDESTAL EN ÁNGULO DE 2"x2"x1/4" H= 2.60m EN PINTURA ELECTROSTÁTICA. INCL. SUMINIST. E INSTALAC</v>
          </cell>
          <cell r="C1891" t="str">
            <v>UN</v>
          </cell>
          <cell r="D1891">
            <v>333200</v>
          </cell>
        </row>
        <row r="1892">
          <cell r="A1892">
            <v>9800</v>
          </cell>
          <cell r="B1892" t="str">
            <v>SEÑAL INFORMATIVA SI-05C, TABLERO 75.09cm x 82.50cm REFLECTIVO ALTA INTENSIDAD, PEDESTAL EN ÁNGULO DE 2"x2"x1/4" H= 2.60m EN PINTURA ELECTROSTÁTICA. INCL. SUMINIST. E INSTALAC</v>
          </cell>
          <cell r="C1892" t="str">
            <v>UN</v>
          </cell>
          <cell r="D1892">
            <v>333200</v>
          </cell>
        </row>
        <row r="1893">
          <cell r="A1893">
            <v>9801</v>
          </cell>
          <cell r="B1893" t="str">
            <v>SEÑAL INFORMATIVA SI-05C, TABLERO 76.09cm x 97.51cm REFLECTIVO ALTA INTENSIDAD, PEDESTAL EN ÁNGULO DE 2"x2"x1/4" H= 2.60m EN PINTURA ELECTROSTÁTICA. INCL. SUMINIST. E INSTALAC</v>
          </cell>
          <cell r="C1893" t="str">
            <v>UN</v>
          </cell>
          <cell r="D1893">
            <v>333200</v>
          </cell>
        </row>
        <row r="1894">
          <cell r="A1894">
            <v>9802</v>
          </cell>
          <cell r="B1894" t="str">
            <v>SEÑAL INFORMATIVA SI-05C, TABLERO 75.01cm x 82.50cm REFLECTIVO ALTA INTENSIDAD, PEDESTAL EN ÁNGULO DE 2"x2"x1/4" H= 2.60m EN PINTURA ELECTROSTÁTICA. INCL. SUMINIST. E INSTALAC</v>
          </cell>
          <cell r="C1894" t="str">
            <v>UN</v>
          </cell>
          <cell r="D1894">
            <v>333200</v>
          </cell>
        </row>
        <row r="1895">
          <cell r="A1895">
            <v>9803</v>
          </cell>
          <cell r="B1895" t="str">
            <v>SEÑAL INFORMATIVA BS, TABLERO 2.696m x 1.380m REFLECTIVO DIAMANTE, SOPORTE EN TUBO GALVANIZADO DE 12" x 7m. CERCHA EN TUBO DE 4" EN 3mm Y 2" EN 2mm INCL. SUMINIST. E INSTALAC</v>
          </cell>
          <cell r="C1895" t="str">
            <v>UN</v>
          </cell>
          <cell r="D1895">
            <v>392700</v>
          </cell>
        </row>
        <row r="1896">
          <cell r="A1896">
            <v>9804</v>
          </cell>
          <cell r="B1896" t="str">
            <v>SEÑAL INFORMATIVA SI-05, TABLERO 1.119m x 0.512m REFLECTIVO ALTA INTENSIDAD, PEDESTAL EN ÁNGULO DE 2"x2"x1/4" H= 2.60m EN PINTURA ELECTROSTÁTICA. INCL. SUMINIST. E INSTALAC</v>
          </cell>
          <cell r="C1896" t="str">
            <v>UN</v>
          </cell>
          <cell r="D1896">
            <v>624750</v>
          </cell>
        </row>
        <row r="1897">
          <cell r="A1897">
            <v>9806</v>
          </cell>
          <cell r="B1897" t="str">
            <v>COLUMNAS DE ACCIONAMIENTO ELÉCTRICO PARA BARRERAS DE ALUMINIO DE DOS Y HASTA DIEZ METROS DE LONGITUD</v>
          </cell>
          <cell r="C1897" t="str">
            <v>UN</v>
          </cell>
          <cell r="D1897">
            <v>9758000</v>
          </cell>
        </row>
        <row r="1898">
          <cell r="A1898">
            <v>9807</v>
          </cell>
          <cell r="B1898" t="str">
            <v>TOTEM H=12m, DESMONTE INCL. TRASLADO Y MONTAJE EN SITIO SELECCIONADO TRANSPORTE DE ESTRUCTURA DE TOTEM SEGÚN PLANOS DE DISEÑO, INCL. LOS ACABADOS, LOGOS Y MAPA, SIN RELOJ PARA EXTERIORES DE DOBLE CARA</v>
          </cell>
          <cell r="C1898" t="str">
            <v>UN</v>
          </cell>
          <cell r="D1898">
            <v>24553999</v>
          </cell>
        </row>
        <row r="1899">
          <cell r="A1899">
            <v>9808</v>
          </cell>
          <cell r="B1899" t="str">
            <v>DESMONTE Y TRASLADO CABINA PARA PAGO. INCLUYE VENTANAS PUNTO DE PAGO. SUMINISTRO E INSTALACIÓN.</v>
          </cell>
          <cell r="C1899" t="str">
            <v>UN</v>
          </cell>
          <cell r="D1899">
            <v>4174796</v>
          </cell>
        </row>
        <row r="1900">
          <cell r="A1900">
            <v>9809</v>
          </cell>
          <cell r="B1900" t="str">
            <v>DESMONTE DE TORNIQUETES EN ÁREA DE ACCESO A ESTACIONES DE TRANSMILENIO</v>
          </cell>
          <cell r="C1900" t="str">
            <v>UN</v>
          </cell>
          <cell r="D1900">
            <v>393515</v>
          </cell>
        </row>
        <row r="1901">
          <cell r="A1901">
            <v>9810</v>
          </cell>
          <cell r="B1901" t="str">
            <v>PUERTA METÁLICA ENTAMBORADA CAL 18 DE 4" INCLUYE PINTURA ELECTROSTÁTICA COLOR GRIS 7014 INCLUYE MARCO BISAGRAS REDONDAS Y CERRADURA. SUMINISTRO E INSTALACIÓN</v>
          </cell>
          <cell r="C1901" t="str">
            <v>UN</v>
          </cell>
          <cell r="D1901">
            <v>738294</v>
          </cell>
        </row>
        <row r="1902">
          <cell r="A1902">
            <v>9811</v>
          </cell>
          <cell r="B1902" t="str">
            <v>PANEL LAMINA ACERO INOX. CAL 18 MURO ANCHO INCL. LAMINA 4"x8" PARA PANELES ENTAMBORADOS Y REFUERZOS INTERNOS PLATINAS DE ANCLAJE PASAVIDRIOS EN LAMINA COLD ROLL 18 TORNILLOS PINTURA ELECTROST LIMP QUI</v>
          </cell>
          <cell r="C1902" t="str">
            <v>M2</v>
          </cell>
          <cell r="D1902">
            <v>800715</v>
          </cell>
        </row>
        <row r="1903">
          <cell r="A1903">
            <v>9812</v>
          </cell>
          <cell r="B1903" t="str">
            <v>FLANCHE LATERAL REMATE DE CUBIERTA EN LAMINA GALVANIZADA Y PINTADA DESARROLLO DE 20 CM. SUMINISTRO E INSTALACIÓN</v>
          </cell>
          <cell r="C1903" t="str">
            <v>ML</v>
          </cell>
          <cell r="D1903">
            <v>33708</v>
          </cell>
        </row>
        <row r="1904">
          <cell r="A1904">
            <v>9813</v>
          </cell>
          <cell r="B1904" t="str">
            <v>CIELO RASO EN BANDEJA TILE DE 610 mm x 610mm EN ALUZINC PERFORADO PERFIL CLP INCLUYE PERFILES DE FIJACION SISTEMA DE SUSPENSION Y ESPACIO PARA LAMPARAS. SUMINISTRO E INSTALACIÓN</v>
          </cell>
          <cell r="C1904" t="str">
            <v>M2</v>
          </cell>
          <cell r="D1904">
            <v>209841</v>
          </cell>
        </row>
        <row r="1905">
          <cell r="A1905">
            <v>9814</v>
          </cell>
          <cell r="B1905" t="str">
            <v>BARANDAS EN ACERO INOXIDABLE VAGÓN (BARANDAS INTERNAS EN ACERO INOXIDABLE ALTURA DE 0,80m LONGITUD 0,67m. SUMINISTRO E INSTALACIÓN.</v>
          </cell>
          <cell r="C1905" t="str">
            <v>UN</v>
          </cell>
          <cell r="D1905">
            <v>234032</v>
          </cell>
        </row>
        <row r="1906">
          <cell r="A1906">
            <v>9815</v>
          </cell>
          <cell r="B1906" t="str">
            <v>BARANDAS EN ACERO INOXIDABLE PARA VAGON (BARANDAS INTERNAS. TUBERIA ACERO INOX. D=2" CAL 16. 1 DIVISORIO HORIZONTAL. H= 0,80m L= 2,00m). SUMINISTRO E INSTALACIÓN.</v>
          </cell>
          <cell r="C1906" t="str">
            <v>UN</v>
          </cell>
          <cell r="D1906">
            <v>468166</v>
          </cell>
        </row>
        <row r="1907">
          <cell r="A1907">
            <v>9816</v>
          </cell>
          <cell r="B1907" t="str">
            <v>LUCERNARIO EN POLICARBONATO MACIZO DE e=3mm COLOR CRISTAL, SOPORTES EN PERFIL TUBULAR DE 0,25m x 0,25m CADA 1,20m POR ENCIMA Y DEBAJO, CONNECTOR CADA 2.05m.INCL FLANCHES POLICARBONATO. SUMIN E INSTAL.</v>
          </cell>
          <cell r="C1907" t="str">
            <v>M2</v>
          </cell>
          <cell r="D1907">
            <v>533705</v>
          </cell>
        </row>
        <row r="1908">
          <cell r="A1908">
            <v>9817</v>
          </cell>
          <cell r="B1908" t="str">
            <v>VENTANAS EN ALUMINIO TIPO LENHER DE 1,20m x 0,30m CON ALFAJIA EN ALUMINIO Y VIDRIO LAMINADO DE 3+3 (6 mm). SUMINISTRO E INSTALACIÓN</v>
          </cell>
          <cell r="C1908" t="str">
            <v>UN</v>
          </cell>
          <cell r="D1908">
            <v>279194</v>
          </cell>
        </row>
        <row r="1909">
          <cell r="A1909">
            <v>9818</v>
          </cell>
          <cell r="B1909" t="str">
            <v>VINILO ADHESIVO FABRICADA EN LÁMINA DE ALUMINIO ANODIZADO 1.5mm PARA RUTEROS VALLA "SALIDA GRACIAS OTROS DESTINOS"(185cm x 31,6cm) SEGÚN MANUAL DE IMAGEN DE TRANSMILENIO. SUMINISTRO E INSTALACIÓN.</v>
          </cell>
          <cell r="C1909" t="str">
            <v>UN</v>
          </cell>
          <cell r="D1909">
            <v>888000</v>
          </cell>
        </row>
        <row r="1910">
          <cell r="A1910">
            <v>9819</v>
          </cell>
          <cell r="B1910" t="str">
            <v>VINILO ADHESIVO FABRICADA EN LÁMINA DE ALUMINIO ANODIZADO 1.5mm PARA RUTEROS VALLA "SALIDA GRACIAS OTROS DESTINOS"(275cm x 31,6cm) SEGÚN MANUAL DE IMAGEN DE TRANSMILENIO. SUMINISTRO E INSTALACIÓN.</v>
          </cell>
          <cell r="C1910" t="str">
            <v>UN</v>
          </cell>
          <cell r="D1910">
            <v>1320000</v>
          </cell>
        </row>
        <row r="1911">
          <cell r="A1911">
            <v>9820</v>
          </cell>
          <cell r="B1911" t="str">
            <v>VINILO ADHESIVO FABRICADA EN LÁMINA DE ALUMINIO ANODIZADO 1.5mm PARA RUTEROS VALLA "SALIDA GRACIAS OTROS DESTINOS"(4.05mx31,6cm) SEGÚN MANUAL DE IMAGEN DE TRANSMILENIO. SUMINISTRO E INSTALACIÓN.</v>
          </cell>
          <cell r="C1911" t="str">
            <v>UN</v>
          </cell>
          <cell r="D1911">
            <v>2337195</v>
          </cell>
        </row>
        <row r="1912">
          <cell r="A1912">
            <v>9821</v>
          </cell>
          <cell r="B1912" t="str">
            <v>VINILO ADHESIVO VINILICO ESMERILADO EFECTO SANDBLASTING FROSTED CRYSTAL GARANTÍA DE 5 AÑOS EN EXTERIORES SEGÚN MANUAL DE IMAGEN DE TRANSMILENIO. SUMINISTRO E INSTALACIÓN.</v>
          </cell>
          <cell r="C1912" t="str">
            <v>UN</v>
          </cell>
          <cell r="D1912">
            <v>64234</v>
          </cell>
        </row>
        <row r="1913">
          <cell r="A1913">
            <v>9822</v>
          </cell>
          <cell r="B1913" t="str">
            <v>PINTURA SILOXANO MONO-COMPONENTE. ALTA ADHERENCIA, ALTA RESISTENCIA A LOS GRAFFITIS, A LOS RAYOS UV, ALTA LAVABILIDAD. NO REQUIERE DILUCIÓN. (6 - 10 M2 / Gl   @ 15 mils.</v>
          </cell>
          <cell r="C1913" t="str">
            <v>GLN</v>
          </cell>
          <cell r="D1913">
            <v>353900</v>
          </cell>
        </row>
        <row r="1914">
          <cell r="A1914">
            <v>9823</v>
          </cell>
          <cell r="B1914" t="str">
            <v>PUERTA PREFERENCIAL TRANSMILENIO. SUM. E INSTAL. TODOS SUS COMPONENTES Y ACCESORIOS. INCL. MARCOS PERIMETRALES DE 0.965m x 2.065m EN TUBULAR CUADRADO COLD ROLLED SECC. 5cm Cal.16 SIST. ANTIVANDÁLICO</v>
          </cell>
          <cell r="C1914" t="str">
            <v>UN</v>
          </cell>
          <cell r="D1914">
            <v>32606000</v>
          </cell>
        </row>
        <row r="1915">
          <cell r="A1915">
            <v>9824</v>
          </cell>
          <cell r="B1915" t="str">
            <v>PUERTA PREFERENCIAL TRANSMILENIO. SUM. E INSTAL. TODOS SUS COMPONENTES Y ACCESORIOS. INCL. MARCOS PERIMETRALES DE 0.965m x 2.065m EN TUBULAR CUADRADO COLD ROLLED SECC. 5cm Cal.16 NO SIST ANTIVANDALICO</v>
          </cell>
          <cell r="C1915" t="str">
            <v>UN</v>
          </cell>
          <cell r="D1915">
            <v>32606000</v>
          </cell>
        </row>
        <row r="1916">
          <cell r="A1916">
            <v>9825</v>
          </cell>
          <cell r="B1916" t="str">
            <v>PUERTA SENCILLA TRANSMILENIO. SUM. E INSTAL. TODOS SUS COMPONENTES Y ACCESORIOS. INCL. MARCOS PERIMETRALES DE 0.965m x 2.065m EN TUBULAR CUADRADO COLD ROLLED SECC. 5cm Cal.16 NO SIST ANTIVANDALICO</v>
          </cell>
          <cell r="C1916" t="str">
            <v>UN</v>
          </cell>
          <cell r="D1916">
            <v>18802000</v>
          </cell>
        </row>
        <row r="1917">
          <cell r="A1917">
            <v>9826</v>
          </cell>
          <cell r="B1917" t="str">
            <v>PUERTA SENCILLA TRANSMILENIO. SUM. E INSTAL. TODOS SUS COMPONENTES Y ACCESORIOS. INCL. MARCOS PERIMETRALES DE 0.965m x 2.065m EN TUBULAR CUADRADO COLD ROLLED SECC. 5cm Cal.16. INCL SIST. ANTIVANDÁLICO</v>
          </cell>
          <cell r="C1917" t="str">
            <v>UN</v>
          </cell>
          <cell r="D1917">
            <v>18802000</v>
          </cell>
        </row>
        <row r="1918">
          <cell r="A1918">
            <v>9828</v>
          </cell>
          <cell r="B1918" t="str">
            <v>MEZCLA ASFÁLTICA EN CALIENTE DE ALTO MÓDULO MAM-20 CON CEMENTO ASFÁLTICO TIPO V</v>
          </cell>
          <cell r="C1918" t="str">
            <v>M3</v>
          </cell>
          <cell r="D1918">
            <v>771851</v>
          </cell>
        </row>
        <row r="1919">
          <cell r="A1919">
            <v>9830</v>
          </cell>
          <cell r="B1919" t="str">
            <v>CARROTANQUE IRRIGADOR DE ASFALTO CAPACIDAD APROX 8000 LT</v>
          </cell>
          <cell r="C1919" t="str">
            <v>HR</v>
          </cell>
          <cell r="D1919">
            <v>75000</v>
          </cell>
        </row>
        <row r="1920">
          <cell r="A1920">
            <v>9831</v>
          </cell>
          <cell r="B1920" t="str">
            <v>CELDA DE DISTRIBUCIÓN CON TRANSFORMADOR SECO TRIFÁSICO DE 30 KVA, 440V -208/120 V. EQUIPADA CON INTERRUPTORES Y CABLEADO INTERNO La toma ppal cambiador derivaciones 11400 V-13200 V.(Incl sum e instal)</v>
          </cell>
          <cell r="C1920" t="str">
            <v>UN</v>
          </cell>
          <cell r="D1920">
            <v>4176900</v>
          </cell>
        </row>
        <row r="1921">
          <cell r="A1921">
            <v>9832</v>
          </cell>
          <cell r="B1921" t="str">
            <v>DENSIDAD BULK DEL LLENANTE MINERAL EN KEROSENE</v>
          </cell>
          <cell r="C1921" t="str">
            <v>UN</v>
          </cell>
          <cell r="D1921">
            <v>216461</v>
          </cell>
        </row>
        <row r="1922">
          <cell r="A1922">
            <v>9833</v>
          </cell>
          <cell r="B1922" t="str">
            <v>TARIFA HORA - PERSONAL DE OBRA - OFICIAL NOCTURNO (Incluye Factor de Prestaciones)</v>
          </cell>
          <cell r="C1922" t="str">
            <v>HR</v>
          </cell>
          <cell r="D1922">
            <v>11724</v>
          </cell>
        </row>
        <row r="1923">
          <cell r="A1923">
            <v>9834</v>
          </cell>
          <cell r="B1923" t="str">
            <v>TARIFA MES - SERVICIO TELEFÓNICA LOCAL Y LIMITADA, INTERNET BANDA ANCHA ILIMITADA 50 MB ESTRATO 2</v>
          </cell>
          <cell r="C1923" t="str">
            <v>MES</v>
          </cell>
          <cell r="D1923">
            <v>107300</v>
          </cell>
        </row>
        <row r="1924">
          <cell r="A1924">
            <v>9835</v>
          </cell>
          <cell r="B1924" t="str">
            <v>TARIFA MES - SERVICIO TELEFÓNICA LOCAL Y LIMITADA, INTERNET BANDA ANCHA ILIMITADA 50 MB ESTRATO 3</v>
          </cell>
          <cell r="C1924" t="str">
            <v>MES</v>
          </cell>
          <cell r="D1924">
            <v>107300</v>
          </cell>
        </row>
        <row r="1925">
          <cell r="A1925">
            <v>9836</v>
          </cell>
          <cell r="B1925" t="str">
            <v>TARIFA MES - SERVICIO TELEFÓNICA LOCAL Y LIMITADA, INTERNET BANDA ANCHA ILIMITADA 50 MB ESTRATO 4</v>
          </cell>
          <cell r="C1925" t="str">
            <v>MES</v>
          </cell>
          <cell r="D1925">
            <v>111700</v>
          </cell>
        </row>
        <row r="1926">
          <cell r="A1926">
            <v>9837</v>
          </cell>
          <cell r="B1926" t="str">
            <v>TARIFA MES - SERVICIO TELEFÓNICA LOCAL Y LIMITADA, INTERNET BANDA ANCHA ILIMITADA 50 MB ESTRATO 5</v>
          </cell>
          <cell r="C1926" t="str">
            <v>MES</v>
          </cell>
          <cell r="D1926">
            <v>123700</v>
          </cell>
        </row>
        <row r="1927">
          <cell r="A1927">
            <v>9838</v>
          </cell>
          <cell r="B1927" t="str">
            <v>TARIFA MES - SERVICIO TELEFÓNICA LOCAL Y LIMITADA, INTERNET BANDA ANCHA ILIMITADA 50 MB ESTRATO 6</v>
          </cell>
          <cell r="C1927" t="str">
            <v>MES</v>
          </cell>
          <cell r="D1927">
            <v>123700</v>
          </cell>
        </row>
        <row r="1928">
          <cell r="A1928">
            <v>9839</v>
          </cell>
          <cell r="B1928" t="str">
            <v>TARIFA  - LEVANTAMIENTO DE ACTAS DE FACHADA (Incluye personal, logística, papelería, fotografía).</v>
          </cell>
          <cell r="C1928" t="str">
            <v>UN</v>
          </cell>
          <cell r="D1928">
            <v>11131</v>
          </cell>
        </row>
        <row r="1929">
          <cell r="A1929">
            <v>9840</v>
          </cell>
          <cell r="B1929" t="str">
            <v>TARIFA MES - EDICIÓN DE INFORME MENSUAL DE INTERVENTORÍA O CONSULTORÍA. Incluye 4 tapas plastificadas tamaño carta color blanco, con 6 tornillos, hojas de papel bond tamaño carta 75 gramos, 170 folios</v>
          </cell>
          <cell r="C1929" t="str">
            <v>UN/MES</v>
          </cell>
          <cell r="D1929">
            <v>181000</v>
          </cell>
        </row>
        <row r="1930">
          <cell r="A1930">
            <v>9841</v>
          </cell>
          <cell r="B1930" t="str">
            <v>NEOPRENO PARA PLATAFORMA DE DESCENSO PASAJEROS EN VAGONES. SUMINISTRO E INSTALACIÓN. INCLUYE EQUIPO MENOR, TALADRO, PULIDORA, PLANTA ELÉCTRICA, PEGANTE PEGACAUCHO, TORNILLOS AUTOPERFORANTES</v>
          </cell>
          <cell r="C1930" t="str">
            <v>ML</v>
          </cell>
          <cell r="D1930">
            <v>96078</v>
          </cell>
        </row>
        <row r="1931">
          <cell r="A1931">
            <v>9842</v>
          </cell>
          <cell r="B1931" t="str">
            <v>CUBIERTA DE VAGÓN LISA TIPO SÁNDWICH DECK EN ALUZINC CALIBRE 26 (SUM. E INSTAL.) PINTADA AL HORNO POR LAS DOS CARAS COLOR A ELEGIR CON AISLAMIENTO ACÚSTICO EN FIBRA DE VIDRIO DE 30mm CON SUS RESPEC</v>
          </cell>
          <cell r="C1931" t="str">
            <v>M2</v>
          </cell>
          <cell r="D1931">
            <v>185779</v>
          </cell>
        </row>
        <row r="1932">
          <cell r="A1932">
            <v>9843</v>
          </cell>
          <cell r="B1932" t="str">
            <v>TUBERIA LINEA DE CERRAMIENTO D= 3" ESPESOR 3mm EN ACERO. Incluye galvanizado, pintura epoxica, transporte y mano de obra.</v>
          </cell>
          <cell r="C1932" t="str">
            <v>KG</v>
          </cell>
          <cell r="D1932">
            <v>8925</v>
          </cell>
        </row>
        <row r="1933">
          <cell r="A1933">
            <v>9845</v>
          </cell>
          <cell r="B1933" t="str">
            <v>SPLP - EXTRACCIÓN DE METALES PESADOS</v>
          </cell>
          <cell r="C1933" t="str">
            <v>UN</v>
          </cell>
          <cell r="D1933">
            <v>240000</v>
          </cell>
        </row>
        <row r="1934">
          <cell r="A1934">
            <v>9846</v>
          </cell>
          <cell r="B1934" t="str">
            <v>ENSAYO DE LIXIVIACIÓN - BARIO</v>
          </cell>
          <cell r="C1934" t="str">
            <v>UN</v>
          </cell>
          <cell r="D1934">
            <v>40000</v>
          </cell>
        </row>
        <row r="1935">
          <cell r="A1935">
            <v>9847</v>
          </cell>
          <cell r="B1935" t="str">
            <v>ENSAYO DE LIXIVIACIÓN - ARSENICO</v>
          </cell>
          <cell r="C1935" t="str">
            <v>UN</v>
          </cell>
          <cell r="D1935">
            <v>41650</v>
          </cell>
        </row>
        <row r="1936">
          <cell r="A1936">
            <v>9848</v>
          </cell>
          <cell r="B1936" t="str">
            <v>ENSAYO DE LIXIVIACIÓN - CROMO</v>
          </cell>
          <cell r="C1936" t="str">
            <v>UN</v>
          </cell>
          <cell r="D1936">
            <v>40000</v>
          </cell>
        </row>
        <row r="1937">
          <cell r="A1937">
            <v>9849</v>
          </cell>
          <cell r="B1937" t="str">
            <v>ENSAYO DE LIXIVIACIÓN - COBRE</v>
          </cell>
          <cell r="C1937" t="str">
            <v>UN</v>
          </cell>
          <cell r="D1937">
            <v>35000</v>
          </cell>
        </row>
        <row r="1938">
          <cell r="A1938">
            <v>9850</v>
          </cell>
          <cell r="B1938" t="str">
            <v>ENSAYO DE LIXIVIACIÓN - MOLIBDENO</v>
          </cell>
          <cell r="C1938" t="str">
            <v>UN</v>
          </cell>
          <cell r="D1938">
            <v>40000</v>
          </cell>
        </row>
        <row r="1939">
          <cell r="A1939">
            <v>9851</v>
          </cell>
          <cell r="B1939" t="str">
            <v>ENSAYO DE LIXIVIACIÓN - NIQUEL</v>
          </cell>
          <cell r="C1939" t="str">
            <v>UN</v>
          </cell>
          <cell r="D1939">
            <v>35000</v>
          </cell>
        </row>
        <row r="1940">
          <cell r="A1940">
            <v>9852</v>
          </cell>
          <cell r="B1940" t="str">
            <v>ENSAYO DE LIXIVIACIÓN - PLOMO</v>
          </cell>
          <cell r="C1940" t="str">
            <v>UN</v>
          </cell>
          <cell r="D1940">
            <v>40000</v>
          </cell>
        </row>
        <row r="1941">
          <cell r="A1941">
            <v>9853</v>
          </cell>
          <cell r="B1941" t="str">
            <v>ENSAYO DE LIXIVIACIÓN - SELENIO</v>
          </cell>
          <cell r="C1941" t="str">
            <v>UN</v>
          </cell>
          <cell r="D1941">
            <v>41650</v>
          </cell>
        </row>
        <row r="1942">
          <cell r="A1942">
            <v>9854</v>
          </cell>
          <cell r="B1942" t="str">
            <v>ENSAYO DE LIXIVIACIÓN - ZINC</v>
          </cell>
          <cell r="C1942" t="str">
            <v>UN</v>
          </cell>
          <cell r="D1942">
            <v>35000</v>
          </cell>
        </row>
        <row r="1943">
          <cell r="A1943">
            <v>9855</v>
          </cell>
          <cell r="B1943" t="str">
            <v>ENSAYO DE LIXIVIACIÓN - CADMIO</v>
          </cell>
          <cell r="C1943" t="str">
            <v>UN</v>
          </cell>
          <cell r="D1943">
            <v>40000</v>
          </cell>
        </row>
        <row r="1944">
          <cell r="A1944">
            <v>9856</v>
          </cell>
          <cell r="B1944" t="str">
            <v>ENSAYO DE LIXIVIACIÓN - MERCURIO</v>
          </cell>
          <cell r="C1944" t="str">
            <v>UN</v>
          </cell>
          <cell r="D1944">
            <v>41650</v>
          </cell>
        </row>
        <row r="1945">
          <cell r="A1945">
            <v>9857</v>
          </cell>
          <cell r="B1945" t="str">
            <v>ENSAYO DE LIXIVIACIÓN - ANTIMONIO</v>
          </cell>
          <cell r="C1945" t="str">
            <v>UN</v>
          </cell>
          <cell r="D1945">
            <v>40000</v>
          </cell>
        </row>
        <row r="1946">
          <cell r="A1946">
            <v>9858</v>
          </cell>
          <cell r="B1946" t="str">
            <v>BARANDAS EN ACERO INOXIDABLE VAGÓN. SUMINISTRO E INSTALACIÓN. (BARANDAS INTERNAS EN ACERO INOXIDABLE H= 0.80m L= 4.0m)</v>
          </cell>
          <cell r="C1946" t="str">
            <v>ML</v>
          </cell>
          <cell r="D1946">
            <v>507015</v>
          </cell>
        </row>
        <row r="1947">
          <cell r="A1947">
            <v>9860</v>
          </cell>
          <cell r="B1947" t="str">
            <v>SEÑAL TEMPORAL MÓVIL ECONÓMICA CON TRÍPODE TIPO SIO, SP, SI, SR DE (100 x 50 - 75 x 75 - 80 x 50) LÁMINA GALVANIZADA CAL. 20 Y ÁNGULOS DE 1" x 1/2" x 1/8".</v>
          </cell>
          <cell r="C1947" t="str">
            <v>UN</v>
          </cell>
          <cell r="D1947">
            <v>148750</v>
          </cell>
        </row>
        <row r="1948">
          <cell r="A1948">
            <v>9861</v>
          </cell>
          <cell r="B1948" t="str">
            <v>BARRICADA METÁLICA CON SEÑAL DE DESVÍO O VÍA CERRADA DE 2.40 m CINTA GRADO INGENIERÍA SHEETING</v>
          </cell>
          <cell r="C1948" t="str">
            <v>UN</v>
          </cell>
          <cell r="D1948">
            <v>273700</v>
          </cell>
        </row>
        <row r="1949">
          <cell r="A1949">
            <v>9862</v>
          </cell>
          <cell r="B1949" t="str">
            <v>PERMEABILIDAD DE SUELOS GRANULARES (CABEZA CONSTANTE)</v>
          </cell>
          <cell r="C1949" t="str">
            <v>UN</v>
          </cell>
          <cell r="D1949">
            <v>170170</v>
          </cell>
        </row>
        <row r="1950">
          <cell r="A1950">
            <v>9864</v>
          </cell>
          <cell r="B1950" t="str">
            <v>PERMEABILIDAD DEL CONCRETO AL AGUA</v>
          </cell>
          <cell r="C1950" t="str">
            <v>UN</v>
          </cell>
          <cell r="D1950">
            <v>242820</v>
          </cell>
        </row>
        <row r="1951">
          <cell r="A1951">
            <v>9869</v>
          </cell>
          <cell r="B1951" t="str">
            <v>DISEÑO DE MEZCLA DE SUELO - CEMENTO (NO INCLUYE PRUEBA DE DURABILIDAD)</v>
          </cell>
          <cell r="C1951" t="str">
            <v>UN</v>
          </cell>
          <cell r="D1951">
            <v>615300</v>
          </cell>
        </row>
        <row r="1952">
          <cell r="A1952">
            <v>9870</v>
          </cell>
          <cell r="B1952" t="str">
            <v>ANÁLISIS CUANTITATIVO SOBRE PERLA POR FLUORESCENCIA DE RAYOS X POR LONGITUD DE ONDA. METODO DE PREPARACIÓN PASTILLA PRENSADA</v>
          </cell>
          <cell r="C1952" t="str">
            <v>UN</v>
          </cell>
          <cell r="D1952">
            <v>178500</v>
          </cell>
        </row>
        <row r="1953">
          <cell r="A1953">
            <v>9871</v>
          </cell>
          <cell r="B1953" t="str">
            <v>ANÁLISIS CUANTITATIVO POR DIFRACCIÓN DE RAYOS X (DRX) UTILIZANDO EL MÉTODO RIETVELD</v>
          </cell>
          <cell r="C1953" t="str">
            <v>UN</v>
          </cell>
          <cell r="D1953">
            <v>357000</v>
          </cell>
        </row>
        <row r="1954">
          <cell r="A1954">
            <v>9872</v>
          </cell>
          <cell r="B1954" t="str">
            <v>ANÁLISIS CUANTITATIVO POR DIFRACCIÓN DE RAYOS X (DRX) CALCULANDO % DE AMORFOS</v>
          </cell>
          <cell r="C1954" t="str">
            <v>UN</v>
          </cell>
          <cell r="D1954">
            <v>476000</v>
          </cell>
        </row>
        <row r="1955">
          <cell r="A1955">
            <v>9873</v>
          </cell>
          <cell r="B1955" t="str">
            <v>ENSAYO DE CLASIFICACIÓN DE LOS COMPONENTES DE LOS ÁRIDOS GRUESOS RECICLADOS  (*)</v>
          </cell>
          <cell r="C1955" t="str">
            <v>UN</v>
          </cell>
          <cell r="D1955">
            <v>61859</v>
          </cell>
        </row>
        <row r="1956">
          <cell r="A1956">
            <v>9879</v>
          </cell>
          <cell r="B1956" t="str">
            <v>CONDUCTIVIDAD</v>
          </cell>
          <cell r="C1956" t="str">
            <v>UN</v>
          </cell>
          <cell r="D1956">
            <v>9000</v>
          </cell>
        </row>
        <row r="1957">
          <cell r="A1957">
            <v>9880</v>
          </cell>
          <cell r="B1957" t="str">
            <v>OLOR</v>
          </cell>
          <cell r="C1957" t="str">
            <v>UN</v>
          </cell>
          <cell r="D1957">
            <v>2975</v>
          </cell>
        </row>
        <row r="1958">
          <cell r="A1958">
            <v>9881</v>
          </cell>
          <cell r="B1958" t="str">
            <v>CADMIO TOTAL</v>
          </cell>
          <cell r="C1958" t="str">
            <v>UN</v>
          </cell>
          <cell r="D1958">
            <v>40000</v>
          </cell>
        </row>
        <row r="1959">
          <cell r="A1959">
            <v>9882</v>
          </cell>
          <cell r="B1959" t="str">
            <v>COBRE TOTAL</v>
          </cell>
          <cell r="C1959" t="str">
            <v>UN</v>
          </cell>
          <cell r="D1959">
            <v>32130</v>
          </cell>
        </row>
        <row r="1960">
          <cell r="A1960">
            <v>9883</v>
          </cell>
          <cell r="B1960" t="str">
            <v>MERCURIO TOTAL</v>
          </cell>
          <cell r="C1960" t="str">
            <v>UN</v>
          </cell>
          <cell r="D1960">
            <v>42840</v>
          </cell>
        </row>
        <row r="1961">
          <cell r="A1961">
            <v>9884</v>
          </cell>
          <cell r="B1961" t="str">
            <v>NIQUEL TOTAL</v>
          </cell>
          <cell r="C1961" t="str">
            <v>UN</v>
          </cell>
          <cell r="D1961">
            <v>32130</v>
          </cell>
        </row>
        <row r="1962">
          <cell r="A1962">
            <v>9885</v>
          </cell>
          <cell r="B1962" t="str">
            <v>PLOMO TOTAL</v>
          </cell>
          <cell r="C1962" t="str">
            <v>UN</v>
          </cell>
          <cell r="D1962">
            <v>32130</v>
          </cell>
        </row>
        <row r="1963">
          <cell r="A1963">
            <v>9886</v>
          </cell>
          <cell r="B1963" t="str">
            <v>ZINC TOTAL</v>
          </cell>
          <cell r="C1963" t="str">
            <v>UN</v>
          </cell>
          <cell r="D1963">
            <v>32130</v>
          </cell>
        </row>
        <row r="1964">
          <cell r="A1964">
            <v>9887</v>
          </cell>
          <cell r="B1964" t="str">
            <v>DUREZA TOTAL</v>
          </cell>
          <cell r="C1964" t="str">
            <v>UN</v>
          </cell>
          <cell r="D1964">
            <v>13000</v>
          </cell>
        </row>
        <row r="1965">
          <cell r="A1965">
            <v>9888</v>
          </cell>
          <cell r="B1965" t="str">
            <v>FOSFATOS</v>
          </cell>
          <cell r="C1965" t="str">
            <v>UN</v>
          </cell>
          <cell r="D1965">
            <v>26775</v>
          </cell>
        </row>
        <row r="1966">
          <cell r="A1966">
            <v>9891</v>
          </cell>
          <cell r="B1966" t="str">
            <v>OBSERVACIÓN POR MICROSCOPIO DE BARRIDO ELECTRÓNICO SEM / EDX</v>
          </cell>
          <cell r="C1966" t="str">
            <v>HR</v>
          </cell>
          <cell r="D1966">
            <v>188100</v>
          </cell>
        </row>
        <row r="1967">
          <cell r="A1967">
            <v>9892</v>
          </cell>
          <cell r="B1967" t="str">
            <v>ESCÁNER DIFERENCIAL DE TEMPERATURA DSC</v>
          </cell>
          <cell r="C1967" t="str">
            <v>HR</v>
          </cell>
          <cell r="D1967">
            <v>190000</v>
          </cell>
        </row>
        <row r="1968">
          <cell r="A1968">
            <v>9893</v>
          </cell>
          <cell r="B1968" t="str">
            <v>ANÁLISIS TERMOGRAVÍMETRO TGA</v>
          </cell>
          <cell r="C1968" t="str">
            <v>HR</v>
          </cell>
          <cell r="D1968">
            <v>190000</v>
          </cell>
        </row>
        <row r="1969">
          <cell r="A1969">
            <v>9894</v>
          </cell>
          <cell r="B1969" t="str">
            <v>ESPECTROSPOCÍA DE INFRARROJO FTIR</v>
          </cell>
          <cell r="C1969" t="str">
            <v>HR</v>
          </cell>
          <cell r="D1969">
            <v>160000</v>
          </cell>
        </row>
        <row r="1970">
          <cell r="A1970">
            <v>9896</v>
          </cell>
          <cell r="B1970" t="str">
            <v>LUMINARIA DE EMERGENCIA LED R2 2.4W 6500K  120 o 277V  180 lm DE 60 x 130 x 300 mm</v>
          </cell>
          <cell r="C1970" t="str">
            <v>UN</v>
          </cell>
          <cell r="D1970">
            <v>64134</v>
          </cell>
        </row>
        <row r="1971">
          <cell r="A1971">
            <v>9897</v>
          </cell>
          <cell r="B1971" t="str">
            <v>TABLERO TRANSFERENCIA AUTOMÁTICA 400A, CON DOBLE TIRO DE 400AC1/400AC3 PARA 152KVA/122KW A 220 VAC 3F. Incluye control de transferencia, llaves de control automático-manual.</v>
          </cell>
          <cell r="C1971" t="str">
            <v>UN</v>
          </cell>
          <cell r="D1971">
            <v>5350000</v>
          </cell>
        </row>
        <row r="1972">
          <cell r="A1972">
            <v>9898</v>
          </cell>
          <cell r="B1972" t="str">
            <v>LUMINARIA LED, SERIE FMLED SKU 11WR40R 14W, 120V c.a.</v>
          </cell>
          <cell r="C1972" t="str">
            <v>UN</v>
          </cell>
          <cell r="D1972">
            <v>92421</v>
          </cell>
        </row>
        <row r="1973">
          <cell r="A1973">
            <v>9899</v>
          </cell>
          <cell r="B1973" t="str">
            <v>LUMINARIA LED VENTUS E04 LED 97.2 W, 120 V c.a., FLUJO LUMINOSO DE 12348 Lm, IP 66. CERTIFICADO DE CONFORMIDAD RETIE VIGENTE</v>
          </cell>
          <cell r="C1973" t="str">
            <v>UN</v>
          </cell>
          <cell r="D1973">
            <v>3095025</v>
          </cell>
        </row>
        <row r="1974">
          <cell r="A1974">
            <v>9900</v>
          </cell>
          <cell r="B1974" t="str">
            <v>LUMINARIA LED, 62W, SKU 4WSI-ID2-65-SPS-UNV-L840-CD1-U, 120 V c.a., TEMP COLOR 4000 K, FLUJO LUMINOSO DE 6591 Lm, IP 66. EQUIVALENTE CON CERTIFICADO DE CONFORMIDAD RETIE VIGENTE</v>
          </cell>
          <cell r="C1974" t="str">
            <v>UN</v>
          </cell>
          <cell r="D1974">
            <v>700458</v>
          </cell>
        </row>
        <row r="1975">
          <cell r="A1975">
            <v>9901</v>
          </cell>
          <cell r="B1975" t="str">
            <v>CABLE MONOPOLAR DE ALUMINIO, CPT HFFR LS PARA 600 V c.a., 75°C CT, CALIBRE 4/0 AWG AA8000 (SIW)</v>
          </cell>
          <cell r="C1975" t="str">
            <v>ML</v>
          </cell>
          <cell r="D1975">
            <v>8693</v>
          </cell>
        </row>
        <row r="1976">
          <cell r="A1976">
            <v>9902</v>
          </cell>
          <cell r="B1976" t="str">
            <v>BORNA TERMINAL DE AUMINIO 1 HUECO, 4/0 AWG</v>
          </cell>
          <cell r="C1976" t="str">
            <v>UN</v>
          </cell>
          <cell r="D1976">
            <v>11730</v>
          </cell>
        </row>
        <row r="1977">
          <cell r="A1977">
            <v>9903</v>
          </cell>
          <cell r="B1977" t="str">
            <v>PLANTA ELÉCTRICA CUMMINS ENCABINADA DIESEL 120 Kw a 2600 m.s.n.m.</v>
          </cell>
          <cell r="C1977" t="str">
            <v>UN</v>
          </cell>
          <cell r="D1977">
            <v>51800000</v>
          </cell>
        </row>
        <row r="1978">
          <cell r="A1978">
            <v>9905</v>
          </cell>
          <cell r="B1978" t="str">
            <v>CABLE 10 AWG EN COBRE CPR HFFR LS 600 V  75° C CT</v>
          </cell>
          <cell r="C1978" t="str">
            <v>ML</v>
          </cell>
          <cell r="D1978">
            <v>2602</v>
          </cell>
        </row>
        <row r="1979">
          <cell r="A1979">
            <v>9906</v>
          </cell>
          <cell r="B1979" t="str">
            <v>REDUCCIÓN EMT 2" A 3/4"</v>
          </cell>
          <cell r="C1979" t="str">
            <v>UN</v>
          </cell>
          <cell r="D1979">
            <v>13685</v>
          </cell>
        </row>
        <row r="1980">
          <cell r="A1980">
            <v>9907</v>
          </cell>
          <cell r="B1980" t="str">
            <v>CONDULETA TIPO T DE 2"</v>
          </cell>
          <cell r="C1980" t="str">
            <v>UN</v>
          </cell>
          <cell r="D1980">
            <v>36700</v>
          </cell>
        </row>
        <row r="1981">
          <cell r="A1981">
            <v>9908</v>
          </cell>
          <cell r="B1981" t="str">
            <v>TUBERÍA CORAZA LIQUID TIGHT 3/4"</v>
          </cell>
          <cell r="C1981" t="str">
            <v>ML</v>
          </cell>
          <cell r="D1981">
            <v>3269</v>
          </cell>
        </row>
        <row r="1982">
          <cell r="A1982">
            <v>9909</v>
          </cell>
          <cell r="B1982" t="str">
            <v>CONECTOR RECTO LIQUID TIGHT 3/4"</v>
          </cell>
          <cell r="C1982" t="str">
            <v>ML</v>
          </cell>
          <cell r="D1982">
            <v>2968</v>
          </cell>
        </row>
        <row r="1983">
          <cell r="A1983">
            <v>9915</v>
          </cell>
          <cell r="B1983" t="str">
            <v>ACERO ESTRUCTURAL A572 GRADO 50. (Incluye transporte, fabricación y montaje con pintura de acabado en epóxico).</v>
          </cell>
          <cell r="C1983" t="str">
            <v>KG</v>
          </cell>
          <cell r="D1983">
            <v>8505</v>
          </cell>
        </row>
        <row r="1984">
          <cell r="A1984">
            <v>9922</v>
          </cell>
          <cell r="B1984" t="str">
            <v>PISO EN MÁRMOL ROYAL VETA</v>
          </cell>
          <cell r="C1984" t="str">
            <v>M2</v>
          </cell>
          <cell r="D1984">
            <v>130000</v>
          </cell>
        </row>
        <row r="1985">
          <cell r="A1985">
            <v>9924</v>
          </cell>
          <cell r="B1985" t="str">
            <v>TUBO EN ACERO INOXIDABLE DE 2 1/2" CALIBRE 16 REDONDO SANITARIO</v>
          </cell>
          <cell r="C1985" t="str">
            <v>ML</v>
          </cell>
          <cell r="D1985">
            <v>61880</v>
          </cell>
        </row>
        <row r="1986">
          <cell r="A1986">
            <v>9925</v>
          </cell>
          <cell r="B1986" t="str">
            <v>CHAZO EXPANSIVO DE 5/8" x (2 1/4" - 4 1/4") PARA CONCRETO.</v>
          </cell>
          <cell r="C1986" t="str">
            <v>UN</v>
          </cell>
          <cell r="D1986">
            <v>4995</v>
          </cell>
        </row>
        <row r="1987">
          <cell r="A1987">
            <v>9926</v>
          </cell>
          <cell r="B1987" t="str">
            <v>TUBERÍA CONDUIT PVC D=3/4"</v>
          </cell>
          <cell r="C1987" t="str">
            <v>ML</v>
          </cell>
          <cell r="D1987">
            <v>2407</v>
          </cell>
        </row>
        <row r="1988">
          <cell r="A1988">
            <v>9927</v>
          </cell>
          <cell r="B1988" t="str">
            <v>PERNOS DE ANCLAJE F1554, GRADO 55</v>
          </cell>
          <cell r="C1988" t="str">
            <v>KG</v>
          </cell>
          <cell r="D1988">
            <v>9271</v>
          </cell>
        </row>
        <row r="1989">
          <cell r="A1989">
            <v>9928</v>
          </cell>
          <cell r="B1989" t="str">
            <v>TORNILLOS A-325</v>
          </cell>
          <cell r="C1989" t="str">
            <v>KG</v>
          </cell>
          <cell r="D1989">
            <v>7498</v>
          </cell>
        </row>
        <row r="1990">
          <cell r="A1990">
            <v>9930</v>
          </cell>
          <cell r="B1990" t="str">
            <v>CERROJO METÁLICO CON ESCUDO EN LÁMINA DE ACERO CON LLAVE MATÁLICA</v>
          </cell>
          <cell r="C1990" t="str">
            <v>UN</v>
          </cell>
          <cell r="D1990">
            <v>69990</v>
          </cell>
        </row>
        <row r="1991">
          <cell r="A1991">
            <v>9931</v>
          </cell>
          <cell r="B1991" t="str">
            <v>MANIJA METÁLICA (Cc 192mm - 160mm - 107mm) CROMADA O NIQUELADA</v>
          </cell>
          <cell r="C1991" t="str">
            <v>UN</v>
          </cell>
          <cell r="D1991">
            <v>7128</v>
          </cell>
        </row>
        <row r="1992">
          <cell r="A1992">
            <v>9932</v>
          </cell>
          <cell r="B1992" t="str">
            <v>TEMPLETES Y CONTRAVIENTOS A-706; F'y= 420 MPA</v>
          </cell>
          <cell r="C1992" t="str">
            <v>KG</v>
          </cell>
          <cell r="D1992">
            <v>9237</v>
          </cell>
        </row>
        <row r="1993">
          <cell r="A1993">
            <v>9933</v>
          </cell>
          <cell r="B1993" t="str">
            <v>CODO 90° 1/4 CXE PVC SANITARIA D= 6"</v>
          </cell>
          <cell r="C1993" t="str">
            <v>UN</v>
          </cell>
          <cell r="D1993">
            <v>93866</v>
          </cell>
        </row>
        <row r="1994">
          <cell r="A1994">
            <v>9934</v>
          </cell>
          <cell r="B1994" t="str">
            <v>TUBERIA PVC U.M.  EXT CORRUGADO/INT LISO U.M. NORMA NTC 3722-1 D=355MM (14")</v>
          </cell>
          <cell r="C1994" t="str">
            <v>ML</v>
          </cell>
          <cell r="D1994">
            <v>123100</v>
          </cell>
        </row>
        <row r="1995">
          <cell r="A1995">
            <v>9935</v>
          </cell>
          <cell r="B1995" t="str">
            <v>TRAGANTE CÚPULA 5" x 4" PLÁSTICAS</v>
          </cell>
          <cell r="C1995" t="str">
            <v>UN</v>
          </cell>
          <cell r="D1995">
            <v>5720</v>
          </cell>
        </row>
        <row r="1996">
          <cell r="A1996">
            <v>9936</v>
          </cell>
          <cell r="B1996" t="str">
            <v>TRAGANTE CÚPULA 6" x 4" EN ALUMINIO</v>
          </cell>
          <cell r="C1996" t="str">
            <v>UN</v>
          </cell>
          <cell r="D1996">
            <v>29900</v>
          </cell>
        </row>
        <row r="1997">
          <cell r="A1997">
            <v>9937</v>
          </cell>
          <cell r="B1997" t="str">
            <v>TEE REDUCIDA PVC SOLDAR DE 1" x 1/2"</v>
          </cell>
          <cell r="C1997" t="str">
            <v>UN</v>
          </cell>
          <cell r="D1997">
            <v>3852</v>
          </cell>
        </row>
        <row r="1998">
          <cell r="A1998">
            <v>9938</v>
          </cell>
          <cell r="B1998" t="str">
            <v>MEDIDOR PARA AGUA DE 3/4" NPT, 20 mm DN</v>
          </cell>
          <cell r="C1998" t="str">
            <v>UN</v>
          </cell>
          <cell r="D1998">
            <v>194900</v>
          </cell>
        </row>
        <row r="1999">
          <cell r="A1999">
            <v>9939</v>
          </cell>
          <cell r="B1999" t="str">
            <v>UNIÓN UNIVERSAL D=1"</v>
          </cell>
          <cell r="C1999" t="str">
            <v>UN</v>
          </cell>
          <cell r="D1999">
            <v>8852</v>
          </cell>
        </row>
        <row r="2000">
          <cell r="A2000">
            <v>9940</v>
          </cell>
          <cell r="B2000" t="str">
            <v>VÁLVULA CHEQUE DE 1"</v>
          </cell>
          <cell r="C2000" t="str">
            <v>UN</v>
          </cell>
          <cell r="D2000">
            <v>39900</v>
          </cell>
        </row>
        <row r="2001">
          <cell r="A2001">
            <v>9941</v>
          </cell>
          <cell r="B2001" t="str">
            <v>FLOTADOR MECÁNICO DE 1"</v>
          </cell>
          <cell r="C2001" t="str">
            <v>UN</v>
          </cell>
          <cell r="D2001">
            <v>84728</v>
          </cell>
        </row>
        <row r="2002">
          <cell r="A2002">
            <v>9942</v>
          </cell>
          <cell r="B2002" t="str">
            <v>CELDA M.T. TRIPLEX 17.5 kV , 630A, SECCIONADOR EN AIRE CON FUSIBLES INCLUIDOS.</v>
          </cell>
          <cell r="C2002" t="str">
            <v>UN</v>
          </cell>
          <cell r="D2002">
            <v>17982170</v>
          </cell>
        </row>
        <row r="2003">
          <cell r="A2003">
            <v>9943</v>
          </cell>
          <cell r="B2003" t="str">
            <v>TABLERO TRIFASICO 42 CIRCUITOS CON PUERTA ESPACIO PARA TOTALIZADOR</v>
          </cell>
          <cell r="C2003" t="str">
            <v>UN</v>
          </cell>
          <cell r="D2003">
            <v>349624</v>
          </cell>
        </row>
        <row r="2004">
          <cell r="A2004">
            <v>9944</v>
          </cell>
          <cell r="B2004" t="str">
            <v>CONTACTOR TRIPOLAR 110 V  AC1  18A MÁXIMO HP-60HZ</v>
          </cell>
          <cell r="C2004" t="str">
            <v>UN</v>
          </cell>
          <cell r="D2004">
            <v>128960</v>
          </cell>
        </row>
        <row r="2005">
          <cell r="A2005">
            <v>9945</v>
          </cell>
          <cell r="B2005" t="str">
            <v>CAJA PARA 2 MEDIDORES TRIFÁSICA 57cm x 60cm x 18cm</v>
          </cell>
          <cell r="C2005" t="str">
            <v>UN</v>
          </cell>
          <cell r="D2005">
            <v>163200</v>
          </cell>
        </row>
        <row r="2006">
          <cell r="A2006">
            <v>9947</v>
          </cell>
          <cell r="B2006" t="str">
            <v>UPS TRIFÁSICA VT 10 kVA. Alto factor de potencia:1, Tecnología digital de control de corriente,aumentando la factibilidad en paralelo,pantalla LCD,sistema trifásico en entrada y salida,doble conversió</v>
          </cell>
          <cell r="C2006" t="str">
            <v>UN</v>
          </cell>
          <cell r="D2006">
            <v>18634210</v>
          </cell>
        </row>
        <row r="2007">
          <cell r="A2007">
            <v>9948</v>
          </cell>
          <cell r="B2007" t="str">
            <v>CODO DE 90 CONDUIT PVC 3/4"</v>
          </cell>
          <cell r="C2007" t="str">
            <v>UN</v>
          </cell>
          <cell r="D2007">
            <v>1760</v>
          </cell>
        </row>
        <row r="2008">
          <cell r="A2008">
            <v>9949</v>
          </cell>
          <cell r="B2008" t="str">
            <v>UNION PVC CONDUIT DE 3/4"</v>
          </cell>
          <cell r="C2008" t="str">
            <v>UN</v>
          </cell>
          <cell r="D2008">
            <v>450</v>
          </cell>
        </row>
        <row r="2009">
          <cell r="A2009">
            <v>9950</v>
          </cell>
          <cell r="B2009" t="str">
            <v>PISO EN PIZARRA MULTICOLOR DE 30cm x 60cm x 7 - 10mm</v>
          </cell>
          <cell r="C2009" t="str">
            <v>M2</v>
          </cell>
          <cell r="D2009">
            <v>89250</v>
          </cell>
        </row>
        <row r="2010">
          <cell r="A2010">
            <v>9951</v>
          </cell>
          <cell r="B2010" t="str">
            <v>INTERRUPTOR MONOFASICO TERMOMAGNÉTICO DE 16A TIPO INDUSTRIAL</v>
          </cell>
          <cell r="C2010" t="str">
            <v>UN</v>
          </cell>
          <cell r="D2010">
            <v>19926</v>
          </cell>
        </row>
        <row r="2011">
          <cell r="A2011">
            <v>9952</v>
          </cell>
          <cell r="B2011" t="str">
            <v>INTERRUPTOR TRIFASICO TERMOMAGNETICO DE 40A TIPO INDUSTRIAL</v>
          </cell>
          <cell r="C2011" t="str">
            <v>UN</v>
          </cell>
          <cell r="D2011">
            <v>158250</v>
          </cell>
        </row>
        <row r="2012">
          <cell r="A2012">
            <v>9953</v>
          </cell>
          <cell r="B2012" t="str">
            <v>TUBO EN ACERO INOXIDABLE DE 2 1/2" CALIBRE 16 REDONDO</v>
          </cell>
          <cell r="C2012" t="str">
            <v>ML</v>
          </cell>
          <cell r="D2012">
            <v>20750</v>
          </cell>
        </row>
        <row r="2013">
          <cell r="A2013">
            <v>9954</v>
          </cell>
          <cell r="B2013" t="str">
            <v>BOMBA CON MOTOR ELÉCTRICO-UNIDAD PRINCIPAL. Incl. bomba principal contra incendio,Tablero de Control,Manómetros de succión y descarga,Válvula de alivio,Válvula automática desaireadora. PORTAL TUNAL.</v>
          </cell>
          <cell r="C2013" t="str">
            <v>UN</v>
          </cell>
          <cell r="D2013">
            <v>58458852</v>
          </cell>
        </row>
        <row r="2014">
          <cell r="A2014">
            <v>9955</v>
          </cell>
          <cell r="B2014" t="str">
            <v>BOMBA CON MOTOR DIESEL-UNIDAD DE RESPALDO. Incl. bomba de respaldo contra incendio,Doble juego de baterías, doble cargador, encendido eléctrico, sistema de refrigeración. PORTAL TUNAL.</v>
          </cell>
          <cell r="C2014" t="str">
            <v>UN</v>
          </cell>
          <cell r="D2014">
            <v>118131375</v>
          </cell>
        </row>
        <row r="2015">
          <cell r="A2015">
            <v>9956</v>
          </cell>
          <cell r="B2015" t="str">
            <v>BOMBA AUXILIAR JOCKEY. Incluye bomba Jockey vertical, multietapa, Q=28.3 L/MIN (7.5 GPM), P=9.3 BAR (135 PSI). Motor eléctrico de inducción. Tablero eléctrico de control. PORTAL TUNAL</v>
          </cell>
          <cell r="C2015" t="str">
            <v>UN</v>
          </cell>
          <cell r="D2015">
            <v>6940571</v>
          </cell>
        </row>
        <row r="2016">
          <cell r="A2016">
            <v>9957</v>
          </cell>
          <cell r="B2016" t="str">
            <v>MEDIDOR DE FLUJO SEGÚN REQUERIMIENTO DE LA NORMA NFPA-20. PORTAL TUNAL</v>
          </cell>
          <cell r="C2016" t="str">
            <v>UN</v>
          </cell>
          <cell r="D2016">
            <v>2058900</v>
          </cell>
        </row>
        <row r="2017">
          <cell r="A2017">
            <v>9958</v>
          </cell>
          <cell r="B2017" t="str">
            <v>MONTAJE E INSTALACIÓN DE EQUIPOS DE BOMBEO DEL SISTEMA CONTRA INCENDIO. PORTAL TUNAL</v>
          </cell>
          <cell r="C2017" t="str">
            <v>GLB</v>
          </cell>
          <cell r="D2017">
            <v>9484597</v>
          </cell>
        </row>
        <row r="2018">
          <cell r="A2018">
            <v>9959</v>
          </cell>
          <cell r="B2018" t="str">
            <v>TORNIQUETE SENCILLO PARA ALTO TRÁFICO.</v>
          </cell>
          <cell r="C2018" t="str">
            <v>UN</v>
          </cell>
          <cell r="D2018">
            <v>9971345</v>
          </cell>
        </row>
        <row r="2019">
          <cell r="A2019">
            <v>9960</v>
          </cell>
          <cell r="B2019" t="str">
            <v>BRAZO ABATIBLE QUE SE LIBERA EN CASO DE EMERGENCIA PARA FACILITAR LA EVACUACIÓN.</v>
          </cell>
          <cell r="C2019" t="str">
            <v>UN</v>
          </cell>
          <cell r="D2019">
            <v>3808000</v>
          </cell>
        </row>
        <row r="2020">
          <cell r="A2020">
            <v>9961</v>
          </cell>
          <cell r="B2020" t="str">
            <v>LÁMINA COLABORANTE 2" CALIBRE 22 (0.75mm)</v>
          </cell>
          <cell r="C2020" t="str">
            <v>M2</v>
          </cell>
          <cell r="D2020">
            <v>32493</v>
          </cell>
        </row>
        <row r="2021">
          <cell r="A2021">
            <v>9962</v>
          </cell>
          <cell r="B2021" t="str">
            <v>TABLA OTOBO P / FORMALETA. TABLA CEPILLADA</v>
          </cell>
          <cell r="C2021" t="str">
            <v>ML</v>
          </cell>
          <cell r="D2021">
            <v>15594</v>
          </cell>
        </row>
        <row r="2022">
          <cell r="A2022">
            <v>9963</v>
          </cell>
          <cell r="B2022" t="str">
            <v>CODO 45° 1/8 CxE PVC SANITARIA D= 6"</v>
          </cell>
          <cell r="C2022" t="str">
            <v>UN</v>
          </cell>
          <cell r="D2022">
            <v>45370</v>
          </cell>
        </row>
        <row r="2023">
          <cell r="A2023">
            <v>9964</v>
          </cell>
          <cell r="B2023" t="str">
            <v>CODO 90° E.L. PARA SOLDAR D= 1/2"</v>
          </cell>
          <cell r="C2023" t="str">
            <v>UN</v>
          </cell>
          <cell r="D2023">
            <v>594</v>
          </cell>
        </row>
        <row r="2024">
          <cell r="A2024">
            <v>9965</v>
          </cell>
          <cell r="B2024" t="str">
            <v>REGISTRO DE CORTE 1"</v>
          </cell>
          <cell r="C2024" t="str">
            <v>UN</v>
          </cell>
          <cell r="D2024">
            <v>88430</v>
          </cell>
        </row>
        <row r="2025">
          <cell r="A2025">
            <v>9966</v>
          </cell>
          <cell r="B2025" t="str">
            <v>BORNA TERMINAL DE ALUMINIO 1 HUECO BARRIL LARGO, 500 KCMIL</v>
          </cell>
          <cell r="C2025" t="str">
            <v>UN</v>
          </cell>
          <cell r="D2025">
            <v>29314</v>
          </cell>
        </row>
        <row r="2026">
          <cell r="A2026">
            <v>9967</v>
          </cell>
          <cell r="B2026" t="str">
            <v>CABLE C THHW 500 KCMIL AA8000-CPT (SIW) PVC 600V 90°C CT</v>
          </cell>
          <cell r="C2026" t="str">
            <v>ML</v>
          </cell>
          <cell r="D2026">
            <v>17731</v>
          </cell>
        </row>
        <row r="2027">
          <cell r="A2027">
            <v>9968</v>
          </cell>
          <cell r="B2027" t="str">
            <v>SEÑALES INFORMATIVAS REGLAMENTARIAS - Letreros Señalética en Trovicel.</v>
          </cell>
          <cell r="C2027" t="str">
            <v>UN</v>
          </cell>
          <cell r="D2027">
            <v>59500</v>
          </cell>
        </row>
        <row r="2028">
          <cell r="A2028">
            <v>9969</v>
          </cell>
          <cell r="B2028" t="str">
            <v>FIRELITE BG-12. ESTACIÓN MANUAL DE ALARMA CON FUERZA DE HALE MÁXIMA DE 5-LB</v>
          </cell>
          <cell r="C2028" t="str">
            <v>UN</v>
          </cell>
          <cell r="D2028">
            <v>438512</v>
          </cell>
        </row>
        <row r="2029">
          <cell r="A2029">
            <v>9970</v>
          </cell>
          <cell r="B2029" t="str">
            <v>FIRELITE DETECTOR DE HUMO FOTOELÉCTRICO - SD355 (Cableado con 2 hilos)</v>
          </cell>
          <cell r="C2029" t="str">
            <v>UN</v>
          </cell>
          <cell r="D2029">
            <v>224226</v>
          </cell>
        </row>
        <row r="2030">
          <cell r="A2030">
            <v>9971</v>
          </cell>
          <cell r="B2030" t="str">
            <v>SYSTEM SENSOR P2R ALARMA AUDIOVISUAL (Cableada con 2 hilos)</v>
          </cell>
          <cell r="C2030" t="str">
            <v>UN</v>
          </cell>
          <cell r="D2030">
            <v>193180</v>
          </cell>
        </row>
        <row r="2031">
          <cell r="A2031">
            <v>9972</v>
          </cell>
          <cell r="B2031" t="str">
            <v>CABLE FPLP ENCAUCHETADO 2X18 AWG</v>
          </cell>
          <cell r="C2031" t="str">
            <v>ML</v>
          </cell>
          <cell r="D2031">
            <v>1220</v>
          </cell>
        </row>
        <row r="2032">
          <cell r="A2032">
            <v>9973</v>
          </cell>
          <cell r="B2032" t="str">
            <v>FIRELITE PANEL DE CONTROL DE ALARMA MS-9600-UDL</v>
          </cell>
          <cell r="C2032" t="str">
            <v>UN</v>
          </cell>
          <cell r="D2032">
            <v>8072150</v>
          </cell>
        </row>
        <row r="2033">
          <cell r="A2033">
            <v>9974</v>
          </cell>
          <cell r="B2033" t="str">
            <v>YEE DOBLE PVC SANITARIA D= 6"</v>
          </cell>
          <cell r="C2033" t="str">
            <v>UN</v>
          </cell>
          <cell r="D2033">
            <v>726181</v>
          </cell>
        </row>
        <row r="2034">
          <cell r="A2034">
            <v>9975</v>
          </cell>
          <cell r="B2034" t="str">
            <v>TAPÓN DE PRUEBA PVC SANITARIA D=6"</v>
          </cell>
          <cell r="C2034" t="str">
            <v>UN</v>
          </cell>
          <cell r="D2034">
            <v>12829</v>
          </cell>
        </row>
        <row r="2035">
          <cell r="A2035">
            <v>9976</v>
          </cell>
          <cell r="B2035" t="str">
            <v>REDUCCION PVC E.L. D= 1" x 1/2" (BUJE SOLDADO)</v>
          </cell>
          <cell r="C2035" t="str">
            <v>UN</v>
          </cell>
          <cell r="D2035">
            <v>1145</v>
          </cell>
        </row>
        <row r="2036">
          <cell r="A2036">
            <v>9977</v>
          </cell>
          <cell r="B2036" t="str">
            <v>REGISTRO DE PASO DIRECTO TIPO PESADO 1/2" EN BRONCE</v>
          </cell>
          <cell r="C2036" t="str">
            <v>UN</v>
          </cell>
          <cell r="D2036">
            <v>55800</v>
          </cell>
        </row>
        <row r="2037">
          <cell r="A2037">
            <v>9978</v>
          </cell>
          <cell r="B2037" t="str">
            <v>TRANSFORMADOR TRIFASICO SECO 150 KVA, 11400 V - 208/120 V</v>
          </cell>
          <cell r="C2037" t="str">
            <v>UN</v>
          </cell>
          <cell r="D2037">
            <v>12997097</v>
          </cell>
        </row>
        <row r="2038">
          <cell r="A2038">
            <v>9979</v>
          </cell>
          <cell r="B2038" t="str">
            <v>CELDA TRANSFORMADOR DE 150 KVA, 13.2 KV. CELDA METÁLICA M.T. PARA ALOJAR TRANSFORMADOR TIPO SECO DE 15 KV. EN LÁMINA COLD ROLLED CAL. 14-16 CON PINTURA EN POLVO ELECTROSTÁTICA</v>
          </cell>
          <cell r="C2038" t="str">
            <v>UN</v>
          </cell>
          <cell r="D2038">
            <v>3213000</v>
          </cell>
        </row>
        <row r="2039">
          <cell r="A2039">
            <v>9980</v>
          </cell>
          <cell r="B2039" t="str">
            <v>CONECTORES PLUG RJ 45 PARA CABLE UTP</v>
          </cell>
          <cell r="C2039" t="str">
            <v>UN</v>
          </cell>
          <cell r="D2039">
            <v>800</v>
          </cell>
        </row>
        <row r="2040">
          <cell r="A2040">
            <v>9981</v>
          </cell>
          <cell r="B2040" t="str">
            <v>PONCHADOR JACK PARA DATOS PARA RJ 45 - PINZA TELEFÓNICA METÁLICA</v>
          </cell>
          <cell r="C2040" t="str">
            <v>UN</v>
          </cell>
          <cell r="D2040">
            <v>53550</v>
          </cell>
        </row>
        <row r="2041">
          <cell r="A2041">
            <v>9982</v>
          </cell>
          <cell r="B2041" t="str">
            <v>TAPA TROQUEL SENCILLO DE 12 cm</v>
          </cell>
          <cell r="C2041" t="str">
            <v>UN</v>
          </cell>
          <cell r="D2041">
            <v>2142</v>
          </cell>
        </row>
        <row r="2042">
          <cell r="A2042">
            <v>9983</v>
          </cell>
          <cell r="B2042" t="str">
            <v>CERTIFICACIÓN DE PUNTOS DE RED - Proyecto plataforma Transmilenio Portal TUNAL</v>
          </cell>
          <cell r="C2042" t="str">
            <v>ML</v>
          </cell>
          <cell r="D2042">
            <v>7500</v>
          </cell>
        </row>
        <row r="2043">
          <cell r="A2043">
            <v>9984</v>
          </cell>
          <cell r="B2043" t="str">
            <v>JACK PARA DATOS CATEGORÍA 6A amperios. componente blindado, ponchado a 180.</v>
          </cell>
          <cell r="C2043" t="str">
            <v>ML</v>
          </cell>
          <cell r="D2043">
            <v>22610</v>
          </cell>
        </row>
        <row r="2044">
          <cell r="A2044">
            <v>9985</v>
          </cell>
          <cell r="B2044" t="str">
            <v>SEÑAL EN POLIESTRIENO (30cm x 20cm) FOTOLUMINISCENTE - NORMA NTC - ISO</v>
          </cell>
          <cell r="C2044" t="str">
            <v>UN</v>
          </cell>
          <cell r="D2044">
            <v>11900</v>
          </cell>
        </row>
        <row r="2045">
          <cell r="A2045">
            <v>9986</v>
          </cell>
          <cell r="B2045" t="str">
            <v>SEÑAL EN POLIESTRIENO (30cm x 45cm) REFLECTIVO GRADO INGENIERÍA - NORMA ISO</v>
          </cell>
          <cell r="C2045" t="str">
            <v>UN</v>
          </cell>
          <cell r="D2045">
            <v>53550</v>
          </cell>
        </row>
        <row r="2046">
          <cell r="A2046">
            <v>9987</v>
          </cell>
          <cell r="B2046" t="str">
            <v>LAMINA COLD ROLLED</v>
          </cell>
          <cell r="C2046" t="str">
            <v>KG</v>
          </cell>
          <cell r="D2046">
            <v>3094</v>
          </cell>
        </row>
        <row r="2047">
          <cell r="A2047">
            <v>9988</v>
          </cell>
          <cell r="B2047" t="str">
            <v>PROTECCIÓN CONTRA SOBRETENSIONES TRANSITORIAS - DPS</v>
          </cell>
          <cell r="C2047" t="str">
            <v>UN</v>
          </cell>
          <cell r="D2047">
            <v>1333038</v>
          </cell>
        </row>
        <row r="2048">
          <cell r="A2048">
            <v>9989</v>
          </cell>
          <cell r="B2048" t="str">
            <v>BISAGRA METÁLICA DE NUDO ACERO INOXIDABLE 4" x 3"  2mm</v>
          </cell>
          <cell r="C2048" t="str">
            <v>UN</v>
          </cell>
          <cell r="D2048">
            <v>9300</v>
          </cell>
        </row>
        <row r="2049">
          <cell r="A2049">
            <v>9990</v>
          </cell>
          <cell r="B2049" t="str">
            <v>FALLEBA METÁLICA INCRUSTAR TIPO BÁSCULA 2" (pg)</v>
          </cell>
          <cell r="C2049" t="str">
            <v>UN</v>
          </cell>
          <cell r="D2049">
            <v>11900</v>
          </cell>
        </row>
        <row r="2050">
          <cell r="A2050">
            <v>9991</v>
          </cell>
          <cell r="B2050" t="str">
            <v>TOTALIZADOR TRIFÁSICO 200 A</v>
          </cell>
          <cell r="C2050" t="str">
            <v>UN</v>
          </cell>
          <cell r="D2050">
            <v>345064</v>
          </cell>
        </row>
        <row r="2051">
          <cell r="A2051">
            <v>9992</v>
          </cell>
          <cell r="B2051" t="str">
            <v>TUBO METÁLICO GALVANIZADO DE 3" CALIBRE 14</v>
          </cell>
          <cell r="C2051" t="str">
            <v>ML</v>
          </cell>
          <cell r="D2051">
            <v>19218</v>
          </cell>
        </row>
        <row r="2052">
          <cell r="A2052">
            <v>9993</v>
          </cell>
          <cell r="B2052" t="str">
            <v>AGREGADOS SELECCIONADOS (TAMAÑO MÁXIMO 1") BANDAS SONORAS REDUCE VELOCIDAD.</v>
          </cell>
          <cell r="C2052" t="str">
            <v>M3</v>
          </cell>
          <cell r="D2052">
            <v>72590</v>
          </cell>
        </row>
        <row r="2053">
          <cell r="A2053">
            <v>9994</v>
          </cell>
          <cell r="B2053" t="str">
            <v>RESINA TERMOPLÁSTICA - PINTURA TERMOPLÁSTICA</v>
          </cell>
          <cell r="C2053" t="str">
            <v>KG</v>
          </cell>
          <cell r="D2053">
            <v>4060</v>
          </cell>
        </row>
        <row r="2054">
          <cell r="A2054">
            <v>9995</v>
          </cell>
          <cell r="B2054" t="str">
            <v>CAMIÓN CON CALDERA PARA DERRETIR EL TERMOPLÁSTICO - Proyecto particular - Transmilenio de la Carrera 7 entre Calle 32 hasta la Calle 200.</v>
          </cell>
          <cell r="C2054" t="str">
            <v>HR</v>
          </cell>
          <cell r="D2054">
            <v>85001</v>
          </cell>
        </row>
        <row r="2055">
          <cell r="A2055">
            <v>9996</v>
          </cell>
          <cell r="B2055" t="str">
            <v>EQUIPO MANUAL APLICADOR (BANDAS SONORAS REDUCE VELOCIDAD) - Proyecto particular - Transmilenio de la Carrera 7 entre Calle 32 hasta la Calle 200.</v>
          </cell>
          <cell r="C2055" t="str">
            <v>HR</v>
          </cell>
          <cell r="D2055">
            <v>27300</v>
          </cell>
        </row>
        <row r="2056">
          <cell r="A2056">
            <v>9997</v>
          </cell>
          <cell r="B2056" t="str">
            <v>TRITUBO PE 100 FOPT DE 40mm (1 1/4") RDE 13.5 MULTF Rollo de 500 mt.</v>
          </cell>
          <cell r="C2056" t="str">
            <v>ML</v>
          </cell>
          <cell r="D2056">
            <v>7846</v>
          </cell>
        </row>
        <row r="2057">
          <cell r="A2057">
            <v>9998</v>
          </cell>
          <cell r="B2057" t="str">
            <v>ESCUDO PARA SOPORTE DE TUBO - BARRERA 3/4" x 120 mm ACERO INOXIDABLE</v>
          </cell>
          <cell r="C2057" t="str">
            <v>UN</v>
          </cell>
          <cell r="D2057">
            <v>15000</v>
          </cell>
        </row>
        <row r="2058">
          <cell r="A2058">
            <v>9999</v>
          </cell>
          <cell r="B2058" t="str">
            <v>CANALETA METÁLICA DE 12 cm x 5 cm CON TAPA (2.40m)</v>
          </cell>
          <cell r="C2058" t="str">
            <v>ML</v>
          </cell>
          <cell r="D2058">
            <v>13750</v>
          </cell>
        </row>
        <row r="2059">
          <cell r="A2059">
            <v>10000</v>
          </cell>
          <cell r="B2059" t="str">
            <v>CHEVRON 90 cm x 40 cm, REFLECTIVO PRISMÁTICO TIPO VII O SUPERIOR, AMARILLO LIMÓN FLUORESCENTE EN LÁMINA GALVANIZADA, PEDESTAL EN ÁNGULO. Suministro e Instalación.</v>
          </cell>
          <cell r="C2059" t="str">
            <v>ML</v>
          </cell>
          <cell r="D2059">
            <v>152320</v>
          </cell>
        </row>
        <row r="2060">
          <cell r="A2060">
            <v>10009</v>
          </cell>
          <cell r="B2060" t="str">
            <v>PINTURA ACRÍLICA BASE AGUA (e=15mils. Incluye Suministro y Aplicación con Equipo. Incluye Microesferas)</v>
          </cell>
          <cell r="C2060" t="str">
            <v>M2</v>
          </cell>
          <cell r="D2060">
            <v>17500</v>
          </cell>
        </row>
        <row r="2061">
          <cell r="A2061">
            <v>10010</v>
          </cell>
          <cell r="B2061" t="str">
            <v>PINTURA EN FRÍO PARA DEMARCACIÓN DE VÍAS. A= 15 cm. INCLUYE EQUIPO AUTOPROPULSADO Y MANO DE OBRA.</v>
          </cell>
          <cell r="C2061" t="str">
            <v>ML</v>
          </cell>
          <cell r="D2061">
            <v>1299</v>
          </cell>
        </row>
        <row r="2062">
          <cell r="A2062">
            <v>10011</v>
          </cell>
          <cell r="B2062" t="str">
            <v>PINTURA DE TRÁFICO - IMPRIMANTE NEGRO</v>
          </cell>
          <cell r="C2062" t="str">
            <v>ML</v>
          </cell>
          <cell r="D2062">
            <v>1000</v>
          </cell>
        </row>
        <row r="2063">
          <cell r="A2063">
            <v>10012</v>
          </cell>
          <cell r="B2063" t="str">
            <v>PINTURA DE TRÁFICO - IMPRIMANTE NEGRO - Incluye suministro y aplicación</v>
          </cell>
          <cell r="C2063" t="str">
            <v>M2</v>
          </cell>
          <cell r="D2063">
            <v>11115</v>
          </cell>
        </row>
        <row r="2064">
          <cell r="A2064">
            <v>10013</v>
          </cell>
          <cell r="B2064" t="str">
            <v>FENOLES Norma: SM 5530 B, D</v>
          </cell>
          <cell r="C2064" t="str">
            <v>UN</v>
          </cell>
          <cell r="D2064">
            <v>39270</v>
          </cell>
        </row>
        <row r="2065">
          <cell r="A2065">
            <v>10014</v>
          </cell>
          <cell r="B2065" t="str">
            <v>USO DEL PENETRÓMETRO DINÁMICO DE CONO EN APLICACIONES DE PAVIMENTOS A POCA PROFUNDIDAD</v>
          </cell>
          <cell r="C2065" t="str">
            <v>UN</v>
          </cell>
          <cell r="D2065">
            <v>45999</v>
          </cell>
        </row>
        <row r="2066">
          <cell r="A2066">
            <v>10015</v>
          </cell>
          <cell r="B2066" t="str">
            <v>DETERMINACIÓN DE SUELOS EXPANSIVOS (PROBETA)</v>
          </cell>
          <cell r="C2066" t="str">
            <v>UN</v>
          </cell>
          <cell r="D2066">
            <v>55811</v>
          </cell>
        </row>
        <row r="2067">
          <cell r="A2067">
            <v>10016</v>
          </cell>
          <cell r="B2067" t="str">
            <v>DETECCIÓN DEL REFUERZO UTILIZANDO FERROSCAN (POR ELEMENTO)</v>
          </cell>
          <cell r="C2067" t="str">
            <v>UN</v>
          </cell>
          <cell r="D2067">
            <v>178199</v>
          </cell>
        </row>
        <row r="2068">
          <cell r="A2068">
            <v>10017</v>
          </cell>
          <cell r="B2068" t="str">
            <v>DETERMINACIÓN DE LA FINURA DEL CEMENTO HIDRÁULICO POR MEDIO DEL APARATO BLAINE DE PERMEABILIDAD AL AIRE</v>
          </cell>
          <cell r="C2068" t="str">
            <v>UN</v>
          </cell>
          <cell r="D2068">
            <v>58000</v>
          </cell>
        </row>
        <row r="2069">
          <cell r="A2069">
            <v>10018</v>
          </cell>
          <cell r="B2069" t="str">
            <v>DETERMINACIÓN DE LA VISCOSIDAD DEL ASFALTO EMPLEANDO UN VISCOSÍMETRO ROTACIONAL (UNA TEMPERATURA)</v>
          </cell>
          <cell r="C2069" t="str">
            <v>UN</v>
          </cell>
          <cell r="D2069">
            <v>182665</v>
          </cell>
        </row>
        <row r="2070">
          <cell r="A2070">
            <v>10019</v>
          </cell>
          <cell r="B2070" t="str">
            <v>DETERMINACIÓN LÍMITE LÍQUIDO, LÍMITE PLÁSTICO E ÍNDICE DE PLASTICIDAD DE SUELOS</v>
          </cell>
          <cell r="C2070" t="str">
            <v>UN</v>
          </cell>
          <cell r="D2070">
            <v>53550</v>
          </cell>
        </row>
        <row r="2071">
          <cell r="A2071">
            <v>10020</v>
          </cell>
          <cell r="B2071" t="str">
            <v>PH DE LOS SUELOS</v>
          </cell>
          <cell r="C2071" t="str">
            <v>UN</v>
          </cell>
          <cell r="D2071">
            <v>39865</v>
          </cell>
        </row>
        <row r="2072">
          <cell r="A2072">
            <v>10021</v>
          </cell>
          <cell r="B2072" t="str">
            <v>RELACIONES HUMEDAD-DENSIDAD DE MEZCLAS DE SUELO CEMENTO</v>
          </cell>
          <cell r="C2072" t="str">
            <v>UN</v>
          </cell>
          <cell r="D2072">
            <v>173621</v>
          </cell>
        </row>
        <row r="2073">
          <cell r="A2073">
            <v>10022</v>
          </cell>
          <cell r="B2073" t="str">
            <v>HUMEDECIMIENTO Y SECADO DE MEZCLAS COMPACTADAS DE SUELO-CEMENTO</v>
          </cell>
          <cell r="C2073" t="str">
            <v>UN</v>
          </cell>
          <cell r="D2073">
            <v>600950</v>
          </cell>
        </row>
        <row r="2074">
          <cell r="A2074">
            <v>10023</v>
          </cell>
          <cell r="B2074" t="str">
            <v>RESISTENCIA A LA COMPRESIÓN DE LOS CILINDROS MOLDEADOS DE SUELO-CEMENTO</v>
          </cell>
          <cell r="C2074" t="str">
            <v>UN</v>
          </cell>
          <cell r="D2074">
            <v>15351</v>
          </cell>
        </row>
        <row r="2075">
          <cell r="A2075">
            <v>10024</v>
          </cell>
          <cell r="B2075" t="str">
            <v>DETERMINACIÓN DEL POTENCIAL DE CAMBIO VOLUMÉTRICO DE UN SUELO EMPLEANDO EL APARATO DE LAMBE</v>
          </cell>
          <cell r="C2075" t="str">
            <v>UN</v>
          </cell>
          <cell r="D2075">
            <v>214200</v>
          </cell>
        </row>
        <row r="2076">
          <cell r="A2076">
            <v>10025</v>
          </cell>
          <cell r="B2076" t="str">
            <v>VACÍOS DEL LLENANTE SECO COMPACTADO</v>
          </cell>
          <cell r="C2076" t="str">
            <v>UN</v>
          </cell>
          <cell r="D2076">
            <v>257040</v>
          </cell>
        </row>
        <row r="2077">
          <cell r="A2077">
            <v>10026</v>
          </cell>
          <cell r="B2077" t="str">
            <v>MÉTODO PARA LA DETERMINACIÓN DEL ÍNDICE DE RESISTENCIA AL PUNZONAMIENTO DE GEOTEXTILES, GEOMEMBRANAS Y PRODUCTOS RELACIONADOS.</v>
          </cell>
          <cell r="C2077" t="str">
            <v>UN</v>
          </cell>
          <cell r="D2077">
            <v>193000</v>
          </cell>
        </row>
        <row r="2078">
          <cell r="A2078">
            <v>10027</v>
          </cell>
          <cell r="B2078" t="str">
            <v>MÉTODO PARA LA DETERMINACIÓN DE LA RESISTENCIA AL RASGADO TRAPEZOIDAL DE GEOTEXTILES.</v>
          </cell>
          <cell r="C2078" t="str">
            <v>UN</v>
          </cell>
          <cell r="D2078">
            <v>385560</v>
          </cell>
        </row>
        <row r="2079">
          <cell r="A2079">
            <v>10028</v>
          </cell>
          <cell r="B2079" t="str">
            <v>MÉTODO PARA LA DETERMINACIÓN DE LA PERMEABILIDAD DEL AGUA DE LOS GEOTEXTILES POR MEDIO DE LA PERMITIVIDAD.</v>
          </cell>
          <cell r="C2079" t="str">
            <v>UN</v>
          </cell>
          <cell r="D2079">
            <v>207655</v>
          </cell>
        </row>
        <row r="2080">
          <cell r="A2080">
            <v>10029</v>
          </cell>
          <cell r="B2080" t="str">
            <v>ACERO ESTRUCTURAL PARA PORTAL DE TRANSMILENIO. Suministro, fabricación, transporte y montaje de estructura metálica con el siguiente esquema de protección y pintura: Básica (Guía 6.7.2). Ver observ.</v>
          </cell>
          <cell r="C2080" t="str">
            <v>KG</v>
          </cell>
          <cell r="D2080">
            <v>7764</v>
          </cell>
        </row>
        <row r="2081">
          <cell r="A2081">
            <v>10030</v>
          </cell>
          <cell r="B2081" t="str">
            <v>SISTEMA DE SUCCIÓN, DESCARGA, PRUEBA, ALIVIO Y DE EXTINCIÓN CONTRA INCENDIO - SUBCONTRATO PORTAL EL TUNAL (Incl: Ver Observaciones)</v>
          </cell>
          <cell r="C2081" t="str">
            <v>UN</v>
          </cell>
          <cell r="D2081">
            <v>490585708</v>
          </cell>
        </row>
        <row r="2082">
          <cell r="A2082">
            <v>10032</v>
          </cell>
          <cell r="B2082" t="str">
            <v>TRANSFORMADOR  SECO CLASE F TRIFASICO DE 45 KVA, 11.4/0.480-277 KV ZCC 4%</v>
          </cell>
          <cell r="C2082" t="str">
            <v>UN</v>
          </cell>
          <cell r="D2082">
            <v>19688550</v>
          </cell>
        </row>
        <row r="2083">
          <cell r="A2083">
            <v>10033</v>
          </cell>
          <cell r="B2083" t="str">
            <v>ADAPTADOR PVC MACHO ROSCADO 1 1/2"</v>
          </cell>
          <cell r="C2083" t="str">
            <v>UN</v>
          </cell>
          <cell r="D2083">
            <v>3823</v>
          </cell>
        </row>
        <row r="2084">
          <cell r="A2084">
            <v>10034</v>
          </cell>
          <cell r="B2084" t="str">
            <v>INTERRUPTOR DE POSICION PARA LA VALVULA DE COMPUERTA ASOCIADA A LA LINEA PRINCIPAL DEL SISTEMA CONTRA INCENDIO EN EL CUARTO DE BOMBAS D=1 1/4</v>
          </cell>
          <cell r="C2084" t="str">
            <v>UN</v>
          </cell>
          <cell r="D2084">
            <v>364140</v>
          </cell>
        </row>
        <row r="2085">
          <cell r="A2085">
            <v>10035</v>
          </cell>
          <cell r="B2085" t="str">
            <v>REDUCCION PVC E.L.  D= 1 1/2 x 1/2" (BUJE SOLDADO)</v>
          </cell>
          <cell r="C2085" t="str">
            <v>UN</v>
          </cell>
          <cell r="D2085">
            <v>3396</v>
          </cell>
        </row>
        <row r="2086">
          <cell r="A2086">
            <v>10036</v>
          </cell>
          <cell r="B2086" t="str">
            <v>TEE HD EXTREMO JUNTA HIDRÁULICA 12"X10" (300x250mm)</v>
          </cell>
          <cell r="C2086" t="str">
            <v>UN</v>
          </cell>
          <cell r="D2086">
            <v>2441880</v>
          </cell>
        </row>
        <row r="2087">
          <cell r="A2087">
            <v>10037</v>
          </cell>
          <cell r="B2087" t="str">
            <v>TEE HD EXTREMO JUNTA HIDRÁULICA 12"x8" (300x200mm)</v>
          </cell>
          <cell r="C2087" t="str">
            <v>UN</v>
          </cell>
          <cell r="D2087">
            <v>2249100</v>
          </cell>
        </row>
        <row r="2088">
          <cell r="A2088">
            <v>10038</v>
          </cell>
          <cell r="B2088" t="str">
            <v>PANEL DE CONTROLADOR DE ALARMA DE INCENDIOS INTELIGENTE DIRECCIONABLE</v>
          </cell>
          <cell r="C2088" t="str">
            <v>UN</v>
          </cell>
          <cell r="D2088">
            <v>6890100</v>
          </cell>
        </row>
        <row r="2089">
          <cell r="A2089">
            <v>10039</v>
          </cell>
          <cell r="B2089" t="str">
            <v>TEE HD EXTREMO JUNTA HIDRÁULICA 12"x 6" (300 x 150 mm)</v>
          </cell>
          <cell r="C2089" t="str">
            <v>UN</v>
          </cell>
          <cell r="D2089">
            <v>2056320</v>
          </cell>
        </row>
        <row r="2090">
          <cell r="A2090">
            <v>10040</v>
          </cell>
          <cell r="B2090" t="str">
            <v>TEE HD JUNTA HIDRÁULICA 6"x6" (150x150mm)</v>
          </cell>
          <cell r="C2090" t="str">
            <v>UN</v>
          </cell>
          <cell r="D2090">
            <v>514080</v>
          </cell>
        </row>
        <row r="2091">
          <cell r="A2091">
            <v>10041</v>
          </cell>
          <cell r="B2091" t="str">
            <v>DIFUSOR DE SUMINISTRO 510 CFM 12" X 12" (Incluye suministro e instalación)</v>
          </cell>
          <cell r="C2091" t="str">
            <v>UN</v>
          </cell>
          <cell r="D2091">
            <v>89250</v>
          </cell>
        </row>
        <row r="2092">
          <cell r="A2092">
            <v>10042</v>
          </cell>
          <cell r="B2092" t="str">
            <v>VÁLVULA TIPO MARIPOSA DISCO INOX. DE Ø 8" CLASE 300. EXTREMOS BRIDADOS</v>
          </cell>
          <cell r="C2092" t="str">
            <v>UN</v>
          </cell>
          <cell r="D2092">
            <v>427738</v>
          </cell>
        </row>
        <row r="2093">
          <cell r="A2093">
            <v>10043</v>
          </cell>
          <cell r="B2093" t="str">
            <v>TEE HD EXTREMO JUNTA HIDRÁULICA 8"x 8" (200x200mm)</v>
          </cell>
          <cell r="C2093" t="str">
            <v>UN</v>
          </cell>
          <cell r="D2093">
            <v>899640</v>
          </cell>
        </row>
        <row r="2094">
          <cell r="A2094">
            <v>10044</v>
          </cell>
          <cell r="B2094" t="str">
            <v>REDUCCIÓN PVC SOLDAR D= 2" x 1 1/2"</v>
          </cell>
          <cell r="C2094" t="str">
            <v>UN</v>
          </cell>
          <cell r="D2094">
            <v>4252</v>
          </cell>
        </row>
        <row r="2095">
          <cell r="A2095">
            <v>10045</v>
          </cell>
          <cell r="B2095" t="str">
            <v>REDUCCIÓN BRIDADA HD DE 24"x 16"</v>
          </cell>
          <cell r="C2095" t="str">
            <v>UN</v>
          </cell>
          <cell r="D2095">
            <v>6307000</v>
          </cell>
        </row>
        <row r="2096">
          <cell r="A2096">
            <v>10046</v>
          </cell>
          <cell r="B2096" t="str">
            <v>REDUCCIÓN BRIDADA HD DE 14"x 12"</v>
          </cell>
          <cell r="C2096" t="str">
            <v>UN</v>
          </cell>
          <cell r="D2096">
            <v>2018240</v>
          </cell>
        </row>
        <row r="2097">
          <cell r="A2097">
            <v>10047</v>
          </cell>
          <cell r="B2097" t="str">
            <v>ARRANCADOR SUAVE DE 41kW, aprox. 60hp 73amp. 440V (Incluye totalizador y cofre Nema 3R. Cumple RETIE)</v>
          </cell>
          <cell r="C2097" t="str">
            <v>UN</v>
          </cell>
          <cell r="D2097">
            <v>3827040</v>
          </cell>
        </row>
        <row r="2098">
          <cell r="A2098">
            <v>10048</v>
          </cell>
          <cell r="B2098" t="str">
            <v>ARRANCADOR SUAVE DE 125 HP, 148amp (Incluye totalizador, cofre Nema 3R, cumple RETIE)</v>
          </cell>
          <cell r="C2098" t="str">
            <v>UN</v>
          </cell>
          <cell r="D2098">
            <v>6489070</v>
          </cell>
        </row>
        <row r="2099">
          <cell r="A2099">
            <v>10049</v>
          </cell>
          <cell r="B2099" t="str">
            <v>REDUCCION PVC U.M. NORMA NTC 382 3"x2"</v>
          </cell>
          <cell r="C2099" t="str">
            <v>UN</v>
          </cell>
          <cell r="D2099">
            <v>15306</v>
          </cell>
        </row>
        <row r="2100">
          <cell r="A2100">
            <v>10051</v>
          </cell>
          <cell r="B2100" t="str">
            <v>KIT SILLA YEE 250 x 160 PVC</v>
          </cell>
          <cell r="C2100" t="str">
            <v>UN</v>
          </cell>
          <cell r="D2100">
            <v>78516</v>
          </cell>
        </row>
        <row r="2101">
          <cell r="A2101">
            <v>10052</v>
          </cell>
          <cell r="B2101" t="str">
            <v>KIT SILLA YEE 500 x 160 PVC</v>
          </cell>
          <cell r="C2101" t="str">
            <v>UN</v>
          </cell>
          <cell r="D2101">
            <v>327880</v>
          </cell>
        </row>
        <row r="2102">
          <cell r="A2102">
            <v>10053</v>
          </cell>
          <cell r="B2102" t="str">
            <v>KIT SILLA YEE 400 x 160 PVC</v>
          </cell>
          <cell r="C2102" t="str">
            <v>UN</v>
          </cell>
          <cell r="D2102">
            <v>200941</v>
          </cell>
        </row>
        <row r="2103">
          <cell r="A2103">
            <v>10054</v>
          </cell>
          <cell r="B2103" t="str">
            <v>TUBO EN ACERO Ø 45" CON UNIONES ESPIGO/CAMPANA CON EMPAQUE DE CAUCHO,CON REVESTIMIENTO INTERIOR Y RECUBRIMIENTO EXTERIOR EN MORTERO CEMENTO. NORMA C200 PARTIR DE LÁMINA ASTM A36 L=6.00m PRESIÓN 150PSI</v>
          </cell>
          <cell r="C2103" t="str">
            <v>ML</v>
          </cell>
          <cell r="D2103">
            <v>2656318</v>
          </cell>
        </row>
        <row r="2104">
          <cell r="A2104">
            <v>10055</v>
          </cell>
          <cell r="B2104" t="str">
            <v>VÁLVULA COMPUERTA ELÁSTICA VA (VÁSTAGO ASCENDENTE) D=6" DN (DIÁMETRO NOMINAL) 150mm CON EXTREMOS BRIDADOS</v>
          </cell>
          <cell r="C2104" t="str">
            <v>UN</v>
          </cell>
          <cell r="D2104">
            <v>1638154</v>
          </cell>
        </row>
        <row r="2105">
          <cell r="A2105">
            <v>10056</v>
          </cell>
          <cell r="B2105" t="str">
            <v>VÁLVULA TIPO MARIPOSA DISCO INOX. DE Ø 3" CLASE 150. EXTREMOS BRIDADOS</v>
          </cell>
          <cell r="C2105" t="str">
            <v>UN</v>
          </cell>
          <cell r="D2105">
            <v>125237</v>
          </cell>
        </row>
        <row r="2106">
          <cell r="A2106">
            <v>10057</v>
          </cell>
          <cell r="B2106" t="str">
            <v>VÁLVULA TIPO MARIPOSA DISCO INOX. DE Ø 4" CLASE 150. EXTREMOS BRIDADOS</v>
          </cell>
          <cell r="C2106" t="str">
            <v>UN</v>
          </cell>
          <cell r="D2106">
            <v>147185</v>
          </cell>
        </row>
        <row r="2107">
          <cell r="A2107">
            <v>10058</v>
          </cell>
          <cell r="B2107" t="str">
            <v>VÁLVULA TIPO MARIPOSA DISCO INOX. DE Ø 6" CLASE 150. EXTREMOS BRIDADOS</v>
          </cell>
          <cell r="C2107" t="str">
            <v>UN</v>
          </cell>
          <cell r="D2107">
            <v>300856</v>
          </cell>
        </row>
        <row r="2108">
          <cell r="A2108">
            <v>10059</v>
          </cell>
          <cell r="B2108" t="str">
            <v>CODO EN ACERO Ø 45" ENTRE 22 1/2° Y 45° CON JUNTA ESPIGO / CAMPANA CON EMPAQUE DE CAUCHO, CON REVESTIMIENTO INTERIOR Y RECUBRIMIENTO EXTERIOR EN MORTERO CEMENTO. L=0.95m x 0.95m PRESIÓN DE TRABAJO=150</v>
          </cell>
          <cell r="C2108" t="str">
            <v>UN</v>
          </cell>
          <cell r="D2108">
            <v>11020709</v>
          </cell>
        </row>
        <row r="2109">
          <cell r="A2109">
            <v>10060</v>
          </cell>
          <cell r="B2109" t="str">
            <v>CODO EN ACERO Ø 27" ENTRE 22 1/2° Y 45° CON JUNTA ESPIGO / CAMPANA CON EMPAQUE DE CAUCHO, CON REVESTIMIENTO INTERIOR Y RECUBRIMIENTO EXTERIOR EN MORTERO CEMENTO. L=0.85m x 0.85m PRESIÓN TRABAJO 150PSI</v>
          </cell>
          <cell r="C2109" t="str">
            <v>UN</v>
          </cell>
          <cell r="D2109">
            <v>5281815</v>
          </cell>
        </row>
        <row r="2110">
          <cell r="A2110">
            <v>10061</v>
          </cell>
          <cell r="B2110" t="str">
            <v>CODO EN ACERO Ø 20" ENTRE 22 1/2° Y 45° CON JUNTA ESPIGO / CAMPANA CON EMPAQUE DE CAUCHO, CON REVESTIMIENTO INTERIOR Y RECUBRIMIENTO EXTERIOR EN MORTERO CEMENTO. L=0.65m x 0.65m PRESIÓN TRABAJO 150PSI</v>
          </cell>
          <cell r="C2110" t="str">
            <v>UN</v>
          </cell>
          <cell r="D2110">
            <v>4380985</v>
          </cell>
        </row>
        <row r="2111">
          <cell r="A2111">
            <v>10062</v>
          </cell>
          <cell r="B2111" t="str">
            <v>CODO EN ACERO Ø 24" ENTRE 22 1/2° Y 45° CON JUNTA ESPIGO / CAMPANA CON EMPAQUE DE CAUCHO, CON REVESTIMIENTO INTERIOR Y RECUBRIMIENTO EXTERIOR EN MORTERO CEMENTO. L=0.80m x 0.80m PRESIÓN TRABAJO 150PSI</v>
          </cell>
          <cell r="C2111" t="str">
            <v>UN</v>
          </cell>
          <cell r="D2111">
            <v>4330172</v>
          </cell>
        </row>
        <row r="2112">
          <cell r="A2112">
            <v>10063</v>
          </cell>
          <cell r="B2112" t="str">
            <v>REDUCCIÓN BRIDADA HD DE 12"x 10"</v>
          </cell>
          <cell r="C2112" t="str">
            <v>UN</v>
          </cell>
          <cell r="D2112">
            <v>1477980</v>
          </cell>
        </row>
        <row r="2113">
          <cell r="A2113">
            <v>10064</v>
          </cell>
          <cell r="B2113" t="str">
            <v>CODO HD JUNTA HIDRÁULICA PARA PVC 22.5°X6"</v>
          </cell>
          <cell r="C2113" t="str">
            <v>UN</v>
          </cell>
          <cell r="D2113">
            <v>334390</v>
          </cell>
        </row>
        <row r="2114">
          <cell r="A2114">
            <v>10065</v>
          </cell>
          <cell r="B2114" t="str">
            <v>REDUCCIÓN BRIDADA HD DE 24"x 20"</v>
          </cell>
          <cell r="C2114" t="str">
            <v>UN</v>
          </cell>
          <cell r="D2114">
            <v>6902000</v>
          </cell>
        </row>
        <row r="2115">
          <cell r="A2115">
            <v>10066</v>
          </cell>
          <cell r="B2115" t="str">
            <v>DETERMINACIÓN DEL CONTENIDO DE MATERIA ORGÁNICA DE UN SUELO POR EL MÉTODO DE PERMANGANATO POTÁSICO</v>
          </cell>
          <cell r="C2115" t="str">
            <v>UN</v>
          </cell>
          <cell r="D2115">
            <v>118405</v>
          </cell>
        </row>
        <row r="2116">
          <cell r="A2116">
            <v>10067</v>
          </cell>
          <cell r="B2116" t="str">
            <v>CODO HD 22.5° D= 24" BRIDADO CLASE 300 CON UNIONES MECÁNICAS</v>
          </cell>
          <cell r="C2116" t="str">
            <v>UN</v>
          </cell>
          <cell r="D2116">
            <v>7021000</v>
          </cell>
        </row>
        <row r="2117">
          <cell r="A2117">
            <v>10068</v>
          </cell>
          <cell r="B2117" t="str">
            <v>CODO HD 22.5° D= 14" BRIDADO CLASE 300 CON UNIONES MECÁNICAS</v>
          </cell>
          <cell r="C2117" t="str">
            <v>UN</v>
          </cell>
          <cell r="D2117">
            <v>2441880</v>
          </cell>
        </row>
        <row r="2118">
          <cell r="A2118">
            <v>10069</v>
          </cell>
          <cell r="B2118" t="str">
            <v>CODO HD 11.25° D= 14" BRIDADO CLASE 300 CON UNIONES MECÁNICAS</v>
          </cell>
          <cell r="C2118" t="str">
            <v>UN</v>
          </cell>
          <cell r="D2118">
            <v>2441880</v>
          </cell>
        </row>
        <row r="2119">
          <cell r="A2119">
            <v>10070</v>
          </cell>
          <cell r="B2119" t="str">
            <v>CODO HD 45° D= 24" BRIDADO CLASE 300 CON UNIONES MECÁNICAS</v>
          </cell>
          <cell r="C2119" t="str">
            <v>UN</v>
          </cell>
          <cell r="D2119">
            <v>8449000</v>
          </cell>
        </row>
        <row r="2120">
          <cell r="A2120">
            <v>10071</v>
          </cell>
          <cell r="B2120" t="str">
            <v>TEE HD EXTREMO JUNTA HIDRÁULICA 6"x 4" (160 x 100 mm)</v>
          </cell>
          <cell r="C2120" t="str">
            <v>UN</v>
          </cell>
          <cell r="D2120">
            <v>411740</v>
          </cell>
        </row>
        <row r="2121">
          <cell r="A2121">
            <v>10072</v>
          </cell>
          <cell r="B2121" t="str">
            <v>SENSOR DE MOVIMIENTO 360° PARA LUMINARIA</v>
          </cell>
          <cell r="C2121" t="str">
            <v>UN</v>
          </cell>
          <cell r="D2121">
            <v>33900</v>
          </cell>
        </row>
        <row r="2122">
          <cell r="A2122">
            <v>10073</v>
          </cell>
          <cell r="B2122" t="str">
            <v>UNIÓN JUNTA DESMONTAJE Ø 12" RÍGIDA CLASE 150 (Tipo BRIDA ANSI)</v>
          </cell>
          <cell r="C2122" t="str">
            <v>UN</v>
          </cell>
          <cell r="D2122">
            <v>2475200</v>
          </cell>
        </row>
        <row r="2123">
          <cell r="A2123">
            <v>10074</v>
          </cell>
          <cell r="B2123" t="str">
            <v>TEE PVC REDUCIDA U.M. 3" x 2"</v>
          </cell>
          <cell r="C2123" t="str">
            <v>UN</v>
          </cell>
          <cell r="D2123">
            <v>15027</v>
          </cell>
        </row>
        <row r="2124">
          <cell r="A2124">
            <v>10075</v>
          </cell>
          <cell r="B2124" t="str">
            <v>TRANSFORMADOR SECO TIPO H 30 KVA, 480/208, 11.4/0.380-0.220 KV DYN</v>
          </cell>
          <cell r="C2124" t="str">
            <v>UN</v>
          </cell>
          <cell r="D2124">
            <v>5415738</v>
          </cell>
        </row>
        <row r="2125">
          <cell r="A2125">
            <v>10076</v>
          </cell>
          <cell r="B2125" t="str">
            <v>VÁLVULA COMPUERTA ELÁSTICA VA (VÁSTAGO ASCENDENTE) D=4" CLASE 300 EXTREMOS BRIDADOS</v>
          </cell>
          <cell r="C2125" t="str">
            <v>UN</v>
          </cell>
          <cell r="D2125">
            <v>1135736</v>
          </cell>
        </row>
        <row r="2126">
          <cell r="A2126">
            <v>10077</v>
          </cell>
          <cell r="B2126" t="str">
            <v>CAJA PARA MEDIDOR TRIFÁSICO 57cm x 27cm x 18cm</v>
          </cell>
          <cell r="C2126" t="str">
            <v>UN</v>
          </cell>
          <cell r="D2126">
            <v>64260</v>
          </cell>
        </row>
        <row r="2127">
          <cell r="A2127">
            <v>10078</v>
          </cell>
          <cell r="B2127" t="str">
            <v>TUBERIA PVC PRESIÓN 1 1/2" RDE 21</v>
          </cell>
          <cell r="C2127" t="str">
            <v>ML</v>
          </cell>
          <cell r="D2127">
            <v>10472</v>
          </cell>
        </row>
        <row r="2128">
          <cell r="A2128">
            <v>10079</v>
          </cell>
          <cell r="B2128" t="str">
            <v>BREAKER INDUSTRIAL 3X30AMP</v>
          </cell>
          <cell r="C2128" t="str">
            <v>UN</v>
          </cell>
          <cell r="D2128">
            <v>176120</v>
          </cell>
        </row>
        <row r="2129">
          <cell r="A2129">
            <v>10080</v>
          </cell>
          <cell r="B2129" t="str">
            <v>TRANSFORMADOR TRIFÁSICO SECO TIPO H,  12 KVA, 480/208 - 120V</v>
          </cell>
          <cell r="C2129" t="str">
            <v>UN</v>
          </cell>
          <cell r="D2129">
            <v>2975000</v>
          </cell>
        </row>
        <row r="2130">
          <cell r="A2130">
            <v>10081</v>
          </cell>
          <cell r="B2130" t="str">
            <v>CABLE MONOPOLAR DE ALUMINIO CALIBRE No.4 AWG, HF FR PARA 600 V C.A. 75°C</v>
          </cell>
          <cell r="C2130" t="str">
            <v>ML</v>
          </cell>
          <cell r="D2130">
            <v>2079</v>
          </cell>
        </row>
        <row r="2131">
          <cell r="A2131">
            <v>10082</v>
          </cell>
          <cell r="B2131" t="str">
            <v>VALVULA COMPUERTA ELASTICA VNA (VÁSTAGO NO ASCENDENTE) EXTREMO BRIDADO. D=3"</v>
          </cell>
          <cell r="C2131" t="str">
            <v>UN</v>
          </cell>
          <cell r="D2131">
            <v>668780</v>
          </cell>
        </row>
        <row r="2132">
          <cell r="A2132">
            <v>10083</v>
          </cell>
          <cell r="B2132" t="str">
            <v>ADAPTADOR PVC MACHO ROSCADO D=3/4"</v>
          </cell>
          <cell r="C2132" t="str">
            <v>UN</v>
          </cell>
          <cell r="D2132">
            <v>741</v>
          </cell>
        </row>
        <row r="2133">
          <cell r="A2133">
            <v>10084</v>
          </cell>
          <cell r="B2133" t="str">
            <v>REDUCCIÓN BRIDADA HD 4" x 3"</v>
          </cell>
          <cell r="C2133" t="str">
            <v>UN</v>
          </cell>
          <cell r="D2133">
            <v>251090</v>
          </cell>
        </row>
        <row r="2134">
          <cell r="A2134">
            <v>10085</v>
          </cell>
          <cell r="B2134" t="str">
            <v>BREAKER INDUSTRIAL 3X40 AMP</v>
          </cell>
          <cell r="C2134" t="str">
            <v>UN</v>
          </cell>
          <cell r="D2134">
            <v>116000</v>
          </cell>
        </row>
        <row r="2135">
          <cell r="A2135">
            <v>10086</v>
          </cell>
          <cell r="B2135" t="str">
            <v>VÁLVULA VENTOSA HD DOBLE CÁMARA D=1" EXTREMO ROSCADO</v>
          </cell>
          <cell r="C2135" t="str">
            <v>UN</v>
          </cell>
          <cell r="D2135">
            <v>759220</v>
          </cell>
        </row>
        <row r="2136">
          <cell r="A2136">
            <v>10087</v>
          </cell>
          <cell r="B2136" t="str">
            <v>TABLERO TRIFASICO DE 30 CIRCUITOS</v>
          </cell>
          <cell r="C2136" t="str">
            <v>UN</v>
          </cell>
          <cell r="D2136">
            <v>213869</v>
          </cell>
        </row>
        <row r="2137">
          <cell r="A2137">
            <v>10088</v>
          </cell>
          <cell r="B2137" t="str">
            <v>BREAKER INDUSTRIAL 2X20AMP</v>
          </cell>
          <cell r="C2137" t="str">
            <v>UN</v>
          </cell>
          <cell r="D2137">
            <v>86120</v>
          </cell>
        </row>
        <row r="2138">
          <cell r="A2138">
            <v>10089</v>
          </cell>
          <cell r="B2138" t="str">
            <v>MALLA ELECTROSOLDADA S=150 x150 mm, Ø=7.5 mm x 7.5 mm</v>
          </cell>
          <cell r="C2138" t="str">
            <v>KG</v>
          </cell>
          <cell r="D2138">
            <v>3094</v>
          </cell>
        </row>
        <row r="2139">
          <cell r="A2139">
            <v>10090</v>
          </cell>
          <cell r="B2139" t="str">
            <v>MALLA ELECTROSOLDADA S=150 x150 mm, Ø=6.5 mm x 6.5 mm</v>
          </cell>
          <cell r="C2139" t="str">
            <v>KG</v>
          </cell>
          <cell r="D2139">
            <v>3094</v>
          </cell>
        </row>
        <row r="2140">
          <cell r="A2140">
            <v>10091</v>
          </cell>
          <cell r="B2140" t="str">
            <v>EMPALME RECTO CONTRÁCTIL EN FRÍO PARA 35 KV, USO EXTERIOR, CALIBRE 2/0 A 600 MCM.</v>
          </cell>
          <cell r="C2140" t="str">
            <v>UN</v>
          </cell>
          <cell r="D2140">
            <v>5198</v>
          </cell>
        </row>
        <row r="2141">
          <cell r="A2141">
            <v>10092</v>
          </cell>
          <cell r="B2141" t="str">
            <v>LAMPARA LED 25W, 120 V, 60 HZ, IP 65  -  RDG-E01-LED-E-U-T2-BZ-4 + SA1175-BZ</v>
          </cell>
          <cell r="C2141" t="str">
            <v>UN</v>
          </cell>
          <cell r="D2141">
            <v>2014016</v>
          </cell>
        </row>
        <row r="2142">
          <cell r="A2142">
            <v>10093</v>
          </cell>
          <cell r="B2142" t="str">
            <v>TABLERO DE 36 CIRCUITOS TNACPLAT EMPOTRADO CON PUERTA Y CHAPA, EN LÁMINA COLD ROLLED IP44 A 208/120 V.</v>
          </cell>
          <cell r="C2142" t="str">
            <v>UN</v>
          </cell>
          <cell r="D2142">
            <v>239272</v>
          </cell>
        </row>
        <row r="2143">
          <cell r="A2143">
            <v>10094</v>
          </cell>
          <cell r="B2143" t="str">
            <v>INTERRUPTOR SENCILLO CONMUTABLE PARA ENCENDIDO/APAGADO DE ILUMINACIÓN DE 20 A.</v>
          </cell>
          <cell r="C2143" t="str">
            <v>UN</v>
          </cell>
          <cell r="D2143">
            <v>3650</v>
          </cell>
        </row>
        <row r="2144">
          <cell r="A2144">
            <v>10095</v>
          </cell>
          <cell r="B2144" t="str">
            <v>TEE HD EXTREMO JUNTA HIDRÁULICA 12"x 4" (300 x 100 mm)</v>
          </cell>
          <cell r="C2144" t="str">
            <v>UN</v>
          </cell>
          <cell r="D2144">
            <v>1992060</v>
          </cell>
        </row>
        <row r="2145">
          <cell r="A2145">
            <v>10096</v>
          </cell>
          <cell r="B2145" t="str">
            <v>BREAKER INDUSTRIAL 3X20AMP</v>
          </cell>
          <cell r="C2145" t="str">
            <v>UN</v>
          </cell>
          <cell r="D2145">
            <v>86120</v>
          </cell>
        </row>
        <row r="2146">
          <cell r="A2146">
            <v>10097</v>
          </cell>
          <cell r="B2146" t="str">
            <v>REDUCCIÓN BRIDADA HD DE 28"x 20"</v>
          </cell>
          <cell r="C2146" t="str">
            <v>UN</v>
          </cell>
          <cell r="D2146">
            <v>10070573</v>
          </cell>
        </row>
        <row r="2147">
          <cell r="A2147">
            <v>10098</v>
          </cell>
          <cell r="B2147" t="str">
            <v>BREAKER INDUSTRIAL 3X300AMP</v>
          </cell>
          <cell r="C2147" t="str">
            <v>UN</v>
          </cell>
          <cell r="D2147">
            <v>633794</v>
          </cell>
        </row>
        <row r="2148">
          <cell r="A2148">
            <v>10099</v>
          </cell>
          <cell r="B2148" t="str">
            <v>VÁLVULA CHEQUE DE 8" CLASE #150</v>
          </cell>
          <cell r="C2148" t="str">
            <v>UN</v>
          </cell>
          <cell r="D2148">
            <v>1777884</v>
          </cell>
        </row>
        <row r="2149">
          <cell r="A2149">
            <v>10100</v>
          </cell>
          <cell r="B2149" t="str">
            <v>CONCRETO COLOR OCRE GRAVA COMÚN 5000 PSI (350 Kg/cm2)</v>
          </cell>
          <cell r="C2149" t="str">
            <v>M3</v>
          </cell>
          <cell r="D2149">
            <v>735837</v>
          </cell>
        </row>
        <row r="2150">
          <cell r="A2150">
            <v>10101</v>
          </cell>
          <cell r="B2150" t="str">
            <v>CODO 90° PVC E.L. D=3/4"</v>
          </cell>
          <cell r="C2150" t="str">
            <v>UN</v>
          </cell>
          <cell r="D2150">
            <v>951</v>
          </cell>
        </row>
        <row r="2151">
          <cell r="A2151">
            <v>10102</v>
          </cell>
          <cell r="B2151" t="str">
            <v>TEE REDUCIDA PVC SOLDAR DE 1" x 3/4"</v>
          </cell>
          <cell r="C2151" t="str">
            <v>UN</v>
          </cell>
          <cell r="D2151">
            <v>3852</v>
          </cell>
        </row>
        <row r="2152">
          <cell r="A2152">
            <v>10103</v>
          </cell>
          <cell r="B2152" t="str">
            <v>REDUCCION PVC U.M. NORMA NTC 382 3"x2 1/2"</v>
          </cell>
          <cell r="C2152" t="str">
            <v>UN</v>
          </cell>
          <cell r="D2152">
            <v>15306</v>
          </cell>
        </row>
        <row r="2153">
          <cell r="A2153">
            <v>10104</v>
          </cell>
          <cell r="B2153" t="str">
            <v>TUBERIA PVC DRENAJE D=50MM  Ø2" (TUBO SIN FILTRO)</v>
          </cell>
          <cell r="C2153" t="str">
            <v>ML</v>
          </cell>
          <cell r="D2153">
            <v>3616</v>
          </cell>
        </row>
        <row r="2154">
          <cell r="A2154">
            <v>10105</v>
          </cell>
          <cell r="B2154" t="str">
            <v>REDUCCION PVC U.M. NORMA NTC 382 2 1/2"x2"</v>
          </cell>
          <cell r="C2154" t="str">
            <v>UN</v>
          </cell>
          <cell r="D2154">
            <v>10020</v>
          </cell>
        </row>
        <row r="2155">
          <cell r="A2155">
            <v>10106</v>
          </cell>
          <cell r="B2155" t="str">
            <v>REDUCCIÓN  EN ACERO 45° x 42° CON ESPIGO Ø=45" Y CAMPANA Ø=42", revestida interior y exteriormente con mortero de cemento. L=0.35m. Presión de trabajo=150 psi)</v>
          </cell>
          <cell r="C2155" t="str">
            <v>UN</v>
          </cell>
          <cell r="D2155">
            <v>7000294</v>
          </cell>
        </row>
        <row r="2156">
          <cell r="A2156">
            <v>10107</v>
          </cell>
          <cell r="B2156" t="str">
            <v>GEO BLOQUE EN POLIESTIRENO EXPANDIDO</v>
          </cell>
          <cell r="C2156" t="str">
            <v>M3</v>
          </cell>
          <cell r="D2156">
            <v>267750</v>
          </cell>
        </row>
        <row r="2157">
          <cell r="A2157">
            <v>10108</v>
          </cell>
          <cell r="B2157" t="str">
            <v>REDUCCIÓN  EN ACERO Ø27° x Ø24° CON ESPIGO Ø=27" Y CAMPANA Ø=24", revestida interior y exteriormente con mortero de cemento. L=0.35m. Presión de trabajo=150 psi)</v>
          </cell>
          <cell r="C2157" t="str">
            <v>UN</v>
          </cell>
          <cell r="D2157">
            <v>4779040</v>
          </cell>
        </row>
        <row r="2158">
          <cell r="A2158">
            <v>10109</v>
          </cell>
          <cell r="B2158" t="str">
            <v>CONCRETO COLOR OCRE GRAVA COMÚN 3000 PSI (210 Kg/cm2)</v>
          </cell>
          <cell r="C2158" t="str">
            <v>M3</v>
          </cell>
          <cell r="D2158">
            <v>660569</v>
          </cell>
        </row>
        <row r="2159">
          <cell r="A2159">
            <v>10110</v>
          </cell>
          <cell r="B2159" t="str">
            <v>JUNTA DE DILATACIÓN ELASTOMÉRICA 230 MOVIMIENTO 230mm+/-115mm MODULOS 1.83 m</v>
          </cell>
          <cell r="C2159" t="str">
            <v>ML</v>
          </cell>
          <cell r="D2159">
            <v>3599598</v>
          </cell>
        </row>
        <row r="2160">
          <cell r="A2160">
            <v>10111</v>
          </cell>
          <cell r="B2160" t="str">
            <v>JUNTA DE DILATACIÓN ELASTOMÉRICA 160 MOVIMIENTO 160mm+/-80mm MODULOS 2 m</v>
          </cell>
          <cell r="C2160" t="str">
            <v>ML</v>
          </cell>
          <cell r="D2160">
            <v>2503859</v>
          </cell>
        </row>
        <row r="2161">
          <cell r="A2161">
            <v>10112</v>
          </cell>
          <cell r="B2161" t="str">
            <v>APOYO ELASTOMÉRICO SLIDE-FLON 60x70x7,5 DESLIZANTE.</v>
          </cell>
          <cell r="C2161" t="str">
            <v>UN</v>
          </cell>
          <cell r="D2161">
            <v>6430345</v>
          </cell>
        </row>
        <row r="2162">
          <cell r="A2162">
            <v>10113</v>
          </cell>
          <cell r="B2162" t="str">
            <v>JUNTA DE DILATACIÓN 80 MOVIMIENTO 80mm+/-40mm MODULOS 2 m</v>
          </cell>
          <cell r="C2162" t="str">
            <v>ML</v>
          </cell>
          <cell r="D2162">
            <v>892500</v>
          </cell>
        </row>
        <row r="2163">
          <cell r="A2163">
            <v>10114</v>
          </cell>
          <cell r="B2163" t="str">
            <v>RACK (Gabinete) DE COMUNICACIONES DE PISO 20 RU. CALIBRE 20" COMPUESTO POR PUERTA AL FRENTE CON MALLA Y TAPAS DESMONTABLES LATERALES. MEDIDAS APROX. Frente 0.72m x Fondo 0.60m x Alto 0.90m</v>
          </cell>
          <cell r="C2163" t="str">
            <v>UN</v>
          </cell>
          <cell r="D2163">
            <v>442751</v>
          </cell>
        </row>
        <row r="2164">
          <cell r="A2164">
            <v>10115</v>
          </cell>
          <cell r="B2164" t="str">
            <v>CODO HD EXTREMO LISO 11.25ºX14"</v>
          </cell>
          <cell r="C2164" t="str">
            <v>UN</v>
          </cell>
          <cell r="D2164">
            <v>1499400</v>
          </cell>
        </row>
        <row r="2165">
          <cell r="A2165">
            <v>10116</v>
          </cell>
          <cell r="B2165" t="str">
            <v>TAPON HD EXTREMO JUNTA HIDRÁULICA D=4"</v>
          </cell>
          <cell r="C2165" t="str">
            <v>UN</v>
          </cell>
          <cell r="D2165">
            <v>95200</v>
          </cell>
        </row>
        <row r="2166">
          <cell r="A2166">
            <v>10117</v>
          </cell>
          <cell r="B2166" t="str">
            <v>ARRANCADOR SUAVE DE 150 HP, 178amp. 440v (Incluye totalizador y cofre Nema 3R, cumple RETIE).</v>
          </cell>
          <cell r="C2166" t="str">
            <v>UN</v>
          </cell>
          <cell r="D2166">
            <v>8216950</v>
          </cell>
        </row>
        <row r="2167">
          <cell r="A2167">
            <v>10118</v>
          </cell>
          <cell r="B2167" t="str">
            <v>CODO HD JUNTA HIDRAULICA PARA PVC 22.5ºX8"</v>
          </cell>
          <cell r="C2167" t="str">
            <v>UN</v>
          </cell>
          <cell r="D2167">
            <v>521220</v>
          </cell>
        </row>
        <row r="2168">
          <cell r="A2168">
            <v>10119</v>
          </cell>
          <cell r="B2168" t="str">
            <v>ARRANCADOR SUAVE DE 28kW, aprox. 40 HP 50amp. 440v (Incluye totalizador y cofre Nema 3R, cumple RETIE).</v>
          </cell>
          <cell r="C2168" t="str">
            <v>UN</v>
          </cell>
          <cell r="D2168">
            <v>3736600</v>
          </cell>
        </row>
        <row r="2169">
          <cell r="A2169">
            <v>10120</v>
          </cell>
          <cell r="B2169" t="str">
            <v>VÁLVULA SOLENOIDE DE 1"</v>
          </cell>
          <cell r="C2169" t="str">
            <v>UN</v>
          </cell>
          <cell r="D2169">
            <v>329630</v>
          </cell>
        </row>
        <row r="2170">
          <cell r="A2170">
            <v>10121</v>
          </cell>
          <cell r="B2170" t="str">
            <v>REDUCCIÓN PVC SOLDAR D= 1 1/2" x 3/4"</v>
          </cell>
          <cell r="C2170" t="str">
            <v>UN</v>
          </cell>
          <cell r="D2170">
            <v>2780</v>
          </cell>
        </row>
        <row r="2171">
          <cell r="A2171">
            <v>10122</v>
          </cell>
          <cell r="B2171" t="str">
            <v>ARRANCADOR SUAVE DE 18kW, aprox. 25 HP 32amp. 440v (Incluye totalizador y cofre Nema 3R, cumple RETIE).</v>
          </cell>
          <cell r="C2171" t="str">
            <v>UN</v>
          </cell>
          <cell r="D2171">
            <v>3303440</v>
          </cell>
        </row>
        <row r="2172">
          <cell r="A2172">
            <v>10123</v>
          </cell>
          <cell r="B2172" t="str">
            <v>REDUCCIÓN PVC SOLDAR D= 2" x 1/2"</v>
          </cell>
          <cell r="C2172" t="str">
            <v>UN</v>
          </cell>
          <cell r="D2172">
            <v>4252</v>
          </cell>
        </row>
        <row r="2173">
          <cell r="A2173">
            <v>10124</v>
          </cell>
          <cell r="B2173" t="str">
            <v>VÁLVULA CONTROL DE NIVEL DE TANQUE DE BOLA DE 3"</v>
          </cell>
          <cell r="C2173" t="str">
            <v>UN</v>
          </cell>
          <cell r="D2173">
            <v>694722</v>
          </cell>
        </row>
        <row r="2174">
          <cell r="A2174">
            <v>10125</v>
          </cell>
          <cell r="B2174" t="str">
            <v>CODO EN ACERO Ø24" ENTRE 67 1/2° Y 90° JUNTA ESPIGO Y CAMPANA, CON EMPAQUE DE CAUCHO, CON REVEST.INT. Y RECUBR. EXT. EN MORTERO DE CEMENTO. L= 1.65m x 1.65m PRESIÓN DE TRABAJO 150PSI.</v>
          </cell>
          <cell r="C2174" t="str">
            <v>UN</v>
          </cell>
          <cell r="D2174">
            <v>7122626</v>
          </cell>
        </row>
        <row r="2175">
          <cell r="A2175">
            <v>10126</v>
          </cell>
          <cell r="B2175" t="str">
            <v>JUNTA DE DILATACIÓN 330 MOVIMIENTO 330mm+/-165mm MODULOS 1.22 m</v>
          </cell>
          <cell r="C2175" t="str">
            <v>ML</v>
          </cell>
          <cell r="D2175">
            <v>5068062</v>
          </cell>
        </row>
        <row r="2176">
          <cell r="A2176">
            <v>10128</v>
          </cell>
          <cell r="B2176" t="str">
            <v>TUBO EN ACERO Ø 20" CON UNIONES ESPIGO/CAMPANA CON EMPAQUE DE CAUCHO. REVEST.INTERIOR Y RECUBR EXT. EN MORTERO CEMENTO. L= 6.00m PRESIÓN TRABAJO 150 PSI</v>
          </cell>
          <cell r="C2176" t="str">
            <v>ML</v>
          </cell>
          <cell r="D2176">
            <v>806939</v>
          </cell>
        </row>
        <row r="2177">
          <cell r="A2177">
            <v>10129</v>
          </cell>
          <cell r="B2177" t="str">
            <v>REDUCCIÓN  EN ACERO 24" x 16" CON ESPIGO Ø=24" Y CAMPANA Ø=16", REVESTIDA INTERIOR Y EXTERIOR CON MORTERO DE CEMENTO. L=0.90m. Presión de trabajo=150 psi</v>
          </cell>
          <cell r="C2177" t="str">
            <v>UN</v>
          </cell>
          <cell r="D2177">
            <v>5004664</v>
          </cell>
        </row>
        <row r="2178">
          <cell r="A2178">
            <v>10130</v>
          </cell>
          <cell r="B2178" t="str">
            <v>CODO EN ACERO D=16" ENTRE 22 ½° Y 45° JUNTA ESPIGO-CAMPANA CON EMPAQUE DE CAUCHO, CON  REVEST.INT. Y RECUBR. EXT. EN MORTERO DE CEMENTO. L=0.60X0.60M. PRESIÓN DE TRABAJO 150PSI</v>
          </cell>
          <cell r="C2178" t="str">
            <v>UN</v>
          </cell>
          <cell r="D2178">
            <v>3032715</v>
          </cell>
        </row>
        <row r="2179">
          <cell r="A2179">
            <v>10131</v>
          </cell>
          <cell r="B2179" t="str">
            <v>FLOTADOR ELÉCTRICO DE CONTROL DE NIVEL</v>
          </cell>
          <cell r="C2179" t="str">
            <v>UN</v>
          </cell>
          <cell r="D2179">
            <v>53900</v>
          </cell>
        </row>
        <row r="2180">
          <cell r="A2180">
            <v>10132</v>
          </cell>
          <cell r="B2180" t="str">
            <v>CODO HD JUNTA HIDRAULICA PARA PVC 45ºX8"</v>
          </cell>
          <cell r="C2180" t="str">
            <v>UN</v>
          </cell>
          <cell r="D2180">
            <v>668780</v>
          </cell>
        </row>
        <row r="2181">
          <cell r="A2181">
            <v>10133</v>
          </cell>
          <cell r="B2181" t="str">
            <v>TEE PVC 4"</v>
          </cell>
          <cell r="C2181" t="str">
            <v>UN</v>
          </cell>
          <cell r="D2181">
            <v>16161</v>
          </cell>
        </row>
        <row r="2182">
          <cell r="A2182">
            <v>10134</v>
          </cell>
          <cell r="B2182" t="str">
            <v>TAPON HD EXTREMO JUNTA HIDRÁULICA D=6"</v>
          </cell>
          <cell r="C2182" t="str">
            <v>UN</v>
          </cell>
          <cell r="D2182">
            <v>261800</v>
          </cell>
        </row>
        <row r="2183">
          <cell r="A2183">
            <v>10135</v>
          </cell>
          <cell r="B2183" t="str">
            <v>VÁLVULA CHEQUE DE 6" CLASE # 150</v>
          </cell>
          <cell r="C2183" t="str">
            <v>UN</v>
          </cell>
          <cell r="D2183">
            <v>1219345</v>
          </cell>
        </row>
        <row r="2184">
          <cell r="A2184">
            <v>10136</v>
          </cell>
          <cell r="B2184" t="str">
            <v>TEE PVC E.L. D=2"</v>
          </cell>
          <cell r="C2184" t="str">
            <v>UN</v>
          </cell>
          <cell r="D2184">
            <v>13973</v>
          </cell>
        </row>
        <row r="2185">
          <cell r="A2185">
            <v>10137</v>
          </cell>
          <cell r="B2185" t="str">
            <v>RACK (Gabinete) DE COMUNICACIONES DE PISO 28 RU. CALIBRE 20. Incluye puerta al frente con malla y tapas desmontables laterales. frente=72cm x Fondo=60cm x Alto= 130 cm</v>
          </cell>
          <cell r="C2185" t="str">
            <v>UN</v>
          </cell>
          <cell r="D2185">
            <v>522053</v>
          </cell>
        </row>
        <row r="2186">
          <cell r="A2186">
            <v>10139</v>
          </cell>
          <cell r="B2186" t="str">
            <v>REDUCCIÓN EN ACERO Ø 16" x 8" CON EXTREMO LISO PARA CINTURÓN DE CIERRE DE Ø 16" Y ESPIGO LISO Ø 8", CON REVESTIMIENTO INTERIOR Y EXTERIOR EN MORTERO CEMENTO. L= 1.30 m PRESIÓN DE TRABAJO= 150 PSI</v>
          </cell>
          <cell r="C2186" t="str">
            <v>ML</v>
          </cell>
          <cell r="D2186">
            <v>4269683</v>
          </cell>
        </row>
        <row r="2187">
          <cell r="A2187">
            <v>10140</v>
          </cell>
          <cell r="B2187" t="str">
            <v>YEE REDUCIDA PVC SANITARIA D=3" x 2"</v>
          </cell>
          <cell r="C2187" t="str">
            <v>UN</v>
          </cell>
          <cell r="D2187">
            <v>12250</v>
          </cell>
        </row>
        <row r="2188">
          <cell r="A2188">
            <v>10141</v>
          </cell>
          <cell r="B2188" t="str">
            <v>TEE EN ACERO Ø 16" x 16" CON ESPIGO Y CAMPANA EN LA RAMA PRINCIPAL Y CAMPANA EN LA DERIVACIÓN, REVESTIDA INTERIOR Y EXTERIOR CON MORTERO DE CEMENTO. L= 1.10m x 0.60m PRESIÓN DE TRABAJO= 150 PSI</v>
          </cell>
          <cell r="C2188" t="str">
            <v>UN</v>
          </cell>
          <cell r="D2188">
            <v>3782058</v>
          </cell>
        </row>
        <row r="2189">
          <cell r="A2189">
            <v>10142</v>
          </cell>
          <cell r="B2189" t="str">
            <v>YEE PVC SANITARIA D=3"</v>
          </cell>
          <cell r="C2189" t="str">
            <v>UN</v>
          </cell>
          <cell r="D2189">
            <v>12970</v>
          </cell>
        </row>
        <row r="2190">
          <cell r="A2190">
            <v>10144</v>
          </cell>
          <cell r="B2190" t="str">
            <v>TAPA PARA POZO DE INSPECCIÓN POLIPROPILENO D= 0.67m</v>
          </cell>
          <cell r="C2190" t="str">
            <v>UN</v>
          </cell>
          <cell r="D2190">
            <v>377162</v>
          </cell>
        </row>
        <row r="2191">
          <cell r="A2191">
            <v>10145</v>
          </cell>
          <cell r="B2191" t="str">
            <v>TEE HD EXTREMO JUNTA HIDRÁULICA 4"X4" (100x100mm)</v>
          </cell>
          <cell r="C2191" t="str">
            <v>UN</v>
          </cell>
          <cell r="D2191">
            <v>302260</v>
          </cell>
        </row>
        <row r="2192">
          <cell r="A2192">
            <v>10146</v>
          </cell>
          <cell r="B2192" t="str">
            <v>VÁLVULA VENTOSA HD DE DOBLE EFECTO  D=4" CLASE 150 EXTREMO EN BRIDA</v>
          </cell>
          <cell r="C2192" t="str">
            <v>UN</v>
          </cell>
          <cell r="D2192">
            <v>1606500</v>
          </cell>
        </row>
        <row r="2193">
          <cell r="A2193">
            <v>10147</v>
          </cell>
          <cell r="B2193" t="str">
            <v>ADAPTADOR PVC MACHO ROSCADO D=1"</v>
          </cell>
          <cell r="C2193" t="str">
            <v>UN</v>
          </cell>
          <cell r="D2193">
            <v>1551</v>
          </cell>
        </row>
        <row r="2194">
          <cell r="A2194">
            <v>10148</v>
          </cell>
          <cell r="B2194" t="str">
            <v>YEE PVC SANITARIA D=6"</v>
          </cell>
          <cell r="C2194" t="str">
            <v>UN</v>
          </cell>
          <cell r="D2194">
            <v>106816</v>
          </cell>
        </row>
        <row r="2195">
          <cell r="A2195">
            <v>10149</v>
          </cell>
          <cell r="B2195" t="str">
            <v>REGISTRO BOLA 3/4" TIPO PESADO</v>
          </cell>
          <cell r="C2195" t="str">
            <v>UN</v>
          </cell>
          <cell r="D2195">
            <v>13447</v>
          </cell>
        </row>
        <row r="2196">
          <cell r="A2196">
            <v>10150</v>
          </cell>
          <cell r="B2196" t="str">
            <v>VÁLVULA VENTOSA HD CÁMARA DOBLE ACCIÓN (DOBLE EFECTO) D=6" EXTREMO EN BRIDA CLASE 150</v>
          </cell>
          <cell r="C2196" t="str">
            <v>UN</v>
          </cell>
          <cell r="D2196">
            <v>3879400</v>
          </cell>
        </row>
        <row r="2197">
          <cell r="A2197">
            <v>10151</v>
          </cell>
          <cell r="B2197" t="str">
            <v>UNIÓN JUNTA DE MONTAJE D=4" RÍGIDA CLASE 150</v>
          </cell>
          <cell r="C2197" t="str">
            <v>UN</v>
          </cell>
          <cell r="D2197">
            <v>493850</v>
          </cell>
        </row>
        <row r="2198">
          <cell r="A2198">
            <v>10152</v>
          </cell>
          <cell r="B2198" t="str">
            <v>UNIÓN JUNTA DE MONTAJE D=8" RÍGIDA CLASE 150</v>
          </cell>
          <cell r="C2198" t="str">
            <v>UN</v>
          </cell>
          <cell r="D2198">
            <v>1176910</v>
          </cell>
        </row>
        <row r="2199">
          <cell r="A2199">
            <v>10153</v>
          </cell>
          <cell r="B2199" t="str">
            <v>REDUCCIÓN EN ACERO Ø 24" x 20 " CON ESPIGO Ø 24" Y CAMPANA Ø 16, REVESTIDA INTERIOR Y EXTERIOR CON MORTERO CEMENTO. L= 0.45m PRESIÓN DE TRABAJO= 150 PSI</v>
          </cell>
          <cell r="C2199" t="str">
            <v>ML</v>
          </cell>
          <cell r="D2199">
            <v>4580072</v>
          </cell>
        </row>
        <row r="2200">
          <cell r="A2200">
            <v>10154</v>
          </cell>
          <cell r="B2200" t="str">
            <v>UNION DRESSER HD D=16"</v>
          </cell>
          <cell r="C2200" t="str">
            <v>UN</v>
          </cell>
          <cell r="D2200">
            <v>1432413</v>
          </cell>
        </row>
        <row r="2201">
          <cell r="A2201">
            <v>10155</v>
          </cell>
          <cell r="B2201" t="str">
            <v>VÁLVULA TIPO MARIPOSA DISCO INOX. DE Ø 24" CLASE 150. EXTREMOS BRIDADOS</v>
          </cell>
          <cell r="C2201" t="str">
            <v>UN</v>
          </cell>
          <cell r="D2201">
            <v>25228000</v>
          </cell>
        </row>
        <row r="2202">
          <cell r="A2202">
            <v>10156</v>
          </cell>
          <cell r="B2202" t="str">
            <v>VÁLVULA TIPO MARIPOSA DISCO INOX. DE Ø 16" CLASE 150. EXTREMOS BRIDADOS</v>
          </cell>
          <cell r="C2202" t="str">
            <v>UN</v>
          </cell>
          <cell r="D2202">
            <v>16940840</v>
          </cell>
        </row>
        <row r="2203">
          <cell r="A2203">
            <v>10157</v>
          </cell>
          <cell r="B2203" t="str">
            <v>VÁLVULA TIPO MARIPOSA DISCO INOX. DE Ø 45" CLASE 150. EXTREMOS BRIDADOS</v>
          </cell>
          <cell r="C2203" t="str">
            <v>UN</v>
          </cell>
          <cell r="D2203">
            <v>324012000</v>
          </cell>
        </row>
        <row r="2204">
          <cell r="A2204">
            <v>10158</v>
          </cell>
          <cell r="B2204" t="str">
            <v>VÁLVULA COMPUERTA D=2" EXTREMOS BRIDADOS (A) (150 PSI)</v>
          </cell>
          <cell r="C2204" t="str">
            <v>UN</v>
          </cell>
          <cell r="D2204">
            <v>424830</v>
          </cell>
        </row>
        <row r="2205">
          <cell r="A2205">
            <v>10159</v>
          </cell>
          <cell r="B2205" t="str">
            <v>VÁLVULA VENTOSA HD CÁMARA SENCILLA (DOBLE EFECTO) D=2" EXTREMOS BRIDADOS</v>
          </cell>
          <cell r="C2205" t="str">
            <v>UN</v>
          </cell>
          <cell r="D2205">
            <v>470050</v>
          </cell>
        </row>
        <row r="2206">
          <cell r="A2206">
            <v>10160</v>
          </cell>
          <cell r="B2206" t="str">
            <v>VÁLVULA - PURGAS D= 3"</v>
          </cell>
          <cell r="C2206" t="str">
            <v>UN</v>
          </cell>
          <cell r="D2206">
            <v>668780</v>
          </cell>
        </row>
        <row r="2207">
          <cell r="A2207">
            <v>10161</v>
          </cell>
          <cell r="B2207" t="str">
            <v>VÁLVULA - PURGAS D= 6"</v>
          </cell>
          <cell r="C2207" t="str">
            <v>UN</v>
          </cell>
          <cell r="D2207">
            <v>1477980</v>
          </cell>
        </row>
        <row r="2208">
          <cell r="A2208">
            <v>10162</v>
          </cell>
          <cell r="B2208" t="str">
            <v>UNIÓN JUNTA DE MONTAJE D=6" RÍGIDA CLASE 150</v>
          </cell>
          <cell r="C2208" t="str">
            <v>UN</v>
          </cell>
          <cell r="D2208">
            <v>648550</v>
          </cell>
        </row>
        <row r="2209">
          <cell r="A2209">
            <v>10163</v>
          </cell>
          <cell r="B2209" t="str">
            <v>SEÑAL VERTICAL GRUPO DE PREVENTIVAS SR-38 Y SR-39 TIPO RECTÁNGULO (75cm x 25cm)</v>
          </cell>
          <cell r="C2209" t="str">
            <v>UN</v>
          </cell>
          <cell r="D2209">
            <v>190400</v>
          </cell>
        </row>
        <row r="2210">
          <cell r="A2210">
            <v>10164</v>
          </cell>
          <cell r="B2210" t="str">
            <v>REDUCCION PVC U.M. NORMA NTC 382 2"x1 1/2"</v>
          </cell>
          <cell r="C2210" t="str">
            <v>UN</v>
          </cell>
          <cell r="D2210">
            <v>4253</v>
          </cell>
        </row>
        <row r="2211">
          <cell r="A2211">
            <v>10165</v>
          </cell>
          <cell r="B2211" t="str">
            <v>MACROMEDIDOR TIPO WOLTMAN DE 3"</v>
          </cell>
          <cell r="C2211" t="str">
            <v>UN</v>
          </cell>
          <cell r="D2211">
            <v>1084090</v>
          </cell>
        </row>
        <row r="2212">
          <cell r="A2212">
            <v>10166</v>
          </cell>
          <cell r="B2212" t="str">
            <v>VÁLVULA - PURGAS D= 12"</v>
          </cell>
          <cell r="C2212" t="str">
            <v>UN</v>
          </cell>
          <cell r="D2212">
            <v>2863437</v>
          </cell>
        </row>
        <row r="2213">
          <cell r="A2213">
            <v>10167</v>
          </cell>
          <cell r="B2213" t="str">
            <v>LLAVE MANGUERA 1/2"</v>
          </cell>
          <cell r="C2213" t="str">
            <v>UN</v>
          </cell>
          <cell r="D2213">
            <v>38990</v>
          </cell>
        </row>
        <row r="2214">
          <cell r="A2214">
            <v>10168</v>
          </cell>
          <cell r="B2214" t="str">
            <v>VÁLVULA VENTOSA HD CÁMARA SENCILLA D=4" EXTREMO EN BRIDA</v>
          </cell>
          <cell r="C2214" t="str">
            <v>UN</v>
          </cell>
          <cell r="D2214">
            <v>759220</v>
          </cell>
        </row>
        <row r="2215">
          <cell r="A2215">
            <v>10169</v>
          </cell>
          <cell r="B2215" t="str">
            <v>TUBO EN ACERO Ø 27" CON UNIONES ESPIGO/CAMPANA CON EMPAQUE DE CAUCHO. REVEST.INTERIOR Y RECUBR EXT. EN MORTERO CEMENTO. L= 6.00m PRESIÓN TRABAJO 150 PSI</v>
          </cell>
          <cell r="C2215" t="str">
            <v>ML</v>
          </cell>
          <cell r="D2215">
            <v>1243669</v>
          </cell>
        </row>
        <row r="2216">
          <cell r="A2216">
            <v>10170</v>
          </cell>
          <cell r="B2216" t="str">
            <v>TUBO EN ACERO Ø 24" CON UNIONES ESPIGO/CAMPANA CON EMPAQUE DE CAUCHO. REVEST.INTERIOR Y RECUBR EXT. EN MORTERO CEMENTO. L= 6.00m PRESIÓN TRABAJO 150 PSI</v>
          </cell>
          <cell r="C2216" t="str">
            <v>ML</v>
          </cell>
          <cell r="D2216">
            <v>992698</v>
          </cell>
        </row>
        <row r="2217">
          <cell r="A2217">
            <v>10171</v>
          </cell>
          <cell r="B2217" t="str">
            <v>TABLERO METÁLICO. LÁMINA COLD ROLLED. PINTURA ELECTROSTÁTICA CON TAPA, CON BREAKER TOTALIZADOR DE 3x40A, BARRAJE PARA 3 FASES+NEUTRO Y TIERRA. SOPORTA 50A, 2 BREAKER DE 3x30A Y 3 RESERVAS. Ver OBSERV.</v>
          </cell>
          <cell r="C2217" t="str">
            <v>UN</v>
          </cell>
          <cell r="D2217">
            <v>1547000</v>
          </cell>
        </row>
        <row r="2218">
          <cell r="A2218">
            <v>10172</v>
          </cell>
          <cell r="B2218" t="str">
            <v>VÁLVULA COMPUERTA ELÁSTICA VÁSTAGO NO ASCENDENTE JUNTA HIDRÁULICA D=6"</v>
          </cell>
          <cell r="C2218" t="str">
            <v>UN</v>
          </cell>
          <cell r="D2218">
            <v>1317330</v>
          </cell>
        </row>
        <row r="2219">
          <cell r="A2219">
            <v>10173</v>
          </cell>
          <cell r="B2219" t="str">
            <v>CODO 45° PVC ALCANTARILLADO D=6"</v>
          </cell>
          <cell r="C2219" t="str">
            <v>UN</v>
          </cell>
          <cell r="D2219">
            <v>50379</v>
          </cell>
        </row>
        <row r="2220">
          <cell r="A2220">
            <v>10174</v>
          </cell>
          <cell r="B2220" t="str">
            <v>FILTRO DE AGUA LLUVIA DE 6"x6"x4"</v>
          </cell>
          <cell r="C2220" t="str">
            <v>UN</v>
          </cell>
          <cell r="D2220">
            <v>4657660</v>
          </cell>
        </row>
        <row r="2221">
          <cell r="A2221">
            <v>10176</v>
          </cell>
          <cell r="B2221" t="str">
            <v>ACCESORIOS Y TUBERIA PVC PARA FILTRO DE AGUA LLUVIA DE 6"x6"x4"</v>
          </cell>
          <cell r="C2221" t="str">
            <v>GLB</v>
          </cell>
          <cell r="D2221">
            <v>1147255</v>
          </cell>
        </row>
        <row r="2222">
          <cell r="A2222">
            <v>10177</v>
          </cell>
          <cell r="B2222" t="str">
            <v>STOPPER PARA ESTACION MANUAL DE ALARMA DEL SISTEMA DE DETECCIÓN Y ALARMA DE INCENDIO</v>
          </cell>
          <cell r="C2222" t="str">
            <v>UN</v>
          </cell>
          <cell r="D2222">
            <v>342720</v>
          </cell>
        </row>
        <row r="2223">
          <cell r="A2223">
            <v>10178</v>
          </cell>
          <cell r="B2223" t="str">
            <v>UNIÓN JUNTA DE MONTAJE D=6" RÍGIDA CLASE 300</v>
          </cell>
          <cell r="C2223" t="str">
            <v>UN</v>
          </cell>
          <cell r="D2223">
            <v>3227280</v>
          </cell>
        </row>
        <row r="2224">
          <cell r="A2224">
            <v>10179</v>
          </cell>
          <cell r="B2224" t="str">
            <v>ANUNACIADOR REMOTO DEL SISTEMA DE DETECCIÓN Y ALARMA DE INCENDIO</v>
          </cell>
          <cell r="C2224" t="str">
            <v>UN</v>
          </cell>
          <cell r="D2224">
            <v>2041300</v>
          </cell>
        </row>
        <row r="2225">
          <cell r="A2225">
            <v>10180</v>
          </cell>
          <cell r="B2225" t="str">
            <v>VÁLVULA VENTOSA HD COMBINADA TRIPLE ACCIÓN (TRIPLE EFECTO) D=6" EXTREMO EN BRIDA CLASE 150</v>
          </cell>
          <cell r="C2225" t="str">
            <v>UN</v>
          </cell>
          <cell r="D2225">
            <v>3879400</v>
          </cell>
        </row>
        <row r="2226">
          <cell r="A2226">
            <v>10181</v>
          </cell>
          <cell r="B2226" t="str">
            <v>UNION PVC (PRESION) EXTREMO LISO D=1"</v>
          </cell>
          <cell r="C2226" t="str">
            <v>UN</v>
          </cell>
          <cell r="D2226">
            <v>882</v>
          </cell>
        </row>
        <row r="2227">
          <cell r="A2227">
            <v>10182</v>
          </cell>
          <cell r="B2227" t="str">
            <v>TEE PVC U.M. D=2 1/2" SCH 80 CAMxCAMxCAM</v>
          </cell>
          <cell r="C2227" t="str">
            <v>UN</v>
          </cell>
          <cell r="D2227">
            <v>27138</v>
          </cell>
        </row>
        <row r="2228">
          <cell r="A2228">
            <v>10183</v>
          </cell>
          <cell r="B2228" t="str">
            <v>CAJA PARA TRANSFERENCIA MANUAL DE 25X25X15CM, EN LÁMINA COLD ROLLED</v>
          </cell>
          <cell r="C2228" t="str">
            <v>UN</v>
          </cell>
          <cell r="D2228">
            <v>553350</v>
          </cell>
        </row>
        <row r="2229">
          <cell r="A2229">
            <v>10184</v>
          </cell>
          <cell r="B2229" t="str">
            <v>MANGUERA DE POLIETILENO DE 3"</v>
          </cell>
          <cell r="C2229" t="str">
            <v>ML</v>
          </cell>
          <cell r="D2229">
            <v>8868</v>
          </cell>
        </row>
        <row r="2230">
          <cell r="A2230">
            <v>10185</v>
          </cell>
          <cell r="B2230" t="str">
            <v>TEE PVC U.M. D=2" SCH 80 CAMxCAMxCAM</v>
          </cell>
          <cell r="C2230" t="str">
            <v>UN</v>
          </cell>
          <cell r="D2230">
            <v>27138</v>
          </cell>
        </row>
        <row r="2231">
          <cell r="A2231">
            <v>10186</v>
          </cell>
          <cell r="B2231" t="str">
            <v>TEE PVC U.M. D=3" SCH 80</v>
          </cell>
          <cell r="C2231" t="str">
            <v>UN</v>
          </cell>
          <cell r="D2231">
            <v>43166</v>
          </cell>
        </row>
        <row r="2232">
          <cell r="A2232">
            <v>10187</v>
          </cell>
          <cell r="B2232" t="str">
            <v>CODO HD 11.25° D= 24" BRIDADO CLASE 300 CON UNIONES MECÁNICAS SEGUN NORMA AWWA C153</v>
          </cell>
          <cell r="C2232" t="str">
            <v>UN</v>
          </cell>
          <cell r="D2232">
            <v>7021000</v>
          </cell>
        </row>
        <row r="2233">
          <cell r="A2233">
            <v>10188</v>
          </cell>
          <cell r="B2233" t="str">
            <v>CÁMARA PREFABRICADA TIPO I - CÁMARA RECTA</v>
          </cell>
          <cell r="C2233" t="str">
            <v>UN</v>
          </cell>
          <cell r="D2233">
            <v>6163286</v>
          </cell>
        </row>
        <row r="2234">
          <cell r="A2234">
            <v>10189</v>
          </cell>
          <cell r="B2234" t="str">
            <v>UNION DRESSER HD D=24"</v>
          </cell>
          <cell r="C2234" t="str">
            <v>UN</v>
          </cell>
          <cell r="D2234">
            <v>2472596</v>
          </cell>
        </row>
        <row r="2235">
          <cell r="A2235">
            <v>10190</v>
          </cell>
          <cell r="B2235" t="str">
            <v>UNIÓN JUNTA DE MONTAJE D=2" RÍGIDA CLASE 300</v>
          </cell>
          <cell r="C2235" t="str">
            <v>UN</v>
          </cell>
          <cell r="D2235">
            <v>222465</v>
          </cell>
        </row>
        <row r="2236">
          <cell r="A2236">
            <v>10191</v>
          </cell>
          <cell r="B2236" t="str">
            <v>UNIÓN JUNTA DE MONTAJE D=3" RÍGIDA CLASE 300</v>
          </cell>
          <cell r="C2236" t="str">
            <v>UN</v>
          </cell>
          <cell r="D2236">
            <v>366325</v>
          </cell>
        </row>
        <row r="2237">
          <cell r="A2237">
            <v>10192</v>
          </cell>
          <cell r="B2237" t="str">
            <v>VÁLVULA COMPUERTA ELÁSTICA VNA (VÁSTAGO NO ASCENDENTE) D=4" EXTREMOS JUNTA HIDRÁULICA</v>
          </cell>
          <cell r="C2237" t="str">
            <v>UN</v>
          </cell>
          <cell r="D2237">
            <v>681870</v>
          </cell>
        </row>
        <row r="2238">
          <cell r="A2238">
            <v>10193</v>
          </cell>
          <cell r="B2238" t="str">
            <v>UNIÓN JUNTA DE MONTAJE D=8" RÍGIDA CLASE 300</v>
          </cell>
          <cell r="C2238" t="str">
            <v>UN</v>
          </cell>
          <cell r="D2238">
            <v>4902800</v>
          </cell>
        </row>
        <row r="2239">
          <cell r="A2239">
            <v>10194</v>
          </cell>
          <cell r="B2239" t="str">
            <v>EQUIPO PARA INYECCIONES DE LECHADA DE CEMENTO, CON BOMBA DE PRESIÓN Y CARRO DE PERFORACIÓN PARA TALADROS.</v>
          </cell>
          <cell r="C2239" t="str">
            <v>HR</v>
          </cell>
          <cell r="D2239">
            <v>148827</v>
          </cell>
        </row>
        <row r="2240">
          <cell r="A2240">
            <v>10195</v>
          </cell>
          <cell r="B2240" t="str">
            <v>VÁLVULA TIPO MARIPOSA DISCO INOX. DE Ø 2" CLASE 300. EXTREMOS BRIDADOS</v>
          </cell>
          <cell r="C2240" t="str">
            <v>UN</v>
          </cell>
          <cell r="D2240">
            <v>288575</v>
          </cell>
        </row>
        <row r="2241">
          <cell r="A2241">
            <v>10196</v>
          </cell>
          <cell r="B2241" t="str">
            <v>VÁLVULA COMPUERTA ELÁSTICA VA (VÁSTAGO ASCENDENTE) D=2" EXTREMOS BRIDADOS</v>
          </cell>
          <cell r="C2241" t="str">
            <v>UN</v>
          </cell>
          <cell r="D2241">
            <v>652477</v>
          </cell>
        </row>
        <row r="2242">
          <cell r="A2242">
            <v>10197</v>
          </cell>
          <cell r="B2242" t="str">
            <v>REVEGETACIÓN CON HIDROSIEMBRA</v>
          </cell>
          <cell r="C2242" t="str">
            <v>M2</v>
          </cell>
          <cell r="D2242">
            <v>9100</v>
          </cell>
        </row>
        <row r="2243">
          <cell r="A2243">
            <v>10198</v>
          </cell>
          <cell r="B2243" t="str">
            <v>CEMENTO ASFÁLTICO 60-70</v>
          </cell>
          <cell r="C2243" t="str">
            <v>KG</v>
          </cell>
          <cell r="D2243">
            <v>1261</v>
          </cell>
        </row>
        <row r="2244">
          <cell r="A2244">
            <v>10199</v>
          </cell>
          <cell r="B2244" t="str">
            <v>DIFUSOR DE SUMINISTRO 1150 CFM 20" X 16" (Incluye suministro e instalación)</v>
          </cell>
          <cell r="C2244" t="str">
            <v>UN</v>
          </cell>
          <cell r="D2244">
            <v>157080</v>
          </cell>
        </row>
        <row r="2245">
          <cell r="A2245">
            <v>10200</v>
          </cell>
          <cell r="B2245" t="str">
            <v>CINTA REFLECTIVA TIPO IV (ALTA DENSIDAD)</v>
          </cell>
          <cell r="C2245" t="str">
            <v>M2</v>
          </cell>
          <cell r="D2245">
            <v>97789</v>
          </cell>
        </row>
        <row r="2246">
          <cell r="A2246">
            <v>10201</v>
          </cell>
          <cell r="B2246" t="str">
            <v>SALIDA NORMAL EN ACERO Ø6" CON EXTREMO BRIDADO. REVESTIMIENTO INTERIOR Y EXTERIOR EN PINTURA EPÓXICA. L= 0.15m. INSTALADA EN FABRICA SOBRE TUBO O ACCESORIO HASTA Ø45". NO INCLUYE VALOR DEL TUBO.</v>
          </cell>
          <cell r="C2246" t="str">
            <v>UN</v>
          </cell>
          <cell r="D2246">
            <v>1210825</v>
          </cell>
        </row>
        <row r="2247">
          <cell r="A2247">
            <v>10202</v>
          </cell>
          <cell r="B2247" t="str">
            <v>SALIDA NORMAL EN ACERO Ø4" CON EXTREMO BRIDADO. REVESTIMIENTO INTERIOR Y EXTERIOR EN PINTURA EPÓXICA. L= 0.15m. INSTALADA EN FABRICA SOBRE TUBO O ACCESORIO HASTA Ø45". NO INCLUYE VALOR DEL TUBO.</v>
          </cell>
          <cell r="C2247" t="str">
            <v>UN</v>
          </cell>
          <cell r="D2247">
            <v>826455</v>
          </cell>
        </row>
        <row r="2248">
          <cell r="A2248">
            <v>10203</v>
          </cell>
          <cell r="B2248" t="str">
            <v>ENCUESTA DE PERCEPCIÓN CIUDADANA. Incl. formato de encuesta de percepción ciudadana, diseño de muestra y metodología de recolección en campo, base de datos en formato excel, presentación de resultados</v>
          </cell>
          <cell r="C2248" t="str">
            <v>UN</v>
          </cell>
          <cell r="D2248">
            <v>77350</v>
          </cell>
        </row>
        <row r="2249">
          <cell r="A2249">
            <v>10204</v>
          </cell>
          <cell r="B2249" t="str">
            <v>VÁLVULA COMPUERTA ELÁSTICA VA (VÁSTAGO ASCENDENTE) D=4" CLASE 150 EXTREMOS BRIDADOS</v>
          </cell>
          <cell r="C2249" t="str">
            <v>UN</v>
          </cell>
          <cell r="D2249">
            <v>929866</v>
          </cell>
        </row>
        <row r="2250">
          <cell r="A2250">
            <v>10205</v>
          </cell>
          <cell r="B2250" t="str">
            <v>BREAKER BIPOLAR DE 2 x 16 A</v>
          </cell>
          <cell r="C2250" t="str">
            <v>UN</v>
          </cell>
          <cell r="D2250">
            <v>22191</v>
          </cell>
        </row>
        <row r="2251">
          <cell r="A2251">
            <v>10206</v>
          </cell>
          <cell r="B2251" t="str">
            <v>REDUCCIÓN HD EXTREMO LISO  14" x 12"  (350x300mm)</v>
          </cell>
          <cell r="C2251" t="str">
            <v>UN</v>
          </cell>
          <cell r="D2251">
            <v>1992060</v>
          </cell>
        </row>
        <row r="2252">
          <cell r="A2252">
            <v>10207</v>
          </cell>
          <cell r="B2252" t="str">
            <v>SECCIONADOR O CAJA DE MANIOBRAS 5 VÍAS, E-S 600, D200, SERIE 15 KV.</v>
          </cell>
          <cell r="C2252" t="str">
            <v>UN</v>
          </cell>
          <cell r="D2252">
            <v>23800000</v>
          </cell>
        </row>
        <row r="2253">
          <cell r="A2253">
            <v>10208</v>
          </cell>
          <cell r="B2253" t="str">
            <v>LÁMINA TUNEL LINER 3.80 m DE DIÁMETRO. RECUBRIMIENTO:GALVANIZADO</v>
          </cell>
          <cell r="C2253" t="str">
            <v>ML</v>
          </cell>
          <cell r="D2253">
            <v>4930641</v>
          </cell>
        </row>
        <row r="2254">
          <cell r="A2254">
            <v>10209</v>
          </cell>
          <cell r="B2254" t="str">
            <v>VÁLVULA TIPO MARIPOSA TIPO WAFER. DE Ø 24" OPERACIÓN POR RUEDA DE MANEJO.</v>
          </cell>
          <cell r="C2254" t="str">
            <v>UN</v>
          </cell>
          <cell r="D2254">
            <v>10186400</v>
          </cell>
        </row>
        <row r="2255">
          <cell r="A2255">
            <v>10210</v>
          </cell>
          <cell r="B2255" t="str">
            <v>VÁLVULA VENTOSA HD CÁMARA SENCILLA (ADMISIÓN Y EXPULSIÓN) D=2" EXTREMOS ROSCADO</v>
          </cell>
          <cell r="C2255" t="str">
            <v>UN</v>
          </cell>
          <cell r="D2255">
            <v>425058</v>
          </cell>
        </row>
        <row r="2256">
          <cell r="A2256">
            <v>10211</v>
          </cell>
          <cell r="B2256" t="str">
            <v>PLANTACIÓN DE ÁRBOL LIQUIDAMBAR H=1.5mt (Incluye siembra, caja, tierra abonada, tutor) SUMINISTRO Y SIEMBRA</v>
          </cell>
          <cell r="C2256" t="str">
            <v>UN</v>
          </cell>
          <cell r="D2256">
            <v>182005</v>
          </cell>
        </row>
        <row r="2257">
          <cell r="A2257">
            <v>10212</v>
          </cell>
          <cell r="B2257" t="str">
            <v>PLANTACIÓN DE ÁRBOL CEDRO H=1.5mt (Incluye siembra, caja, tierra abonada, tutor) SUMINISTRO Y SIEMBRA</v>
          </cell>
          <cell r="C2257" t="str">
            <v>UN</v>
          </cell>
          <cell r="D2257">
            <v>174287</v>
          </cell>
        </row>
        <row r="2258">
          <cell r="A2258">
            <v>10213</v>
          </cell>
          <cell r="B2258" t="str">
            <v>EQUIPO DE BOMBEO PARA EL PATIO GARAJE DE LA CALLE 26. SISTEMA TRANSMILENIO.</v>
          </cell>
          <cell r="C2258" t="str">
            <v>GLB</v>
          </cell>
          <cell r="D2258">
            <v>455447070</v>
          </cell>
        </row>
        <row r="2259">
          <cell r="A2259">
            <v>10214</v>
          </cell>
          <cell r="B2259" t="str">
            <v>TELERRUPTOR 1X16 AMP</v>
          </cell>
          <cell r="C2259" t="str">
            <v>UN</v>
          </cell>
          <cell r="D2259">
            <v>11900</v>
          </cell>
        </row>
        <row r="2260">
          <cell r="A2260">
            <v>10215</v>
          </cell>
          <cell r="B2260" t="str">
            <v>DETECTOR TÉRMICO DIRECCIONABLE FOTOELÉCTRICO DEL SISTEMA DE DETECCIÓN Y ALARMA DE INCENDIO</v>
          </cell>
          <cell r="C2260" t="str">
            <v>UN</v>
          </cell>
          <cell r="D2260">
            <v>178900</v>
          </cell>
        </row>
        <row r="2261">
          <cell r="A2261">
            <v>10217</v>
          </cell>
          <cell r="B2261" t="str">
            <v>MODULO MONITOR DEL SISTEMA DE DETECCIÓN Y ALARMA DE INCENDIO</v>
          </cell>
          <cell r="C2261" t="str">
            <v>UN</v>
          </cell>
          <cell r="D2261">
            <v>213272</v>
          </cell>
        </row>
        <row r="2262">
          <cell r="A2262">
            <v>10218</v>
          </cell>
          <cell r="B2262" t="str">
            <v>EMPALME DERIVACIÓN EN GEL 15 KV, USO EXTERIOR, CALIBRE 2/0 A 600 MCM</v>
          </cell>
          <cell r="C2262" t="str">
            <v>UN</v>
          </cell>
          <cell r="D2262">
            <v>34153</v>
          </cell>
        </row>
        <row r="2263">
          <cell r="A2263">
            <v>10219</v>
          </cell>
          <cell r="B2263" t="str">
            <v>CAJA CUADRADA 3/4" 4x4 INTERPERIE</v>
          </cell>
          <cell r="C2263" t="str">
            <v>UN</v>
          </cell>
          <cell r="D2263">
            <v>14844</v>
          </cell>
        </row>
        <row r="2264">
          <cell r="A2264">
            <v>10220</v>
          </cell>
          <cell r="B2264" t="str">
            <v>LUMINARIA SERIE HALO 120 V, 10.5 W</v>
          </cell>
          <cell r="C2264" t="str">
            <v>UN</v>
          </cell>
          <cell r="D2264">
            <v>503727</v>
          </cell>
        </row>
        <row r="2265">
          <cell r="A2265">
            <v>10221</v>
          </cell>
          <cell r="B2265" t="str">
            <v>TUBERÍA HD, ACUEDUCTO, PN 16, D=300 MM - 12"</v>
          </cell>
          <cell r="C2265" t="str">
            <v>ML</v>
          </cell>
          <cell r="D2265">
            <v>43633</v>
          </cell>
        </row>
        <row r="2266">
          <cell r="A2266">
            <v>10222</v>
          </cell>
          <cell r="B2266" t="str">
            <v>FUENTE DE POTENCIA AUXILIAR DEL SISTEMA DE DETECCIÓN Y ALARMA DE INCENDIO</v>
          </cell>
          <cell r="C2266" t="str">
            <v>UN</v>
          </cell>
          <cell r="D2266">
            <v>3509310</v>
          </cell>
        </row>
        <row r="2267">
          <cell r="A2267">
            <v>10223</v>
          </cell>
          <cell r="B2267" t="str">
            <v>TUBERÍA HD, ACUEDUCTO, PN 16, D=400 MM - 14"</v>
          </cell>
          <cell r="C2267" t="str">
            <v>ML</v>
          </cell>
          <cell r="D2267">
            <v>52558</v>
          </cell>
        </row>
        <row r="2268">
          <cell r="A2268">
            <v>10224</v>
          </cell>
          <cell r="B2268" t="str">
            <v>BATERIAS 12V @ 18AH</v>
          </cell>
          <cell r="C2268" t="str">
            <v>UN</v>
          </cell>
          <cell r="D2268">
            <v>259900</v>
          </cell>
        </row>
        <row r="2269">
          <cell r="A2269">
            <v>10225</v>
          </cell>
          <cell r="B2269" t="str">
            <v>LUMINARIA, VT2, 120 V, 28.4 W, 2850LM</v>
          </cell>
          <cell r="C2269" t="str">
            <v>UN</v>
          </cell>
          <cell r="D2269">
            <v>585480</v>
          </cell>
        </row>
        <row r="2270">
          <cell r="A2270">
            <v>10226</v>
          </cell>
          <cell r="B2270" t="str">
            <v>TUBERÍA HD, ACUEDUCTO, PN 16, D=150 MM - 6"</v>
          </cell>
          <cell r="C2270" t="str">
            <v>ML</v>
          </cell>
          <cell r="D2270">
            <v>19635</v>
          </cell>
        </row>
        <row r="2271">
          <cell r="A2271">
            <v>10227</v>
          </cell>
          <cell r="B2271" t="str">
            <v>UNIÓN JUNTA DE MONTAJE D=44" TIPO DRESSER</v>
          </cell>
          <cell r="C2271" t="str">
            <v>UN</v>
          </cell>
          <cell r="D2271">
            <v>8622391</v>
          </cell>
        </row>
        <row r="2272">
          <cell r="A2272">
            <v>10228</v>
          </cell>
          <cell r="B2272" t="str">
            <v>LUMINARIA, 22 GR, 120 V, 20.7 W, 2038 LM</v>
          </cell>
          <cell r="C2272" t="str">
            <v>UN</v>
          </cell>
          <cell r="D2272">
            <v>141658</v>
          </cell>
        </row>
        <row r="2273">
          <cell r="A2273">
            <v>10229</v>
          </cell>
          <cell r="B2273" t="str">
            <v>CABLE MONOPOLAR DE ALUMINIO, HF FR PARA 600V C.A. CALIBRE No. 8 AWG</v>
          </cell>
          <cell r="C2273" t="str">
            <v>ML</v>
          </cell>
          <cell r="D2273">
            <v>13911</v>
          </cell>
        </row>
        <row r="2274">
          <cell r="A2274">
            <v>10230</v>
          </cell>
          <cell r="B2274" t="str">
            <v>LUMINARIA, 14 GR, 120 V, 39.9 W, 3665 LM</v>
          </cell>
          <cell r="C2274" t="str">
            <v>UN</v>
          </cell>
          <cell r="D2274">
            <v>2031330</v>
          </cell>
        </row>
        <row r="2275">
          <cell r="A2275">
            <v>10231</v>
          </cell>
          <cell r="B2275" t="str">
            <v>TRANSFORMADOR TRIFÁSICO AUTO REFRIGERADO, TIPO SECO, ABIERTO CLASE H, SERIE B.T. &lt;= 1,2 KV, - 112,5 KVA NTC-3445</v>
          </cell>
          <cell r="C2275" t="str">
            <v>UN</v>
          </cell>
          <cell r="D2275">
            <v>8026550</v>
          </cell>
        </row>
        <row r="2276">
          <cell r="A2276">
            <v>10232</v>
          </cell>
          <cell r="B2276" t="str">
            <v>TUBERIA DB PVC TELEFÓNICO D=4"</v>
          </cell>
          <cell r="C2276" t="str">
            <v>ML</v>
          </cell>
          <cell r="D2276">
            <v>21836</v>
          </cell>
        </row>
        <row r="2277">
          <cell r="A2277">
            <v>10233</v>
          </cell>
          <cell r="B2277" t="str">
            <v>LUMINARIA DE 54 W, 32 LEDS, 500 MA,  120 - 277 V, CLASE II, BLANCO NEUTRO</v>
          </cell>
          <cell r="C2277" t="str">
            <v>UN</v>
          </cell>
          <cell r="D2277">
            <v>892500</v>
          </cell>
        </row>
        <row r="2278">
          <cell r="A2278">
            <v>10234</v>
          </cell>
          <cell r="B2278" t="str">
            <v>PANEL SOLAR FOTOVOLTAICO - CELDAS (6x12), 28kg, IP 67 18% -19% EFICIENCIA</v>
          </cell>
          <cell r="C2278" t="str">
            <v>UN</v>
          </cell>
          <cell r="D2278">
            <v>619457</v>
          </cell>
        </row>
        <row r="2279">
          <cell r="A2279">
            <v>10235</v>
          </cell>
          <cell r="B2279" t="str">
            <v>LUMINARIA, 22 GR, 120 V, 22 W, 2459 LM</v>
          </cell>
          <cell r="C2279" t="str">
            <v>UN</v>
          </cell>
          <cell r="D2279">
            <v>181392</v>
          </cell>
        </row>
        <row r="2280">
          <cell r="A2280">
            <v>10236</v>
          </cell>
          <cell r="B2280" t="str">
            <v>SECCIONADOR O CAJA DE MANIOBRAS 3 VÍAS, E-S 600, D200, SERIE 15 KV.</v>
          </cell>
          <cell r="C2280" t="str">
            <v>UN</v>
          </cell>
          <cell r="D2280">
            <v>9549750</v>
          </cell>
        </row>
        <row r="2281">
          <cell r="A2281">
            <v>10238</v>
          </cell>
          <cell r="B2281" t="str">
            <v>CODO HD JUNTA HIDRÁULICA PARA PVC 45ºX6"</v>
          </cell>
          <cell r="C2281" t="str">
            <v>UN</v>
          </cell>
          <cell r="D2281">
            <v>366520</v>
          </cell>
        </row>
        <row r="2282">
          <cell r="A2282">
            <v>10239</v>
          </cell>
          <cell r="B2282" t="str">
            <v>CELDA DUPLEX, ENTRADA - SALIDA, 17 KV</v>
          </cell>
          <cell r="C2282" t="str">
            <v>UN</v>
          </cell>
          <cell r="D2282">
            <v>8330000</v>
          </cell>
        </row>
        <row r="2283">
          <cell r="A2283">
            <v>10240</v>
          </cell>
          <cell r="B2283" t="str">
            <v>CODO HD EXTREMO JUNTA HIDRÁULICA PARA PVC 45ºX12"</v>
          </cell>
          <cell r="C2283" t="str">
            <v>UN</v>
          </cell>
          <cell r="D2283">
            <v>1477980</v>
          </cell>
        </row>
        <row r="2284">
          <cell r="A2284">
            <v>10241</v>
          </cell>
          <cell r="B2284" t="str">
            <v>CABLE MONOPOLAR DE ALUMINIO, HF FR PARA 600V C.A. CALIBRE No. 2 AWG</v>
          </cell>
          <cell r="C2284" t="str">
            <v>ML</v>
          </cell>
          <cell r="D2284">
            <v>2283</v>
          </cell>
        </row>
        <row r="2285">
          <cell r="A2285">
            <v>10242</v>
          </cell>
          <cell r="B2285" t="str">
            <v>CODO HD EXTREMO JUNTA HIDRÁULICA PARA PVC 22.5ºX12"</v>
          </cell>
          <cell r="C2285" t="str">
            <v>UN</v>
          </cell>
          <cell r="D2285">
            <v>1439900</v>
          </cell>
        </row>
        <row r="2286">
          <cell r="A2286">
            <v>10243</v>
          </cell>
          <cell r="B2286" t="str">
            <v>CABLE MONOPOLAR DE ALUMINIO, HF FR PARA 600V C.A. CALIBRE No. 1/0 AWG</v>
          </cell>
          <cell r="C2286" t="str">
            <v>ML</v>
          </cell>
          <cell r="D2286">
            <v>4954</v>
          </cell>
        </row>
        <row r="2287">
          <cell r="A2287">
            <v>10244</v>
          </cell>
          <cell r="B2287" t="str">
            <v>VÁLVULA DE PURGAS TIPO MARIPOSA D= 12" CLASE 150</v>
          </cell>
          <cell r="C2287" t="str">
            <v>UN</v>
          </cell>
          <cell r="D2287">
            <v>10710000</v>
          </cell>
        </row>
        <row r="2288">
          <cell r="A2288">
            <v>10245</v>
          </cell>
          <cell r="B2288" t="str">
            <v>INTERRUPTOR DE FLUJO D=2 1/2" (DN 65) ASOCIADO CON LA TUBERÍA DE LLEGADA A LOS GABINETES DE MANGUERAS DE LA RED CONTRAINCENDIO</v>
          </cell>
          <cell r="C2288" t="str">
            <v>UN</v>
          </cell>
          <cell r="D2288">
            <v>578340</v>
          </cell>
        </row>
        <row r="2289">
          <cell r="A2289">
            <v>10246</v>
          </cell>
          <cell r="B2289" t="str">
            <v>CODO HD EXTREMO JUNTA HIDRÁULICA PARA PVC 90ºX4"</v>
          </cell>
          <cell r="C2289" t="str">
            <v>UN</v>
          </cell>
          <cell r="D2289">
            <v>232050</v>
          </cell>
        </row>
        <row r="2290">
          <cell r="A2290">
            <v>10247</v>
          </cell>
          <cell r="B2290" t="str">
            <v>POSTE ORNAMENTAL METALICO, H=4M BRAZO SENCILLO</v>
          </cell>
          <cell r="C2290" t="str">
            <v>UN</v>
          </cell>
          <cell r="D2290">
            <v>232050</v>
          </cell>
        </row>
        <row r="2291">
          <cell r="A2291">
            <v>10248</v>
          </cell>
          <cell r="B2291" t="str">
            <v>CODO HD EXTREMO JUNTA HIDRÁULICA PARA PVC 90ºX12"</v>
          </cell>
          <cell r="C2291" t="str">
            <v>UN</v>
          </cell>
          <cell r="D2291">
            <v>1594600</v>
          </cell>
        </row>
        <row r="2292">
          <cell r="A2292">
            <v>10249</v>
          </cell>
          <cell r="B2292" t="str">
            <v>DETECTOR DE HUMO TIPO HAZ DE LUZ</v>
          </cell>
          <cell r="C2292" t="str">
            <v>UN</v>
          </cell>
          <cell r="D2292">
            <v>3398640</v>
          </cell>
        </row>
        <row r="2293">
          <cell r="A2293">
            <v>10250</v>
          </cell>
          <cell r="B2293" t="str">
            <v>BASE PARA MONTAJE EN PARED DETECTOR DE HUMO HAZ DE LUZ REFLEJADO</v>
          </cell>
          <cell r="C2293" t="str">
            <v>UN</v>
          </cell>
          <cell r="D2293">
            <v>182070</v>
          </cell>
        </row>
        <row r="2294">
          <cell r="A2294">
            <v>10251</v>
          </cell>
          <cell r="B2294" t="str">
            <v>TEE PVC SOLDAR E.L. D=3/4" SCHEDULE 40</v>
          </cell>
          <cell r="C2294" t="str">
            <v>UN</v>
          </cell>
          <cell r="D2294">
            <v>1192</v>
          </cell>
        </row>
        <row r="2295">
          <cell r="A2295">
            <v>10252</v>
          </cell>
          <cell r="B2295" t="str">
            <v>MÓDULO RELÉ PARA CONTROL DE OTROS SISTEMAS INTEGRADOS CON EL SISTEMA DE DETECCIÓN Y ALARMA DE INCENDIOS</v>
          </cell>
          <cell r="C2295" t="str">
            <v>UN</v>
          </cell>
          <cell r="D2295">
            <v>264180</v>
          </cell>
        </row>
        <row r="2296">
          <cell r="A2296">
            <v>10253</v>
          </cell>
          <cell r="B2296" t="str">
            <v>CAJA CUADRADA 4" (Soporte de dispositivo)</v>
          </cell>
          <cell r="C2296" t="str">
            <v>UN</v>
          </cell>
          <cell r="D2296">
            <v>14844</v>
          </cell>
        </row>
        <row r="2297">
          <cell r="A2297">
            <v>10254</v>
          </cell>
          <cell r="B2297" t="str">
            <v>CAJA METALICA PARA DERIVACION EN ALUMINIO 20X20X15 MM.</v>
          </cell>
          <cell r="C2297" t="str">
            <v>UN</v>
          </cell>
          <cell r="D2297">
            <v>20900</v>
          </cell>
        </row>
        <row r="2298">
          <cell r="A2298">
            <v>10255</v>
          </cell>
          <cell r="B2298" t="str">
            <v>MÓDULO DE CONTROL DEL SISTEMA DE DETECCIÓN Y ALARMA DE INCENDIO</v>
          </cell>
          <cell r="C2298" t="str">
            <v>UN</v>
          </cell>
          <cell r="D2298">
            <v>289170</v>
          </cell>
        </row>
        <row r="2299">
          <cell r="A2299">
            <v>10256</v>
          </cell>
          <cell r="B2299" t="str">
            <v>REJILLA DE RETORNO 160 L/S (14X14)</v>
          </cell>
          <cell r="C2299" t="str">
            <v>UN</v>
          </cell>
          <cell r="D2299">
            <v>86751</v>
          </cell>
        </row>
        <row r="2300">
          <cell r="A2300">
            <v>10257</v>
          </cell>
          <cell r="B2300" t="str">
            <v>UNIÓN JUNTA DE MONTAJE D=3" RÍGIDA CLASE 150 (Tipo ANSI)</v>
          </cell>
          <cell r="C2300" t="str">
            <v>UN</v>
          </cell>
          <cell r="D2300">
            <v>320110</v>
          </cell>
        </row>
        <row r="2301">
          <cell r="A2301">
            <v>10258</v>
          </cell>
          <cell r="B2301" t="str">
            <v>CODO HD EXTREMO JUNTA HIDRÁULICA PARA PVC 45ºX4"</v>
          </cell>
          <cell r="C2301" t="str">
            <v>UN</v>
          </cell>
          <cell r="D2301">
            <v>167790</v>
          </cell>
        </row>
        <row r="2302">
          <cell r="A2302">
            <v>10259</v>
          </cell>
          <cell r="B2302" t="str">
            <v>CODO HD EXTREMO JUNTA HIDRÁULICA PARA PVC 90ºX2"</v>
          </cell>
          <cell r="C2302" t="str">
            <v>UN</v>
          </cell>
          <cell r="D2302">
            <v>88060</v>
          </cell>
        </row>
        <row r="2303">
          <cell r="A2303">
            <v>10260</v>
          </cell>
          <cell r="B2303" t="str">
            <v>CODO HD EXTREMO JUNTA HIDRÁULICA PARA PVC 90ºX6"</v>
          </cell>
          <cell r="C2303" t="str">
            <v>UN</v>
          </cell>
          <cell r="D2303">
            <v>424830</v>
          </cell>
        </row>
        <row r="2304">
          <cell r="A2304">
            <v>10261</v>
          </cell>
          <cell r="B2304" t="str">
            <v>CODO HD EXTREMO JUNTA HIDRÁULICA PARA PVC 45ºX2"</v>
          </cell>
          <cell r="C2304" t="str">
            <v>UN</v>
          </cell>
          <cell r="D2304">
            <v>90440</v>
          </cell>
        </row>
        <row r="2305">
          <cell r="A2305">
            <v>10262</v>
          </cell>
          <cell r="B2305" t="str">
            <v>CODO HD EXTREMO JUNTA HIDRÁULICA PARA PVC 22.5ºX4"</v>
          </cell>
          <cell r="C2305" t="str">
            <v>UN</v>
          </cell>
          <cell r="D2305">
            <v>167790</v>
          </cell>
        </row>
        <row r="2306">
          <cell r="A2306">
            <v>10263</v>
          </cell>
          <cell r="B2306" t="str">
            <v>BARRA GW PLUS 28 MM 670/800</v>
          </cell>
          <cell r="C2306" t="str">
            <v>KG</v>
          </cell>
          <cell r="D2306">
            <v>37111</v>
          </cell>
        </row>
        <row r="2307">
          <cell r="A2307">
            <v>10264</v>
          </cell>
          <cell r="B2307" t="str">
            <v>ACOPLE GW PLUS 28</v>
          </cell>
          <cell r="C2307" t="str">
            <v>UN</v>
          </cell>
          <cell r="D2307">
            <v>39994</v>
          </cell>
        </row>
        <row r="2308">
          <cell r="A2308">
            <v>10265</v>
          </cell>
          <cell r="B2308" t="str">
            <v>TUERCA CALOTA GW PLUS 28MM</v>
          </cell>
          <cell r="C2308" t="str">
            <v>KG</v>
          </cell>
          <cell r="D2308">
            <v>16270</v>
          </cell>
        </row>
        <row r="2309">
          <cell r="A2309">
            <v>10266</v>
          </cell>
          <cell r="B2309" t="str">
            <v>ESPACIADOR PARA BARRA DE 28MM</v>
          </cell>
          <cell r="C2309" t="str">
            <v>UN</v>
          </cell>
          <cell r="D2309">
            <v>5883</v>
          </cell>
        </row>
        <row r="2310">
          <cell r="A2310">
            <v>10267</v>
          </cell>
          <cell r="B2310" t="str">
            <v>PLACA FC GW28 PLUS</v>
          </cell>
          <cell r="C2310" t="str">
            <v>UN</v>
          </cell>
          <cell r="D2310">
            <v>57201</v>
          </cell>
        </row>
        <row r="2311">
          <cell r="A2311">
            <v>10268</v>
          </cell>
          <cell r="B2311" t="str">
            <v>REJILLA DE RETORNO 2700 CFM 34"X22"</v>
          </cell>
          <cell r="C2311" t="str">
            <v>UN</v>
          </cell>
          <cell r="D2311">
            <v>285486</v>
          </cell>
        </row>
        <row r="2312">
          <cell r="A2312">
            <v>10269</v>
          </cell>
          <cell r="B2312" t="str">
            <v>CAJA OCTOGONAL REDONDA DE 3/4" (Soporte de dispositivo)</v>
          </cell>
          <cell r="C2312" t="str">
            <v>UN</v>
          </cell>
          <cell r="D2312">
            <v>10800</v>
          </cell>
        </row>
        <row r="2313">
          <cell r="A2313">
            <v>10270</v>
          </cell>
          <cell r="B2313" t="str">
            <v>DETECTOR TÉRMICO DIRECCIONABLE DEL SISTEMA DE DETECCIÓN Y ALARMA DE INCENDIO</v>
          </cell>
          <cell r="C2313" t="str">
            <v>UN</v>
          </cell>
          <cell r="D2313">
            <v>153510</v>
          </cell>
        </row>
        <row r="2314">
          <cell r="A2314">
            <v>10271</v>
          </cell>
          <cell r="B2314" t="str">
            <v>CANAL DRENAJE PREFABRICADO POLYCONCRETO A=260mm, H=530mm</v>
          </cell>
          <cell r="C2314" t="str">
            <v>ML</v>
          </cell>
          <cell r="D2314">
            <v>541594</v>
          </cell>
        </row>
        <row r="2315">
          <cell r="A2315">
            <v>10272</v>
          </cell>
          <cell r="B2315" t="str">
            <v>MÓDULO DE CONTROL DE DESCARGA PARA LA ACTIVACIÓN DE LA INSTRUMENTACIÓN</v>
          </cell>
          <cell r="C2315" t="str">
            <v>UN</v>
          </cell>
          <cell r="D2315">
            <v>649740</v>
          </cell>
        </row>
        <row r="2316">
          <cell r="A2316">
            <v>10273</v>
          </cell>
          <cell r="B2316" t="str">
            <v>CABLE MONOPOLAR DE ALUMINIO, AISLADO PARA 15 KV - XLPE, SECCIÓN 120MM2</v>
          </cell>
          <cell r="C2316" t="str">
            <v>ML</v>
          </cell>
          <cell r="D2316">
            <v>9571</v>
          </cell>
        </row>
        <row r="2317">
          <cell r="A2317">
            <v>10274</v>
          </cell>
          <cell r="B2317" t="str">
            <v>PLACA GYPLAC (LÁMINA DRY-WALL) DE 1.22m x 2.44m DE 12 mm (1/2")</v>
          </cell>
          <cell r="C2317" t="str">
            <v>UN</v>
          </cell>
          <cell r="D2317">
            <v>20500</v>
          </cell>
        </row>
        <row r="2318">
          <cell r="A2318">
            <v>10275</v>
          </cell>
          <cell r="B2318" t="str">
            <v>CANAL OMEGA  1.5/8" x 1" x 2.44 m   CAL. 26</v>
          </cell>
          <cell r="C2318" t="str">
            <v>UN</v>
          </cell>
          <cell r="D2318">
            <v>3590</v>
          </cell>
        </row>
        <row r="2319">
          <cell r="A2319">
            <v>10276</v>
          </cell>
          <cell r="B2319" t="str">
            <v>PARAL 2.50m PERFIL C 2x4x0.85 METALCON ESTRUCTURAL PERFORADO CAL. 26</v>
          </cell>
          <cell r="C2319" t="str">
            <v>UN</v>
          </cell>
          <cell r="D2319">
            <v>4640</v>
          </cell>
        </row>
        <row r="2320">
          <cell r="A2320">
            <v>10277</v>
          </cell>
          <cell r="B2320" t="str">
            <v>REJILLA DE RETORNO 4150 CFM</v>
          </cell>
          <cell r="C2320" t="str">
            <v>UN</v>
          </cell>
          <cell r="D2320">
            <v>205608</v>
          </cell>
        </row>
        <row r="2321">
          <cell r="A2321">
            <v>10278</v>
          </cell>
          <cell r="B2321" t="str">
            <v>SUMIDERO PREFABRICADO PD200 REJA FUNDICIÓN PASARELA</v>
          </cell>
          <cell r="C2321" t="str">
            <v>UN</v>
          </cell>
          <cell r="D2321">
            <v>509683</v>
          </cell>
        </row>
        <row r="2322">
          <cell r="A2322">
            <v>10279</v>
          </cell>
          <cell r="B2322" t="str">
            <v>ÁNGULO ALUMINIO BLANCO DE 3m DE 66mm x 39mm</v>
          </cell>
          <cell r="C2322" t="str">
            <v>UN</v>
          </cell>
          <cell r="D2322">
            <v>5300</v>
          </cell>
        </row>
        <row r="2323">
          <cell r="A2323">
            <v>10280</v>
          </cell>
          <cell r="B2323" t="str">
            <v>TORNILLO PANEL DRY WALL 6" x 1" PUNTA AGUDA</v>
          </cell>
          <cell r="C2323" t="str">
            <v>UN</v>
          </cell>
          <cell r="D2323">
            <v>15</v>
          </cell>
        </row>
        <row r="2324">
          <cell r="A2324">
            <v>10281</v>
          </cell>
          <cell r="B2324" t="str">
            <v>CANAL PD200 REJA FUNDICIÓN PASARELA D400</v>
          </cell>
          <cell r="C2324" t="str">
            <v>UN</v>
          </cell>
          <cell r="D2324">
            <v>329922</v>
          </cell>
        </row>
        <row r="2325">
          <cell r="A2325">
            <v>10282</v>
          </cell>
          <cell r="B2325" t="str">
            <v>MASILLA PARA LÁMINAS DE YESO Y CARTÓN, PARA DRY WALL</v>
          </cell>
          <cell r="C2325" t="str">
            <v>GLN</v>
          </cell>
          <cell r="D2325">
            <v>6198</v>
          </cell>
        </row>
        <row r="2326">
          <cell r="A2326">
            <v>10283</v>
          </cell>
          <cell r="B2326" t="str">
            <v>CINTA FIBRA DE VIDRIO PARA DRY WALL 5cm DE ANCHO</v>
          </cell>
          <cell r="C2326" t="str">
            <v>ML</v>
          </cell>
          <cell r="D2326">
            <v>93</v>
          </cell>
        </row>
        <row r="2327">
          <cell r="A2327">
            <v>10284</v>
          </cell>
          <cell r="B2327" t="str">
            <v>TRANSFORMADOR SEMISUMERGIBLE 45 KVA 11.4 /0.380-0.220 KV DYN5</v>
          </cell>
          <cell r="C2327" t="str">
            <v>UN</v>
          </cell>
          <cell r="D2327">
            <v>16065000</v>
          </cell>
        </row>
        <row r="2328">
          <cell r="A2328">
            <v>10285</v>
          </cell>
          <cell r="B2328" t="str">
            <v>DILATACIÓN PLÁSTICA Z - 40 x 0.90mm x 2.05m</v>
          </cell>
          <cell r="C2328" t="str">
            <v>ML</v>
          </cell>
          <cell r="D2328">
            <v>2008</v>
          </cell>
        </row>
        <row r="2329">
          <cell r="A2329">
            <v>10286</v>
          </cell>
          <cell r="B2329" t="str">
            <v>DPS CON TENSIÓN NOMINAL 208/120 VCA</v>
          </cell>
          <cell r="C2329" t="str">
            <v>UN</v>
          </cell>
          <cell r="D2329">
            <v>694365</v>
          </cell>
        </row>
        <row r="2330">
          <cell r="A2330">
            <v>10287</v>
          </cell>
          <cell r="B2330" t="str">
            <v>CODO HD JUNTA HIDRAULICA PARA PVC 11.25º X 12"</v>
          </cell>
          <cell r="C2330" t="str">
            <v>UN</v>
          </cell>
          <cell r="D2330">
            <v>1273300</v>
          </cell>
        </row>
        <row r="2331">
          <cell r="A2331">
            <v>10288</v>
          </cell>
          <cell r="B2331" t="str">
            <v>BARRAJE PREFORMADO BT DE 6 SALIDAS, AP 280 CON FUSIBLKE DE 175 AMP</v>
          </cell>
          <cell r="C2331" t="str">
            <v>UN</v>
          </cell>
          <cell r="D2331">
            <v>145406</v>
          </cell>
        </row>
        <row r="2332">
          <cell r="A2332">
            <v>10289</v>
          </cell>
          <cell r="B2332" t="str">
            <v>PANEL EN FIBRA MINERAL DE 60 cm x 60 cm x 14 mm.</v>
          </cell>
          <cell r="C2332" t="str">
            <v>UN</v>
          </cell>
          <cell r="D2332">
            <v>7490</v>
          </cell>
        </row>
        <row r="2333">
          <cell r="A2333">
            <v>10290</v>
          </cell>
          <cell r="B2333" t="str">
            <v>TEE ALUMINIO BLANCO DE 3m DE 18mm x 23mm</v>
          </cell>
          <cell r="C2333" t="str">
            <v>ML</v>
          </cell>
          <cell r="D2333">
            <v>2100</v>
          </cell>
        </row>
        <row r="2334">
          <cell r="A2334">
            <v>10291</v>
          </cell>
          <cell r="B2334" t="str">
            <v>LUMINARIA DE EMERGENCIA 27 W, 32 LEDS, 500MA, 120-277V, CLASE II, BLANCO NEUTRO.</v>
          </cell>
          <cell r="C2334" t="str">
            <v>UN</v>
          </cell>
          <cell r="D2334">
            <v>892500</v>
          </cell>
        </row>
        <row r="2335">
          <cell r="A2335">
            <v>10292</v>
          </cell>
          <cell r="B2335" t="str">
            <v>POSTE METÁLICO H=18m CON CANASTA DE ANCLAJE Y BRAZO SENCILLO</v>
          </cell>
          <cell r="C2335" t="str">
            <v>UN</v>
          </cell>
          <cell r="D2335">
            <v>8757508</v>
          </cell>
        </row>
        <row r="2336">
          <cell r="A2336">
            <v>10293</v>
          </cell>
          <cell r="B2336" t="str">
            <v>TABLERO DE 4 CIRCUITOS TP AUTOSOPORTADO CON PUERTA Y CHAPA, EN LAMINA COLD ROLLED IP44 A 208/120 VC.A. BARRAJE TRIFASICO  225 A, 5 HILOS, 3F+N+T.</v>
          </cell>
          <cell r="C2336" t="str">
            <v>UN</v>
          </cell>
          <cell r="D2336">
            <v>32990</v>
          </cell>
        </row>
        <row r="2337">
          <cell r="A2337">
            <v>10294</v>
          </cell>
          <cell r="B2337" t="str">
            <v>CABLE MONOPOLAR DE ALUMINIO, HF FR PARA 600V C.A. CALIBRE 4/0 AWG</v>
          </cell>
          <cell r="C2337" t="str">
            <v>ML</v>
          </cell>
          <cell r="D2337">
            <v>6324</v>
          </cell>
        </row>
        <row r="2338">
          <cell r="A2338">
            <v>10295</v>
          </cell>
          <cell r="B2338" t="str">
            <v>UPS, ON LINE, TRIFASICA, 208-120V, 6KVA, AUTONOMIA 7 MIN PLENA CARGA</v>
          </cell>
          <cell r="C2338" t="str">
            <v>UN</v>
          </cell>
          <cell r="D2338">
            <v>4207000</v>
          </cell>
        </row>
        <row r="2339">
          <cell r="A2339">
            <v>10296</v>
          </cell>
          <cell r="B2339" t="str">
            <v>VENTILADOR 231 L/S</v>
          </cell>
          <cell r="C2339" t="str">
            <v>UN</v>
          </cell>
          <cell r="D2339">
            <v>1290662</v>
          </cell>
        </row>
        <row r="2340">
          <cell r="A2340">
            <v>10297</v>
          </cell>
          <cell r="B2340" t="str">
            <v>VENTILADOR 104 L/S</v>
          </cell>
          <cell r="C2340" t="str">
            <v>UN</v>
          </cell>
          <cell r="D2340">
            <v>1099560</v>
          </cell>
        </row>
        <row r="2341">
          <cell r="A2341">
            <v>10298</v>
          </cell>
          <cell r="B2341" t="str">
            <v>DISPOSITIVO DE NOTIFICACION  AUDIOVISUAL, SIRENA-ESTROBO PARA INSTALACION EN INTERIORES DEL SISTEMA DE DETECCION Y ALARMA DE INCENDIO</v>
          </cell>
          <cell r="C2341" t="str">
            <v>UN</v>
          </cell>
          <cell r="D2341">
            <v>203490</v>
          </cell>
        </row>
        <row r="2342">
          <cell r="A2342">
            <v>10299</v>
          </cell>
          <cell r="B2342" t="str">
            <v>TUBERIA PVC PRESION E.L. D=3/4"  RDE 21</v>
          </cell>
          <cell r="C2342" t="str">
            <v>ML</v>
          </cell>
          <cell r="D2342">
            <v>3173</v>
          </cell>
        </row>
        <row r="2343">
          <cell r="A2343">
            <v>10300</v>
          </cell>
          <cell r="B2343" t="str">
            <v>PANEL EN LÁMINA FIBROCEMENTO e= 10 mm DE 1.22 x 2.44 ETERBOARD</v>
          </cell>
          <cell r="C2343" t="str">
            <v>M2</v>
          </cell>
          <cell r="D2343">
            <v>21594</v>
          </cell>
        </row>
        <row r="2344">
          <cell r="A2344">
            <v>10301</v>
          </cell>
          <cell r="B2344" t="str">
            <v>PANEL PRODEX MADERA DE e=8mm, ACABADO CHAPA MADERA NATURAL, FIJACIÓN OCULTA POR PERFILES GUÍA ANCLADOS A LA SUBESTRUCTURA CON CLIPS O GANCHOS DE CUELGUE, EN MÓDULOS DE A=30cm Y L=3.80m. Sum. e Instal.</v>
          </cell>
          <cell r="C2344" t="str">
            <v>M2</v>
          </cell>
          <cell r="D2344">
            <v>517011</v>
          </cell>
        </row>
        <row r="2345">
          <cell r="A2345">
            <v>10302</v>
          </cell>
          <cell r="B2345" t="str">
            <v>REVESTIMIENTO PANEL SOFTWAVE 50 ALUMINIO PINTURA UNA CARA LISO. (Suministro e Instalación)</v>
          </cell>
          <cell r="C2345" t="str">
            <v>M2</v>
          </cell>
          <cell r="D2345">
            <v>225420</v>
          </cell>
        </row>
        <row r="2346">
          <cell r="A2346">
            <v>10303</v>
          </cell>
          <cell r="B2346" t="str">
            <v>LAMINA ACERO INOXIDABLE 304 Cal. 18</v>
          </cell>
          <cell r="C2346" t="str">
            <v>M2</v>
          </cell>
          <cell r="D2346">
            <v>97141</v>
          </cell>
        </row>
        <row r="2347">
          <cell r="A2347">
            <v>10304</v>
          </cell>
          <cell r="B2347" t="str">
            <v>LAVAMANOS DE SOBREPONER EN ACERO INOXIDABLE BRILLANTE 42 CM + DESAGUE Y SIFON.</v>
          </cell>
          <cell r="C2347" t="str">
            <v>UN</v>
          </cell>
          <cell r="D2347">
            <v>216901</v>
          </cell>
        </row>
        <row r="2348">
          <cell r="A2348">
            <v>10305</v>
          </cell>
          <cell r="B2348" t="str">
            <v>TABLERO DE CONTROL ILUMINACIÓN. INCLUYE INTERRUPTOR HORARIO PROGRAMABLE, REGLETAS, RIELES Y DEMÁS ACCESORIOS DE MONTAJE.</v>
          </cell>
          <cell r="C2348" t="str">
            <v>UN</v>
          </cell>
          <cell r="D2348">
            <v>15657950</v>
          </cell>
        </row>
        <row r="2349">
          <cell r="A2349">
            <v>10306</v>
          </cell>
          <cell r="B2349" t="str">
            <v>GABINETE PARA TABLEROS DE ALUMBRADO Y FUERZA A 208/120VCA. TRIFÁSICOS 5 HILOS, CON BARRA DE NEUTRO Y DE TIERRA</v>
          </cell>
          <cell r="C2349" t="str">
            <v>UN</v>
          </cell>
          <cell r="D2349">
            <v>6937105</v>
          </cell>
        </row>
        <row r="2350">
          <cell r="A2350">
            <v>10307</v>
          </cell>
          <cell r="B2350" t="str">
            <v>CAJA 4 CIRCUITOS TR2V2 AUTOSOPORTADO, EN LÁMINA COLD ROLLED IP44 A 120VC A BARRAJE MONOFÁSICO 100A, 3 HILOS, F+N+T</v>
          </cell>
          <cell r="C2350" t="str">
            <v>UN</v>
          </cell>
          <cell r="D2350">
            <v>28774</v>
          </cell>
        </row>
        <row r="2351">
          <cell r="A2351">
            <v>10308</v>
          </cell>
          <cell r="B2351" t="str">
            <v>INTERRUPTOR INDUSTRIAL DE 3x300 AMP/10KA</v>
          </cell>
          <cell r="C2351" t="str">
            <v>UN</v>
          </cell>
          <cell r="D2351">
            <v>633794</v>
          </cell>
        </row>
        <row r="2352">
          <cell r="A2352">
            <v>10309</v>
          </cell>
          <cell r="B2352" t="str">
            <v>CABLE CONDUCTOR MONOPOLAR DE ALUMINIO XLPE/PVC, 600 V. C.A., CALIBRE 4x500 KCMIL.</v>
          </cell>
          <cell r="C2352" t="str">
            <v>ML</v>
          </cell>
          <cell r="D2352">
            <v>12852</v>
          </cell>
        </row>
        <row r="2353">
          <cell r="A2353">
            <v>10310</v>
          </cell>
          <cell r="B2353" t="str">
            <v>LUMINARIA, 22 GR, 120 V, 81.1 W</v>
          </cell>
          <cell r="C2353" t="str">
            <v>UN</v>
          </cell>
          <cell r="D2353">
            <v>952833</v>
          </cell>
        </row>
        <row r="2354">
          <cell r="A2354">
            <v>10311</v>
          </cell>
          <cell r="B2354" t="str">
            <v>PIEZA EN ACERO INOXIDABLE CON PINES AL REVERSO.</v>
          </cell>
          <cell r="C2354" t="str">
            <v>M2</v>
          </cell>
          <cell r="D2354">
            <v>63000</v>
          </cell>
        </row>
        <row r="2355">
          <cell r="A2355">
            <v>10312</v>
          </cell>
          <cell r="B2355" t="str">
            <v>LUMINARIA, 22 GR, 120 V, 46.6W</v>
          </cell>
          <cell r="C2355" t="str">
            <v>UN</v>
          </cell>
          <cell r="D2355">
            <v>615230</v>
          </cell>
        </row>
        <row r="2356">
          <cell r="A2356">
            <v>10313</v>
          </cell>
          <cell r="B2356" t="str">
            <v>LUMINARIA, 22 GR, 120 V, 104W</v>
          </cell>
          <cell r="C2356" t="str">
            <v>UN</v>
          </cell>
          <cell r="D2356">
            <v>1207731</v>
          </cell>
        </row>
        <row r="2357">
          <cell r="A2357">
            <v>10314</v>
          </cell>
          <cell r="B2357" t="str">
            <v>LUMINARIA TIPO TUNEL DE 312W, 160 LEDS, 1000MA, 120 -277V, CLASE II, BLANCO NEUTRO, SIMÉTRICA</v>
          </cell>
          <cell r="C2357" t="str">
            <v>UN</v>
          </cell>
          <cell r="D2357">
            <v>2261714</v>
          </cell>
        </row>
        <row r="2358">
          <cell r="A2358">
            <v>10315</v>
          </cell>
          <cell r="B2358" t="str">
            <v>LUMINARIA, 22 GR, 120 V, 61.9W</v>
          </cell>
          <cell r="C2358" t="str">
            <v>UN</v>
          </cell>
          <cell r="D2358">
            <v>819315</v>
          </cell>
        </row>
        <row r="2359">
          <cell r="A2359">
            <v>10316</v>
          </cell>
          <cell r="B2359" t="str">
            <v>BOTON EN ACERO INOXIDABLE CON PINES AL REVERSO.</v>
          </cell>
          <cell r="C2359" t="str">
            <v>M2</v>
          </cell>
          <cell r="D2359">
            <v>13800</v>
          </cell>
        </row>
        <row r="2360">
          <cell r="A2360">
            <v>10317</v>
          </cell>
          <cell r="B2360" t="str">
            <v>PEGAMENTO PARA PINES (Tubo rinde para 40 unidades).</v>
          </cell>
          <cell r="C2360" t="str">
            <v>M2</v>
          </cell>
          <cell r="D2360">
            <v>55500</v>
          </cell>
        </row>
        <row r="2361">
          <cell r="A2361">
            <v>10318</v>
          </cell>
          <cell r="B2361" t="str">
            <v>LUMINARIA, 22 GR, 120 V, 44W</v>
          </cell>
          <cell r="C2361" t="str">
            <v>UN</v>
          </cell>
          <cell r="D2361">
            <v>358071</v>
          </cell>
        </row>
        <row r="2362">
          <cell r="A2362">
            <v>10319</v>
          </cell>
          <cell r="B2362" t="str">
            <v>PROYECTOR LED EN ALUMINIO, IP 66, 4000K, CRI70, 120-277V, 14600 LM, 129W</v>
          </cell>
          <cell r="C2362" t="str">
            <v>UN</v>
          </cell>
          <cell r="D2362">
            <v>1501899</v>
          </cell>
        </row>
        <row r="2363">
          <cell r="A2363">
            <v>10320</v>
          </cell>
          <cell r="B2363" t="str">
            <v>LUMINARIA, 22 GR, 120 V, 52W</v>
          </cell>
          <cell r="C2363" t="str">
            <v>UN</v>
          </cell>
          <cell r="D2363">
            <v>1268540</v>
          </cell>
        </row>
        <row r="2364">
          <cell r="A2364">
            <v>10321</v>
          </cell>
          <cell r="B2364" t="str">
            <v>TABLERO DE 8 CIRCUITOS  AUTOSOPORTADO EN LAMINA COLD ROLLED IP44 A 208/120 VC.A. BARRAJE MONOFASICO 3 HILOS, F+N+T.</v>
          </cell>
          <cell r="C2364" t="str">
            <v>UN</v>
          </cell>
          <cell r="D2364">
            <v>68900</v>
          </cell>
        </row>
        <row r="2365">
          <cell r="A2365">
            <v>10322</v>
          </cell>
          <cell r="B2365" t="str">
            <v>LUMINARIA, 22 GR, 120 V, 130W</v>
          </cell>
          <cell r="C2365" t="str">
            <v>UN</v>
          </cell>
          <cell r="D2365">
            <v>11278495</v>
          </cell>
        </row>
        <row r="2366">
          <cell r="A2366">
            <v>10323</v>
          </cell>
          <cell r="B2366" t="str">
            <v>LUMINARIA LED de 60W</v>
          </cell>
          <cell r="C2366" t="str">
            <v>UN</v>
          </cell>
          <cell r="D2366">
            <v>1135260</v>
          </cell>
        </row>
        <row r="2367">
          <cell r="A2367">
            <v>10324</v>
          </cell>
          <cell r="B2367" t="str">
            <v>LAVAMANOS DE PEDESTAL COLOR BLANCO</v>
          </cell>
          <cell r="C2367" t="str">
            <v>UN</v>
          </cell>
          <cell r="D2367">
            <v>161446</v>
          </cell>
        </row>
        <row r="2368">
          <cell r="A2368">
            <v>10325</v>
          </cell>
          <cell r="B2368" t="str">
            <v>DESAGUE AUTOMATICO CON REBOSE PARA LAVAMANOS.</v>
          </cell>
          <cell r="C2368" t="str">
            <v>UN</v>
          </cell>
          <cell r="D2368">
            <v>19900</v>
          </cell>
        </row>
        <row r="2369">
          <cell r="A2369">
            <v>10326</v>
          </cell>
          <cell r="B2369" t="str">
            <v>PERCHA SENCILLA CROMADA</v>
          </cell>
          <cell r="C2369" t="str">
            <v>UN</v>
          </cell>
          <cell r="D2369">
            <v>15900</v>
          </cell>
        </row>
        <row r="2370">
          <cell r="A2370">
            <v>10327</v>
          </cell>
          <cell r="B2370" t="str">
            <v>LUMINARIA, 22 GR, 120 V, 12.2 W, 2038 LM</v>
          </cell>
          <cell r="C2370" t="str">
            <v>UN</v>
          </cell>
          <cell r="D2370">
            <v>141658</v>
          </cell>
        </row>
        <row r="2371">
          <cell r="A2371">
            <v>10328</v>
          </cell>
          <cell r="B2371" t="str">
            <v>LUMINARIA LED de 80W</v>
          </cell>
          <cell r="C2371" t="str">
            <v>UN</v>
          </cell>
          <cell r="D2371">
            <v>2227680</v>
          </cell>
        </row>
        <row r="2372">
          <cell r="A2372">
            <v>10329</v>
          </cell>
          <cell r="B2372" t="str">
            <v>LUMINARIA, 22 GR, 120 V, 56.2W</v>
          </cell>
          <cell r="C2372" t="str">
            <v>UN</v>
          </cell>
          <cell r="D2372">
            <v>819315</v>
          </cell>
        </row>
        <row r="2373">
          <cell r="A2373">
            <v>10330</v>
          </cell>
          <cell r="B2373" t="str">
            <v>LUMINARIA, 22 GR, 120 V, 53.5W</v>
          </cell>
          <cell r="C2373" t="str">
            <v>UN</v>
          </cell>
          <cell r="D2373">
            <v>1268540</v>
          </cell>
        </row>
        <row r="2374">
          <cell r="A2374">
            <v>10331</v>
          </cell>
          <cell r="B2374" t="str">
            <v>LUMINARIA, 22 GR, 120 V, 21W</v>
          </cell>
          <cell r="C2374" t="str">
            <v>UN</v>
          </cell>
          <cell r="D2374">
            <v>576555</v>
          </cell>
        </row>
        <row r="2375">
          <cell r="A2375">
            <v>10332</v>
          </cell>
          <cell r="B2375" t="str">
            <v>VALVULA ANTIVANDALICA DESCARGAS ALTA PRESION PARA SANITARIO.</v>
          </cell>
          <cell r="C2375" t="str">
            <v>UN</v>
          </cell>
          <cell r="D2375">
            <v>95200</v>
          </cell>
        </row>
        <row r="2376">
          <cell r="A2376">
            <v>10333</v>
          </cell>
          <cell r="B2376" t="str">
            <v>BOTON ANTIVANDALICO.</v>
          </cell>
          <cell r="C2376" t="str">
            <v>UN</v>
          </cell>
          <cell r="D2376">
            <v>104720</v>
          </cell>
        </row>
        <row r="2377">
          <cell r="A2377">
            <v>10334</v>
          </cell>
          <cell r="B2377" t="str">
            <v>ACCESORIOS DE CONEXION POSTERIOR PARA SANITARIO.</v>
          </cell>
          <cell r="C2377" t="str">
            <v>UN</v>
          </cell>
          <cell r="D2377">
            <v>70210</v>
          </cell>
        </row>
        <row r="2378">
          <cell r="A2378">
            <v>10335</v>
          </cell>
          <cell r="B2378" t="str">
            <v>GABINETE PARA TOALLAS DE PAPEL</v>
          </cell>
          <cell r="C2378" t="str">
            <v>UN</v>
          </cell>
          <cell r="D2378">
            <v>176120</v>
          </cell>
        </row>
        <row r="2379">
          <cell r="A2379">
            <v>10336</v>
          </cell>
          <cell r="B2379" t="str">
            <v>TABLERO LEG TRIFASICO TWCM 36 C/ESP- 3X160A, MINI INTERRUPTORES, UN 208/120V.</v>
          </cell>
          <cell r="C2379" t="str">
            <v>UN</v>
          </cell>
          <cell r="D2379">
            <v>225638</v>
          </cell>
        </row>
        <row r="2380">
          <cell r="A2380">
            <v>10337</v>
          </cell>
          <cell r="B2380" t="str">
            <v>BREAKER 3X160 AMP.</v>
          </cell>
          <cell r="C2380" t="str">
            <v>UN</v>
          </cell>
          <cell r="D2380">
            <v>337365</v>
          </cell>
        </row>
        <row r="2381">
          <cell r="A2381">
            <v>10338</v>
          </cell>
          <cell r="B2381" t="str">
            <v>CABLE CONDUCTOR MONOPOLAR DE ALUMINIO, AISLADO PARA 15 KV - XLPE, SECCION 240 MM2.</v>
          </cell>
          <cell r="C2381" t="str">
            <v>ML</v>
          </cell>
          <cell r="D2381">
            <v>16110</v>
          </cell>
        </row>
        <row r="2382">
          <cell r="A2382">
            <v>10339</v>
          </cell>
          <cell r="B2382" t="str">
            <v>TABLERO DE 24 CIRCUITOS AUTOSOPORTADO EN LÁMINA COLD ROLLED IP44 A 380-220V BARRAJE TRIF. 5 HILOS, 3F+N+T, CON TOTALIZADOR CAJA MOLDEADA 3X125A, BARRAJES 12X2MM² PARA FASE NEUTRO Y TIERRA</v>
          </cell>
          <cell r="C2382" t="str">
            <v>UN</v>
          </cell>
          <cell r="D2382">
            <v>283553</v>
          </cell>
        </row>
        <row r="2383">
          <cell r="A2383">
            <v>10340</v>
          </cell>
          <cell r="B2383" t="str">
            <v>BREAKER INDUSTRIAL 3X125 AMP</v>
          </cell>
          <cell r="C2383" t="str">
            <v>UN</v>
          </cell>
          <cell r="D2383">
            <v>307206</v>
          </cell>
        </row>
        <row r="2384">
          <cell r="A2384">
            <v>10341</v>
          </cell>
          <cell r="B2384" t="str">
            <v>CABLE CONDUCTOR MONOPOLAR DE ALUMINIO XLPE/PVC, 600 VCA, CALIBRE 4X350 KCML</v>
          </cell>
          <cell r="C2384" t="str">
            <v>ML</v>
          </cell>
          <cell r="D2384">
            <v>9645</v>
          </cell>
        </row>
        <row r="2385">
          <cell r="A2385">
            <v>10342</v>
          </cell>
          <cell r="B2385" t="str">
            <v>CELDA TRANSFORMADOR TRIFÁSICO SECO CLASE H, 112.5K VA  480/208 - 120V</v>
          </cell>
          <cell r="C2385" t="str">
            <v>UN</v>
          </cell>
          <cell r="D2385">
            <v>1904000</v>
          </cell>
        </row>
        <row r="2386">
          <cell r="A2386">
            <v>10343</v>
          </cell>
          <cell r="B2386" t="str">
            <v>TRANSFORMADOR SECO CLASE F, TRIFÁSICO DE 400 KVA 11.4/0. 480-227 KV ZCC6% (Portal calle 200)</v>
          </cell>
          <cell r="C2386" t="str">
            <v>UN</v>
          </cell>
          <cell r="D2386">
            <v>29988000</v>
          </cell>
        </row>
        <row r="2387">
          <cell r="A2387">
            <v>10344</v>
          </cell>
          <cell r="B2387" t="str">
            <v>GRUPO ELÉCTROGENO RECAUDO 480V, 30KVA. DIESEL</v>
          </cell>
          <cell r="C2387" t="str">
            <v>UN</v>
          </cell>
          <cell r="D2387">
            <v>26775000</v>
          </cell>
        </row>
        <row r="2388">
          <cell r="A2388">
            <v>10345</v>
          </cell>
          <cell r="B2388" t="str">
            <v>TABLERO DE TRANSFERENCIA 480 V, 30 KVA</v>
          </cell>
          <cell r="C2388" t="str">
            <v>UN</v>
          </cell>
          <cell r="D2388">
            <v>3355743</v>
          </cell>
        </row>
        <row r="2389">
          <cell r="A2389">
            <v>10346</v>
          </cell>
          <cell r="B2389" t="str">
            <v>BREAKER 3 X 50 AMP</v>
          </cell>
          <cell r="C2389" t="str">
            <v>UN</v>
          </cell>
          <cell r="D2389">
            <v>34034</v>
          </cell>
        </row>
        <row r="2390">
          <cell r="A2390">
            <v>10347</v>
          </cell>
          <cell r="B2390" t="str">
            <v>TABLERO TRIFASICO DE 12 CIRCUITOS 225 A TRP312T</v>
          </cell>
          <cell r="C2390" t="str">
            <v>UN</v>
          </cell>
          <cell r="D2390">
            <v>127750</v>
          </cell>
        </row>
        <row r="2391">
          <cell r="A2391">
            <v>10348</v>
          </cell>
          <cell r="B2391" t="str">
            <v>MEDIDOR PARA AGUA DE 1/2"</v>
          </cell>
          <cell r="C2391" t="str">
            <v>UN</v>
          </cell>
          <cell r="D2391">
            <v>174533</v>
          </cell>
        </row>
        <row r="2392">
          <cell r="A2392">
            <v>10349</v>
          </cell>
          <cell r="B2392" t="str">
            <v>LUMINARIA, 22 GR, 120 V, 23.5W, 2873 LM</v>
          </cell>
          <cell r="C2392" t="str">
            <v>UN</v>
          </cell>
          <cell r="D2392">
            <v>497658</v>
          </cell>
        </row>
        <row r="2393">
          <cell r="A2393">
            <v>10350</v>
          </cell>
          <cell r="B2393" t="str">
            <v>LUMINARIA, 22 GR, 120 V, 57.3W, 3842 LM</v>
          </cell>
          <cell r="C2393" t="str">
            <v>UN</v>
          </cell>
          <cell r="D2393">
            <v>952833</v>
          </cell>
        </row>
        <row r="2394">
          <cell r="A2394">
            <v>10351</v>
          </cell>
          <cell r="B2394" t="str">
            <v>LUMINARIA LED 4VT2-LD4-4-DR-UNV-L840-CD1-U, 4000 LM, 400 K, 38,1 W</v>
          </cell>
          <cell r="C2394" t="str">
            <v>UN</v>
          </cell>
          <cell r="D2394">
            <v>546210</v>
          </cell>
        </row>
        <row r="2395">
          <cell r="A2395">
            <v>10352</v>
          </cell>
          <cell r="B2395" t="str">
            <v>LUMINARIA LED PARA AP 85W, 100-240 V C.A FLUJO LUMINOSO DE 16309 LM. IP 66 INCL. ACCESORIO DE FIJACIÓN E INSTALACIÓN NO INCLUYE TUBERIA NI CABLEADO</v>
          </cell>
          <cell r="C2395" t="str">
            <v>UN</v>
          </cell>
          <cell r="D2395">
            <v>2537080</v>
          </cell>
        </row>
        <row r="2396">
          <cell r="A2396">
            <v>10353</v>
          </cell>
          <cell r="B2396" t="str">
            <v>LUMINARIA TIPO TÚNEL DE 74 W, 32 LEDS, 700 MA, 120 - 277V, CLASE II, BLANCO NEUTRO.</v>
          </cell>
          <cell r="C2396" t="str">
            <v>UN</v>
          </cell>
          <cell r="D2396">
            <v>1130500</v>
          </cell>
        </row>
        <row r="2397">
          <cell r="A2397">
            <v>10354</v>
          </cell>
          <cell r="B2397" t="str">
            <v>LUMINARIA TIPO LED, 22 GR, 120 V, 22 W, PR8M12WMW</v>
          </cell>
          <cell r="C2397" t="str">
            <v>UN</v>
          </cell>
          <cell r="D2397">
            <v>145656</v>
          </cell>
        </row>
        <row r="2398">
          <cell r="A2398">
            <v>10355</v>
          </cell>
          <cell r="B2398" t="str">
            <v>LADRILLO PRENSADO LIVIANO 24x12x6</v>
          </cell>
          <cell r="C2398" t="str">
            <v>UN</v>
          </cell>
          <cell r="D2398">
            <v>625</v>
          </cell>
        </row>
        <row r="2399">
          <cell r="A2399">
            <v>10356</v>
          </cell>
          <cell r="B2399" t="str">
            <v>PALMA COQUITO H=3.5m (Incluye tutor con manguera y almabre)</v>
          </cell>
          <cell r="C2399" t="str">
            <v>UN</v>
          </cell>
          <cell r="D2399">
            <v>357000</v>
          </cell>
        </row>
        <row r="2400">
          <cell r="A2400">
            <v>10357</v>
          </cell>
          <cell r="B2400" t="str">
            <v>PIEDRA MUÑECA BOGOTANA PULIDA 600X400X60MM</v>
          </cell>
          <cell r="C2400" t="str">
            <v>M2</v>
          </cell>
          <cell r="D2400">
            <v>217770</v>
          </cell>
        </row>
        <row r="2401">
          <cell r="A2401">
            <v>10358</v>
          </cell>
          <cell r="B2401" t="str">
            <v>PIEDRA MUÑECA BOGOTANA PULIDA 350 x 800 x 150 MM</v>
          </cell>
          <cell r="C2401" t="str">
            <v>M2</v>
          </cell>
          <cell r="D2401">
            <v>80000</v>
          </cell>
        </row>
        <row r="2402">
          <cell r="A2402">
            <v>10359</v>
          </cell>
          <cell r="B2402" t="str">
            <v>BORDILLO PREFABRICADO A81 (800x150x350mm)</v>
          </cell>
          <cell r="C2402" t="str">
            <v>UN</v>
          </cell>
          <cell r="D2402">
            <v>24500</v>
          </cell>
        </row>
        <row r="2403">
          <cell r="A2403">
            <v>10360</v>
          </cell>
          <cell r="B2403" t="str">
            <v>LUMINARIA, 22 GR, 120V, 14.8W</v>
          </cell>
          <cell r="C2403" t="str">
            <v>UN</v>
          </cell>
          <cell r="D2403">
            <v>182677</v>
          </cell>
        </row>
        <row r="2404">
          <cell r="A2404">
            <v>10361</v>
          </cell>
          <cell r="B2404" t="str">
            <v>LUMINARIA LED PARA AP 52W, 100-240 V C.A FLUJO LUMINOSO DE 6128 LM. IP 66 INCL. ACCESORIO DE FIJACIÓN E INSTALACIÓN NO INCLUYE TUBERIA NI CABLEADO</v>
          </cell>
          <cell r="C2404" t="str">
            <v>UN</v>
          </cell>
          <cell r="D2404">
            <v>374850</v>
          </cell>
        </row>
        <row r="2405">
          <cell r="A2405">
            <v>10362</v>
          </cell>
          <cell r="B2405" t="str">
            <v>LUMINARIA DE EMERGENCIA SURE-LITES</v>
          </cell>
          <cell r="C2405" t="str">
            <v>UN</v>
          </cell>
          <cell r="D2405">
            <v>206833</v>
          </cell>
        </row>
        <row r="2406">
          <cell r="A2406">
            <v>10363</v>
          </cell>
          <cell r="B2406" t="str">
            <v>LUMINARIA, 14 GR, 120 V, 39.3 W</v>
          </cell>
          <cell r="C2406" t="str">
            <v>UN</v>
          </cell>
          <cell r="D2406">
            <v>782901</v>
          </cell>
        </row>
        <row r="2407">
          <cell r="A2407">
            <v>10364</v>
          </cell>
          <cell r="B2407" t="str">
            <v>LUMINARIA, 14 GR, 120 V, 60 W</v>
          </cell>
          <cell r="C2407" t="str">
            <v>UN</v>
          </cell>
          <cell r="D2407">
            <v>643314</v>
          </cell>
        </row>
        <row r="2408">
          <cell r="A2408">
            <v>10365</v>
          </cell>
          <cell r="B2408" t="str">
            <v>CONDUCTOR DE ALUMINIO DESNUDO, CALIBRE No4 AWG</v>
          </cell>
          <cell r="C2408" t="str">
            <v>ML</v>
          </cell>
          <cell r="D2408">
            <v>1200</v>
          </cell>
        </row>
        <row r="2409">
          <cell r="A2409">
            <v>10366</v>
          </cell>
          <cell r="B2409" t="str">
            <v>CAJA VERTICAL PARA 3 MEDIDORES TRIFÁSICOS DE ENERGÍA. DIMENSIONES 1550 X 300 X 180MM</v>
          </cell>
          <cell r="C2409" t="str">
            <v>UN</v>
          </cell>
          <cell r="D2409">
            <v>301200</v>
          </cell>
        </row>
        <row r="2410">
          <cell r="A2410">
            <v>10367</v>
          </cell>
          <cell r="B2410" t="str">
            <v>BREAKER INDUSTRIAL ABB 3 X 50 AMP</v>
          </cell>
          <cell r="C2410" t="str">
            <v>UN</v>
          </cell>
          <cell r="D2410">
            <v>80849</v>
          </cell>
        </row>
        <row r="2411">
          <cell r="A2411">
            <v>10368</v>
          </cell>
          <cell r="B2411" t="str">
            <v>BREAKER INDUSTRIAL ABB 3 X 40 AMP</v>
          </cell>
          <cell r="C2411" t="str">
            <v>UN</v>
          </cell>
          <cell r="D2411">
            <v>110814</v>
          </cell>
        </row>
        <row r="2412">
          <cell r="A2412">
            <v>10369</v>
          </cell>
          <cell r="B2412" t="str">
            <v>CABLE ALUMINIO AISLADO THW, CALIBRE No 2/0 AWG.</v>
          </cell>
          <cell r="C2412" t="str">
            <v>ML</v>
          </cell>
          <cell r="D2412">
            <v>3500</v>
          </cell>
        </row>
        <row r="2413">
          <cell r="A2413">
            <v>10370</v>
          </cell>
          <cell r="B2413" t="str">
            <v>CABLE MONOPOLAR DE ALUMINIO, THHW PARA 600 V C.A., CALIBRE No6 AWG.</v>
          </cell>
          <cell r="C2413" t="str">
            <v>ML</v>
          </cell>
          <cell r="D2413">
            <v>1133</v>
          </cell>
        </row>
        <row r="2414">
          <cell r="A2414">
            <v>10371</v>
          </cell>
          <cell r="B2414" t="str">
            <v>TABLERO DE 12 CIRCUITOS AUTOSOPORTADO EN LÁMINA COLD ROLLED IP44 A 120 VC.A, BARRAJE TRAIFÁSICO DE 100A, 5 HILOS, F+N+T.</v>
          </cell>
          <cell r="C2414" t="str">
            <v>UN</v>
          </cell>
          <cell r="D2414">
            <v>149900</v>
          </cell>
        </row>
        <row r="2415">
          <cell r="A2415">
            <v>10372</v>
          </cell>
          <cell r="B2415" t="str">
            <v>LUMINARIA LED 15W, 120 V, 60 HZ</v>
          </cell>
          <cell r="C2415" t="str">
            <v>UN</v>
          </cell>
          <cell r="D2415">
            <v>181392</v>
          </cell>
        </row>
        <row r="2416">
          <cell r="A2416">
            <v>10373</v>
          </cell>
          <cell r="B2416" t="str">
            <v>MODULO AISLADOR DEL SISTEMA DE DETECCIÓN Y ALARMA DE INCENDIO</v>
          </cell>
          <cell r="C2416" t="str">
            <v>UN</v>
          </cell>
          <cell r="D2416">
            <v>250043</v>
          </cell>
        </row>
        <row r="2417">
          <cell r="A2417">
            <v>10374</v>
          </cell>
          <cell r="B2417" t="str">
            <v>REJILLA DE RETORNO 3450 CFM</v>
          </cell>
          <cell r="C2417" t="str">
            <v>UN</v>
          </cell>
          <cell r="D2417">
            <v>178452</v>
          </cell>
        </row>
        <row r="2418">
          <cell r="A2418">
            <v>10375</v>
          </cell>
          <cell r="B2418" t="str">
            <v>LIQUIDAMBAR H=2.5m (Incluye tutor con manguera y almabre)</v>
          </cell>
          <cell r="C2418" t="str">
            <v>UN</v>
          </cell>
          <cell r="D2418">
            <v>80000</v>
          </cell>
        </row>
        <row r="2419">
          <cell r="A2419">
            <v>10376</v>
          </cell>
          <cell r="B2419" t="str">
            <v>TRANSFORMADOR SECO TRIFÁSICO CON TAG "13", SECO CLASE H, 122.5 KVA, 480/208-120V</v>
          </cell>
          <cell r="C2419" t="str">
            <v>UN</v>
          </cell>
          <cell r="D2419">
            <v>9163000</v>
          </cell>
        </row>
        <row r="2420">
          <cell r="A2420">
            <v>10377</v>
          </cell>
          <cell r="B2420" t="str">
            <v>REJILLA DE RETORNO 3900 CFM</v>
          </cell>
          <cell r="C2420" t="str">
            <v>UN</v>
          </cell>
          <cell r="D2420">
            <v>205608</v>
          </cell>
        </row>
        <row r="2421">
          <cell r="A2421">
            <v>10378</v>
          </cell>
          <cell r="B2421" t="str">
            <v>VENTILADOR CENTRÍFUGO 22400CFM</v>
          </cell>
          <cell r="C2421" t="str">
            <v>UN</v>
          </cell>
          <cell r="D2421">
            <v>44224482</v>
          </cell>
        </row>
        <row r="2422">
          <cell r="A2422">
            <v>10379</v>
          </cell>
          <cell r="B2422" t="str">
            <v>NOGAL H=2.5m (Incluye tutor con manguera y almabre)</v>
          </cell>
          <cell r="C2422" t="str">
            <v>UN</v>
          </cell>
          <cell r="D2422">
            <v>129710</v>
          </cell>
        </row>
        <row r="2423">
          <cell r="A2423">
            <v>10380</v>
          </cell>
          <cell r="B2423" t="str">
            <v>BANDEJA PORTACABLE TIPO ESCALERA 100X8 (2.40M)</v>
          </cell>
          <cell r="C2423" t="str">
            <v>UN</v>
          </cell>
          <cell r="D2423">
            <v>48332</v>
          </cell>
        </row>
        <row r="2424">
          <cell r="A2424">
            <v>10381</v>
          </cell>
          <cell r="B2424" t="str">
            <v>PALMA PHOENIX H=3.5m (Incluye tutor con manguera y almabre)</v>
          </cell>
          <cell r="C2424" t="str">
            <v>UN</v>
          </cell>
          <cell r="D2424">
            <v>416500</v>
          </cell>
        </row>
        <row r="2425">
          <cell r="A2425">
            <v>10382</v>
          </cell>
          <cell r="B2425" t="str">
            <v>TABLERO TRIFÁSICO 30 CIRCUITOS AUTOSOPORTADO CON PUERTA Y CHAPA</v>
          </cell>
          <cell r="C2425" t="str">
            <v>UN</v>
          </cell>
          <cell r="D2425">
            <v>250900</v>
          </cell>
        </row>
        <row r="2426">
          <cell r="A2426">
            <v>10383</v>
          </cell>
          <cell r="B2426" t="str">
            <v>LUMINARIA DE 239 A 279 W, 128 LEDS, 700MA, 120 - 277V, CLASE II, BLANCO NEUTRO</v>
          </cell>
          <cell r="C2426" t="str">
            <v>UN</v>
          </cell>
          <cell r="D2426">
            <v>2491041</v>
          </cell>
        </row>
        <row r="2427">
          <cell r="A2427">
            <v>10384</v>
          </cell>
          <cell r="B2427" t="str">
            <v>YARUMO H=2.5m (Incluye tutor con manguera y almabre)</v>
          </cell>
          <cell r="C2427" t="str">
            <v>UN</v>
          </cell>
          <cell r="D2427">
            <v>261800</v>
          </cell>
        </row>
        <row r="2428">
          <cell r="A2428">
            <v>10385</v>
          </cell>
          <cell r="B2428" t="str">
            <v>CAUCHO SABANERO H=2.5m (Incluye tutor con manguera y almabre)</v>
          </cell>
          <cell r="C2428" t="str">
            <v>UN</v>
          </cell>
          <cell r="D2428">
            <v>100000</v>
          </cell>
        </row>
        <row r="2429">
          <cell r="A2429">
            <v>10386</v>
          </cell>
          <cell r="B2429" t="str">
            <v>PIEDRA MUÑECA BOGOTANA PULIDA 300 x 400 x 300 MM</v>
          </cell>
          <cell r="C2429" t="str">
            <v>M2</v>
          </cell>
          <cell r="D2429">
            <v>95000</v>
          </cell>
        </row>
        <row r="2430">
          <cell r="A2430">
            <v>10387</v>
          </cell>
          <cell r="B2430" t="str">
            <v>DETECTOR DE LLAMA UV/IR DEL SISTEMA DE DETECCIÓN Y ALARMA DE INCENDIO.</v>
          </cell>
          <cell r="C2430" t="str">
            <v>UN</v>
          </cell>
          <cell r="D2430">
            <v>18334021</v>
          </cell>
        </row>
        <row r="2431">
          <cell r="A2431">
            <v>10388</v>
          </cell>
          <cell r="B2431" t="str">
            <v>GRAVILEA H=2.5m (Incluye tutor con manguera y almabre)</v>
          </cell>
          <cell r="C2431" t="str">
            <v>UN</v>
          </cell>
          <cell r="D2431">
            <v>72233</v>
          </cell>
        </row>
        <row r="2432">
          <cell r="A2432">
            <v>10389</v>
          </cell>
          <cell r="B2432" t="str">
            <v>PINO ROMERON H=2.5m (Incluye tutor con manguera y almabre)</v>
          </cell>
          <cell r="C2432" t="str">
            <v>UN</v>
          </cell>
          <cell r="D2432">
            <v>119000</v>
          </cell>
        </row>
        <row r="2433">
          <cell r="A2433">
            <v>10390</v>
          </cell>
          <cell r="B2433" t="str">
            <v>SOPORTE DE MONTAJE PARA DETECTOR DE LLAMA UV/IR.</v>
          </cell>
          <cell r="C2433" t="str">
            <v>UN</v>
          </cell>
          <cell r="D2433">
            <v>1142400</v>
          </cell>
        </row>
        <row r="2434">
          <cell r="A2434">
            <v>10391</v>
          </cell>
          <cell r="B2434" t="str">
            <v>ROBLE H=2.5m (Incluye tutor con manguera y almabre)</v>
          </cell>
          <cell r="C2434" t="str">
            <v>UN</v>
          </cell>
          <cell r="D2434">
            <v>100000</v>
          </cell>
        </row>
        <row r="2435">
          <cell r="A2435">
            <v>10392</v>
          </cell>
          <cell r="B2435" t="str">
            <v>CENIZA</v>
          </cell>
          <cell r="C2435" t="str">
            <v>M3</v>
          </cell>
          <cell r="D2435">
            <v>45220</v>
          </cell>
        </row>
        <row r="2436">
          <cell r="A2436">
            <v>10393</v>
          </cell>
          <cell r="B2436" t="str">
            <v>LUMINARIA LED PARA TÚNEL REF. FZW-05B, LED INDICATION</v>
          </cell>
          <cell r="C2436" t="str">
            <v>UN</v>
          </cell>
          <cell r="D2436">
            <v>38308</v>
          </cell>
        </row>
        <row r="2437">
          <cell r="A2437">
            <v>10394</v>
          </cell>
          <cell r="B2437" t="str">
            <v>SANGREGADO H=2.5m (Incluye tutor con manguera y almabre)</v>
          </cell>
          <cell r="C2437" t="str">
            <v>UN</v>
          </cell>
          <cell r="D2437">
            <v>72233</v>
          </cell>
        </row>
        <row r="2438">
          <cell r="A2438">
            <v>10395</v>
          </cell>
          <cell r="B2438" t="str">
            <v>PIEDRA MUÑECA BOGOTANA PULIDA 600x350x60 mm</v>
          </cell>
          <cell r="C2438" t="str">
            <v>M2</v>
          </cell>
          <cell r="D2438">
            <v>150000</v>
          </cell>
        </row>
        <row r="2439">
          <cell r="A2439">
            <v>10396</v>
          </cell>
          <cell r="B2439" t="str">
            <v>MAGNOLIO H=2.5m (Incluye tutor con manguera y almabre)</v>
          </cell>
          <cell r="C2439" t="str">
            <v>UN</v>
          </cell>
          <cell r="D2439">
            <v>238000</v>
          </cell>
        </row>
        <row r="2440">
          <cell r="A2440">
            <v>10397</v>
          </cell>
          <cell r="B2440" t="str">
            <v>BREAKER 3 X 63 AMP</v>
          </cell>
          <cell r="C2440" t="str">
            <v>UN</v>
          </cell>
          <cell r="D2440">
            <v>38076</v>
          </cell>
        </row>
        <row r="2441">
          <cell r="A2441">
            <v>10398</v>
          </cell>
          <cell r="B2441" t="str">
            <v>PERSIANA EN ALUMINIO EXTRUIDO NATURAL MATE O ACERO GALVANIZADO (Suministro e instalación)</v>
          </cell>
          <cell r="C2441" t="str">
            <v>M2</v>
          </cell>
          <cell r="D2441">
            <v>233090</v>
          </cell>
        </row>
        <row r="2442">
          <cell r="A2442">
            <v>10399</v>
          </cell>
          <cell r="B2442" t="str">
            <v>LUMINARIA, 14 GR, 120 V, 29.5 W, 3309 LM</v>
          </cell>
          <cell r="C2442" t="str">
            <v>UN</v>
          </cell>
          <cell r="D2442">
            <v>2014016</v>
          </cell>
        </row>
        <row r="2443">
          <cell r="A2443">
            <v>10400</v>
          </cell>
          <cell r="B2443" t="str">
            <v>DISPOSITIVO DE NOTIFICACION  AUDIOVISUAL, SIRENA-ESTROBO PARA INSTALACIÓN EN EXTERIORES DEL SISTEMA DE DETECCIÓN Y ALARMA DE INCENDIO</v>
          </cell>
          <cell r="C2443" t="str">
            <v>UN</v>
          </cell>
          <cell r="D2443">
            <v>248900</v>
          </cell>
        </row>
        <row r="2444">
          <cell r="A2444">
            <v>10401</v>
          </cell>
          <cell r="B2444" t="str">
            <v>CAJA 4X2 DE 3/4" (Soporte de dispositivo)</v>
          </cell>
          <cell r="C2444" t="str">
            <v>UN</v>
          </cell>
          <cell r="D2444">
            <v>8932</v>
          </cell>
        </row>
        <row r="2445">
          <cell r="A2445">
            <v>10402</v>
          </cell>
          <cell r="B2445" t="str">
            <v>CABLE MONOPOLAR DE COBRE, HF FR PARA 600 V C.A., CALIBRE No. 4/0 AWG.</v>
          </cell>
          <cell r="C2445" t="str">
            <v>ML</v>
          </cell>
          <cell r="D2445">
            <v>36813</v>
          </cell>
        </row>
        <row r="2446">
          <cell r="A2446">
            <v>10403</v>
          </cell>
          <cell r="B2446" t="str">
            <v>TABLERO 18 CIRCUITOS TNACSOT EMPOTRADO, LÁMINA COLD ROLLED IP44 A 208/120V BARRAJE TRIFÁSICO 5 HILOS, 3F+N+T INTERRUPTOR ENCHUFABLE, TOTALIZADOR DE 3x20A INTERRUPT. ENCHUFABLES: 6 DE 1x20A INC ACCESOR</v>
          </cell>
          <cell r="C2446" t="str">
            <v>UN</v>
          </cell>
          <cell r="D2446">
            <v>237024</v>
          </cell>
        </row>
        <row r="2447">
          <cell r="A2447">
            <v>10404</v>
          </cell>
          <cell r="B2447" t="str">
            <v>ESTACION MANUAL DE ALARMA DIRECCIONABLE PARA USO INTERIOR DEL SISTEMA DE DETECCIÓN Y ALARMA DE INCENDIO</v>
          </cell>
          <cell r="C2447" t="str">
            <v>UN</v>
          </cell>
          <cell r="D2447">
            <v>317730</v>
          </cell>
        </row>
        <row r="2448">
          <cell r="A2448">
            <v>10405</v>
          </cell>
          <cell r="B2448" t="str">
            <v>CAPTAFARO METALICO CON REFLECTIVO</v>
          </cell>
          <cell r="C2448" t="str">
            <v>UN</v>
          </cell>
          <cell r="D2448">
            <v>7140</v>
          </cell>
        </row>
        <row r="2449">
          <cell r="A2449">
            <v>10406</v>
          </cell>
          <cell r="B2449" t="str">
            <v>CODO HD 45º BRIDADO D=28"</v>
          </cell>
          <cell r="C2449" t="str">
            <v>UN</v>
          </cell>
          <cell r="D2449">
            <v>1588427</v>
          </cell>
        </row>
        <row r="2450">
          <cell r="A2450">
            <v>10407</v>
          </cell>
          <cell r="B2450" t="str">
            <v>CODO HD BRIDADO 22.5º HD, D=28"</v>
          </cell>
          <cell r="C2450" t="str">
            <v>UN</v>
          </cell>
          <cell r="D2450">
            <v>1270636</v>
          </cell>
        </row>
        <row r="2451">
          <cell r="A2451">
            <v>10408</v>
          </cell>
          <cell r="B2451" t="str">
            <v>CODO HD BRIDADO 11.25º D=28"</v>
          </cell>
          <cell r="C2451" t="str">
            <v>UN</v>
          </cell>
          <cell r="D2451">
            <v>1207104</v>
          </cell>
        </row>
        <row r="2452">
          <cell r="A2452">
            <v>10409</v>
          </cell>
          <cell r="B2452" t="str">
            <v>VENTILADOR CENTRÍFUGO DOBLE SUCCIÓN 9300CFM</v>
          </cell>
          <cell r="C2452" t="str">
            <v>UN</v>
          </cell>
          <cell r="D2452">
            <v>22500175</v>
          </cell>
        </row>
        <row r="2453">
          <cell r="A2453">
            <v>10410</v>
          </cell>
          <cell r="B2453" t="str">
            <v>VENTILADOR CENTRÍFUGO DOBLE SUCCIÓN 24000 CFM</v>
          </cell>
          <cell r="C2453" t="str">
            <v>UN</v>
          </cell>
          <cell r="D2453">
            <v>45687968</v>
          </cell>
        </row>
        <row r="2454">
          <cell r="A2454">
            <v>10411</v>
          </cell>
          <cell r="B2454" t="str">
            <v>VENTILADOR CENTRÍFUGO DOBLE SUCCIÓN 36400 CFM</v>
          </cell>
          <cell r="C2454" t="str">
            <v>UN</v>
          </cell>
          <cell r="D2454">
            <v>68787510</v>
          </cell>
        </row>
        <row r="2455">
          <cell r="A2455">
            <v>10412</v>
          </cell>
          <cell r="B2455" t="str">
            <v>POSTE METÁLICO DE 4" X 14 METROS</v>
          </cell>
          <cell r="C2455" t="str">
            <v>UN</v>
          </cell>
          <cell r="D2455">
            <v>2475200</v>
          </cell>
        </row>
        <row r="2456">
          <cell r="A2456">
            <v>10413</v>
          </cell>
          <cell r="B2456" t="str">
            <v>GUAYACÁN H=2.5mt (Incluye tutor H=3.00m con manguera y alambre) SUMINISTRO.</v>
          </cell>
          <cell r="C2456" t="str">
            <v>UN</v>
          </cell>
          <cell r="D2456">
            <v>72233</v>
          </cell>
        </row>
        <row r="2457">
          <cell r="A2457">
            <v>10414</v>
          </cell>
          <cell r="B2457" t="str">
            <v>VENTANAS FIJAS, BASCULANTES O CORREDIZAS EN ALUMINIO ANODIZADO MATE NATURAL Y VIDRIO LAMINADO DE 3+3mm, PLANO ESMERILADO O SANDBLASTEADOS SEGÚN CORRESPONDA</v>
          </cell>
          <cell r="C2457" t="str">
            <v>M2</v>
          </cell>
          <cell r="D2457">
            <v>221435</v>
          </cell>
        </row>
        <row r="2458">
          <cell r="A2458">
            <v>10415</v>
          </cell>
          <cell r="B2458" t="str">
            <v>CIPRES VELA H=3.50m (Incluye tutor H=3.00m con manguera y alambre) SUMINISTRO.</v>
          </cell>
          <cell r="C2458" t="str">
            <v>UN</v>
          </cell>
          <cell r="D2458">
            <v>77350</v>
          </cell>
        </row>
        <row r="2459">
          <cell r="A2459">
            <v>10416</v>
          </cell>
          <cell r="B2459" t="str">
            <v>CEDRO H=2.5mt (Incluye tutor H=3.00m con manguera y alambre) SUMINISTRO.</v>
          </cell>
          <cell r="C2459" t="str">
            <v>UN</v>
          </cell>
          <cell r="D2459">
            <v>77350</v>
          </cell>
        </row>
        <row r="2460">
          <cell r="A2460">
            <v>10417</v>
          </cell>
          <cell r="B2460" t="str">
            <v>MODULO TIPO TAQUILLA PARA TRONCAL CARRERA SÉPTIMA DE ACUERDO A PLANOS DE DISEÑO. (Incluye fabricación, suministro e instalación)</v>
          </cell>
          <cell r="C2460" t="str">
            <v>UN</v>
          </cell>
          <cell r="D2460">
            <v>141352895</v>
          </cell>
        </row>
        <row r="2461">
          <cell r="A2461">
            <v>10418</v>
          </cell>
          <cell r="B2461" t="str">
            <v>POMARROSO H=2.5mt (Incluye tutor H=3.00m con manguera y alambre) SUMINISTRO.</v>
          </cell>
          <cell r="C2461" t="str">
            <v>UN</v>
          </cell>
          <cell r="D2461">
            <v>65450</v>
          </cell>
        </row>
        <row r="2462">
          <cell r="A2462">
            <v>10419</v>
          </cell>
          <cell r="B2462" t="str">
            <v>PALMA DE CERA H=3.5mt (Incluye tutor H=3.00m con manguera y alambre) SUMINISTRO.</v>
          </cell>
          <cell r="C2462" t="str">
            <v>UN</v>
          </cell>
          <cell r="D2462">
            <v>300000</v>
          </cell>
        </row>
        <row r="2463">
          <cell r="A2463">
            <v>10420</v>
          </cell>
          <cell r="B2463" t="str">
            <v>CALISTEMO H=2.5mt (Incluye tutor H=3.00m con manguera y alambre) SUMINISTRO.</v>
          </cell>
          <cell r="C2463" t="str">
            <v>UN</v>
          </cell>
          <cell r="D2463">
            <v>83728</v>
          </cell>
        </row>
        <row r="2464">
          <cell r="A2464">
            <v>10421</v>
          </cell>
          <cell r="B2464" t="str">
            <v>HIEDRA MIAMI (12 Unidades por m2)</v>
          </cell>
          <cell r="C2464" t="str">
            <v>M2</v>
          </cell>
          <cell r="D2464">
            <v>19040</v>
          </cell>
        </row>
        <row r="2465">
          <cell r="A2465">
            <v>10422</v>
          </cell>
          <cell r="B2465" t="str">
            <v>LIGUSTRUM H=2.50mt (Incluye tutor H=3.00m con manguera y alambre) SUMINISTRO.</v>
          </cell>
          <cell r="C2465" t="str">
            <v>UN</v>
          </cell>
          <cell r="D2465">
            <v>83728</v>
          </cell>
        </row>
        <row r="2466">
          <cell r="A2466">
            <v>10423</v>
          </cell>
          <cell r="B2466" t="str">
            <v>MODULO DE CICLOESTACIÓN PARA TRONCAL CARRERA SÉPTIMA DE ACUERDO A PLANOS DE DISEÑO. (Incluye fabricación, suministro e instalación)</v>
          </cell>
          <cell r="C2466" t="str">
            <v>UN</v>
          </cell>
          <cell r="D2466">
            <v>291272324</v>
          </cell>
        </row>
        <row r="2467">
          <cell r="A2467">
            <v>10424</v>
          </cell>
          <cell r="B2467" t="str">
            <v>MODULO INSTITUCIONAL CAFÉ PARA TRONCAL CARRERA SÉPTIMA DE ACUERDO A PLANOS DE DISEÑO. (Incluye fabricación, suministro e instalación)</v>
          </cell>
          <cell r="C2467" t="str">
            <v>UN</v>
          </cell>
          <cell r="D2467">
            <v>100781650</v>
          </cell>
        </row>
        <row r="2468">
          <cell r="A2468">
            <v>10425</v>
          </cell>
          <cell r="B2468" t="str">
            <v>UPS, 15 KVA, TRIFASICA, 208-120 VCA, RESPALDO DE 15 MINUTOS.</v>
          </cell>
          <cell r="C2468" t="str">
            <v>UN</v>
          </cell>
          <cell r="D2468">
            <v>15762000</v>
          </cell>
        </row>
        <row r="2469">
          <cell r="A2469">
            <v>10426</v>
          </cell>
          <cell r="B2469" t="str">
            <v>CABLE 10 AWG THHN-600V EN COBRE</v>
          </cell>
          <cell r="C2469" t="str">
            <v>ML</v>
          </cell>
          <cell r="D2469">
            <v>1850</v>
          </cell>
        </row>
        <row r="2470">
          <cell r="A2470">
            <v>10427</v>
          </cell>
          <cell r="B2470" t="str">
            <v>TABLERO DE 6 CIRCUITOS THR1 AUTOSOPORTADO , EN LÁMINA COL ROLLED IP44 A 208/120 VC.A. BARRAJE TRIFÁSICO 5 HILOS, 3F+N+T.</v>
          </cell>
          <cell r="C2470" t="str">
            <v>UN</v>
          </cell>
          <cell r="D2470">
            <v>39900</v>
          </cell>
        </row>
        <row r="2471">
          <cell r="A2471">
            <v>10428</v>
          </cell>
          <cell r="B2471" t="str">
            <v>LUMINARIA DE 312W, 160 LEDS, 1000MA, 120 - 277V, CLASE II, BLANCO NEUTRO, SIMÉTRICA</v>
          </cell>
          <cell r="C2471" t="str">
            <v>UN</v>
          </cell>
          <cell r="D2471">
            <v>1309000</v>
          </cell>
        </row>
        <row r="2472">
          <cell r="A2472">
            <v>10429</v>
          </cell>
          <cell r="B2472" t="str">
            <v>TOMACORRIENTE MONOFÁSICO DOS POLOS, TRES HILOS, 30A, 250V, IP 43.</v>
          </cell>
          <cell r="C2472" t="str">
            <v>UN</v>
          </cell>
          <cell r="D2472">
            <v>29750</v>
          </cell>
        </row>
        <row r="2473">
          <cell r="A2473">
            <v>10430</v>
          </cell>
          <cell r="B2473" t="str">
            <v>DUCTO RECTANGULAR EN LAMINA GALVANIZADA CALIBRE 20 USG.</v>
          </cell>
          <cell r="C2473" t="str">
            <v>ML</v>
          </cell>
          <cell r="D2473">
            <v>81662</v>
          </cell>
        </row>
        <row r="2474">
          <cell r="A2474">
            <v>10431</v>
          </cell>
          <cell r="B2474" t="str">
            <v>INVERSOR TRIFÁSICO MPPT 250-500 VDC, POTENCIA NOMINAL 9.6 KW</v>
          </cell>
          <cell r="C2474" t="str">
            <v>UN</v>
          </cell>
          <cell r="D2474">
            <v>14286500</v>
          </cell>
        </row>
        <row r="2475">
          <cell r="A2475">
            <v>10432</v>
          </cell>
          <cell r="B2475" t="str">
            <v>TABLERO DE 30 CIRCUITOS TNACSYT EMPOTRADO, EN LÁMINA COLD ROLLED IP44 A 280/120 BARRAJE TRIF. 5 HILOS, 3F+N+T. INTERRUP. ENCHUF. COMO TOTALIZ. DE 3X50A, INTERRUP. ENCHUF: 15 DE 1X20A. INCLUYE ACCESOR.</v>
          </cell>
          <cell r="C2475" t="str">
            <v>UN</v>
          </cell>
          <cell r="D2475">
            <v>220055</v>
          </cell>
        </row>
        <row r="2476">
          <cell r="A2476">
            <v>10433</v>
          </cell>
          <cell r="B2476" t="str">
            <v>CABLE CONDUCTOR MONOPOLAR DE ALUMINIO HF FR PARA 600 V  C.A.  CALIBRE No.2 AWG</v>
          </cell>
          <cell r="C2476" t="str">
            <v>ML</v>
          </cell>
          <cell r="D2476">
            <v>2726</v>
          </cell>
        </row>
        <row r="2477">
          <cell r="A2477">
            <v>10434</v>
          </cell>
          <cell r="B2477" t="str">
            <v>ARMARIO DE 2 MEDIDORES DE ENERGÍA DIRECTA, TRIFÁSICOS, TETRAFILARES, 3X277/480V, CLASE 1, NORMAS AE 415 DE CODENSA.</v>
          </cell>
          <cell r="C2477" t="str">
            <v>UN</v>
          </cell>
          <cell r="D2477">
            <v>150250</v>
          </cell>
        </row>
        <row r="2478">
          <cell r="A2478">
            <v>10435</v>
          </cell>
          <cell r="B2478" t="str">
            <v>EMPALME ROSCADO DIÁMETRO #8</v>
          </cell>
          <cell r="C2478" t="str">
            <v>UN</v>
          </cell>
          <cell r="D2478">
            <v>17672</v>
          </cell>
        </row>
        <row r="2479">
          <cell r="A2479">
            <v>10436</v>
          </cell>
          <cell r="B2479" t="str">
            <v>EMPALME ROSCADO DIÁMETRO #10</v>
          </cell>
          <cell r="C2479" t="str">
            <v>UN</v>
          </cell>
          <cell r="D2479">
            <v>28013</v>
          </cell>
        </row>
        <row r="2480">
          <cell r="A2480">
            <v>10437</v>
          </cell>
          <cell r="B2480" t="str">
            <v>VENTILADOR 332 L/S o 721CFM</v>
          </cell>
          <cell r="C2480" t="str">
            <v>UN</v>
          </cell>
          <cell r="D2480">
            <v>1286985</v>
          </cell>
        </row>
        <row r="2481">
          <cell r="A2481">
            <v>10438</v>
          </cell>
          <cell r="B2481" t="str">
            <v>LAMINA TUNNEL LINER D = 1.45m. RECUBRIMIENTO: NEGRO</v>
          </cell>
          <cell r="C2481" t="str">
            <v>ML</v>
          </cell>
          <cell r="D2481">
            <v>1282068</v>
          </cell>
        </row>
        <row r="2482">
          <cell r="A2482">
            <v>10439</v>
          </cell>
          <cell r="B2482" t="str">
            <v>TRANSFORMADOR SECO CLASE F, TRIFÁSICO DE 300 KVA 11.4/0. 480-227 KV ZCC 6% (Portal calle 200)</v>
          </cell>
          <cell r="C2482" t="str">
            <v>UN</v>
          </cell>
          <cell r="D2482">
            <v>24990000</v>
          </cell>
        </row>
        <row r="2483">
          <cell r="A2483">
            <v>10440</v>
          </cell>
          <cell r="B2483" t="str">
            <v>CABLE CONDUCTOR MONOPOLAR DE ALUMINIO HF FR PARA 600 V  C.A.  CALIBRE No.2/0 AWG</v>
          </cell>
          <cell r="C2483" t="str">
            <v>ML</v>
          </cell>
          <cell r="D2483">
            <v>4908</v>
          </cell>
        </row>
        <row r="2484">
          <cell r="A2484">
            <v>10441</v>
          </cell>
          <cell r="B2484" t="str">
            <v>CABLE CONDUCTOR MONOPOLAR DE ALUMINIO HF FR PARA 600 V  C.A.  CALIBRE No.6 AWG</v>
          </cell>
          <cell r="C2484" t="str">
            <v>ML</v>
          </cell>
          <cell r="D2484">
            <v>1161</v>
          </cell>
        </row>
        <row r="2485">
          <cell r="A2485">
            <v>10442</v>
          </cell>
          <cell r="B2485" t="str">
            <v>CABLE MONOPOLAR DE COBRE, HF FR PARA 600 V  C.A. CALIBRE No. 8 AWG</v>
          </cell>
          <cell r="C2485" t="str">
            <v>ML</v>
          </cell>
          <cell r="D2485">
            <v>3300</v>
          </cell>
        </row>
        <row r="2486">
          <cell r="A2486">
            <v>10443</v>
          </cell>
          <cell r="B2486" t="str">
            <v>UPS, 1 KVA, MONOFÁSICA, 208/120 V C.A, RESPALDO DE 15 MINUTOS.</v>
          </cell>
          <cell r="C2486" t="str">
            <v>UN</v>
          </cell>
          <cell r="D2486">
            <v>1790720</v>
          </cell>
        </row>
        <row r="2487">
          <cell r="A2487">
            <v>10444</v>
          </cell>
          <cell r="B2487" t="str">
            <v>ARRANCADOR SUAVE DE 7 kW, 17 Amp, 460 V, 60 HZ (Incluye el interruptor de 11 - 16 Amp, terminal remoto para ATS 22 y cable conexión con conector USB, RJ45</v>
          </cell>
          <cell r="C2487" t="str">
            <v>UN</v>
          </cell>
          <cell r="D2487">
            <v>2281128</v>
          </cell>
        </row>
        <row r="2488">
          <cell r="A2488">
            <v>10445</v>
          </cell>
          <cell r="B2488" t="str">
            <v>ENTIBADO EC-2 TIPO CAJÓN</v>
          </cell>
          <cell r="C2488" t="str">
            <v>M2</v>
          </cell>
          <cell r="D2488">
            <v>38400</v>
          </cell>
        </row>
        <row r="2489">
          <cell r="A2489">
            <v>10447</v>
          </cell>
          <cell r="B2489" t="str">
            <v>UPS 10 KVA, TRIFASICA, 208-120 VCA, RESPALDO DE 15 MINUTOS.</v>
          </cell>
          <cell r="C2489" t="str">
            <v>UN</v>
          </cell>
          <cell r="D2489">
            <v>13685000</v>
          </cell>
        </row>
        <row r="2490">
          <cell r="A2490">
            <v>10448</v>
          </cell>
          <cell r="B2490" t="str">
            <v>BREAKER DE RIEL 3X40 AMP</v>
          </cell>
          <cell r="C2490" t="str">
            <v>UN</v>
          </cell>
          <cell r="D2490">
            <v>33000</v>
          </cell>
        </row>
        <row r="2491">
          <cell r="A2491">
            <v>10449</v>
          </cell>
          <cell r="B2491" t="str">
            <v>LUMINARIA LED 4VT2-LD4-6-DR-UNV-L840-CD1-U, 6000 LM, 4000 K, 56,2 W</v>
          </cell>
          <cell r="C2491" t="str">
            <v>UN</v>
          </cell>
          <cell r="D2491">
            <v>830775</v>
          </cell>
        </row>
        <row r="2492">
          <cell r="A2492">
            <v>10450</v>
          </cell>
          <cell r="B2492" t="str">
            <v>LAMINA TUNNEL LINER D = 1.55m.  RECUBRIMIENTO:NEGRO</v>
          </cell>
          <cell r="C2492" t="str">
            <v>ML</v>
          </cell>
          <cell r="D2492">
            <v>1345021</v>
          </cell>
        </row>
        <row r="2493">
          <cell r="A2493">
            <v>10451</v>
          </cell>
          <cell r="B2493" t="str">
            <v>TABLERO DE CONTROL DEL SISTEMA DE VENTILACIÓN (V570-57-T2B Y V200-18-E2B)</v>
          </cell>
          <cell r="C2493" t="str">
            <v>UN</v>
          </cell>
          <cell r="D2493">
            <v>5362711</v>
          </cell>
        </row>
        <row r="2494">
          <cell r="A2494">
            <v>10452</v>
          </cell>
          <cell r="B2494" t="str">
            <v>ENTIBADO EC-62 TIPO DESLIZANTE.</v>
          </cell>
          <cell r="C2494" t="str">
            <v>M2</v>
          </cell>
          <cell r="D2494">
            <v>50000</v>
          </cell>
        </row>
        <row r="2495">
          <cell r="A2495">
            <v>10453</v>
          </cell>
          <cell r="B2495" t="str">
            <v>SISTEMA DIGITAL DE INCLINOMETRO COMPLETO PARA 50 MTS, COMPUESTO POR PROBETA, CARRETE, UNIDAD DE LECTURA INALAMBRICA, SOFTWARE DE TRANSFERENCIA DE DATOS, CARGADOR DE BATERIA, GRUAS PARA LA TUBERIA</v>
          </cell>
          <cell r="C2495" t="str">
            <v>UN</v>
          </cell>
          <cell r="D2495">
            <v>31892000</v>
          </cell>
        </row>
        <row r="2496">
          <cell r="A2496">
            <v>10454</v>
          </cell>
          <cell r="B2496" t="str">
            <v>TUBERÍA HD, ACUEDUCTO, D=24" CLASE 300.</v>
          </cell>
          <cell r="C2496" t="str">
            <v>ML</v>
          </cell>
          <cell r="D2496">
            <v>226893</v>
          </cell>
        </row>
        <row r="2497">
          <cell r="A2497">
            <v>10455</v>
          </cell>
          <cell r="B2497" t="str">
            <v>VENTILADOR AXIAL A CHORRO 100% REVERSIBLERESISTENTE A 250°C DURANTE 120 MINUTOS.</v>
          </cell>
          <cell r="C2497" t="str">
            <v>UN</v>
          </cell>
          <cell r="D2497">
            <v>96184368</v>
          </cell>
        </row>
        <row r="2498">
          <cell r="A2498">
            <v>10456</v>
          </cell>
          <cell r="B2498" t="str">
            <v>SISTEMA DE EXTINCIÓN DE RED CONTRAINCENDIO TRAMO 2 (CRA. 7 ENTRE CALLE 70 Y CALLE 77 Y AVENIDA CHILE ENTRE CRA. 7 Y AVENIDA CARACAS). (Incluye suministro y montaje)</v>
          </cell>
          <cell r="C2498" t="str">
            <v>GLB</v>
          </cell>
          <cell r="D2498">
            <v>568507340</v>
          </cell>
        </row>
        <row r="2499">
          <cell r="A2499">
            <v>10457</v>
          </cell>
          <cell r="B2499" t="str">
            <v>SISTEMA DE EXTINCIÓN DE RED CONTRAINCENDIO TRAMO 3 (CRA. 7 ENTRE CALLE 7 Y CALLE 92). (Incluye suministro y montaje)</v>
          </cell>
          <cell r="C2499" t="str">
            <v>GLB</v>
          </cell>
          <cell r="D2499">
            <v>246050488</v>
          </cell>
        </row>
        <row r="2500">
          <cell r="A2500">
            <v>10458</v>
          </cell>
          <cell r="B2500" t="str">
            <v>SISTEMA DE EXTINCIÓN DE RED CONTRAINCENDIO TRAMO 8 (PATIO PORTAL 200 - TRANSMILENIO CRA. SÉPTIMA). (Incluye suministro y montaje)</v>
          </cell>
          <cell r="C2500" t="str">
            <v>GLB</v>
          </cell>
          <cell r="D2500">
            <v>1407408381</v>
          </cell>
        </row>
        <row r="2501">
          <cell r="A2501">
            <v>10459</v>
          </cell>
          <cell r="B2501" t="str">
            <v>SISTEMA DE BOMBEO  DE RED CONTRAINCENDIO TRAMO 2 (CRA. 7 ENTRE CALLE 70 Y CALLE 77 Y AVENIDA CHILE ENTRE CRA. 7 Y AVENIDA CARACAS). (Incluye suministro y montaje)</v>
          </cell>
          <cell r="C2501" t="str">
            <v>GLB</v>
          </cell>
          <cell r="D2501">
            <v>363314934</v>
          </cell>
        </row>
        <row r="2502">
          <cell r="A2502">
            <v>10460</v>
          </cell>
          <cell r="B2502" t="str">
            <v>SISTEMA DE BOMBEO DE RED CONTRAINCENDIO TRAMO 3 (CRA. 7 ENTRE CALLE 7 Y CALLE 92). (Incluye suministro y montaje)</v>
          </cell>
          <cell r="C2502" t="str">
            <v>GLB</v>
          </cell>
          <cell r="D2502">
            <v>363314934</v>
          </cell>
        </row>
        <row r="2503">
          <cell r="A2503">
            <v>10461</v>
          </cell>
          <cell r="B2503" t="str">
            <v>SISTEMA DE BOMBEO DE RED CONTRAINCENDIO TRAMO 8 (PATIO PORTAL 200 - TRANSMILENIO CRA. SÉPTIMA). (Incluye suministro y montaje)</v>
          </cell>
          <cell r="C2503" t="str">
            <v>GLB</v>
          </cell>
          <cell r="D2503">
            <v>363314934</v>
          </cell>
        </row>
        <row r="2504">
          <cell r="A2504">
            <v>10462</v>
          </cell>
          <cell r="B2504" t="str">
            <v>LUMINARIA 130W, 102 Lm/W, 120-277 VAC 50/60Hz. INCLUYE MODULO DE MONTAJE COLGANTE CON ENTRADA A 3/4"</v>
          </cell>
          <cell r="C2504" t="str">
            <v>UN</v>
          </cell>
          <cell r="D2504">
            <v>11464073</v>
          </cell>
        </row>
        <row r="2505">
          <cell r="A2505">
            <v>10463</v>
          </cell>
          <cell r="B2505" t="str">
            <v>LUMINARIA 133W, 80 LEDS, 120-277 VOLTIOS, 700MA, CLASE II, BLANCO NEUTRO</v>
          </cell>
          <cell r="C2505" t="str">
            <v>UN</v>
          </cell>
          <cell r="D2505">
            <v>1659305</v>
          </cell>
        </row>
        <row r="2506">
          <cell r="A2506">
            <v>10464</v>
          </cell>
          <cell r="B2506" t="str">
            <v>ASCENSOR ELECTRICO 10 PERSONAS (800 KG) PAREDES PUERTAS Y MARCOS EN ACERO INOXIDABLE</v>
          </cell>
          <cell r="C2506" t="str">
            <v>UN</v>
          </cell>
          <cell r="D2506">
            <v>122927000</v>
          </cell>
        </row>
        <row r="2507">
          <cell r="A2507">
            <v>10465</v>
          </cell>
          <cell r="B2507" t="str">
            <v>DAMPER 20800 CFM (82"X22").</v>
          </cell>
          <cell r="C2507" t="str">
            <v>UN</v>
          </cell>
          <cell r="D2507">
            <v>1487795</v>
          </cell>
        </row>
        <row r="2508">
          <cell r="A2508">
            <v>10466</v>
          </cell>
          <cell r="B2508" t="str">
            <v>MARCO DE PASAMANOS EN ESTR. METÁLICA TUBULAR RECT. 1-1/2"X2". INCLUYE 3 ELEM. APOYO, BUJES  FIJAC. DE PANELES DE VIDRIO LAMINADO Y DE SEGUR. Y PINTURA ELECTROSTÁTICA RAL 7012(Suministro e instalación)</v>
          </cell>
          <cell r="C2508" t="str">
            <v>ML</v>
          </cell>
          <cell r="D2508">
            <v>31236</v>
          </cell>
        </row>
        <row r="2509">
          <cell r="A2509">
            <v>10467</v>
          </cell>
          <cell r="B2509" t="str">
            <v>CONCRETO GRAVA FINA 1/2" FLUIDO 6" COLOR OCRE 4000 PSI (280 Kg/Cm2)</v>
          </cell>
          <cell r="C2509" t="str">
            <v>M3</v>
          </cell>
          <cell r="D2509">
            <v>708467</v>
          </cell>
        </row>
        <row r="2510">
          <cell r="A2510">
            <v>10468</v>
          </cell>
          <cell r="B2510" t="str">
            <v>PANEL DE FACHADA REF. 150 F, PINTADO UNA CARA SOBRE ESTRUCTURA DE APOYO EN ALUMINIO NATURAL</v>
          </cell>
          <cell r="C2510" t="str">
            <v>M2</v>
          </cell>
          <cell r="D2510">
            <v>161407</v>
          </cell>
        </row>
        <row r="2511">
          <cell r="A2511">
            <v>10469</v>
          </cell>
          <cell r="B2511" t="str">
            <v>DAMPER 15600 CFM (58"X20").</v>
          </cell>
          <cell r="C2511" t="str">
            <v>UN</v>
          </cell>
          <cell r="D2511">
            <v>929285</v>
          </cell>
        </row>
        <row r="2512">
          <cell r="A2512">
            <v>10470</v>
          </cell>
          <cell r="B2512" t="str">
            <v>DAMPER 13750 CFM (58"X20").</v>
          </cell>
          <cell r="C2512" t="str">
            <v>UN</v>
          </cell>
          <cell r="D2512">
            <v>929285</v>
          </cell>
        </row>
        <row r="2513">
          <cell r="A2513">
            <v>10471</v>
          </cell>
          <cell r="B2513" t="str">
            <v>DAMPER 8650 CFM (36"X36").</v>
          </cell>
          <cell r="C2513" t="str">
            <v>UN</v>
          </cell>
          <cell r="D2513">
            <v>1002032</v>
          </cell>
        </row>
        <row r="2514">
          <cell r="A2514">
            <v>10472</v>
          </cell>
          <cell r="B2514" t="str">
            <v>PIEZOMETRO DE CUERDA VIBRATIL, INCLUYE PERFORACION, CABLE DE CONEXION Y CAJA DE PROTECCION, L=10 M</v>
          </cell>
          <cell r="C2514" t="str">
            <v>UN</v>
          </cell>
          <cell r="D2514">
            <v>28840423</v>
          </cell>
        </row>
        <row r="2515">
          <cell r="A2515">
            <v>10473</v>
          </cell>
          <cell r="B2515" t="str">
            <v>INCLINOMETRO, INCLUYE PERFORACION, CABLE DE CONEXION Y CAJA DE PROTECCION.</v>
          </cell>
          <cell r="C2515" t="str">
            <v>UN</v>
          </cell>
          <cell r="D2515">
            <v>9261770</v>
          </cell>
        </row>
        <row r="2516">
          <cell r="A2516">
            <v>10474</v>
          </cell>
          <cell r="B2516" t="str">
            <v>PUERTA MECÁNICA PARA ESTACIÓN TIPO TRANSMILENIO (4.75X2.382) EN VIDRIO LAMINADO DE SEGURIDAD. INCLUYE PERFIL PERIMETRAL EN ALUMINIO, PINTURA ELCTROSTÁTICA (Suministro e instalación)</v>
          </cell>
          <cell r="C2516" t="str">
            <v>UN</v>
          </cell>
          <cell r="D2516">
            <v>40553336</v>
          </cell>
        </row>
        <row r="2517">
          <cell r="A2517">
            <v>10475</v>
          </cell>
          <cell r="B2517" t="str">
            <v>BYPASS PARA MANTENIMIENTO DE UPS DE 3X40 AMP.</v>
          </cell>
          <cell r="C2517" t="str">
            <v>UN</v>
          </cell>
          <cell r="D2517">
            <v>100210</v>
          </cell>
        </row>
        <row r="2518">
          <cell r="A2518">
            <v>10476</v>
          </cell>
          <cell r="B2518" t="str">
            <v>TUBERÍA HD, ACUEDUCTO, PN 16, D=100 MM - 4".</v>
          </cell>
          <cell r="C2518" t="str">
            <v>ML</v>
          </cell>
          <cell r="D2518">
            <v>15073</v>
          </cell>
        </row>
        <row r="2519">
          <cell r="A2519">
            <v>10477</v>
          </cell>
          <cell r="B2519" t="str">
            <v>PUERTA MECÁNICA SENCILLA PARA ESTACIÓN TIPO TRANSMILENIO (2.44X2.382) EN VIDRIO LAMINADO DE SEGURIDAD. INCLUYE PERFIL PERIMETRAL EN ALUMINIO, PINTURA ELCTROSTÁTICA (Suministro e instalación)</v>
          </cell>
          <cell r="C2519" t="str">
            <v>UN</v>
          </cell>
          <cell r="D2519">
            <v>15823219</v>
          </cell>
        </row>
        <row r="2520">
          <cell r="A2520">
            <v>10478</v>
          </cell>
          <cell r="B2520" t="str">
            <v>VÁLVULA COMPUERTA ELÁSTICA VÁSTAGO NO ASCENDENTE EXTREMO JUNTA HIDRÁULICA D=8"</v>
          </cell>
          <cell r="C2520" t="str">
            <v>UN</v>
          </cell>
          <cell r="D2520">
            <v>1927800</v>
          </cell>
        </row>
        <row r="2521">
          <cell r="A2521">
            <v>10479</v>
          </cell>
          <cell r="B2521" t="str">
            <v>VÁLVULA COMPUERTA ELÁSTICA VÁSTAGO NO ASCENDENTE EXTREMO JUNTA HIDRÁULICA D=12".</v>
          </cell>
          <cell r="C2521" t="str">
            <v>UN</v>
          </cell>
          <cell r="D2521">
            <v>4498200</v>
          </cell>
        </row>
        <row r="2522">
          <cell r="A2522">
            <v>10480</v>
          </cell>
          <cell r="B2522" t="str">
            <v>PERFIL EN "H" EN ALUMINIO</v>
          </cell>
          <cell r="C2522" t="str">
            <v>UN</v>
          </cell>
          <cell r="D2522">
            <v>37852</v>
          </cell>
        </row>
        <row r="2523">
          <cell r="A2523">
            <v>10481</v>
          </cell>
          <cell r="B2523" t="str">
            <v>COMPUERTA LATERAL CIRCULAR DE D=6". INCLUYE VASTAGO DE L=3M, COLUMNA DE MANEJO Y VOLANTE.</v>
          </cell>
          <cell r="C2523" t="str">
            <v>UN</v>
          </cell>
          <cell r="D2523">
            <v>5838140</v>
          </cell>
        </row>
        <row r="2524">
          <cell r="A2524">
            <v>10482</v>
          </cell>
          <cell r="B2524" t="str">
            <v>PASAMANOS EXTERIOR EN PLATINAS VERTICALES  2" X 5/8" + TOPE, PIE EN LONGITUDINAL, EN TUBULAR DE ACERO D=2" SOLDADO A PLATINAS (Suministro e instalación)</v>
          </cell>
          <cell r="C2524" t="str">
            <v>ML</v>
          </cell>
          <cell r="D2524">
            <v>352660</v>
          </cell>
        </row>
        <row r="2525">
          <cell r="A2525">
            <v>10483</v>
          </cell>
          <cell r="B2525" t="str">
            <v>LAMINA METALICA PARA TABLESTACADO.</v>
          </cell>
          <cell r="C2525" t="str">
            <v>M2</v>
          </cell>
          <cell r="D2525">
            <v>16731</v>
          </cell>
        </row>
        <row r="2526">
          <cell r="A2526">
            <v>10484</v>
          </cell>
          <cell r="B2526" t="str">
            <v>UNION JUNTA DE MONTAJE D=4" RÍGIDA CLASE 300</v>
          </cell>
          <cell r="C2526" t="str">
            <v>UN</v>
          </cell>
          <cell r="D2526">
            <v>1880200</v>
          </cell>
        </row>
        <row r="2527">
          <cell r="A2527">
            <v>10485</v>
          </cell>
          <cell r="B2527" t="str">
            <v>PASAMANOS EXTERIOR EN PANELES EN VIDRIO LAMINADO Y DE SEGURIDAD, FIJACIÓN CON BUJES (Suministro e instalación)</v>
          </cell>
          <cell r="C2527" t="str">
            <v>UN</v>
          </cell>
          <cell r="D2527">
            <v>251900</v>
          </cell>
        </row>
        <row r="2528">
          <cell r="A2528">
            <v>10486</v>
          </cell>
          <cell r="B2528" t="str">
            <v>VÁLVULA TIPO MARIPOSA DISCO INOX. DE Ø 8" CLASE 150.</v>
          </cell>
          <cell r="C2528" t="str">
            <v>UN</v>
          </cell>
          <cell r="D2528">
            <v>518585</v>
          </cell>
        </row>
        <row r="2529">
          <cell r="A2529">
            <v>10487</v>
          </cell>
          <cell r="B2529" t="str">
            <v>VÁLVULA CHEQUE DE 2" CLASE 300.</v>
          </cell>
          <cell r="C2529" t="str">
            <v>UN</v>
          </cell>
          <cell r="D2529">
            <v>349373</v>
          </cell>
        </row>
        <row r="2530">
          <cell r="A2530">
            <v>10488</v>
          </cell>
          <cell r="B2530" t="str">
            <v>TABLERO DE TRANSFERENCIA AUTOMATICA DE ENERGIA TRANSMILENIO CON TAG "7", 480 V, 300 KVA ENCLAVAMIENTO ELECTROMECANICO, NORMAS AE602, ET-AT925 CODENSA, IEC60947-6-1, IEC 60947-5-1, IEC 62103.</v>
          </cell>
          <cell r="C2530" t="str">
            <v>UN</v>
          </cell>
          <cell r="D2530">
            <v>11220220</v>
          </cell>
        </row>
        <row r="2531">
          <cell r="A2531">
            <v>10489</v>
          </cell>
          <cell r="B2531" t="str">
            <v>CAJA DE EMPALME</v>
          </cell>
          <cell r="C2531" t="str">
            <v>UN</v>
          </cell>
          <cell r="D2531">
            <v>564060</v>
          </cell>
        </row>
        <row r="2532">
          <cell r="A2532">
            <v>10490</v>
          </cell>
          <cell r="B2532" t="str">
            <v>DETECTOR TÉRMICO LINEAL DEL SISTEMA DE DETECCIÓN Y ALARMA DE INCENDIO.</v>
          </cell>
          <cell r="C2532" t="str">
            <v>UN</v>
          </cell>
          <cell r="D2532">
            <v>1308029</v>
          </cell>
        </row>
        <row r="2533">
          <cell r="A2533">
            <v>10491</v>
          </cell>
          <cell r="B2533" t="str">
            <v>INVERSOR TRIFÁSICO MPPT 250-500 VDC, POTENCIA NOMINAL 6 KW</v>
          </cell>
          <cell r="C2533" t="str">
            <v>UN</v>
          </cell>
          <cell r="D2533">
            <v>4306500</v>
          </cell>
        </row>
        <row r="2534">
          <cell r="A2534">
            <v>10492</v>
          </cell>
          <cell r="B2534" t="str">
            <v>UPS 9 KVA, TRIFÁSICA 208-120 VCA, ON LINE.</v>
          </cell>
          <cell r="C2534" t="str">
            <v>UN</v>
          </cell>
          <cell r="D2534">
            <v>5384000</v>
          </cell>
        </row>
        <row r="2535">
          <cell r="A2535">
            <v>10493</v>
          </cell>
          <cell r="B2535" t="str">
            <v>UPS 7 KVA, TRIFÁSICA 208-120 VCA, ON LINE.</v>
          </cell>
          <cell r="C2535" t="str">
            <v>UN</v>
          </cell>
          <cell r="D2535">
            <v>4207000</v>
          </cell>
        </row>
        <row r="2536">
          <cell r="A2536">
            <v>10494</v>
          </cell>
          <cell r="B2536" t="str">
            <v>TUBERÍA HD, ACUEDUCTO,  3"</v>
          </cell>
          <cell r="C2536" t="str">
            <v>ML</v>
          </cell>
          <cell r="D2536">
            <v>83657</v>
          </cell>
        </row>
        <row r="2537">
          <cell r="A2537">
            <v>10495</v>
          </cell>
          <cell r="B2537" t="str">
            <v>FACHADA FIJA EN PANELES DE VIDRIO LAMINADO DE SEGURIDAD EN 3 MÓDULOS VERTICALES CON BORDE PERIMETRAL EN NEOPRENO+ESTRUCT. METAL. EXTER. DE PERFIL TRAPEZ. FIJACIÓN A ESTRUCTURA CON BUJES.</v>
          </cell>
          <cell r="C2537" t="str">
            <v>M2</v>
          </cell>
          <cell r="D2537">
            <v>654930</v>
          </cell>
        </row>
        <row r="2538">
          <cell r="A2538">
            <v>10496</v>
          </cell>
          <cell r="B2538" t="str">
            <v>TUBERÍA HD, ACUEDUCTO, D=28" CLASE 300.</v>
          </cell>
          <cell r="C2538" t="str">
            <v>ML</v>
          </cell>
          <cell r="D2538">
            <v>265767</v>
          </cell>
        </row>
        <row r="2539">
          <cell r="A2539">
            <v>10497</v>
          </cell>
          <cell r="B2539" t="str">
            <v>UPS 750 KVA, MONOFÁSICA 120 VCA, RESPALDO DE 15 MINUTOS</v>
          </cell>
          <cell r="C2539" t="str">
            <v>UN</v>
          </cell>
          <cell r="D2539">
            <v>127330</v>
          </cell>
        </row>
        <row r="2540">
          <cell r="A2540">
            <v>10498</v>
          </cell>
          <cell r="B2540" t="str">
            <v>TUBERÍA HD, ACUEDUCTO, PN 16, D=200 mm - 8"</v>
          </cell>
          <cell r="C2540" t="str">
            <v>ML</v>
          </cell>
          <cell r="D2540">
            <v>25387</v>
          </cell>
        </row>
        <row r="2541">
          <cell r="A2541">
            <v>10499</v>
          </cell>
          <cell r="B2541" t="str">
            <v>CUBIERTA EN TEJA CON AISLAM. EN FIBRA TIPO "SANDWICH DECK" EN ALUZINC 0.5MM, LISO COLOR GRIS UNA CARA EN PANELES 525C, INCLUYE AISLAMIENTO EN POLIURETANO PUR INYECTADO ESPESOR 30MM, CLIPS DE FIJACIÓN</v>
          </cell>
          <cell r="C2541" t="str">
            <v>M2</v>
          </cell>
          <cell r="D2541">
            <v>160341</v>
          </cell>
        </row>
        <row r="2542">
          <cell r="A2542">
            <v>10500</v>
          </cell>
          <cell r="B2542" t="str">
            <v>REJILLA METÁLICA MÓVIL HORIZONTAL DE 2.40 m x 2.06 m CÁRCAMOS MANTENIMIENTO</v>
          </cell>
          <cell r="C2542" t="str">
            <v>UN</v>
          </cell>
          <cell r="D2542">
            <v>192527</v>
          </cell>
        </row>
        <row r="2543">
          <cell r="A2543">
            <v>10501</v>
          </cell>
          <cell r="B2543" t="str">
            <v>BREAKER ENCHUFABLE 2 x 20 A</v>
          </cell>
          <cell r="C2543" t="str">
            <v>UN</v>
          </cell>
          <cell r="D2543">
            <v>22650</v>
          </cell>
        </row>
        <row r="2544">
          <cell r="A2544">
            <v>10502</v>
          </cell>
          <cell r="B2544" t="str">
            <v>BYPASS PARA MANTENIMIENTO DE UPS DE 1X30 AMP. INCLUYE CAJA, EQUIPOS, ACCESORIOS DE INSTALACIÓN. (Suministro e Instalación)</v>
          </cell>
          <cell r="C2544" t="str">
            <v>UN</v>
          </cell>
          <cell r="D2544">
            <v>3177857</v>
          </cell>
        </row>
        <row r="2545">
          <cell r="A2545">
            <v>10503</v>
          </cell>
          <cell r="B2545" t="str">
            <v>CIELO RASO LIVIANO EN 75C ALUZINC 0.50MM ACABADO BRILLANTE. INCLUYE PORTAPANEL TIPO 75C, CUELGAS Y TODO LO NECESARIO PARA INSTALACIÓN. (Suministro e instalación)</v>
          </cell>
          <cell r="C2545" t="str">
            <v>M2</v>
          </cell>
          <cell r="D2545">
            <v>197319</v>
          </cell>
        </row>
        <row r="2546">
          <cell r="A2546">
            <v>10504</v>
          </cell>
          <cell r="B2546" t="str">
            <v>MODULO DE SINCRONIZACION DEL SISTEMA DE DETECCIÓN Y ALARMA DE INCENDIO.</v>
          </cell>
          <cell r="C2546" t="str">
            <v>UN</v>
          </cell>
          <cell r="D2546">
            <v>278460</v>
          </cell>
        </row>
        <row r="2547">
          <cell r="A2547">
            <v>10505</v>
          </cell>
          <cell r="B2547" t="str">
            <v>TRANSFORMADOR SECO CLASE F, TRIFÁSICO DE 75 KVA 11.4/0. 380-0.220 KV DYN5</v>
          </cell>
          <cell r="C2547" t="str">
            <v>UN</v>
          </cell>
          <cell r="D2547">
            <v>10115000</v>
          </cell>
        </row>
        <row r="2548">
          <cell r="A2548">
            <v>10506</v>
          </cell>
          <cell r="B2548" t="str">
            <v>GRIFERÍA LAVAPLATOS MONOCONTROL</v>
          </cell>
          <cell r="C2548" t="str">
            <v>UN</v>
          </cell>
          <cell r="D2548">
            <v>99900</v>
          </cell>
        </row>
        <row r="2549">
          <cell r="A2549">
            <v>10507</v>
          </cell>
          <cell r="B2549" t="str">
            <v>ACCESORIOS DE DESAGUE PARA LAVAPLATOS, POCETAS DE LABORATORIO Y ASEO. INCLUYE: CANASTILLA 4" CON FILTRO, EN PROLYPROPILENO Y CROMO. REF TIPO GRICOL O SIMILAR.</v>
          </cell>
          <cell r="C2549" t="str">
            <v>UN</v>
          </cell>
          <cell r="D2549">
            <v>19900</v>
          </cell>
        </row>
        <row r="2550">
          <cell r="A2550">
            <v>10508</v>
          </cell>
          <cell r="B2550" t="str">
            <v>MEDIDOR DE MONOXIDO DE CARBONO 0-300 PPM SALIDA 4-20 MA.</v>
          </cell>
          <cell r="C2550" t="str">
            <v>UN</v>
          </cell>
          <cell r="D2550">
            <v>8250270</v>
          </cell>
        </row>
        <row r="2551">
          <cell r="A2551">
            <v>10509</v>
          </cell>
          <cell r="B2551" t="str">
            <v>ARRANCADOR SUAVE DE 15kW, 460v, 60HZ</v>
          </cell>
          <cell r="C2551" t="str">
            <v>UN</v>
          </cell>
          <cell r="D2551">
            <v>2292979</v>
          </cell>
        </row>
        <row r="2552">
          <cell r="A2552">
            <v>10510</v>
          </cell>
          <cell r="B2552" t="str">
            <v>DUCHA ANTIVANDÁLICA CON REGADERA TUBULAR</v>
          </cell>
          <cell r="C2552" t="str">
            <v>UN</v>
          </cell>
          <cell r="D2552">
            <v>349860</v>
          </cell>
        </row>
        <row r="2553">
          <cell r="A2553">
            <v>10511</v>
          </cell>
          <cell r="B2553" t="str">
            <v>GRIFERÍA LAVAMANOS DE MESON PUSH</v>
          </cell>
          <cell r="C2553" t="str">
            <v>UN</v>
          </cell>
          <cell r="D2553">
            <v>121380</v>
          </cell>
        </row>
        <row r="2554">
          <cell r="A2554">
            <v>10512</v>
          </cell>
          <cell r="B2554" t="str">
            <v>MEDIDOR DE VISIBILIDAD. RESOLUCION 0.1/KM. SALIDA 4-20 MA.</v>
          </cell>
          <cell r="C2554" t="str">
            <v>UN</v>
          </cell>
          <cell r="D2554">
            <v>19218500</v>
          </cell>
        </row>
        <row r="2555">
          <cell r="A2555">
            <v>10513</v>
          </cell>
          <cell r="B2555" t="str">
            <v>PIEDRA MUÑECA BOGOTANA PULIDA 407x407x10 mm</v>
          </cell>
          <cell r="C2555" t="str">
            <v>M2</v>
          </cell>
          <cell r="D2555">
            <v>77350</v>
          </cell>
        </row>
        <row r="2556">
          <cell r="A2556">
            <v>10514</v>
          </cell>
          <cell r="B2556" t="str">
            <v>TABLILLA DE MADERA ANCHO 6CM</v>
          </cell>
          <cell r="C2556" t="str">
            <v>M2</v>
          </cell>
          <cell r="D2556">
            <v>16660</v>
          </cell>
        </row>
        <row r="2557">
          <cell r="A2557">
            <v>10515</v>
          </cell>
          <cell r="B2557" t="str">
            <v>PUERTA ENTAMBORADA EN TRIPLEX</v>
          </cell>
          <cell r="C2557" t="str">
            <v>M2</v>
          </cell>
          <cell r="D2557">
            <v>310000</v>
          </cell>
        </row>
        <row r="2558">
          <cell r="A2558">
            <v>10516</v>
          </cell>
          <cell r="B2558" t="str">
            <v>GRANITO NATURAL 15 MM.</v>
          </cell>
          <cell r="C2558" t="str">
            <v>M2</v>
          </cell>
          <cell r="D2558">
            <v>135000</v>
          </cell>
        </row>
        <row r="2559">
          <cell r="A2559">
            <v>10517</v>
          </cell>
          <cell r="B2559" t="str">
            <v>GRAFIL ACERO DE 5mm</v>
          </cell>
          <cell r="C2559" t="str">
            <v>KG</v>
          </cell>
          <cell r="D2559">
            <v>2875</v>
          </cell>
        </row>
        <row r="2560">
          <cell r="A2560">
            <v>10518</v>
          </cell>
          <cell r="B2560" t="str">
            <v>MANTO ASFALTICO REFORZADO ALUMINIO, E= 3MM.</v>
          </cell>
          <cell r="C2560" t="str">
            <v>M2</v>
          </cell>
          <cell r="D2560">
            <v>26299</v>
          </cell>
        </row>
        <row r="2561">
          <cell r="A2561">
            <v>10519</v>
          </cell>
          <cell r="B2561" t="str">
            <v>EMULSION ASFALTICA APLICACION EN CALIENTE.</v>
          </cell>
          <cell r="C2561" t="str">
            <v>KG</v>
          </cell>
          <cell r="D2561">
            <v>3600</v>
          </cell>
        </row>
        <row r="2562">
          <cell r="A2562">
            <v>10520</v>
          </cell>
          <cell r="B2562" t="str">
            <v>PUERTA VENTANA EN ALUMINIO ANODIZADO MATE NATURAL Y VIDRIO TEMPLADO 8mm PARA PUERTAS Y 6mm PARA VENTANA FIJA, OPALIZADOS Y/O SAND BLASTEADOS. SUMINISTRO E INSTALACIÓN</v>
          </cell>
          <cell r="C2562" t="str">
            <v>UN</v>
          </cell>
          <cell r="D2562">
            <v>294972</v>
          </cell>
        </row>
        <row r="2563">
          <cell r="A2563">
            <v>10521</v>
          </cell>
          <cell r="B2563" t="str">
            <v>MORTERO IMPERMEABILIZANTE PARA ZONAS HÚMEDAS Y TANQUES DE AGUA POTABLE</v>
          </cell>
          <cell r="C2563" t="str">
            <v>KG</v>
          </cell>
          <cell r="D2563">
            <v>1815</v>
          </cell>
        </row>
        <row r="2564">
          <cell r="A2564">
            <v>10522</v>
          </cell>
          <cell r="B2564" t="str">
            <v>IMPERMEABLE BITUMINOSO PARA SUPERFICIES VERTICALES.</v>
          </cell>
          <cell r="C2564" t="str">
            <v>KG</v>
          </cell>
          <cell r="D2564">
            <v>11383</v>
          </cell>
        </row>
        <row r="2565">
          <cell r="A2565">
            <v>10523</v>
          </cell>
          <cell r="B2565" t="str">
            <v>PUERTA ENTAMBORADA EN TRIPLEX CON ENCHAPE EN FÓRMICA AZUL. NO INCLUYE MARCO</v>
          </cell>
          <cell r="C2565" t="str">
            <v>M2</v>
          </cell>
          <cell r="D2565">
            <v>340000</v>
          </cell>
        </row>
        <row r="2566">
          <cell r="A2566">
            <v>10524</v>
          </cell>
          <cell r="B2566" t="str">
            <v>PROTECTOR DE CUBIERTA 60cm X 60cm X 5.5cm CON APOYOS, CEMENTO OCRE+SAL</v>
          </cell>
          <cell r="C2566" t="str">
            <v>M2</v>
          </cell>
          <cell r="D2566">
            <v>116192</v>
          </cell>
        </row>
        <row r="2567">
          <cell r="A2567">
            <v>10525</v>
          </cell>
          <cell r="B2567" t="str">
            <v>CONCRETO GRAVA FINA 1/2" FLUIDO 6" COLOR GRIS 4000 PSI (280 Kg/Cm2)</v>
          </cell>
          <cell r="C2567" t="str">
            <v>M3</v>
          </cell>
          <cell r="D2567">
            <v>708467</v>
          </cell>
        </row>
        <row r="2568">
          <cell r="A2568">
            <v>10526</v>
          </cell>
          <cell r="B2568" t="str">
            <v>LAMINA FIBROCEMENTO 1.22X2.44 e=10 MM.</v>
          </cell>
          <cell r="C2568" t="str">
            <v>M2</v>
          </cell>
          <cell r="D2568">
            <v>21594</v>
          </cell>
        </row>
        <row r="2569">
          <cell r="A2569">
            <v>10527</v>
          </cell>
          <cell r="B2569" t="str">
            <v>CINTA ANTIDESLIZANTE 48mm NEGRA</v>
          </cell>
          <cell r="C2569" t="str">
            <v>ML</v>
          </cell>
          <cell r="D2569">
            <v>6180</v>
          </cell>
        </row>
        <row r="2570">
          <cell r="A2570">
            <v>10528</v>
          </cell>
          <cell r="B2570" t="str">
            <v>CERRADURA  MANIJA PARA BAÑO / ALCOBA / PASO CROMADA</v>
          </cell>
          <cell r="C2570" t="str">
            <v>UN</v>
          </cell>
          <cell r="D2570">
            <v>34866</v>
          </cell>
        </row>
        <row r="2571">
          <cell r="A2571">
            <v>10529</v>
          </cell>
          <cell r="B2571" t="str">
            <v>CERROJO DE SEGURIDAD B362 CR. M</v>
          </cell>
          <cell r="C2571" t="str">
            <v>UN</v>
          </cell>
          <cell r="D2571">
            <v>54900</v>
          </cell>
        </row>
        <row r="2572">
          <cell r="A2572">
            <v>10530</v>
          </cell>
          <cell r="B2572" t="str">
            <v>PUERTA CON MARCO EN ALUMINIO ANODIZADO MATE NATURAL Y VIDRIO TEMPLADO 8mm PARA PUERTAS, OPALIZADOS Y/O SAND BLASTEADOS. (Incluye suministro e instalación)</v>
          </cell>
          <cell r="C2572" t="str">
            <v>M2</v>
          </cell>
          <cell r="D2572">
            <v>243192</v>
          </cell>
        </row>
        <row r="2573">
          <cell r="A2573">
            <v>10531</v>
          </cell>
          <cell r="B2573" t="str">
            <v>TUBO CERRAMIENTO  NEGRO 4" x 4" x  2 mm</v>
          </cell>
          <cell r="C2573" t="str">
            <v>ML</v>
          </cell>
          <cell r="D2573">
            <v>17414</v>
          </cell>
        </row>
        <row r="2574">
          <cell r="A2574">
            <v>10532</v>
          </cell>
          <cell r="B2574" t="str">
            <v>TUBO CERRAMIENTO  NEGRO 4" x 2" x  2 mm</v>
          </cell>
          <cell r="C2574" t="str">
            <v>ML</v>
          </cell>
          <cell r="D2574">
            <v>12910</v>
          </cell>
        </row>
        <row r="2575">
          <cell r="A2575">
            <v>10533</v>
          </cell>
          <cell r="B2575" t="str">
            <v>TUBO CERRAMIENTO  NEGRO 1" x 1" x  2 mm</v>
          </cell>
          <cell r="C2575" t="str">
            <v>ML</v>
          </cell>
          <cell r="D2575">
            <v>3902</v>
          </cell>
        </row>
        <row r="2576">
          <cell r="A2576">
            <v>10534</v>
          </cell>
          <cell r="B2576" t="str">
            <v>TUBO CERRAMIENTO  NEGRO 6" x 4" x  4 mm</v>
          </cell>
          <cell r="C2576" t="str">
            <v>ML</v>
          </cell>
          <cell r="D2576">
            <v>42661</v>
          </cell>
        </row>
        <row r="2577">
          <cell r="A2577">
            <v>10535</v>
          </cell>
          <cell r="B2577" t="str">
            <v>GABINETE TÉCNICO EN LÁMINA METÁLICA, PINTURA ELECTROSTÁTICA COLOR RAL 1016 DIVIDIDO EN TRES COMPARTIMIENTOS, PARA ELECTRICIDAD, VOZ Y DATOS</v>
          </cell>
          <cell r="C2577" t="str">
            <v>UN</v>
          </cell>
          <cell r="D2577">
            <v>550000</v>
          </cell>
        </row>
        <row r="2578">
          <cell r="A2578">
            <v>10536</v>
          </cell>
          <cell r="B2578" t="str">
            <v>PERSIANA METALICA CON CELOSIA EN ALUMINIO CONFORMADA POR PERFILES TUBULARES EN ALUMINIO ANODIZADO MATE NATURAL DE 12X3 CM. (Suministro e instalación).</v>
          </cell>
          <cell r="C2578" t="str">
            <v>M2</v>
          </cell>
          <cell r="D2578">
            <v>182394</v>
          </cell>
        </row>
        <row r="2579">
          <cell r="A2579">
            <v>10537</v>
          </cell>
          <cell r="B2579" t="str">
            <v>MESON LAVAMANOS EN GRANITO NATURAL JASPE. CON DIMENSIONES ANCHO=60cm, FALDÓN 10cm Y SALPICADERO</v>
          </cell>
          <cell r="C2579" t="str">
            <v>ML</v>
          </cell>
          <cell r="D2579">
            <v>226125</v>
          </cell>
        </row>
        <row r="2580">
          <cell r="A2580">
            <v>10538</v>
          </cell>
          <cell r="B2580" t="str">
            <v>PROTECTOR PARA FACHADAS LÍQUIDO INCOLORO</v>
          </cell>
          <cell r="C2580" t="str">
            <v>GLN</v>
          </cell>
          <cell r="D2580">
            <v>26032</v>
          </cell>
        </row>
        <row r="2581">
          <cell r="A2581">
            <v>10539</v>
          </cell>
          <cell r="B2581" t="str">
            <v>TOPE DE PISO MEDIA LUNA SATÍN NIQUEL</v>
          </cell>
          <cell r="C2581" t="str">
            <v>UN</v>
          </cell>
          <cell r="D2581">
            <v>7490</v>
          </cell>
        </row>
        <row r="2582">
          <cell r="A2582">
            <v>10540</v>
          </cell>
          <cell r="B2582" t="str">
            <v>GRUPO ELÉCTROGENO 480V, 300KVA. DIESEL</v>
          </cell>
          <cell r="C2582" t="str">
            <v>UN</v>
          </cell>
          <cell r="D2582">
            <v>89250000</v>
          </cell>
        </row>
        <row r="2583">
          <cell r="A2583">
            <v>10541</v>
          </cell>
          <cell r="B2583" t="str">
            <v>TRANSFERENCIA AUTOMATICA DE ENERGIA 480V, 30 KVA, SEGÚN AE602</v>
          </cell>
          <cell r="C2583" t="str">
            <v>UN</v>
          </cell>
          <cell r="D2583">
            <v>7910374</v>
          </cell>
        </row>
        <row r="2584">
          <cell r="A2584">
            <v>10542</v>
          </cell>
          <cell r="B2584" t="str">
            <v>CERRADURA PUERTA EN ACERO INOXIDABLE</v>
          </cell>
          <cell r="C2584" t="str">
            <v>UN</v>
          </cell>
          <cell r="D2584">
            <v>48900</v>
          </cell>
        </row>
        <row r="2585">
          <cell r="A2585">
            <v>10543</v>
          </cell>
          <cell r="B2585" t="str">
            <v>CINTA DE ENMASCARAR 1"</v>
          </cell>
          <cell r="C2585" t="str">
            <v>ROLLO</v>
          </cell>
          <cell r="D2585">
            <v>3750</v>
          </cell>
        </row>
        <row r="2586">
          <cell r="A2586">
            <v>10544</v>
          </cell>
          <cell r="B2586" t="str">
            <v>CERRADURA CILINDRICA BAÑO CROMADO MATE A40S</v>
          </cell>
          <cell r="C2586" t="str">
            <v>UN</v>
          </cell>
          <cell r="D2586">
            <v>46990</v>
          </cell>
        </row>
        <row r="2587">
          <cell r="A2587">
            <v>10545</v>
          </cell>
          <cell r="B2587" t="str">
            <v>SISTEMA MULTISPLIT AIRE ACONDICIONADO</v>
          </cell>
          <cell r="C2587" t="str">
            <v>UN</v>
          </cell>
          <cell r="D2587">
            <v>28246167</v>
          </cell>
        </row>
        <row r="2588">
          <cell r="A2588">
            <v>10546</v>
          </cell>
          <cell r="B2588" t="str">
            <v>TINTILLA PARA MADERA COLOR CEDRO 1/2 GLN</v>
          </cell>
          <cell r="C2588" t="str">
            <v>UN</v>
          </cell>
          <cell r="D2588">
            <v>33996</v>
          </cell>
        </row>
        <row r="2589">
          <cell r="A2589">
            <v>10547</v>
          </cell>
          <cell r="B2589" t="str">
            <v>ESPEJO CRISTAL BISELADO DE 5MM COLOCADO SOBRE MARCO DE MADERA, PARA BAÑOS WC. H=1.00</v>
          </cell>
          <cell r="C2589" t="str">
            <v>M2</v>
          </cell>
          <cell r="D2589">
            <v>179900</v>
          </cell>
        </row>
        <row r="2590">
          <cell r="A2590">
            <v>10548</v>
          </cell>
          <cell r="B2590" t="str">
            <v>CINTA DOBLE FAZ INTERIORES 24 MM</v>
          </cell>
          <cell r="C2590" t="str">
            <v>ROLLO</v>
          </cell>
          <cell r="D2590">
            <v>15900</v>
          </cell>
        </row>
        <row r="2591">
          <cell r="A2591">
            <v>10549</v>
          </cell>
          <cell r="B2591" t="str">
            <v>ESTUFA MIXTA 4 PUESTOS EN ACERO INOXIDABLE</v>
          </cell>
          <cell r="C2591" t="str">
            <v>UN</v>
          </cell>
          <cell r="D2591">
            <v>495900</v>
          </cell>
        </row>
        <row r="2592">
          <cell r="A2592">
            <v>10550</v>
          </cell>
          <cell r="B2592" t="str">
            <v>ESTUFA ELÉCTRICA 2 PUESTOS EN ACERO INOXIDABLE</v>
          </cell>
          <cell r="C2592" t="str">
            <v>UN</v>
          </cell>
          <cell r="D2592">
            <v>382900</v>
          </cell>
        </row>
        <row r="2593">
          <cell r="A2593">
            <v>10551</v>
          </cell>
          <cell r="B2593" t="str">
            <v>REJILLA ALUMINIO 3" X 2"</v>
          </cell>
          <cell r="C2593" t="str">
            <v>UN</v>
          </cell>
          <cell r="D2593">
            <v>9900</v>
          </cell>
        </row>
        <row r="2594">
          <cell r="A2594">
            <v>10552</v>
          </cell>
          <cell r="B2594" t="str">
            <v>CHAZO PLASTICO 1/4" ESTRIADO</v>
          </cell>
          <cell r="C2594" t="str">
            <v>UN</v>
          </cell>
          <cell r="D2594">
            <v>33</v>
          </cell>
        </row>
        <row r="2595">
          <cell r="A2595">
            <v>10553</v>
          </cell>
          <cell r="B2595" t="str">
            <v>BARRA DE SEGURIDAD HORIZONTAL 36" (92CM) PARA DISCAPACITADOS EN ACERO INOXIDABLE , DE SOBREPONER A LA PARED. REF. 30-AA-8736 DE A&amp;A, O EQUIVALENTE</v>
          </cell>
          <cell r="C2595" t="str">
            <v>JGO</v>
          </cell>
          <cell r="D2595">
            <v>127330</v>
          </cell>
        </row>
        <row r="2596">
          <cell r="A2596">
            <v>10554</v>
          </cell>
          <cell r="B2596" t="str">
            <v>TAPAREGISTRO EN ACERO INOXIDABLE CON CERRADURA</v>
          </cell>
          <cell r="C2596" t="str">
            <v>UN</v>
          </cell>
          <cell r="D2596">
            <v>79730</v>
          </cell>
        </row>
        <row r="2597">
          <cell r="A2597">
            <v>10555</v>
          </cell>
          <cell r="B2597" t="str">
            <v>MUEBLE CONTENEDOR EN ACERO INOXIDABLE DE 1.20 X 0.54M</v>
          </cell>
          <cell r="C2597" t="str">
            <v>UN</v>
          </cell>
          <cell r="D2597">
            <v>1178900</v>
          </cell>
        </row>
        <row r="2598">
          <cell r="A2598">
            <v>10556</v>
          </cell>
          <cell r="B2598" t="str">
            <v>MUEBLE ACERO INOXIDABLE LISO SOCODA 1.82 X 0.52M</v>
          </cell>
          <cell r="C2598" t="str">
            <v>UN</v>
          </cell>
          <cell r="D2598">
            <v>482900</v>
          </cell>
        </row>
        <row r="2599">
          <cell r="A2599">
            <v>10557</v>
          </cell>
          <cell r="B2599" t="str">
            <v>PIEDEAMIGO VITAL</v>
          </cell>
          <cell r="C2599" t="str">
            <v>UN</v>
          </cell>
          <cell r="D2599">
            <v>22590</v>
          </cell>
        </row>
        <row r="2600">
          <cell r="A2600">
            <v>10558</v>
          </cell>
          <cell r="B2600" t="str">
            <v>MESON ACERO INOXIDABLE LISO DE 1.82 X 0.52M</v>
          </cell>
          <cell r="C2600" t="str">
            <v>UN</v>
          </cell>
          <cell r="D2600">
            <v>404900</v>
          </cell>
        </row>
        <row r="2601">
          <cell r="A2601">
            <v>10559</v>
          </cell>
          <cell r="B2601" t="str">
            <v>SISTEMA DE RECOLECCIÓN Y TRANSMISIÓN DE DATOS. (Incluye diseño, suministro, instalación, pruebas, puesta en servicio y entrenamiento para personal y servidor)</v>
          </cell>
          <cell r="C2601" t="str">
            <v>UN</v>
          </cell>
          <cell r="D2601">
            <v>5819100</v>
          </cell>
        </row>
        <row r="2602">
          <cell r="A2602">
            <v>10560</v>
          </cell>
          <cell r="B2602" t="str">
            <v>DIVISIONES CANTILIVER ANCLADAS A MURO Y PUERTAS SANITARIOS EN ACERO INOXIDABLE, LÍNEA INSTITUCIONAL. (PUERTAS INCLUYEN CERRADO Y GANCHO ROPA). Suministro e instalación</v>
          </cell>
          <cell r="C2602" t="str">
            <v>M2</v>
          </cell>
          <cell r="D2602">
            <v>541218</v>
          </cell>
        </row>
        <row r="2603">
          <cell r="A2603">
            <v>10561</v>
          </cell>
          <cell r="B2603" t="str">
            <v>CICLOPARQUEADERO METÁLICO SENCILLO, SEGÚN DETALLE ESPECÍFICO. Suministro e instalación</v>
          </cell>
          <cell r="C2603" t="str">
            <v>UN</v>
          </cell>
          <cell r="D2603">
            <v>303990</v>
          </cell>
        </row>
        <row r="2604">
          <cell r="A2604">
            <v>10562</v>
          </cell>
          <cell r="B2604" t="str">
            <v>CICLOPARQUEADERO METÁLICO DOBLE SEGÚN DETALLE ESPECÍFICO. Suministro e instalación</v>
          </cell>
          <cell r="C2604" t="str">
            <v>UN</v>
          </cell>
          <cell r="D2604">
            <v>303990</v>
          </cell>
        </row>
        <row r="2605">
          <cell r="A2605">
            <v>10563</v>
          </cell>
          <cell r="B2605" t="str">
            <v>LÁMINA TUNNEL LINER D=1.85m. RECUBRIMIENTO: NEGRO</v>
          </cell>
          <cell r="C2605" t="str">
            <v>ML</v>
          </cell>
          <cell r="D2605">
            <v>1896992</v>
          </cell>
        </row>
        <row r="2606">
          <cell r="A2606">
            <v>10564</v>
          </cell>
          <cell r="B2606" t="str">
            <v>PUERTA METALICA CON TABLEROS DE CELOSIA EN ALUMINIO CONFORMADOS POR PERFILES TUBULARES EN ALUMINIO ANODIZADO MATE NATURAL DE 12X3 CM. (Suministro e instalación).</v>
          </cell>
          <cell r="C2606" t="str">
            <v>M2</v>
          </cell>
          <cell r="D2606">
            <v>354655</v>
          </cell>
        </row>
        <row r="2607">
          <cell r="A2607">
            <v>10565</v>
          </cell>
          <cell r="B2607" t="str">
            <v>PUERTA EN VIDRIO TEMPLADO DE 10mm Y CONECTORES EN ACERO INOXIDABLE (Suministro e instalación).</v>
          </cell>
          <cell r="C2607" t="str">
            <v>M2</v>
          </cell>
          <cell r="D2607">
            <v>337981</v>
          </cell>
        </row>
        <row r="2608">
          <cell r="A2608">
            <v>10566</v>
          </cell>
          <cell r="B2608" t="str">
            <v>MESON EN VIDRIO TEMPLADO SAN BLASTEADO, ANCHO 80 CM, E=2 CM, CON PINES DE ACERO INOXIDABLE MATE NATURAL PARA SOPORTE, MUEBLE ADMINISTRACION.(Suministro e instalación).</v>
          </cell>
          <cell r="C2608" t="str">
            <v>ML</v>
          </cell>
          <cell r="D2608">
            <v>521849</v>
          </cell>
        </row>
        <row r="2609">
          <cell r="A2609">
            <v>10567</v>
          </cell>
          <cell r="B2609" t="str">
            <v>CABINA DE VIDRIO LAMINADO COLOR DE 5+5mm CON MARCO EN PERFILERIA OCULTA DE ALUMINIO. (Suministro e instalación).</v>
          </cell>
          <cell r="C2609" t="str">
            <v>M2</v>
          </cell>
          <cell r="D2609">
            <v>419563</v>
          </cell>
        </row>
        <row r="2610">
          <cell r="A2610">
            <v>10568</v>
          </cell>
          <cell r="B2610" t="str">
            <v>PUERTA METALICA ENRROLLABLE, EN LAMINA DE ACERO GALVANIZADO CALIB 18, CON MARCO METALICO. ACABADO EN PINTURA ELECTROSTATICA Y CON SISTEMA ELECTROMECANICO DE FUNCIONAMIENTO (Suministro e instalación).</v>
          </cell>
          <cell r="C2610" t="str">
            <v>M2</v>
          </cell>
          <cell r="D2610">
            <v>487485</v>
          </cell>
        </row>
        <row r="2611">
          <cell r="A2611">
            <v>10569</v>
          </cell>
          <cell r="B2611" t="str">
            <v>BARANDA EN VIDRIO TEMPLADO OPALIZADO DE 10mm H=1.00m Y PASAMANOS CILINDRICO EN ACERO INOXIDABLE MATE DE D=1 1/2" EDIFICIO ACCESO (ESCALERAS, RAMPAS, TERRAZAS, TORNIQUETES) (Suministro e instalación).</v>
          </cell>
          <cell r="C2611" t="str">
            <v>ML</v>
          </cell>
          <cell r="D2611">
            <v>503407</v>
          </cell>
        </row>
        <row r="2612">
          <cell r="A2612">
            <v>10570</v>
          </cell>
          <cell r="B2612" t="str">
            <v>BARANDA ESCALERAS: VER ESPECIFICACIONES EN OBSERVACIONES (Suministro e instalación).</v>
          </cell>
          <cell r="C2612" t="str">
            <v>ML</v>
          </cell>
          <cell r="D2612">
            <v>486384</v>
          </cell>
        </row>
        <row r="2613">
          <cell r="A2613">
            <v>10571</v>
          </cell>
          <cell r="B2613" t="str">
            <v>PASAMANOS TUBULAR CILINDRICO EN ACERO INOXIDABLE MATE DE D=1 3/4" ESCALERA Y RAMPA DE ACCESO (Suministro e instalación).</v>
          </cell>
          <cell r="C2613" t="str">
            <v>ML</v>
          </cell>
          <cell r="D2613">
            <v>419506</v>
          </cell>
        </row>
        <row r="2614">
          <cell r="A2614">
            <v>10572</v>
          </cell>
          <cell r="B2614" t="str">
            <v>TRANSFORMADOR SEMISUMERGIBLE DE 75 KVA 11.4/0. 380-0.220 KV DYN5</v>
          </cell>
          <cell r="C2614" t="str">
            <v>UN</v>
          </cell>
          <cell r="D2614">
            <v>17225250</v>
          </cell>
        </row>
        <row r="2615">
          <cell r="A2615">
            <v>10573</v>
          </cell>
          <cell r="B2615" t="str">
            <v>CAJA MULTISERVICIOS C20 ARMADA - CON PUERTA INSTALADA EN COLUMNA</v>
          </cell>
          <cell r="C2615" t="str">
            <v>UN</v>
          </cell>
          <cell r="D2615">
            <v>87013</v>
          </cell>
        </row>
        <row r="2616">
          <cell r="A2616">
            <v>10574</v>
          </cell>
          <cell r="B2616" t="str">
            <v>PASAMANOS TUBULAR CILINDRICO EN ACERO INOXIDABLE MATE DE D=2" RAMPAS Y ESCALERAS PLATAFORMAS (Suministro e instalación).</v>
          </cell>
          <cell r="C2616" t="str">
            <v>ML</v>
          </cell>
          <cell r="D2616">
            <v>455985</v>
          </cell>
        </row>
        <row r="2617">
          <cell r="A2617">
            <v>10575</v>
          </cell>
          <cell r="B2617" t="str">
            <v>CAJA DE MANIOBRA DE 1 DE 600AMP Y 2 DE 200 AMP 3 VIAS</v>
          </cell>
          <cell r="C2617" t="str">
            <v>UN</v>
          </cell>
          <cell r="D2617">
            <v>9549750</v>
          </cell>
        </row>
        <row r="2618">
          <cell r="A2618">
            <v>10576</v>
          </cell>
          <cell r="B2618" t="str">
            <v>TUBERIA CONDUIT GALVANIZADA IMC D=2 1/2"</v>
          </cell>
          <cell r="C2618" t="str">
            <v>ML</v>
          </cell>
          <cell r="D2618">
            <v>55791</v>
          </cell>
        </row>
        <row r="2619">
          <cell r="A2619">
            <v>10577</v>
          </cell>
          <cell r="B2619" t="str">
            <v>LUMINARIA LED 4VT2-LD4-8-DR-UNV-L840-CD1-U, 64000 LM, 4000 K, 38.1 W</v>
          </cell>
          <cell r="C2619" t="str">
            <v>UN</v>
          </cell>
          <cell r="D2619">
            <v>952833</v>
          </cell>
        </row>
        <row r="2620">
          <cell r="A2620">
            <v>10578</v>
          </cell>
          <cell r="B2620" t="str">
            <v>TRANSFORMADOR SECO TIPO H 10 KVA, 480/208</v>
          </cell>
          <cell r="C2620" t="str">
            <v>UN</v>
          </cell>
          <cell r="D2620">
            <v>2380000</v>
          </cell>
        </row>
        <row r="2621">
          <cell r="A2621">
            <v>10579</v>
          </cell>
          <cell r="B2621" t="str">
            <v>CAJA PARA MEDIDOR MONOFÁSICO DE ENERGÍA 320X200X160mm. INCLUYE TOTALIZADOR DE 3X30A Y PROTECCIÓN PARA MEDIDOR DE 3X30A</v>
          </cell>
          <cell r="C2621" t="str">
            <v>UN</v>
          </cell>
          <cell r="D2621">
            <v>74890</v>
          </cell>
        </row>
        <row r="2622">
          <cell r="A2622">
            <v>10580</v>
          </cell>
          <cell r="B2622" t="str">
            <v>CELDA TRIPLEX, ENTRADA - SALIDA - PROTECCIÓN, 17 KV, 630A, ET651</v>
          </cell>
          <cell r="C2622" t="str">
            <v>UN</v>
          </cell>
          <cell r="D2622">
            <v>17982170</v>
          </cell>
        </row>
        <row r="2623">
          <cell r="A2623">
            <v>10581</v>
          </cell>
          <cell r="B2623" t="str">
            <v>ARMARIO MEDIDA DE ENERGÍA INDIRECTA CON TAG "5"S/E1 TRIFÁSICO 480 V TRANSMILENIO, CT´S 300/5A, CL 0.5, AE417, AE417-1</v>
          </cell>
          <cell r="C2623" t="str">
            <v>UN</v>
          </cell>
          <cell r="D2623">
            <v>23000000</v>
          </cell>
        </row>
        <row r="2624">
          <cell r="A2624">
            <v>10582</v>
          </cell>
          <cell r="B2624" t="str">
            <v>CABLE CONDUCTOR MONOPOLAR DE ALUMINIO HF FR PARA 600 V  C.A. CALIBRE No.4x4 AWG</v>
          </cell>
          <cell r="C2624" t="str">
            <v>ML</v>
          </cell>
          <cell r="D2624">
            <v>1560</v>
          </cell>
        </row>
        <row r="2625">
          <cell r="A2625">
            <v>10583</v>
          </cell>
          <cell r="B2625" t="str">
            <v>CABLE CONDUCTOR MONOPOLAR DE ALUMINIO HF FR PARA 600 V  C.A. CALIBRE No.4x1/0 AWG</v>
          </cell>
          <cell r="C2625" t="str">
            <v>ML</v>
          </cell>
          <cell r="D2625">
            <v>4227</v>
          </cell>
        </row>
        <row r="2626">
          <cell r="A2626">
            <v>10584</v>
          </cell>
          <cell r="B2626" t="str">
            <v>TRANSFORMADOR TRIFÁSICO AUTO REFRIGERADO 75 KVA, TIPO SECO, ABIERTO CLASE H, TAG"20" TRANSMILENIO, SERIE B.T. &lt;= 1.2 KV, 480/208-120V, NTC 3445</v>
          </cell>
          <cell r="C2626" t="str">
            <v>UN</v>
          </cell>
          <cell r="D2626">
            <v>6902000</v>
          </cell>
        </row>
        <row r="2627">
          <cell r="A2627">
            <v>10585</v>
          </cell>
          <cell r="B2627" t="str">
            <v>TABLERO DE DISTRIBUCIÓN TRANSMILENIO METÁLICO EN COLD ROLLED PINTADO EN PINTURA DE APLICACIÓN ELECTROSTÁTICA</v>
          </cell>
          <cell r="C2627" t="str">
            <v>UN</v>
          </cell>
          <cell r="D2627">
            <v>3046246</v>
          </cell>
        </row>
        <row r="2628">
          <cell r="A2628">
            <v>10586</v>
          </cell>
          <cell r="B2628" t="str">
            <v>CAJA METÁLICA DE PASO 30mm ±5mmX30mm ± 5mmX10mm ± 5mm.</v>
          </cell>
          <cell r="C2628" t="str">
            <v>UN</v>
          </cell>
          <cell r="D2628">
            <v>28960</v>
          </cell>
        </row>
        <row r="2629">
          <cell r="A2629">
            <v>10587</v>
          </cell>
          <cell r="B2629" t="str">
            <v>CABLE MONOPOLAR DE ALUMINIO, HF FR PARA 600V C.A. CALIBRE No. 10 AWG</v>
          </cell>
          <cell r="C2629" t="str">
            <v>ML</v>
          </cell>
          <cell r="D2629">
            <v>1671</v>
          </cell>
        </row>
        <row r="2630">
          <cell r="A2630">
            <v>10588</v>
          </cell>
          <cell r="B2630" t="str">
            <v>TABLERO DE DISTRIBUCIÓN Y/O COFRE METÁLICO PUBLICIDAD CON TAG "14", 208/120V, 3F+1N+1T, 10KA, TOTALIZADOR 75A, CAJA MOLDEADA 2x20A, 4 RESERVAS</v>
          </cell>
          <cell r="C2630" t="str">
            <v>UN</v>
          </cell>
          <cell r="D2630">
            <v>4525581</v>
          </cell>
        </row>
        <row r="2631">
          <cell r="A2631">
            <v>10589</v>
          </cell>
          <cell r="B2631" t="str">
            <v>CABLE COBRE DESNUDO No. 10 AWG</v>
          </cell>
          <cell r="C2631" t="str">
            <v>ML</v>
          </cell>
          <cell r="D2631">
            <v>1436</v>
          </cell>
        </row>
        <row r="2632">
          <cell r="A2632">
            <v>10590</v>
          </cell>
          <cell r="B2632" t="str">
            <v>FIBRA OPTICA 12 HILOS MONOMODO</v>
          </cell>
          <cell r="C2632" t="str">
            <v>ML</v>
          </cell>
          <cell r="D2632">
            <v>6900</v>
          </cell>
        </row>
        <row r="2633">
          <cell r="A2633">
            <v>10591</v>
          </cell>
          <cell r="B2633" t="str">
            <v>BRIDA CIEGA EN ACERO D= 24". PRESIÓN DE TRABAJO= 150 PSI. No incluye espárragos, tuerca ni empaques. Norma de fabricación AWWA C 207 Clase D. Incluye Transporte.</v>
          </cell>
          <cell r="C2633" t="str">
            <v>UN</v>
          </cell>
          <cell r="D2633">
            <v>3174980</v>
          </cell>
        </row>
        <row r="2634">
          <cell r="A2634">
            <v>10592</v>
          </cell>
          <cell r="B2634" t="str">
            <v>FIBRA ÓPTICA MONOMODO 4 HILOS</v>
          </cell>
          <cell r="C2634" t="str">
            <v>ML</v>
          </cell>
          <cell r="D2634">
            <v>2846</v>
          </cell>
        </row>
        <row r="2635">
          <cell r="A2635">
            <v>10593</v>
          </cell>
          <cell r="B2635" t="str">
            <v>TUBO ACERO CARBÓN 16" STD 150 PSI</v>
          </cell>
          <cell r="C2635" t="str">
            <v>ML</v>
          </cell>
          <cell r="D2635">
            <v>499800</v>
          </cell>
        </row>
        <row r="2636">
          <cell r="A2636">
            <v>10594</v>
          </cell>
          <cell r="B2636" t="str">
            <v>CODO 90° ALCANTARILLADO D=10"</v>
          </cell>
          <cell r="C2636" t="str">
            <v>UN</v>
          </cell>
          <cell r="D2636">
            <v>244021</v>
          </cell>
        </row>
        <row r="2637">
          <cell r="A2637">
            <v>10595</v>
          </cell>
          <cell r="B2637" t="str">
            <v>MANGLE H=1.5mt</v>
          </cell>
          <cell r="C2637" t="str">
            <v>UN</v>
          </cell>
          <cell r="D2637">
            <v>16500</v>
          </cell>
        </row>
        <row r="2638">
          <cell r="A2638">
            <v>10596</v>
          </cell>
          <cell r="B2638" t="str">
            <v>CODO 90° ALCANTARILLADO D=12"</v>
          </cell>
          <cell r="C2638" t="str">
            <v>UN</v>
          </cell>
          <cell r="D2638">
            <v>373364</v>
          </cell>
        </row>
        <row r="2639">
          <cell r="A2639">
            <v>10597</v>
          </cell>
          <cell r="B2639" t="str">
            <v>CODO 90° ALCANTARILLADO D=16"</v>
          </cell>
          <cell r="C2639" t="str">
            <v>UN</v>
          </cell>
          <cell r="D2639">
            <v>1222919</v>
          </cell>
        </row>
        <row r="2640">
          <cell r="A2640">
            <v>10598</v>
          </cell>
          <cell r="B2640" t="str">
            <v>DURANTE AMARILLA (Incluye suministro)</v>
          </cell>
          <cell r="C2640" t="str">
            <v>UN</v>
          </cell>
          <cell r="D2640">
            <v>29900</v>
          </cell>
        </row>
        <row r="2641">
          <cell r="A2641">
            <v>10599</v>
          </cell>
          <cell r="B2641" t="str">
            <v>BRIDA FLANGLES SLIP-ON ACERO CARBÓN 150 D= 16"</v>
          </cell>
          <cell r="C2641" t="str">
            <v>UN</v>
          </cell>
          <cell r="D2641">
            <v>391736</v>
          </cell>
        </row>
        <row r="2642">
          <cell r="A2642">
            <v>10600</v>
          </cell>
          <cell r="B2642" t="str">
            <v>TUBERIA EN ACERO D=16" CON UNIONES ESPIGO-CAMPANA CON EMPAQUE DE CAUCHO, CON REVESTIMIENTO INTERIOR Y RECUBRIMIENTO EXTERIOR EN MORTERO DE CEMENTO. PRESIÓN DE TRABAJO = 150 PSI</v>
          </cell>
          <cell r="C2642" t="str">
            <v>ML</v>
          </cell>
          <cell r="D2642">
            <v>661283</v>
          </cell>
        </row>
        <row r="2643">
          <cell r="A2643">
            <v>10601</v>
          </cell>
          <cell r="B2643" t="str">
            <v>TUBO ACERO CARBÓN A106 SCH-40  S/C 4"</v>
          </cell>
          <cell r="C2643" t="str">
            <v>ML</v>
          </cell>
          <cell r="D2643">
            <v>79135</v>
          </cell>
        </row>
        <row r="2644">
          <cell r="A2644">
            <v>10602</v>
          </cell>
          <cell r="B2644" t="str">
            <v>TUBERIA EN ACERO D=24" CON UNIONES ESPIGO-CAMPANA CON EMPAQUE DE CAUCHO, CON REVESTIMIENTO INTERIOR Y RECUBRIMIENTO EXTERIOR EN MORTERO DE CEMENTO. PRESIÓN DE TRABAJO = 150 PSI</v>
          </cell>
          <cell r="C2644" t="str">
            <v>ML</v>
          </cell>
          <cell r="D2644">
            <v>811104</v>
          </cell>
        </row>
        <row r="2645">
          <cell r="A2645">
            <v>10603</v>
          </cell>
          <cell r="B2645" t="str">
            <v>FLECHA LUMINOSA INTERMITENTE DE 1.10 MTS DE LONGITUD Y 40 CMS DE ANCHO CON ESTRUCTURA EN TUBO CUADRADO DE 1" DE 1.60CMS DE ALTO (ALTURA TOTAL 2 MTS) EN CALIBRE 20. ESTRUCTURA EN ANGULO DE 1 1/2 X 1/8</v>
          </cell>
          <cell r="C2645" t="str">
            <v>UN</v>
          </cell>
          <cell r="D2645">
            <v>643493</v>
          </cell>
        </row>
        <row r="2646">
          <cell r="A2646">
            <v>10604</v>
          </cell>
          <cell r="B2646" t="str">
            <v>GEOMALLA RESISTENCIA ÚLTIMA 60 KN/M</v>
          </cell>
          <cell r="C2646" t="str">
            <v>M2</v>
          </cell>
          <cell r="D2646">
            <v>13893</v>
          </cell>
        </row>
        <row r="2647">
          <cell r="A2647">
            <v>10605</v>
          </cell>
          <cell r="B2647" t="str">
            <v>TUBO ACERO CARBÓN 24" STD 150 PSI</v>
          </cell>
          <cell r="C2647" t="str">
            <v>ML</v>
          </cell>
          <cell r="D2647">
            <v>654500</v>
          </cell>
        </row>
        <row r="2648">
          <cell r="A2648">
            <v>10606</v>
          </cell>
          <cell r="B2648" t="str">
            <v>JUEGO INFANTIL TIPO M-5A DE TRES PUESTOS, ACABADO SUPERFICIAL EN PINTURA EN POLVO SECO TGIC RESISTENTE A LA INTERPERIE. (Incluye suministro e instalación)</v>
          </cell>
          <cell r="C2648" t="str">
            <v>UN</v>
          </cell>
          <cell r="D2648">
            <v>1666000</v>
          </cell>
        </row>
        <row r="2649">
          <cell r="A2649">
            <v>10607</v>
          </cell>
          <cell r="B2649" t="str">
            <v>BRIDA FLANGLES SLIP-ON ACERO CARBÓN 150 D= 24"</v>
          </cell>
          <cell r="C2649" t="str">
            <v>UN</v>
          </cell>
          <cell r="D2649">
            <v>1321828</v>
          </cell>
        </row>
        <row r="2650">
          <cell r="A2650">
            <v>10608</v>
          </cell>
          <cell r="B2650" t="str">
            <v>JUEGO INFANTIL TIPO M-3 METÁLICO. INCLUYE RODADERO, BARRAS DE FLEXIÓN, ESCALADOR ÁRBOL Y ARCO, PASAMANOS Y ANGULATADO, PLATAFORMAS CUBIERTAS, ACABDO SUPERFICIAL EN PINTURA EN POLVO EN SECO TGIC</v>
          </cell>
          <cell r="C2650" t="str">
            <v>UN</v>
          </cell>
          <cell r="D2650">
            <v>5474000</v>
          </cell>
        </row>
        <row r="2651">
          <cell r="A2651">
            <v>10609</v>
          </cell>
          <cell r="B2651" t="str">
            <v>BRIDA FLANGLES SLIP-ON ACERO CARBÓN 150 D= 12"</v>
          </cell>
          <cell r="C2651" t="str">
            <v>UN</v>
          </cell>
          <cell r="D2651">
            <v>405195</v>
          </cell>
        </row>
        <row r="2652">
          <cell r="A2652">
            <v>10610</v>
          </cell>
          <cell r="B2652" t="str">
            <v>JUNTA DE DILATACIÓN ELASTOMÉRICA DESPLAZAMIENTO MÁXIMO 20mm</v>
          </cell>
          <cell r="C2652" t="str">
            <v>ML</v>
          </cell>
          <cell r="D2652">
            <v>515389</v>
          </cell>
        </row>
        <row r="2653">
          <cell r="A2653">
            <v>10611</v>
          </cell>
          <cell r="B2653" t="str">
            <v>JUNTA DE DILATACIÓN ELASTOMÉRICA DESPLAZAMIENTO MÁXIMO 300mm</v>
          </cell>
          <cell r="C2653" t="str">
            <v>ML</v>
          </cell>
          <cell r="D2653">
            <v>5259059</v>
          </cell>
        </row>
        <row r="2654">
          <cell r="A2654">
            <v>10612</v>
          </cell>
          <cell r="B2654" t="str">
            <v>JUNTA DE DILATACIÓN ELASTOMÉRICA DESPLAZAMIENTO MÁXIMO 50mm</v>
          </cell>
          <cell r="C2654" t="str">
            <v>ML</v>
          </cell>
          <cell r="D2654">
            <v>500000</v>
          </cell>
        </row>
        <row r="2655">
          <cell r="A2655">
            <v>10613</v>
          </cell>
          <cell r="B2655" t="str">
            <v>BRIDA FLANGLES SLIP-ON ACERO CARBÓN 150 D= 4"</v>
          </cell>
          <cell r="C2655" t="str">
            <v>UN</v>
          </cell>
          <cell r="D2655">
            <v>54145</v>
          </cell>
        </row>
        <row r="2656">
          <cell r="A2656">
            <v>10614</v>
          </cell>
          <cell r="B2656" t="str">
            <v>SEÑAL VERTICAL SP/SR PARA CICLORUTA DE 0.45 m x 0.45 m, INCLUYE POSTE</v>
          </cell>
          <cell r="C2656" t="str">
            <v>UN</v>
          </cell>
          <cell r="D2656">
            <v>178500</v>
          </cell>
        </row>
        <row r="2657">
          <cell r="A2657">
            <v>10615</v>
          </cell>
          <cell r="B2657" t="str">
            <v>TEE EN ACERO Ø 16" x 12" CON EXTREMOS ESPIGO/CAMPANA Y BRIDA EN LA DERIVACIÓN (A)</v>
          </cell>
          <cell r="C2657" t="str">
            <v>UN</v>
          </cell>
          <cell r="D2657">
            <v>1785000</v>
          </cell>
        </row>
        <row r="2658">
          <cell r="A2658">
            <v>10616</v>
          </cell>
          <cell r="B2658" t="str">
            <v>TEE EN ACERO Ø 24" x 12" CON EXTREMOS ESPIGO/CAMPANA Y BRIDA EN LA DERIVACIÓN (A)</v>
          </cell>
          <cell r="C2658" t="str">
            <v>UN</v>
          </cell>
          <cell r="D2658">
            <v>3332000</v>
          </cell>
        </row>
        <row r="2659">
          <cell r="A2659">
            <v>10617</v>
          </cell>
          <cell r="B2659" t="str">
            <v>PALMA DE CERA H=3.5mt (Incluye tutor H=3.00m con manguera y alambre) SUMINISTRO. No incluye caja ni abono.</v>
          </cell>
          <cell r="C2659" t="str">
            <v>UN</v>
          </cell>
          <cell r="D2659">
            <v>140000</v>
          </cell>
        </row>
        <row r="2660">
          <cell r="A2660">
            <v>10618</v>
          </cell>
          <cell r="B2660" t="str">
            <v>PERFORACIÓN HORIZONTAL DIRIGIDA PARA ACUED. D=16", INCLUYE INSTAL. DE CAMISA ACERO D=24", MOVILIZACIÓN Y DESMOVILIZACIÓN EQUIPOS, EQUIPO Y COMPRESORES PARA HINCADO, OBRA MECÁNICA Y LIMPIEZA DE CAMISAS</v>
          </cell>
          <cell r="C2660" t="str">
            <v>ML</v>
          </cell>
          <cell r="D2660">
            <v>2319000</v>
          </cell>
        </row>
        <row r="2661">
          <cell r="A2661">
            <v>10619</v>
          </cell>
          <cell r="B2661" t="str">
            <v>PERFORACIÓN HORIZONTAL DIRIGIDA PARA ACUED. D=24", INCLUYE INSTAL. DE CAMISA ACERO D=36", MOVILIZACIÓN Y DESMOVILIZACIÓN EQUIPOS, EQUIPO Y COMPRESORES PARA HINCADO, OBRA MECÁNICA Y LIMPIEZA DE CAMISAS</v>
          </cell>
          <cell r="C2661" t="str">
            <v>ML</v>
          </cell>
          <cell r="D2661">
            <v>3478500</v>
          </cell>
        </row>
        <row r="2662">
          <cell r="A2662">
            <v>10620</v>
          </cell>
          <cell r="B2662" t="str">
            <v>REDUCCIÓN HD 24" x 16"</v>
          </cell>
          <cell r="C2662" t="str">
            <v>UN</v>
          </cell>
          <cell r="D2662">
            <v>6871779</v>
          </cell>
        </row>
        <row r="2663">
          <cell r="A2663">
            <v>10621</v>
          </cell>
          <cell r="B2663" t="str">
            <v>REDUCCION HD TIPO  U.M. 12" X 6"</v>
          </cell>
          <cell r="C2663" t="str">
            <v>UN</v>
          </cell>
          <cell r="D2663">
            <v>1269992</v>
          </cell>
        </row>
        <row r="2664">
          <cell r="A2664">
            <v>10622</v>
          </cell>
          <cell r="B2664" t="str">
            <v>REDUCCION PVC TIPO  U.M. 12" X 8"</v>
          </cell>
          <cell r="C2664" t="str">
            <v>UN</v>
          </cell>
          <cell r="D2664">
            <v>1613840</v>
          </cell>
        </row>
        <row r="2665">
          <cell r="A2665">
            <v>10623</v>
          </cell>
          <cell r="B2665" t="str">
            <v>REDUCCION PVC TIPO  U.M. 6" X 3"</v>
          </cell>
          <cell r="C2665" t="str">
            <v>UN</v>
          </cell>
          <cell r="D2665">
            <v>221169</v>
          </cell>
        </row>
        <row r="2666">
          <cell r="A2666">
            <v>10624</v>
          </cell>
          <cell r="B2666" t="str">
            <v>ACERO LISO  D= 2 1/2"</v>
          </cell>
          <cell r="C2666" t="str">
            <v>KG</v>
          </cell>
          <cell r="D2666">
            <v>2701</v>
          </cell>
        </row>
        <row r="2667">
          <cell r="A2667">
            <v>10625</v>
          </cell>
          <cell r="B2667" t="str">
            <v>SEÑAL CICLORUTA SIC-02, TABLERO 0.70M X 0.18M. INCLUYE POSTE. SUMINISTRO E INSTALACIÓN</v>
          </cell>
          <cell r="C2667" t="str">
            <v>UN</v>
          </cell>
          <cell r="D2667">
            <v>392700</v>
          </cell>
        </row>
        <row r="2668">
          <cell r="A2668">
            <v>10626</v>
          </cell>
          <cell r="B2668" t="str">
            <v>SEÑAL CICLORUTA SIC-02, TABLERO 0.70M X 0.30M. INCLUYE POSTE. SUMINISTRO E INSTALACIÓN</v>
          </cell>
          <cell r="C2668" t="str">
            <v>UN</v>
          </cell>
          <cell r="D2668">
            <v>392700</v>
          </cell>
        </row>
        <row r="2669">
          <cell r="A2669">
            <v>10627</v>
          </cell>
          <cell r="B2669" t="str">
            <v>SEÑAL CICLORUTA SIC-02, TABLERO 0.70M X 0.40M. EN LÁMINA GALVANIZADA CAL-16. INCLUYE SOPORTE EN TUBO REDONDO 2" EN REFLECTIVO CON PINTURA ELECTROSTÁTICA</v>
          </cell>
          <cell r="C2669" t="str">
            <v>UN</v>
          </cell>
          <cell r="D2669">
            <v>392700</v>
          </cell>
        </row>
        <row r="2670">
          <cell r="A2670">
            <v>10628</v>
          </cell>
          <cell r="B2670" t="str">
            <v>SEÑAL CICLORUTA SIC-02, TABLERO 0.80M X 0.18M. INCLUYE POSTE. SUMINISTRO E INSTALACIÓN</v>
          </cell>
          <cell r="C2670" t="str">
            <v>UN</v>
          </cell>
          <cell r="D2670">
            <v>404600</v>
          </cell>
        </row>
        <row r="2671">
          <cell r="A2671">
            <v>10629</v>
          </cell>
          <cell r="B2671" t="str">
            <v>SEÑAL CICLORUTA SIC-02, TABLERO 0.80M X 0.80M. EN LÁMINA GALVANIZADA C-16. INCLUYE SOPORTE EN TUBO REDONDO 2" EN REFLECTIVO CON PINTURA ELECTROSTÁTICA</v>
          </cell>
          <cell r="C2671" t="str">
            <v>UN</v>
          </cell>
          <cell r="D2671">
            <v>404600</v>
          </cell>
        </row>
        <row r="2672">
          <cell r="A2672">
            <v>10630</v>
          </cell>
          <cell r="B2672" t="str">
            <v>SEÑAL ELEVADA SI-05B, TABLERO 4.0M X 1.5M. INCLUYE ESTRUCTURA Y CERCHA DE SOPORTE PARA SEÑAL. SUMINISTRO E INSTALACIÓN</v>
          </cell>
          <cell r="C2672" t="str">
            <v>UN</v>
          </cell>
          <cell r="D2672">
            <v>1609202</v>
          </cell>
        </row>
        <row r="2673">
          <cell r="A2673">
            <v>10631</v>
          </cell>
          <cell r="B2673" t="str">
            <v>SEÑAL CICLORUTA SIC-05B, TABLERO 5.0M X 1.50M. INCLUYE ESTRUCTURA DE SOPORTE. SUMINISTRO E INSTALACIÓN</v>
          </cell>
          <cell r="C2673" t="str">
            <v>UN</v>
          </cell>
          <cell r="D2673">
            <v>2011502</v>
          </cell>
        </row>
        <row r="2674">
          <cell r="A2674">
            <v>10632</v>
          </cell>
          <cell r="B2674" t="str">
            <v>SEÑAL ELEVADA SI-05B, TABLERO 5.0M X 1.5M. INCLUYE ESTRUCTURA Y CERCHA DE SOPORTE PARA SEÑAL. SUMINISTRO E INSTALACIÓN</v>
          </cell>
          <cell r="C2674" t="str">
            <v>UN</v>
          </cell>
          <cell r="D2674">
            <v>4023006</v>
          </cell>
        </row>
        <row r="2675">
          <cell r="A2675">
            <v>10633</v>
          </cell>
          <cell r="B2675" t="str">
            <v>SEÑAL ELEVADA SI-05B, TABLERO 7.0M X 3.0M. INCLUYE ESTRUCTURA Y CERCHA DE SOPORTE PARA SEÑAL. SUMINISTRO E INSTALACIÓN</v>
          </cell>
          <cell r="C2675" t="str">
            <v>UN</v>
          </cell>
          <cell r="D2675">
            <v>5632211</v>
          </cell>
        </row>
        <row r="2676">
          <cell r="A2676">
            <v>10634</v>
          </cell>
          <cell r="B2676" t="str">
            <v>SEÑAL VERTICAL SR 90x30 , INCLUYE POSTE. SUMINISTRO E INSTALACIÓN</v>
          </cell>
          <cell r="C2676" t="str">
            <v>UN</v>
          </cell>
          <cell r="D2676">
            <v>345100</v>
          </cell>
        </row>
        <row r="2677">
          <cell r="A2677">
            <v>10635</v>
          </cell>
          <cell r="B2677" t="str">
            <v>SEÑAL VERTICAL SR PARA CICLORUTA D=0.45M. INCLUYE POSTE</v>
          </cell>
          <cell r="C2677" t="str">
            <v>UN</v>
          </cell>
          <cell r="D2677">
            <v>190400</v>
          </cell>
        </row>
        <row r="2678">
          <cell r="A2678">
            <v>10636</v>
          </cell>
          <cell r="B2678" t="str">
            <v>SEÑAL VERTICAL GRUPO I (60X60CM) CON PLAQUETA. INCLUYE POSTE. SUMINISTRO E INSTALACIÓN</v>
          </cell>
          <cell r="C2678" t="str">
            <v>UN</v>
          </cell>
          <cell r="D2678">
            <v>273700</v>
          </cell>
        </row>
        <row r="2679">
          <cell r="A2679">
            <v>10637</v>
          </cell>
          <cell r="B2679" t="str">
            <v>SIETE CUERO RASTRERO (Incluye suministro)</v>
          </cell>
          <cell r="C2679" t="str">
            <v>M2</v>
          </cell>
          <cell r="D2679">
            <v>27846</v>
          </cell>
        </row>
        <row r="2680">
          <cell r="A2680">
            <v>10638</v>
          </cell>
          <cell r="B2680" t="str">
            <v>TAPON DE ACERO 12" SOLDADO</v>
          </cell>
          <cell r="C2680" t="str">
            <v>UN</v>
          </cell>
          <cell r="D2680">
            <v>99282</v>
          </cell>
        </row>
        <row r="2681">
          <cell r="A2681">
            <v>10639</v>
          </cell>
          <cell r="B2681" t="str">
            <v>TEE PVC U.M. 4" X 4"</v>
          </cell>
          <cell r="C2681" t="str">
            <v>UN</v>
          </cell>
          <cell r="D2681">
            <v>160389</v>
          </cell>
        </row>
        <row r="2682">
          <cell r="A2682">
            <v>10640</v>
          </cell>
          <cell r="B2682" t="str">
            <v>TEE PVC U.M. 6" X 3"</v>
          </cell>
          <cell r="C2682" t="str">
            <v>UN</v>
          </cell>
          <cell r="D2682">
            <v>1017794</v>
          </cell>
        </row>
        <row r="2683">
          <cell r="A2683">
            <v>10641</v>
          </cell>
          <cell r="B2683" t="str">
            <v>TEE PVC U.M. 6" X 4"</v>
          </cell>
          <cell r="C2683" t="str">
            <v>UN</v>
          </cell>
          <cell r="D2683">
            <v>920901</v>
          </cell>
        </row>
        <row r="2684">
          <cell r="A2684">
            <v>10642</v>
          </cell>
          <cell r="B2684" t="str">
            <v>TEE PVC U.M. 6" X 6"</v>
          </cell>
          <cell r="C2684" t="str">
            <v>UN</v>
          </cell>
          <cell r="D2684">
            <v>443412</v>
          </cell>
        </row>
        <row r="2685">
          <cell r="A2685">
            <v>10643</v>
          </cell>
          <cell r="B2685" t="str">
            <v>TEE PVC U.M. 8" X 6"</v>
          </cell>
          <cell r="C2685" t="str">
            <v>UN</v>
          </cell>
          <cell r="D2685">
            <v>1590854</v>
          </cell>
        </row>
        <row r="2686">
          <cell r="A2686">
            <v>10644</v>
          </cell>
          <cell r="B2686" t="str">
            <v>TEE PVC U.M. 8" X 8"</v>
          </cell>
          <cell r="C2686" t="str">
            <v>UN</v>
          </cell>
          <cell r="D2686">
            <v>1405213</v>
          </cell>
        </row>
        <row r="2687">
          <cell r="A2687">
            <v>10645</v>
          </cell>
          <cell r="B2687" t="str">
            <v>TUBERIA PVC U.M. EXT CORRUGAD LISO U.M. NORMA NTC 3722-1  D=24"</v>
          </cell>
          <cell r="C2687" t="str">
            <v>ML</v>
          </cell>
          <cell r="D2687">
            <v>393140</v>
          </cell>
        </row>
        <row r="2688">
          <cell r="A2688">
            <v>10646</v>
          </cell>
          <cell r="B2688" t="str">
            <v>TUBERIA PVC U.M. EXT CORRUGAD LISO U.M. NORMA NTC 3722-1  D=27"</v>
          </cell>
          <cell r="C2688" t="str">
            <v>ML</v>
          </cell>
          <cell r="D2688">
            <v>450957</v>
          </cell>
        </row>
        <row r="2689">
          <cell r="A2689">
            <v>10647</v>
          </cell>
          <cell r="B2689" t="str">
            <v>TUBERIA PVC U.M. EXT CORRUGAD LISO U.M. NORMA NTC 3722-1  D=30"</v>
          </cell>
          <cell r="C2689" t="str">
            <v>ML</v>
          </cell>
          <cell r="D2689">
            <v>587433</v>
          </cell>
        </row>
        <row r="2690">
          <cell r="A2690">
            <v>10648</v>
          </cell>
          <cell r="B2690" t="str">
            <v>TUBERIA PVC U.M. EXT CORRUGAD LISO U.M. NORMA NTC 3722-1  D=36"</v>
          </cell>
          <cell r="C2690" t="str">
            <v>ML</v>
          </cell>
          <cell r="D2690">
            <v>1090348</v>
          </cell>
        </row>
        <row r="2691">
          <cell r="A2691">
            <v>10649</v>
          </cell>
          <cell r="B2691" t="str">
            <v>TUBERIA PVC U.M. EXT CORRUGAD LISO U.M. NORMA NTC 3722-1  D=39"</v>
          </cell>
          <cell r="C2691" t="str">
            <v>ML</v>
          </cell>
          <cell r="D2691">
            <v>1458840</v>
          </cell>
        </row>
        <row r="2692">
          <cell r="A2692">
            <v>10650</v>
          </cell>
          <cell r="B2692" t="str">
            <v>TUBERIA PVC U.M. EXT CORRUGAD LISO U.M. NORMA NTC 3722-1  D=48"</v>
          </cell>
          <cell r="C2692" t="str">
            <v>ML</v>
          </cell>
          <cell r="D2692">
            <v>2269172</v>
          </cell>
        </row>
        <row r="2693">
          <cell r="A2693">
            <v>10651</v>
          </cell>
          <cell r="B2693" t="str">
            <v>VÁLVULA 1 1/2" PARA EXPULSIÓN DE AIRE</v>
          </cell>
          <cell r="C2693" t="str">
            <v>UN</v>
          </cell>
          <cell r="D2693">
            <v>335497</v>
          </cell>
        </row>
        <row r="2694">
          <cell r="A2694">
            <v>10652</v>
          </cell>
          <cell r="B2694" t="str">
            <v>VÁLVULA DE 2"</v>
          </cell>
          <cell r="C2694" t="str">
            <v>UN</v>
          </cell>
          <cell r="D2694">
            <v>101269</v>
          </cell>
        </row>
        <row r="2695">
          <cell r="A2695">
            <v>10653</v>
          </cell>
          <cell r="B2695" t="str">
            <v>KIT DE PUESTA A TIERRA CAPACITIVO VERTICAL DE 90 KG DE HIDROSOLTA</v>
          </cell>
          <cell r="C2695" t="str">
            <v>UN</v>
          </cell>
          <cell r="D2695">
            <v>580720</v>
          </cell>
        </row>
        <row r="2696">
          <cell r="A2696">
            <v>10654</v>
          </cell>
          <cell r="B2696" t="str">
            <v>VÁLVULA CHEQUE DE 4" (A) (150 PSI)</v>
          </cell>
          <cell r="C2696" t="str">
            <v>UN</v>
          </cell>
          <cell r="D2696">
            <v>1079925</v>
          </cell>
        </row>
        <row r="2697">
          <cell r="A2697">
            <v>10655</v>
          </cell>
          <cell r="B2697" t="str">
            <v>TUBO ACERO CARBÓN A106 SCH-40  S/C 2"</v>
          </cell>
          <cell r="C2697" t="str">
            <v>ML</v>
          </cell>
          <cell r="D2697">
            <v>33023</v>
          </cell>
        </row>
        <row r="2698">
          <cell r="A2698">
            <v>10656</v>
          </cell>
          <cell r="B2698" t="str">
            <v>VÁLVULA COMPUERTA D=4" EXTREMOS BRIDADOS (A) (150 PSI)</v>
          </cell>
          <cell r="C2698" t="str">
            <v>UN</v>
          </cell>
          <cell r="D2698">
            <v>874650</v>
          </cell>
        </row>
        <row r="2699">
          <cell r="A2699">
            <v>10657</v>
          </cell>
          <cell r="B2699" t="str">
            <v>VÁLVULA DE GLOBO DE 4" (A)</v>
          </cell>
          <cell r="C2699" t="str">
            <v>UN</v>
          </cell>
          <cell r="D2699">
            <v>1973710</v>
          </cell>
        </row>
        <row r="2700">
          <cell r="A2700">
            <v>10658</v>
          </cell>
          <cell r="B2700" t="str">
            <v>HIDROSOLTA (15 KILOGRAMOS)</v>
          </cell>
          <cell r="C2700" t="str">
            <v>UN</v>
          </cell>
          <cell r="D2700">
            <v>73350</v>
          </cell>
        </row>
        <row r="2701">
          <cell r="A2701">
            <v>10659</v>
          </cell>
          <cell r="B2701" t="str">
            <v>VÁLVULA DE MARIPOSA Ø 12"A BRIDA - BRIDA (A) (150 PSI)</v>
          </cell>
          <cell r="C2701" t="str">
            <v>UN</v>
          </cell>
          <cell r="D2701">
            <v>1107302</v>
          </cell>
        </row>
        <row r="2702">
          <cell r="A2702">
            <v>10660</v>
          </cell>
          <cell r="B2702" t="str">
            <v>VÁLVULA DE MARIPOSA Ø 16" (A) (150 PSI)</v>
          </cell>
          <cell r="C2702" t="str">
            <v>UN</v>
          </cell>
          <cell r="D2702">
            <v>2785529</v>
          </cell>
        </row>
        <row r="2703">
          <cell r="A2703">
            <v>10661</v>
          </cell>
          <cell r="B2703" t="str">
            <v>VÁLVULA DE MARIPOSA Ø 24" (A) (150 PSI)</v>
          </cell>
          <cell r="C2703" t="str">
            <v>UN</v>
          </cell>
          <cell r="D2703">
            <v>11245500</v>
          </cell>
        </row>
        <row r="2704">
          <cell r="A2704">
            <v>10662</v>
          </cell>
          <cell r="B2704" t="str">
            <v>CAÑUELA PREFABRICADA CU 004 (20cm x 30cm x 100cm)</v>
          </cell>
          <cell r="C2704" t="str">
            <v>UN</v>
          </cell>
          <cell r="D2704">
            <v>50218</v>
          </cell>
        </row>
        <row r="2705">
          <cell r="A2705">
            <v>10663</v>
          </cell>
          <cell r="B2705" t="str">
            <v>CODO EN ACERO D=16" ENTRE 5° Y 22 1/2°  L=0.35MX0.35M, CON REVEST. INTER. Y EXT. EN MORTERO DE CEMENTO. INCLUYE UNIONES (ESPIGO CAMPANA), EMPAQUES DE CAUCHO, NO INCLUYE MATERIALES PARA ANCLAJE</v>
          </cell>
          <cell r="C2705" t="str">
            <v>UN</v>
          </cell>
          <cell r="D2705">
            <v>2158184</v>
          </cell>
        </row>
        <row r="2706">
          <cell r="A2706">
            <v>10664</v>
          </cell>
          <cell r="B2706" t="str">
            <v>CODO EN ACERO D=24" CON REVEST. INTER. Y EXT. EN MORTERO DE CEMENTO. ENTRE 22 1/2° Y 45° L=0.80M X 0.80M. INCLUYE JUNTA ESPIGO-CAMPANA CON EMPAQUES DE CAUCHO</v>
          </cell>
          <cell r="C2706" t="str">
            <v>UN</v>
          </cell>
          <cell r="D2706">
            <v>4445602</v>
          </cell>
        </row>
        <row r="2707">
          <cell r="A2707">
            <v>10665</v>
          </cell>
          <cell r="B2707" t="str">
            <v>CODO EN ACERO D=24" CON REVEST. INTER. Y EXT. EN MORTERO DE CEMENTO. ENTRE 45° Y 67 1/2°. L=1.20MX1.20M. INCLUYE JUNTA ESPIGO-CAMPANA CON EMPAQUES DE CAUCHO</v>
          </cell>
          <cell r="C2707" t="str">
            <v>UN</v>
          </cell>
          <cell r="D2707">
            <v>5819814</v>
          </cell>
        </row>
        <row r="2708">
          <cell r="A2708">
            <v>10666</v>
          </cell>
          <cell r="B2708" t="str">
            <v>CODO EN ACERO D=24" CON REVEST. INTER. Y EXT. EN MORTERO DE CEMENTO. ENTRE 5° Y 22 1/2°. L=0.45MX0.45M. INCLUYE JUNTA ESPIGO-CAMPANA CON EMPAQUES DE CAUCHO</v>
          </cell>
          <cell r="C2708" t="str">
            <v>UN</v>
          </cell>
          <cell r="D2708">
            <v>2914667</v>
          </cell>
        </row>
        <row r="2709">
          <cell r="A2709">
            <v>10668</v>
          </cell>
          <cell r="B2709" t="str">
            <v>POSTE ROLLIZO D= 10cm</v>
          </cell>
          <cell r="C2709" t="str">
            <v>ML</v>
          </cell>
          <cell r="D2709">
            <v>3675</v>
          </cell>
        </row>
        <row r="2710">
          <cell r="A2710">
            <v>10669</v>
          </cell>
          <cell r="B2710" t="str">
            <v>SEÑAL VERTICAL DE TRÁNSITO TIPO DELINEADOR OBSTÁCULO LATERAL CON LÁMINA RETRORREFLECTIVA TIPO GRADO DIAMANTE (90X20) INCLUYE POSTE</v>
          </cell>
          <cell r="C2710" t="str">
            <v>UN</v>
          </cell>
          <cell r="D2710">
            <v>178500</v>
          </cell>
        </row>
        <row r="2711">
          <cell r="A2711">
            <v>10670</v>
          </cell>
          <cell r="B2711" t="str">
            <v>SEÑAL VERTICAL DE TRÁNSITO TIPO DELINEADOR OBSTÁCULO LATERAL CON LÁMINA RETRORREFLECTIVA TIPO GRADO DIAMANTE (40X50) INCLUYE POSTE</v>
          </cell>
          <cell r="C2711" t="str">
            <v>UN</v>
          </cell>
          <cell r="D2711">
            <v>154700</v>
          </cell>
        </row>
        <row r="2712">
          <cell r="A2712">
            <v>10671</v>
          </cell>
          <cell r="B2712" t="str">
            <v>TEE PVC U.M. 12" X 6"</v>
          </cell>
          <cell r="C2712" t="str">
            <v>UN</v>
          </cell>
          <cell r="D2712">
            <v>2304992</v>
          </cell>
        </row>
        <row r="2713">
          <cell r="A2713">
            <v>10672</v>
          </cell>
          <cell r="B2713" t="str">
            <v>TEE PVC U.M. 12" X 4"</v>
          </cell>
          <cell r="C2713" t="str">
            <v>UN</v>
          </cell>
          <cell r="D2713">
            <v>1890301</v>
          </cell>
        </row>
        <row r="2714">
          <cell r="A2714">
            <v>10673</v>
          </cell>
          <cell r="B2714" t="str">
            <v>TUBERIA PVC U.M. EXT CORRUGAD LISO U.M. NORMA NTC 3722-1 D=33"</v>
          </cell>
          <cell r="C2714" t="str">
            <v>ML</v>
          </cell>
          <cell r="D2714">
            <v>723203</v>
          </cell>
        </row>
        <row r="2715">
          <cell r="A2715">
            <v>10674</v>
          </cell>
          <cell r="B2715" t="str">
            <v>TUBERIA PVC U.M. EXT CORRUGAD LISO U.M. NORMA NTC 3722-1 D=42"</v>
          </cell>
          <cell r="C2715" t="str">
            <v>ML</v>
          </cell>
          <cell r="D2715">
            <v>1530962</v>
          </cell>
        </row>
        <row r="2716">
          <cell r="A2716">
            <v>10675</v>
          </cell>
          <cell r="B2716" t="str">
            <v>CODO EN ACERO Ø=24" ENTRE 67 1/2° Y 90° JUNTA ESPIGO Y CAMPANA, CON EMPAQUE DE CAUCHO, CON REVEST.INT. Y RECUBR. EXT. EN MORTERO DE CEMENTO. L= 1.75m x 1.75m PRESIÓN DE TRABAJO 150PSI.</v>
          </cell>
          <cell r="C2716" t="str">
            <v>UN</v>
          </cell>
          <cell r="D2716">
            <v>7306243</v>
          </cell>
        </row>
        <row r="2717">
          <cell r="A2717">
            <v>10676</v>
          </cell>
          <cell r="B2717" t="str">
            <v>TUBO ACERO CARBÓN A106 SCH-40  S/C 1"</v>
          </cell>
          <cell r="C2717" t="str">
            <v>ML</v>
          </cell>
          <cell r="D2717">
            <v>16779</v>
          </cell>
        </row>
        <row r="2718">
          <cell r="A2718">
            <v>10677</v>
          </cell>
          <cell r="B2718" t="str">
            <v>TUBO ACERO CARBÓN A106 SCH-40  S/C 1 1/2"</v>
          </cell>
          <cell r="C2718" t="str">
            <v>ML</v>
          </cell>
          <cell r="D2718">
            <v>25383</v>
          </cell>
        </row>
        <row r="2719">
          <cell r="A2719">
            <v>10678</v>
          </cell>
          <cell r="B2719" t="str">
            <v>UNIÓN JUNTA DE DESMONTAJE AUTOPORTANTE Ø 16" (A)</v>
          </cell>
          <cell r="C2719" t="str">
            <v>UN</v>
          </cell>
          <cell r="D2719">
            <v>3339000</v>
          </cell>
        </row>
        <row r="2720">
          <cell r="A2720">
            <v>10679</v>
          </cell>
          <cell r="B2720" t="str">
            <v>TAPON PVC U.M. JUNTA HIDRAULICA NORMA NTC 382 D=2"</v>
          </cell>
          <cell r="C2720" t="str">
            <v>UN</v>
          </cell>
          <cell r="D2720">
            <v>70555</v>
          </cell>
        </row>
        <row r="2721">
          <cell r="A2721">
            <v>10680</v>
          </cell>
          <cell r="B2721" t="str">
            <v>UNIÓN JUNTA DE DESMONTAJE AUTOPORTANTE Ø 12" (A)</v>
          </cell>
          <cell r="C2721" t="str">
            <v>UN</v>
          </cell>
          <cell r="D2721">
            <v>1484347</v>
          </cell>
        </row>
        <row r="2722">
          <cell r="A2722">
            <v>10681</v>
          </cell>
          <cell r="B2722" t="str">
            <v>UNIÓN JUNTA DE DESMONTAJE AUTOPORTANTE Ø 24" (A)</v>
          </cell>
          <cell r="C2722" t="str">
            <v>UN</v>
          </cell>
          <cell r="D2722">
            <v>6930000</v>
          </cell>
        </row>
        <row r="2723">
          <cell r="A2723">
            <v>10682</v>
          </cell>
          <cell r="B2723" t="str">
            <v>VÁLVULA DE COMPUERTA Ø 4" (E.L) CON SELLO EN BRONCE</v>
          </cell>
          <cell r="C2723" t="str">
            <v>UN</v>
          </cell>
          <cell r="D2723">
            <v>630700</v>
          </cell>
        </row>
        <row r="2724">
          <cell r="A2724">
            <v>10683</v>
          </cell>
          <cell r="B2724" t="str">
            <v>TEE EN ACERO Ø 16" x 16" CON EXTREMO ESPIGO/CAMPANA Y BRIDA EN LA DERIVACION (ACERO) (Incluye suministro e instalación)</v>
          </cell>
          <cell r="C2724" t="str">
            <v>UN</v>
          </cell>
          <cell r="D2724">
            <v>2427600</v>
          </cell>
        </row>
        <row r="2725">
          <cell r="A2725">
            <v>10684</v>
          </cell>
          <cell r="B2725" t="str">
            <v>VENTOSA DE DOBLE ACCIÓN DE 2" DE BRIDA (A)</v>
          </cell>
          <cell r="C2725" t="str">
            <v>UN</v>
          </cell>
          <cell r="D2725">
            <v>417571</v>
          </cell>
        </row>
        <row r="2726">
          <cell r="A2726">
            <v>10685</v>
          </cell>
          <cell r="B2726" t="str">
            <v>CODO EN ACERO D=16" ENTRE 22 1/2° Y 45  L=0.60 m x 0.60 m, JUNTA ESPIGO-CAMPANA CON EMPAQUE CAUCHO. CON REVEST. INTER. Y RECUBRIMIENTO EXT. EN MORTERO DE CEMENTO. PRESIÓN TRABAJO 150 PSI</v>
          </cell>
          <cell r="C2726" t="str">
            <v>UN</v>
          </cell>
          <cell r="D2726">
            <v>3133508</v>
          </cell>
        </row>
        <row r="2727">
          <cell r="A2727">
            <v>10686</v>
          </cell>
          <cell r="B2727" t="str">
            <v>TEE EN ACERO Ø 24"x16" CON EXTREMO ESPIGO/CAMPANA Y BRIDA EN LA DERIVACION (ACERO) (Incluye suministro e instalación)</v>
          </cell>
          <cell r="C2727" t="str">
            <v>UN</v>
          </cell>
          <cell r="D2727">
            <v>4646950</v>
          </cell>
        </row>
        <row r="2728">
          <cell r="A2728">
            <v>10687</v>
          </cell>
          <cell r="B2728" t="str">
            <v>CODO EN ACERO D=16" ENTRE 67.5° Y 90  L=1.25 m x 1.25 m, INCLUYE UNIONES ESPIGO-CAMPANA CON EMPAQUE CAUCHO. CON REVESTIMIENTO INTERIOR Y EXTERIOR EN MORTERO DE CEMENTO. PRESIÓN TRABAJO 150 PSI</v>
          </cell>
          <cell r="C2728" t="str">
            <v>UN</v>
          </cell>
          <cell r="D2728">
            <v>5608589</v>
          </cell>
        </row>
        <row r="2729">
          <cell r="A2729">
            <v>10688</v>
          </cell>
          <cell r="B2729" t="str">
            <v>CODO EN ACERO D=4"</v>
          </cell>
          <cell r="C2729" t="str">
            <v>UN</v>
          </cell>
          <cell r="D2729">
            <v>77826</v>
          </cell>
        </row>
        <row r="2730">
          <cell r="A2730">
            <v>10689</v>
          </cell>
          <cell r="B2730" t="str">
            <v>SEÑAL METÁLICA DEINITIVA DOBLE DE 0.75x0.75m REFLECTIVO GRADO INGENIERÍA ÁNGULOS DE 2x1/4", LÁMINA CLA. 16 PINTADA UNA CARA PINTURA ELECTROSTÁTICA. INCL. POSTE</v>
          </cell>
          <cell r="C2730" t="str">
            <v>UN</v>
          </cell>
          <cell r="D2730">
            <v>416500</v>
          </cell>
        </row>
        <row r="2731">
          <cell r="A2731">
            <v>10690</v>
          </cell>
          <cell r="B2731" t="str">
            <v>CODO EN ACERO D=16" ENTRE 45° y 67.5°   JUNTA ESPIGO-CAMPANA CON EMPAQUE CAUCHO.  REVESTIMIENTO INTERIOR Y EXTERIOR EN MORTERO DE CEMENTO. L=0.85X0.85M PRESIÓN TRABAJO 150 PSI</v>
          </cell>
          <cell r="C2731" t="str">
            <v>UN</v>
          </cell>
          <cell r="D2731">
            <v>4578287</v>
          </cell>
        </row>
        <row r="2732">
          <cell r="A2732">
            <v>10691</v>
          </cell>
          <cell r="B2732" t="str">
            <v>TAPON DE ACERO 16" SOLDADO</v>
          </cell>
          <cell r="C2732" t="str">
            <v>UN</v>
          </cell>
          <cell r="D2732">
            <v>684250</v>
          </cell>
        </row>
        <row r="2733">
          <cell r="A2733">
            <v>10692</v>
          </cell>
          <cell r="B2733" t="str">
            <v>SEÑAL DOBLE DE 60 CM, REFLECTIVO ALTA DENSIDAD TIPO IV EN LAMINA GALVANIZADA, PEDESTAL EN ANGULO SP/SR/SI. (SUMINISTRO E INSTALACION)</v>
          </cell>
          <cell r="C2733" t="str">
            <v>UN</v>
          </cell>
          <cell r="D2733">
            <v>273700</v>
          </cell>
        </row>
        <row r="2734">
          <cell r="A2734">
            <v>10693</v>
          </cell>
          <cell r="B2734" t="str">
            <v>TUBO AC 150 PSI D=16" SOLDADO</v>
          </cell>
          <cell r="C2734" t="str">
            <v>ML</v>
          </cell>
          <cell r="D2734">
            <v>499800</v>
          </cell>
        </row>
        <row r="2735">
          <cell r="A2735">
            <v>10694</v>
          </cell>
          <cell r="B2735" t="str">
            <v>SEÑAL VERTICAL REGLAMENTARIA CICLORRUTA (D= 45cm) CON PLAQUETA. INCLUYE POSTE.</v>
          </cell>
          <cell r="C2735" t="str">
            <v>UN</v>
          </cell>
          <cell r="D2735">
            <v>261800</v>
          </cell>
        </row>
        <row r="2736">
          <cell r="A2736">
            <v>10695</v>
          </cell>
          <cell r="B2736" t="str">
            <v>TUBO EN ACERO SCH 40 D= 1"</v>
          </cell>
          <cell r="C2736" t="str">
            <v>ML</v>
          </cell>
          <cell r="D2736">
            <v>14299</v>
          </cell>
        </row>
        <row r="2737">
          <cell r="A2737">
            <v>10696</v>
          </cell>
          <cell r="B2737" t="str">
            <v>TUBO EN ACERO SCH 40 D= 1 1/2"</v>
          </cell>
          <cell r="C2737" t="str">
            <v>ML</v>
          </cell>
          <cell r="D2737">
            <v>22562</v>
          </cell>
        </row>
        <row r="2738">
          <cell r="A2738">
            <v>10697</v>
          </cell>
          <cell r="B2738" t="str">
            <v>SEÑAL VERTICAL INFORMATIVA CICLORUTA (D= 45cm x 45cm) CON PLAQUETA. INCLUYE POSTE. LÁMINA CALIBRE 16 PINTADA POR UNA CARA CON PINTURA ELECTROSTÁTICA</v>
          </cell>
          <cell r="C2738" t="str">
            <v>UN</v>
          </cell>
          <cell r="D2738">
            <v>261800</v>
          </cell>
        </row>
        <row r="2739">
          <cell r="A2739">
            <v>10698</v>
          </cell>
          <cell r="B2739" t="str">
            <v>SEÑAL VERTICAL GRUPO DE REGLAMENTARIAS TIPO CIRCULO (D= 60cm). INCLUYE POSTE.</v>
          </cell>
          <cell r="C2739" t="str">
            <v>UN</v>
          </cell>
          <cell r="D2739">
            <v>196350</v>
          </cell>
        </row>
        <row r="2740">
          <cell r="A2740">
            <v>10699</v>
          </cell>
          <cell r="B2740" t="str">
            <v>SEÑAL VERTICAL GRUPO DE REGLAMENTARIAS TIPO CIRCULO (D= 60cm). CON PLAQUETA. INCLUYE POSTE. REFLECTIVO GRADO ING. CON ÁNGULO DE 2" x 1/4" x 3m LÁMINA CAL. 16 PINTADA UNA CARA PINTURA ELECTROSTATICA</v>
          </cell>
          <cell r="C2740" t="str">
            <v>UN</v>
          </cell>
          <cell r="D2740">
            <v>249900</v>
          </cell>
        </row>
        <row r="2741">
          <cell r="A2741">
            <v>10700</v>
          </cell>
          <cell r="B2741" t="str">
            <v>CODO 90° PVC ALCANTARILLADO D=8"</v>
          </cell>
          <cell r="C2741" t="str">
            <v>UN</v>
          </cell>
          <cell r="D2741">
            <v>127605</v>
          </cell>
        </row>
        <row r="2742">
          <cell r="A2742">
            <v>10701</v>
          </cell>
          <cell r="B2742" t="str">
            <v>AIRE - MATERIAL PARTICULADO TAMAÑO 10 µ (PM 10).</v>
          </cell>
          <cell r="C2742" t="str">
            <v>DIA/MU</v>
          </cell>
          <cell r="D2742">
            <v>142800</v>
          </cell>
        </row>
        <row r="2743">
          <cell r="A2743">
            <v>10702</v>
          </cell>
          <cell r="B2743" t="str">
            <v>AIRE - MATERIAL PARTICULADO TAMAÑO 2.5 µ (PM2.5)</v>
          </cell>
          <cell r="C2743" t="str">
            <v>DIA/MU</v>
          </cell>
          <cell r="D2743">
            <v>238000</v>
          </cell>
        </row>
        <row r="2744">
          <cell r="A2744">
            <v>10703</v>
          </cell>
          <cell r="B2744" t="str">
            <v>PERNOS ROSCADO EN "U" PARA TUBERÍA D=6"</v>
          </cell>
          <cell r="C2744" t="str">
            <v>UN</v>
          </cell>
          <cell r="D2744">
            <v>21163</v>
          </cell>
        </row>
        <row r="2745">
          <cell r="A2745">
            <v>10704</v>
          </cell>
          <cell r="B2745" t="str">
            <v>AIRE - DIÓXIDOS DE NITRÓGENO (NO2)</v>
          </cell>
          <cell r="C2745" t="str">
            <v>DIA/MU</v>
          </cell>
          <cell r="D2745">
            <v>107100</v>
          </cell>
        </row>
        <row r="2746">
          <cell r="A2746">
            <v>10705</v>
          </cell>
          <cell r="B2746" t="str">
            <v>AIRE - DIÓXIDOS DE AZUFRE (SO2)</v>
          </cell>
          <cell r="C2746" t="str">
            <v>DIA/MU</v>
          </cell>
          <cell r="D2746">
            <v>119000</v>
          </cell>
        </row>
        <row r="2747">
          <cell r="A2747">
            <v>10706</v>
          </cell>
          <cell r="B2747" t="str">
            <v>PERNOS ROSCADO EN "U" PARA TUBERÍA D=3"</v>
          </cell>
          <cell r="C2747" t="str">
            <v>UN</v>
          </cell>
          <cell r="D2747">
            <v>7900</v>
          </cell>
        </row>
        <row r="2748">
          <cell r="A2748">
            <v>10707</v>
          </cell>
          <cell r="B2748" t="str">
            <v>LADRILLO PORTANTE PRENSADO P-V CELDA CIRCULAR (29X12X9)CM</v>
          </cell>
          <cell r="C2748" t="str">
            <v>UN</v>
          </cell>
          <cell r="D2748">
            <v>760</v>
          </cell>
        </row>
        <row r="2749">
          <cell r="A2749">
            <v>10708</v>
          </cell>
          <cell r="B2749" t="str">
            <v>AIRE - MONÓXIDO DE CARBONO (CO)</v>
          </cell>
          <cell r="C2749" t="str">
            <v>DIA/MU</v>
          </cell>
          <cell r="D2749">
            <v>142800</v>
          </cell>
        </row>
        <row r="2750">
          <cell r="A2750">
            <v>10709</v>
          </cell>
          <cell r="B2750" t="str">
            <v>AIRE - OZONO TROPOSFÉRICO (O3)</v>
          </cell>
          <cell r="C2750" t="str">
            <v>DIA/MU</v>
          </cell>
          <cell r="D2750">
            <v>142800</v>
          </cell>
        </row>
        <row r="2751">
          <cell r="A2751">
            <v>10710</v>
          </cell>
          <cell r="B2751" t="str">
            <v>POSTE TIPO MÁSTIL T1 (3.80m) EN TUBO SCH 40 GALVANIZADO Y PINTADO</v>
          </cell>
          <cell r="C2751" t="str">
            <v>UN</v>
          </cell>
          <cell r="D2751">
            <v>1707888</v>
          </cell>
        </row>
        <row r="2752">
          <cell r="A2752">
            <v>10712</v>
          </cell>
          <cell r="B2752" t="str">
            <v>TAPA VALVULA TIPO CHOROTE TRAFICO PESADO</v>
          </cell>
          <cell r="C2752" t="str">
            <v>UN</v>
          </cell>
          <cell r="D2752">
            <v>487900</v>
          </cell>
        </row>
        <row r="2753">
          <cell r="A2753">
            <v>10720</v>
          </cell>
          <cell r="B2753" t="str">
            <v>AGUA - CAUDAL (Q)</v>
          </cell>
          <cell r="C2753" t="str">
            <v>MUESTR</v>
          </cell>
          <cell r="D2753">
            <v>27132</v>
          </cell>
        </row>
        <row r="2754">
          <cell r="A2754">
            <v>10721</v>
          </cell>
          <cell r="B2754" t="str">
            <v>CÁMARA PREFABRICADA DE 110 CM - RECTA A 180° GRADOS</v>
          </cell>
          <cell r="C2754" t="str">
            <v>UN</v>
          </cell>
          <cell r="D2754">
            <v>4067203</v>
          </cell>
        </row>
        <row r="2755">
          <cell r="A2755">
            <v>10722</v>
          </cell>
          <cell r="B2755" t="str">
            <v>AGUA - DATOS HIDROBIOLÓGICOS (DEMANDA BÉNTICA Y BENTOS)</v>
          </cell>
          <cell r="C2755" t="str">
            <v>MUESTR</v>
          </cell>
          <cell r="D2755">
            <v>162509</v>
          </cell>
        </row>
        <row r="2756">
          <cell r="A2756">
            <v>10723</v>
          </cell>
          <cell r="B2756" t="str">
            <v>AGUA - E. COLI</v>
          </cell>
          <cell r="C2756" t="str">
            <v>MUESTR</v>
          </cell>
          <cell r="D2756">
            <v>47600</v>
          </cell>
        </row>
        <row r="2757">
          <cell r="A2757">
            <v>10728</v>
          </cell>
          <cell r="B2757" t="str">
            <v>AGUA - COLOR APARENTE</v>
          </cell>
          <cell r="C2757" t="str">
            <v>MUESTR</v>
          </cell>
          <cell r="D2757">
            <v>11900</v>
          </cell>
        </row>
        <row r="2758">
          <cell r="A2758">
            <v>10729</v>
          </cell>
          <cell r="B2758" t="str">
            <v>RUIDO - MONITOREO DE RUIDO</v>
          </cell>
          <cell r="C2758" t="str">
            <v>MUESTR</v>
          </cell>
          <cell r="D2758">
            <v>714000</v>
          </cell>
        </row>
        <row r="2759">
          <cell r="A2759">
            <v>10730</v>
          </cell>
          <cell r="B2759" t="str">
            <v>AZALEA (Incluye suministro) RANGO ALTURA DE SIEMBRE 0.80m INCLUYE TUTOR</v>
          </cell>
          <cell r="C2759" t="str">
            <v>M2</v>
          </cell>
          <cell r="D2759">
            <v>11900</v>
          </cell>
        </row>
        <row r="2760">
          <cell r="A2760">
            <v>10731</v>
          </cell>
          <cell r="B2760" t="str">
            <v>CODO DN 28" (700 mm) x CON ANGULO ENTRE 0° A 11.25° - NO INCLUYE TRANSPORTE</v>
          </cell>
          <cell r="C2760" t="str">
            <v>UN</v>
          </cell>
          <cell r="D2760">
            <v>6349959</v>
          </cell>
        </row>
        <row r="2761">
          <cell r="A2761">
            <v>10732</v>
          </cell>
          <cell r="B2761" t="str">
            <v>CODO G.RAD. PVC U.M. NORMA NTC 382 45° D=4" RDE 26</v>
          </cell>
          <cell r="C2761" t="str">
            <v>UN</v>
          </cell>
          <cell r="D2761">
            <v>73770</v>
          </cell>
        </row>
        <row r="2762">
          <cell r="A2762">
            <v>10733</v>
          </cell>
          <cell r="B2762" t="str">
            <v>VALVULA COMPUERTA ELASTICA HD DN D=12" PVC L.F.</v>
          </cell>
          <cell r="C2762" t="str">
            <v>UN</v>
          </cell>
          <cell r="D2762">
            <v>4498200</v>
          </cell>
        </row>
        <row r="2763">
          <cell r="A2763">
            <v>10734</v>
          </cell>
          <cell r="B2763" t="str">
            <v>VALVULA COMPUERTA ELASTICA HD DN D=8" PVC L.F.</v>
          </cell>
          <cell r="C2763" t="str">
            <v>UN</v>
          </cell>
          <cell r="D2763">
            <v>1927800</v>
          </cell>
        </row>
        <row r="2764">
          <cell r="A2764">
            <v>10735</v>
          </cell>
          <cell r="B2764" t="str">
            <v>AISLADOR SÍSMICO EN NEOPRENO Ø400mm x165mm. DUREZA 60 REFORZADA CON  LÁMINAS METÁLICAS INTERNAS (6UN A-36 DE 3mm Y 2UN A-36 DE 13mm). LRN 400x48</v>
          </cell>
          <cell r="C2764" t="str">
            <v>UN</v>
          </cell>
          <cell r="D2764">
            <v>1451250</v>
          </cell>
        </row>
        <row r="2765">
          <cell r="A2765">
            <v>10736</v>
          </cell>
          <cell r="B2765" t="str">
            <v>VALVULA COMPUERTA ELASTICA HD DN D=6" PVC L.F.</v>
          </cell>
          <cell r="C2765" t="str">
            <v>UN</v>
          </cell>
          <cell r="D2765">
            <v>1317330</v>
          </cell>
        </row>
        <row r="2766">
          <cell r="A2766">
            <v>10737</v>
          </cell>
          <cell r="B2766" t="str">
            <v>VALVULA COMPUERTA ELASTICA HD DN D=4" PVC L.F.</v>
          </cell>
          <cell r="C2766" t="str">
            <v>UN</v>
          </cell>
          <cell r="D2766">
            <v>681870</v>
          </cell>
        </row>
        <row r="2767">
          <cell r="A2767">
            <v>10738</v>
          </cell>
          <cell r="B2767" t="str">
            <v>AISLADOR SISMICO EN NEOPRENO Ø500mm x198mm. DUREZA 60 REFORZADA CON  LÁMINAS METÁLICAS INTERNAS (8UN A-36 DE 3mm Y 2UN A-36 DE 13mm). LRN 500x70</v>
          </cell>
          <cell r="C2767" t="str">
            <v>UN</v>
          </cell>
          <cell r="D2767">
            <v>2033998</v>
          </cell>
        </row>
        <row r="2768">
          <cell r="A2768">
            <v>10739</v>
          </cell>
          <cell r="B2768" t="str">
            <v>AISLADOR SISMICO EN NEOPRENO Ø500mm x 212mm. DUREZA 60 REFORZADA CON  LÁMINAS METÁLICAS INTERNAS (9N A-36 DE 3mm Y 2UN A-36 DE 13mm). LRN 500x80</v>
          </cell>
          <cell r="C2768" t="str">
            <v>UN</v>
          </cell>
          <cell r="D2768">
            <v>2174098</v>
          </cell>
        </row>
        <row r="2769">
          <cell r="A2769">
            <v>10740</v>
          </cell>
          <cell r="B2769" t="str">
            <v>CODO G.RAD. PVC U.M. NORMA NTC 382 11.25° D=4" RDE 26</v>
          </cell>
          <cell r="C2769" t="str">
            <v>UN</v>
          </cell>
          <cell r="D2769">
            <v>62480</v>
          </cell>
        </row>
        <row r="2770">
          <cell r="A2770">
            <v>10741</v>
          </cell>
          <cell r="B2770" t="str">
            <v>CODO G.RAD. PVC U.M. NORMA NTC 382 22.50° D=6" RDE 26</v>
          </cell>
          <cell r="C2770" t="str">
            <v>UN</v>
          </cell>
          <cell r="D2770">
            <v>192329</v>
          </cell>
        </row>
        <row r="2771">
          <cell r="A2771">
            <v>10743</v>
          </cell>
          <cell r="B2771" t="str">
            <v>AISLADOR SISMICO EN NEOPRENO Ø550mm x 203mm. DUREZA 60 REFORZADA CON  LÁMINAS METÁLICAS INTERNAS (9N A-36 DE 3mm Y 2UN A-36 DE 13mm). LRN 550x77</v>
          </cell>
          <cell r="C2771" t="str">
            <v>UN</v>
          </cell>
          <cell r="D2771">
            <v>2334142</v>
          </cell>
        </row>
        <row r="2772">
          <cell r="A2772">
            <v>10744</v>
          </cell>
          <cell r="B2772" t="str">
            <v>CODO G.RAD. PVC U.M. NORMA NTC 382 45° D=6" RDE 26</v>
          </cell>
          <cell r="C2772" t="str">
            <v>UN</v>
          </cell>
          <cell r="D2772">
            <v>159568</v>
          </cell>
        </row>
        <row r="2773">
          <cell r="A2773">
            <v>10745</v>
          </cell>
          <cell r="B2773" t="str">
            <v>AISLADOR SISMICO EN NEOPRENO Ø700mm x 209mm. DUREZA 60 REFORZADA CON  LÁMINAS METÁLICAS INTERNAS (9N A-36 DE 3mm Y 2UN A-36 DE 13mm). LRN 700x84</v>
          </cell>
          <cell r="C2773" t="str">
            <v>UN</v>
          </cell>
          <cell r="D2773">
            <v>3213411</v>
          </cell>
        </row>
        <row r="2774">
          <cell r="A2774">
            <v>10746</v>
          </cell>
          <cell r="B2774" t="str">
            <v>JUNTA VERTICAL D=24" (DV 1°33'33")</v>
          </cell>
          <cell r="C2774" t="str">
            <v>UN</v>
          </cell>
          <cell r="D2774">
            <v>8406398</v>
          </cell>
        </row>
        <row r="2775">
          <cell r="A2775">
            <v>10747</v>
          </cell>
          <cell r="B2775" t="str">
            <v>AMPLIACIÓN EXCÉNTRICA D=24" - D=27"</v>
          </cell>
          <cell r="C2775" t="str">
            <v>UN</v>
          </cell>
          <cell r="D2775">
            <v>9145150</v>
          </cell>
        </row>
        <row r="2776">
          <cell r="A2776">
            <v>10748</v>
          </cell>
          <cell r="B2776" t="str">
            <v>CODO HORIZONTAL DN 28 (700MM) CON ANGULO ENTRE 22.5° A 45°</v>
          </cell>
          <cell r="C2776" t="str">
            <v>UN</v>
          </cell>
          <cell r="D2776">
            <v>8639400</v>
          </cell>
        </row>
        <row r="2777">
          <cell r="A2777">
            <v>10749</v>
          </cell>
          <cell r="B2777" t="str">
            <v>CODO DN 28 (700MM) CON ANGULO ENTRE 11.25° A 22.5°</v>
          </cell>
          <cell r="C2777" t="str">
            <v>UN</v>
          </cell>
          <cell r="D2777">
            <v>12113879</v>
          </cell>
        </row>
        <row r="2778">
          <cell r="A2778">
            <v>10750</v>
          </cell>
          <cell r="B2778" t="str">
            <v>CODO DN 28 (700MM) CON ANGULO ENTRE 0° A 11.25°. CODO VERTICAL DV 7°23´54" L-L D=27°.</v>
          </cell>
          <cell r="C2778" t="str">
            <v>UN</v>
          </cell>
          <cell r="D2778">
            <v>6349959</v>
          </cell>
        </row>
        <row r="2779">
          <cell r="A2779">
            <v>10751</v>
          </cell>
          <cell r="B2779" t="str">
            <v>CODO DN 28 (700MM) CON ANGULO ENTRE 0° A 11.25°. CODO DV VERTICAL 5°39´59" L-L D=27°.</v>
          </cell>
          <cell r="C2779" t="str">
            <v>UN</v>
          </cell>
          <cell r="D2779">
            <v>6349959</v>
          </cell>
        </row>
        <row r="2780">
          <cell r="A2780">
            <v>10752</v>
          </cell>
          <cell r="B2780" t="str">
            <v>CODO HORIZONTAL DN 28 (700MM) CON ANGULO ENTRE 0° A 11.25°</v>
          </cell>
          <cell r="C2780" t="str">
            <v>UN</v>
          </cell>
          <cell r="D2780">
            <v>6349959</v>
          </cell>
        </row>
        <row r="2781">
          <cell r="A2781">
            <v>10753</v>
          </cell>
          <cell r="B2781" t="str">
            <v>CODO DN 28" (700 mm) x CON ANGULO ENTRE 11.25° A 22.5° - NO INCLUYE TRANSPORTE</v>
          </cell>
          <cell r="C2781" t="str">
            <v>UN</v>
          </cell>
          <cell r="D2781">
            <v>12113879</v>
          </cell>
        </row>
        <row r="2782">
          <cell r="A2782">
            <v>10754</v>
          </cell>
          <cell r="B2782" t="str">
            <v>REDUCCIÓN EXCÉNTRICA HD 27" x 24". Br PN10 x Br CL 125</v>
          </cell>
          <cell r="C2782" t="str">
            <v>UN</v>
          </cell>
          <cell r="D2782">
            <v>9145150</v>
          </cell>
        </row>
        <row r="2783">
          <cell r="A2783">
            <v>10755</v>
          </cell>
          <cell r="B2783" t="str">
            <v>UNIÓN JUNTA DE DESMONTAJE TIPO DRESSER Ø 4" 150 PSI</v>
          </cell>
          <cell r="C2783" t="str">
            <v>UN</v>
          </cell>
          <cell r="D2783">
            <v>535500</v>
          </cell>
        </row>
        <row r="2784">
          <cell r="A2784">
            <v>10756</v>
          </cell>
          <cell r="B2784" t="str">
            <v>VÁLVULA DE CHEQUE DE 4" 150 PSI EXTREMOS BRIDADOS.</v>
          </cell>
          <cell r="C2784" t="str">
            <v>UN</v>
          </cell>
          <cell r="D2784">
            <v>874650</v>
          </cell>
        </row>
        <row r="2785">
          <cell r="A2785">
            <v>10757</v>
          </cell>
          <cell r="B2785" t="str">
            <v>VÁLVULA VENTOSA HD COMBINADA TRIPLE ACCIÓN (TRIPLE EFECTO) D=3" EXTREMO EN BRIDA CLASE 150</v>
          </cell>
          <cell r="C2785" t="str">
            <v>UN</v>
          </cell>
          <cell r="D2785">
            <v>1016260</v>
          </cell>
        </row>
        <row r="2786">
          <cell r="A2786">
            <v>10758</v>
          </cell>
          <cell r="B2786" t="str">
            <v>VÁLVULA COMPUERTA ELÁSTICA EXTREMOS BRIDADOS. D=3"  150 PSI</v>
          </cell>
          <cell r="C2786" t="str">
            <v>UN</v>
          </cell>
          <cell r="D2786">
            <v>668780</v>
          </cell>
        </row>
        <row r="2787">
          <cell r="A2787">
            <v>10759</v>
          </cell>
          <cell r="B2787" t="str">
            <v>SISTEMA DE BOMBEO DE RED CONTRA INCENDIO ESTACIÓN ALIMENTADORA MOLINOS (TRONCAL CARACAS) (Incluye suministro y montaje).</v>
          </cell>
          <cell r="C2787" t="str">
            <v>GLB</v>
          </cell>
          <cell r="D2787">
            <v>125585822</v>
          </cell>
        </row>
        <row r="2788">
          <cell r="A2788">
            <v>10760</v>
          </cell>
          <cell r="B2788" t="str">
            <v>JUNTA DE DILATACIÓN ELASTOMÉRICA T-140 DESPLAZAMIENTO 70+/- mm</v>
          </cell>
          <cell r="C2788" t="str">
            <v>ML</v>
          </cell>
          <cell r="D2788">
            <v>1576967</v>
          </cell>
        </row>
        <row r="2789">
          <cell r="A2789">
            <v>10761</v>
          </cell>
          <cell r="B2789" t="str">
            <v>JUNTA DE DILATACIÓN ELASTOMÉRICA T-80 MOVIMIENTO 80mm+/-40mm</v>
          </cell>
          <cell r="C2789" t="str">
            <v>ML</v>
          </cell>
          <cell r="D2789">
            <v>714000</v>
          </cell>
        </row>
        <row r="2790">
          <cell r="A2790">
            <v>10762</v>
          </cell>
          <cell r="B2790" t="str">
            <v>CODO G.RAD. PVC U.M. NORMA NTC 382 11.25° D=6" RDE 26</v>
          </cell>
          <cell r="C2790" t="str">
            <v>UN</v>
          </cell>
          <cell r="D2790">
            <v>144483</v>
          </cell>
        </row>
        <row r="2791">
          <cell r="A2791">
            <v>10763</v>
          </cell>
          <cell r="B2791" t="str">
            <v>SISTEMA DE EXTINCIÓN DE RED CONTRA INCENDIO ESTACIÓN ALIMENTADORA MOLINOS. (Incluye suministro y montaje)</v>
          </cell>
          <cell r="C2791" t="str">
            <v>GLB</v>
          </cell>
          <cell r="D2791">
            <v>52535325</v>
          </cell>
        </row>
        <row r="2792">
          <cell r="A2792">
            <v>10764</v>
          </cell>
          <cell r="B2792" t="str">
            <v>LOGO DE LA ALCALDÍA O TRANSMILENIO EN ADHESIVO VINILICO ESMERILADO EFECTO SAND BLASTING FROSTED CRYSTAL. ALTO: 50cm LARGO: 50cm. SUMINISTRO E INSTALACIÓN</v>
          </cell>
          <cell r="C2792" t="str">
            <v>UN</v>
          </cell>
          <cell r="D2792">
            <v>95200</v>
          </cell>
        </row>
        <row r="2793">
          <cell r="A2793">
            <v>10765</v>
          </cell>
          <cell r="B2793" t="str">
            <v>SEÑAL DISCAPACITADOS EN VINILO CON ADHESIVO EN VINILO FUNDIDO. ALTO: 20cm LARGO: 20cm. SUMINISTRO E INSTALACIÓN</v>
          </cell>
          <cell r="C2793" t="str">
            <v>UN</v>
          </cell>
          <cell r="D2793">
            <v>58406</v>
          </cell>
        </row>
        <row r="2794">
          <cell r="A2794">
            <v>10766</v>
          </cell>
          <cell r="B2794" t="str">
            <v>LETREROS PUERTA PREFERENCIAL NIÑOS, DISCAPACITADOS, ANCIANOS, EMBARAZADAS EN ADHESIVO VINILICO CON ADHESIVOS EN VINILO FUNDIDO, COLOR, DOS TAMAÑOS. SUMINISTRO E INSTALACIÓN</v>
          </cell>
          <cell r="C2794" t="str">
            <v>UN</v>
          </cell>
          <cell r="D2794">
            <v>72581</v>
          </cell>
        </row>
        <row r="2795">
          <cell r="A2795">
            <v>10767</v>
          </cell>
          <cell r="B2795" t="str">
            <v>PINTURA DE TRÁFICO ESPESOR SECO 4mils PARA SEÑALIZACIÓN DE PISO EN PUERTA CORREDIZA SENCILLA, SEGÚN MANUAL DE IMAGEN DE TRANSMILENIO - Incluye suministro y aplicación</v>
          </cell>
          <cell r="C2795" t="str">
            <v>M2</v>
          </cell>
          <cell r="D2795">
            <v>102229</v>
          </cell>
        </row>
        <row r="2796">
          <cell r="A2796">
            <v>10768</v>
          </cell>
          <cell r="B2796" t="str">
            <v>PINTURA DE TRÁFICO ESPESOR SECO 4mils PARA SEÑALIZACIÓN DE PISO EN PUERTA CORREDIZA TELESCÓPICA, SEGÚN MANUAL DE IMAGEN DE TRANSMILENIO - Incluye suministro y aplicación</v>
          </cell>
          <cell r="C2796" t="str">
            <v>UN</v>
          </cell>
          <cell r="D2796">
            <v>118132</v>
          </cell>
        </row>
        <row r="2797">
          <cell r="A2797">
            <v>10769</v>
          </cell>
          <cell r="B2797" t="str">
            <v>SEÑAL TIPO VAGÓN EN LÁMINA, RECUBRIMIENTO POR AMBAS CARAS EN PELÍCULA REFLECTORA GRADO INGENIERÍA AZUL PARA EL FONDO Y BLANCO PARA NÚMERO O LETRA. SEGÚN MANUAL DE IMAGEN TRANSMILENIO. SUMIN. E INSTAL.</v>
          </cell>
          <cell r="C2797" t="str">
            <v>UN</v>
          </cell>
          <cell r="D2797">
            <v>80876</v>
          </cell>
        </row>
        <row r="2798">
          <cell r="A2798">
            <v>10770</v>
          </cell>
          <cell r="B2798" t="str">
            <v>SEÑAL TIPO DE FRECUENCIA EN LÁMINA, RECUBRIMIENTO POR AMBAS CARAS EN PELÍCULA REFLECTORA GRADO INGENIERÍA AZUL PARA EL FONDO Y BLANCO PARA NÚMERO O LETRA. SEGÚN MANUAL DE IMAGEN TRANSMILENIO.</v>
          </cell>
          <cell r="C2798" t="str">
            <v>UN</v>
          </cell>
          <cell r="D2798">
            <v>77350</v>
          </cell>
        </row>
        <row r="2799">
          <cell r="A2799">
            <v>10771</v>
          </cell>
          <cell r="B2799" t="str">
            <v>BANDERA Y ÁNGULO PORTABANDERA, SEGÚN MANUAL DE IMAGEN TRANSMILENIO. INCLUYE ELEMENTOS DE FIJACIÓN. SUMINISTRO E INSTALACIÓN</v>
          </cell>
          <cell r="C2799" t="str">
            <v>UN</v>
          </cell>
          <cell r="D2799">
            <v>147665</v>
          </cell>
        </row>
        <row r="2800">
          <cell r="A2800">
            <v>10772</v>
          </cell>
          <cell r="B2800" t="str">
            <v>SEÑAL DE ALINEACIÓN BUS, SEGÚN MANUAL DE IMAGEN TRANSMILENIO. INCLUYE ELEMENTOS DE FIJACIÓN. SUMINISTRO E INSTALACIÓN</v>
          </cell>
          <cell r="C2800" t="str">
            <v>UN</v>
          </cell>
          <cell r="D2800">
            <v>34076</v>
          </cell>
        </row>
        <row r="2801">
          <cell r="A2801">
            <v>10773</v>
          </cell>
          <cell r="B2801" t="str">
            <v>RUTEROS VALLAS EN VINILO CON ADHESIVO EN VINILO FUNDIDO SOBRE PS CALIBRE 80. SEGÚN MANUAL DE IMAGEN TRANSMILENIO. SUMINISTRO E INSTALACIÓN</v>
          </cell>
          <cell r="C2801" t="str">
            <v>UN</v>
          </cell>
          <cell r="D2801">
            <v>19310</v>
          </cell>
        </row>
        <row r="2802">
          <cell r="A2802">
            <v>10774</v>
          </cell>
          <cell r="B2802" t="str">
            <v>RUTEROS MONTAJE RUTA FÁCIL EN VINILO CON ADHESIVO EN VINILO FUNDIDO 32cm x 16cm SOBRE IMPRESIÓN. SEGÚN MANUAL DE IMAGEN TRANSMILENIO. SUMINISTRO E INSTALACIÓN</v>
          </cell>
          <cell r="C2802" t="str">
            <v>UN</v>
          </cell>
          <cell r="D2802">
            <v>65807</v>
          </cell>
        </row>
        <row r="2803">
          <cell r="A2803">
            <v>10775</v>
          </cell>
          <cell r="B2803" t="str">
            <v>RUTEROS MONTANTE EN VINILO CON ADHESIVO EN VINILO FUNDIDO SOBRE IMPRESIÓN DIGITAL SOBRE PS CALIBRE 80. SEGÚN MANUAL DE IMAGEN TRANSMILENIO. SUMINISTRO E INSTALACIÓN.</v>
          </cell>
          <cell r="C2803" t="str">
            <v>UN</v>
          </cell>
          <cell r="D2803">
            <v>59066</v>
          </cell>
        </row>
        <row r="2804">
          <cell r="A2804">
            <v>10776</v>
          </cell>
          <cell r="B2804" t="str">
            <v>RUTEROS MONTANTE SERVICIOS Y HORARIOS + INFORMACIÓN + RIELES. SEGÚN MANUAL DE IMAGEN TRANSMILENIO. SUMINISTRO E INSTALACIÓN.</v>
          </cell>
          <cell r="C2804" t="str">
            <v>UN</v>
          </cell>
          <cell r="D2804">
            <v>79647</v>
          </cell>
        </row>
        <row r="2805">
          <cell r="A2805">
            <v>10777</v>
          </cell>
          <cell r="B2805" t="str">
            <v>YEE REDUCIDA PVC SANITARIA 4" x 3"</v>
          </cell>
          <cell r="C2805" t="str">
            <v>UN</v>
          </cell>
          <cell r="D2805">
            <v>19191</v>
          </cell>
        </row>
        <row r="2806">
          <cell r="A2806">
            <v>10778</v>
          </cell>
          <cell r="B2806" t="str">
            <v>VIDRIO TEMPLADO DE 10MM CON PELÍCULA SAND BLASTING</v>
          </cell>
          <cell r="C2806" t="str">
            <v>M2</v>
          </cell>
          <cell r="D2806">
            <v>226913</v>
          </cell>
        </row>
        <row r="2807">
          <cell r="A2807">
            <v>10779</v>
          </cell>
          <cell r="B2807" t="str">
            <v>MESÓN EN CONCRETO CON GRANITO FUNDIDO EN TODAS SUS CARAS VISTAS</v>
          </cell>
          <cell r="C2807" t="str">
            <v>ML</v>
          </cell>
          <cell r="D2807">
            <v>75855</v>
          </cell>
        </row>
        <row r="2808">
          <cell r="A2808">
            <v>10780</v>
          </cell>
          <cell r="B2808" t="str">
            <v>PANEL SEPARADOR DE ORINALES 0.50m x 1.50m ANCLADO A MURO EN LÁMINA DE ACERO INOXIDABLE MATE CAL. 18</v>
          </cell>
          <cell r="C2808" t="str">
            <v>ML</v>
          </cell>
          <cell r="D2808">
            <v>578613</v>
          </cell>
        </row>
        <row r="2809">
          <cell r="A2809">
            <v>10781</v>
          </cell>
          <cell r="B2809" t="str">
            <v>INTERRUPTOR DETECTOR DE POSICION ASOCIADA CON EL SISTEMA DE DETECCION Y ALARMA DE INCENDIO  D=2 1/2" (DN 65 mm)</v>
          </cell>
          <cell r="C2809" t="str">
            <v>UN</v>
          </cell>
          <cell r="D2809">
            <v>578340</v>
          </cell>
        </row>
        <row r="2810">
          <cell r="A2810">
            <v>10782</v>
          </cell>
          <cell r="B2810" t="str">
            <v>QUIEBRA SOL METÁLICO</v>
          </cell>
          <cell r="C2810" t="str">
            <v>M2</v>
          </cell>
          <cell r="D2810">
            <v>292295</v>
          </cell>
        </row>
        <row r="2811">
          <cell r="A2811">
            <v>10783</v>
          </cell>
          <cell r="B2811" t="str">
            <v>CONDUCTORES DE ALUMINIO 4X(1X2/0) AWG AISLADO HFFR 600 V C.A.</v>
          </cell>
          <cell r="C2811" t="str">
            <v>ML</v>
          </cell>
          <cell r="D2811">
            <v>6023</v>
          </cell>
        </row>
        <row r="2812">
          <cell r="A2812">
            <v>10784</v>
          </cell>
          <cell r="B2812" t="str">
            <v>INTERRUPTOR DETECTOR DE POSICION ASOCIADA CON EL SISTEMA DE DETECCION Y ALARMA DE INCENDIO  D=4" (DN 100mm)</v>
          </cell>
          <cell r="C2812" t="str">
            <v>UN</v>
          </cell>
          <cell r="D2812">
            <v>578340</v>
          </cell>
        </row>
        <row r="2813">
          <cell r="A2813">
            <v>10785</v>
          </cell>
          <cell r="B2813" t="str">
            <v>ALAMBRÓN DE ALUMINIO 70 MM</v>
          </cell>
          <cell r="C2813" t="str">
            <v>ML</v>
          </cell>
          <cell r="D2813">
            <v>2499</v>
          </cell>
        </row>
        <row r="2814">
          <cell r="A2814">
            <v>10787</v>
          </cell>
          <cell r="B2814" t="str">
            <v>SIFON PVC 135° D=3"</v>
          </cell>
          <cell r="C2814" t="str">
            <v>UN</v>
          </cell>
          <cell r="D2814">
            <v>9193</v>
          </cell>
        </row>
        <row r="2815">
          <cell r="A2815">
            <v>10788</v>
          </cell>
          <cell r="B2815" t="str">
            <v>BARRA SOPORTE BAÑO MOVILIDAD REDUCIDA</v>
          </cell>
          <cell r="C2815" t="str">
            <v>UN</v>
          </cell>
          <cell r="D2815">
            <v>341900</v>
          </cell>
        </row>
        <row r="2816">
          <cell r="A2816">
            <v>10789</v>
          </cell>
          <cell r="B2816" t="str">
            <v>ABRAZADERA PARA ALAMBRÓN DE ALUMINIO 70 MM</v>
          </cell>
          <cell r="C2816" t="str">
            <v>UN</v>
          </cell>
          <cell r="D2816">
            <v>126485</v>
          </cell>
        </row>
        <row r="2817">
          <cell r="A2817">
            <v>10790</v>
          </cell>
          <cell r="B2817" t="str">
            <v>PUERTA METÁLICA CON REJILLA DE 0.80 m x 2.10 m.</v>
          </cell>
          <cell r="C2817" t="str">
            <v>M2</v>
          </cell>
          <cell r="D2817">
            <v>386900</v>
          </cell>
        </row>
        <row r="2818">
          <cell r="A2818">
            <v>10791</v>
          </cell>
          <cell r="B2818" t="str">
            <v>POSTE METÁLICO AP, H=8M (INCLUYE SUMINISTRO, IZAJE, APLOMADO E INSTALACIÓN. INCLUYE BRAZO SENCILLO Y BRAZO SEGÚN NORMA AP802)</v>
          </cell>
          <cell r="C2818" t="str">
            <v>UN</v>
          </cell>
          <cell r="D2818">
            <v>1326850</v>
          </cell>
        </row>
        <row r="2819">
          <cell r="A2819">
            <v>10792</v>
          </cell>
          <cell r="B2819" t="str">
            <v>LUMINARIA PANEL LED 1.20 X 0.30MT. INSTALADA EN EL TECHO. INCLUYE SUMINISTRO E INSTALACIÓN, 42W 120V C.A 4396LM</v>
          </cell>
          <cell r="C2819" t="str">
            <v>UN</v>
          </cell>
          <cell r="D2819">
            <v>101150</v>
          </cell>
        </row>
        <row r="2820">
          <cell r="A2820">
            <v>10793</v>
          </cell>
          <cell r="B2820" t="str">
            <v>TOPE LLANTA</v>
          </cell>
          <cell r="C2820" t="str">
            <v>UN</v>
          </cell>
          <cell r="D2820">
            <v>31950</v>
          </cell>
        </row>
        <row r="2821">
          <cell r="A2821">
            <v>10794</v>
          </cell>
          <cell r="B2821" t="str">
            <v>SIFON PVC 135° D=4"</v>
          </cell>
          <cell r="C2821" t="str">
            <v>UN</v>
          </cell>
          <cell r="D2821">
            <v>13900</v>
          </cell>
        </row>
        <row r="2822">
          <cell r="A2822">
            <v>10795</v>
          </cell>
          <cell r="B2822" t="str">
            <v>LUMINARIA PANEL LED 60 X 60CM. INSTALADA EN EL TECHO. INCLUYE SUMINISTRO E INSTALACIÓN, 33W 120V C.A 3520LM</v>
          </cell>
          <cell r="C2822" t="str">
            <v>UN</v>
          </cell>
          <cell r="D2822">
            <v>70151</v>
          </cell>
        </row>
        <row r="2823">
          <cell r="A2823">
            <v>10796</v>
          </cell>
          <cell r="B2823" t="str">
            <v>LUMINARIA PANEL LED  REDONDO INSTALADA EN EL TECHO. INCLUYE SUMINISTRO E INSTALACIÓN, 12W 120V C.A 710LM</v>
          </cell>
          <cell r="C2823" t="str">
            <v>UN</v>
          </cell>
          <cell r="D2823">
            <v>11031</v>
          </cell>
        </row>
        <row r="2824">
          <cell r="A2824">
            <v>10797</v>
          </cell>
          <cell r="B2824" t="str">
            <v>TABLERO DE TRANSFERENCIA AUTOMÁTICA CON INTERRUPTORES 800 A Y ELEMENTOS DE CONTROL INCLUIDOS. INCLUYE SUMINISTRO E INSTALACIÓN.</v>
          </cell>
          <cell r="C2824" t="str">
            <v>UN</v>
          </cell>
          <cell r="D2824">
            <v>62405741</v>
          </cell>
        </row>
        <row r="2825">
          <cell r="A2825">
            <v>10798</v>
          </cell>
          <cell r="B2825" t="str">
            <v>LUMINARIA PANEL LED  REDONDO INSTALADA EN EL TECHO. INCLUYE SUMINISTRO E INSTALACIÓN, 105W 120V C.A 11792LM</v>
          </cell>
          <cell r="C2825" t="str">
            <v>UN</v>
          </cell>
          <cell r="D2825">
            <v>618800</v>
          </cell>
        </row>
        <row r="2826">
          <cell r="A2826">
            <v>10799</v>
          </cell>
          <cell r="B2826" t="str">
            <v>LUMINARIA PANEL LED  REDONDO INSTALADA EN EL TECHO (CARPA TALLER). INCLUYE SUMINISTRO E INSTALACIÓN, 140W 120V C.A 15947LM</v>
          </cell>
          <cell r="C2826" t="str">
            <v>UN</v>
          </cell>
          <cell r="D2826">
            <v>618800</v>
          </cell>
        </row>
        <row r="2827">
          <cell r="A2827">
            <v>10800</v>
          </cell>
          <cell r="B2827" t="str">
            <v>REDUCCION SANITARIA PVC E.L.  D= 4" x 3" (BUJE SOLDADO)</v>
          </cell>
          <cell r="C2827" t="str">
            <v>UN</v>
          </cell>
          <cell r="D2827">
            <v>5400</v>
          </cell>
        </row>
        <row r="2828">
          <cell r="A2828">
            <v>10801</v>
          </cell>
          <cell r="B2828" t="str">
            <v>LUMINARIA PANEL LED  REDONDO INSTALADA EN EL TECHO (CÁRCAMO TALLER). INCLUYE SUMINISTRO E INSTALACIÓN, 52W 120V C.A 5700LM</v>
          </cell>
          <cell r="C2828" t="str">
            <v>UN</v>
          </cell>
          <cell r="D2828">
            <v>252678</v>
          </cell>
        </row>
        <row r="2829">
          <cell r="A2829">
            <v>10802</v>
          </cell>
          <cell r="B2829" t="str">
            <v>PLANTA ELÉCTRICA DIESEL 200 Kw a 2600 m.s.n.m. MODELO DE165 @ 1800 RPM SUMINISTRO E INSTALACIÓN. CAPACIDAD NOMINAL 150eKw</v>
          </cell>
          <cell r="C2829" t="str">
            <v>UN</v>
          </cell>
          <cell r="D2829">
            <v>112455000</v>
          </cell>
        </row>
        <row r="2830">
          <cell r="A2830">
            <v>10803</v>
          </cell>
          <cell r="B2830" t="str">
            <v>TABLERO DE DISTRIBUCIÓN PRINCIPAL (TDP) A 208/120V C.A. TRIFÁSICO 5 HILOS CON BARRA NEUTRO Y TIERRA. BREAKERS TRIFÁSICOS DE 1x200A, 3x100A, 1x80A, 1x60A, 3x50A, 1x40A, 3x30A. SUMINISTRO E INSTALACIÓN</v>
          </cell>
          <cell r="C2830" t="str">
            <v>UN</v>
          </cell>
          <cell r="D2830">
            <v>7015413</v>
          </cell>
        </row>
        <row r="2831">
          <cell r="A2831">
            <v>10804</v>
          </cell>
          <cell r="B2831" t="str">
            <v>UPS 0.5 KVA, MONOFÁSICA 120 VCA, RESPALDO DE 15 MINUTOS</v>
          </cell>
          <cell r="C2831" t="str">
            <v>UN</v>
          </cell>
          <cell r="D2831">
            <v>139000</v>
          </cell>
        </row>
        <row r="2832">
          <cell r="A2832">
            <v>10805</v>
          </cell>
          <cell r="B2832" t="str">
            <v>CONDUCTORES DE ALUMINIO 4X(1X300) KCMIL AISLADO HFFR 600 V C.A.</v>
          </cell>
          <cell r="C2832" t="str">
            <v>ML</v>
          </cell>
          <cell r="D2832">
            <v>10479</v>
          </cell>
        </row>
        <row r="2833">
          <cell r="A2833">
            <v>10806</v>
          </cell>
          <cell r="B2833" t="str">
            <v>CONDUCTORES DE ALUMINIO 4X(1X4/0) AWG AISLADO HFFR 600 V C.A.</v>
          </cell>
          <cell r="C2833" t="str">
            <v>ML</v>
          </cell>
          <cell r="D2833">
            <v>7125</v>
          </cell>
        </row>
        <row r="2834">
          <cell r="A2834">
            <v>10807</v>
          </cell>
          <cell r="B2834" t="str">
            <v>CONDUCTORES DE ALUMINIO 4X(1X350) KCMIL AISLADO HFFR 600 V C.A.</v>
          </cell>
          <cell r="C2834" t="str">
            <v>ML</v>
          </cell>
          <cell r="D2834">
            <v>11448</v>
          </cell>
        </row>
        <row r="2835">
          <cell r="A2835">
            <v>10808</v>
          </cell>
          <cell r="B2835" t="str">
            <v>ACCESORIOS DE INSTALACIÓN ADICIONALES: CONDULETAS, CONECTORES, RECTOS, ADAPTADOR PVC A EMT, CAJAS METÁLICAS 5800 ENTRE OTROS</v>
          </cell>
          <cell r="C2835" t="str">
            <v>UN</v>
          </cell>
          <cell r="D2835">
            <v>54041</v>
          </cell>
        </row>
        <row r="2836">
          <cell r="A2836">
            <v>10809</v>
          </cell>
          <cell r="B2836" t="str">
            <v>MÓDULO DE RELÉ DEL SISTEMA DE DETECCIÓN Y ALARMA (DIRECCIONABLE)</v>
          </cell>
          <cell r="C2836" t="str">
            <v>UN</v>
          </cell>
          <cell r="D2836">
            <v>264180</v>
          </cell>
        </row>
        <row r="2837">
          <cell r="A2837">
            <v>10810</v>
          </cell>
          <cell r="B2837" t="str">
            <v>CABLE MULTICONDUCTOR TIPO FPLR 2X18 AWG (USO DETECCIÓN Y ALARMA)</v>
          </cell>
          <cell r="C2837" t="str">
            <v>ML</v>
          </cell>
          <cell r="D2837">
            <v>1380</v>
          </cell>
        </row>
        <row r="2838">
          <cell r="A2838">
            <v>10811</v>
          </cell>
          <cell r="B2838" t="str">
            <v>CABLE MULTICONDUCTOR TIPO FPLR 2X16 AWG (USO DETECCIÓN Y ALARMA)</v>
          </cell>
          <cell r="C2838" t="str">
            <v>ML</v>
          </cell>
          <cell r="D2838">
            <v>2876</v>
          </cell>
        </row>
        <row r="2839">
          <cell r="A2839">
            <v>10812</v>
          </cell>
          <cell r="B2839" t="str">
            <v>ADAPTADOR PVC CONDUIT MACHO ROSCADO D=2"</v>
          </cell>
          <cell r="C2839" t="str">
            <v>UN</v>
          </cell>
          <cell r="D2839">
            <v>4345</v>
          </cell>
        </row>
        <row r="2840">
          <cell r="A2840">
            <v>10813</v>
          </cell>
          <cell r="B2840" t="str">
            <v>CODO 90° PVC E.L.  D= 2"</v>
          </cell>
          <cell r="C2840" t="str">
            <v>UN</v>
          </cell>
          <cell r="D2840">
            <v>15695</v>
          </cell>
        </row>
        <row r="2841">
          <cell r="A2841">
            <v>10814</v>
          </cell>
          <cell r="B2841" t="str">
            <v>CODO 90° E.L. PRESION PARA SOLDAR D= 2 1/2"</v>
          </cell>
          <cell r="C2841" t="str">
            <v>UN</v>
          </cell>
          <cell r="D2841">
            <v>31496</v>
          </cell>
        </row>
        <row r="2842">
          <cell r="A2842">
            <v>10815</v>
          </cell>
          <cell r="B2842" t="str">
            <v>REDUCCION CONCENTRICA PVC (2"X1")</v>
          </cell>
          <cell r="C2842" t="str">
            <v>UN</v>
          </cell>
          <cell r="D2842">
            <v>4252</v>
          </cell>
        </row>
        <row r="2843">
          <cell r="A2843">
            <v>10816</v>
          </cell>
          <cell r="B2843" t="str">
            <v>CODO 45° E.L. PRESION PARA SOLDAR D= 2 1/2"</v>
          </cell>
          <cell r="C2843" t="str">
            <v>UN</v>
          </cell>
          <cell r="D2843">
            <v>33777</v>
          </cell>
        </row>
        <row r="2844">
          <cell r="A2844">
            <v>10817</v>
          </cell>
          <cell r="B2844" t="str">
            <v>TEE PVC PRESION E.L. PARA SOLDAR D=2 1/2"</v>
          </cell>
          <cell r="C2844" t="str">
            <v>UN</v>
          </cell>
          <cell r="D2844">
            <v>33145</v>
          </cell>
        </row>
        <row r="2845">
          <cell r="A2845">
            <v>10818</v>
          </cell>
          <cell r="B2845" t="str">
            <v>VALVULA DE CIERRE (Cheque) D=2 1/2" EN BRONCE.</v>
          </cell>
          <cell r="C2845" t="str">
            <v>UN</v>
          </cell>
          <cell r="D2845">
            <v>272800</v>
          </cell>
        </row>
        <row r="2846">
          <cell r="A2846">
            <v>10819</v>
          </cell>
          <cell r="B2846" t="str">
            <v>REDUCCIÓN PVC SOLDAR D= 1 1/4"" x  1/2"</v>
          </cell>
          <cell r="C2846" t="str">
            <v>UN</v>
          </cell>
          <cell r="D2846">
            <v>1800</v>
          </cell>
        </row>
        <row r="2847">
          <cell r="A2847">
            <v>10820</v>
          </cell>
          <cell r="B2847" t="str">
            <v>DISEÑO DE ESTRUCTURA COMPUESTA POR MATERIAL DE MEMBRANA , CABLES, POSTES, PLATINAS Y ACCESORIOS PARA CONEXIÓN AL PÓRTICO ESTRUCTURAL SOBRE EL CUAL VA INSTALADA. SUMINISTRO E INSTALACIÓN</v>
          </cell>
          <cell r="C2847" t="str">
            <v>M2</v>
          </cell>
          <cell r="D2847">
            <v>477273</v>
          </cell>
        </row>
        <row r="2848">
          <cell r="A2848">
            <v>10821</v>
          </cell>
          <cell r="B2848" t="str">
            <v>JUNTA DE DILATACIÓN ELASTOMÉRICA 80. INCLUYE SUMINISTRO E INSTALACIÓN</v>
          </cell>
          <cell r="C2848" t="str">
            <v>ML</v>
          </cell>
          <cell r="D2848">
            <v>1670182</v>
          </cell>
        </row>
        <row r="2849">
          <cell r="A2849">
            <v>10822</v>
          </cell>
          <cell r="B2849" t="str">
            <v>LUMINARIA LED I, 16 LED, RA03SIM, 21W, 4000°K  100-227 V</v>
          </cell>
          <cell r="C2849" t="str">
            <v>UN</v>
          </cell>
          <cell r="D2849">
            <v>950810</v>
          </cell>
        </row>
        <row r="2850">
          <cell r="A2850">
            <v>10823</v>
          </cell>
          <cell r="B2850" t="str">
            <v>LUMINARIA LED PARA AP IP 65/65  (CONJUNTO OPTICO/CONJUNTO ELECTRICO 74W, 4000°K 100-227 V 32 LEDS)</v>
          </cell>
          <cell r="C2850" t="str">
            <v>UN</v>
          </cell>
          <cell r="D2850">
            <v>1110329</v>
          </cell>
        </row>
        <row r="2851">
          <cell r="A2851">
            <v>10824</v>
          </cell>
          <cell r="B2851" t="str">
            <v>UPS 2.0 KVA</v>
          </cell>
          <cell r="C2851" t="str">
            <v>UN</v>
          </cell>
          <cell r="D2851">
            <v>1420860</v>
          </cell>
        </row>
        <row r="2852">
          <cell r="A2852">
            <v>10825</v>
          </cell>
          <cell r="B2852" t="str">
            <v>ESPECIES DE JARDINERÍA PORTE BAJO (CINTAS)</v>
          </cell>
          <cell r="C2852" t="str">
            <v>M2</v>
          </cell>
          <cell r="D2852">
            <v>1547</v>
          </cell>
        </row>
        <row r="2853">
          <cell r="A2853">
            <v>10826</v>
          </cell>
          <cell r="B2853" t="str">
            <v>CABLE DE 3X300 MCM XLPE 15KV-AL</v>
          </cell>
          <cell r="C2853" t="str">
            <v>ML</v>
          </cell>
          <cell r="D2853">
            <v>33700</v>
          </cell>
        </row>
        <row r="2854">
          <cell r="A2854">
            <v>10827</v>
          </cell>
          <cell r="B2854" t="str">
            <v>LUMINARIA LED II 32 LED. RA05MIL, 54W, 4000°K  100-227 V</v>
          </cell>
          <cell r="C2854" t="str">
            <v>UN</v>
          </cell>
          <cell r="D2854">
            <v>1077783</v>
          </cell>
        </row>
        <row r="2855">
          <cell r="A2855">
            <v>10828</v>
          </cell>
          <cell r="B2855" t="str">
            <v>AISLADOR DE SUSPENSIÓN ANSI-52-1</v>
          </cell>
          <cell r="C2855" t="str">
            <v>UN</v>
          </cell>
          <cell r="D2855">
            <v>22738</v>
          </cell>
        </row>
        <row r="2856">
          <cell r="A2856">
            <v>10829</v>
          </cell>
          <cell r="B2856" t="str">
            <v>CRUCETA DE MADERA DE 2.5M</v>
          </cell>
          <cell r="C2856" t="str">
            <v>UN</v>
          </cell>
          <cell r="D2856">
            <v>119000</v>
          </cell>
        </row>
        <row r="2857">
          <cell r="A2857">
            <v>10830</v>
          </cell>
          <cell r="B2857" t="str">
            <v>ESPECIES DE JARDINERÍA PORTE ALTO (GARRAS DE CANGURO)</v>
          </cell>
          <cell r="C2857" t="str">
            <v>M2</v>
          </cell>
          <cell r="D2857">
            <v>9520</v>
          </cell>
        </row>
        <row r="2858">
          <cell r="A2858">
            <v>10831</v>
          </cell>
          <cell r="B2858" t="str">
            <v>DIAGONAL METÁLICA EN VARILLA TIPO 1</v>
          </cell>
          <cell r="C2858" t="str">
            <v>UN</v>
          </cell>
          <cell r="D2858">
            <v>8300</v>
          </cell>
        </row>
        <row r="2859">
          <cell r="A2859">
            <v>10832</v>
          </cell>
          <cell r="B2859" t="str">
            <v>GRAPA TERMINAL TIPO RECTO</v>
          </cell>
          <cell r="C2859" t="str">
            <v>UN</v>
          </cell>
          <cell r="D2859">
            <v>18445</v>
          </cell>
        </row>
        <row r="2860">
          <cell r="A2860">
            <v>10833</v>
          </cell>
          <cell r="B2860" t="str">
            <v>HEBILLA DE ACERO INOXIDABLE 5/8"</v>
          </cell>
          <cell r="C2860" t="str">
            <v>UN</v>
          </cell>
          <cell r="D2860">
            <v>536</v>
          </cell>
        </row>
        <row r="2861">
          <cell r="A2861">
            <v>10834</v>
          </cell>
          <cell r="B2861" t="str">
            <v>LUMINARIA LED PARA TUNEL LED I, 32 LED, RA03SIM, 38W PARA ALUMBRADO PÚBLICO</v>
          </cell>
          <cell r="C2861" t="str">
            <v>UN</v>
          </cell>
          <cell r="D2861">
            <v>954587</v>
          </cell>
        </row>
        <row r="2862">
          <cell r="A2862">
            <v>10835</v>
          </cell>
          <cell r="B2862" t="str">
            <v>CINTA DE ACERO INOXIDABLE DE 5/8" X 0.03"</v>
          </cell>
          <cell r="C2862" t="str">
            <v>ML</v>
          </cell>
          <cell r="D2862">
            <v>2506</v>
          </cell>
        </row>
        <row r="2863">
          <cell r="A2863">
            <v>10836</v>
          </cell>
          <cell r="B2863" t="str">
            <v>POSTE METALICO GALVANIZADO EN CALIENTE H=14m CON BRAZO SENCILLO</v>
          </cell>
          <cell r="C2863" t="str">
            <v>UN</v>
          </cell>
          <cell r="D2863">
            <v>2719150</v>
          </cell>
        </row>
        <row r="2864">
          <cell r="A2864">
            <v>10837</v>
          </cell>
          <cell r="B2864" t="str">
            <v>DESCONECTADOR CUCHILLO MONOFÁSICO 400 A</v>
          </cell>
          <cell r="C2864" t="str">
            <v>UN</v>
          </cell>
          <cell r="D2864">
            <v>618800</v>
          </cell>
        </row>
        <row r="2865">
          <cell r="A2865">
            <v>10838</v>
          </cell>
          <cell r="B2865" t="str">
            <v>DESCARGADOR DE SOBRETENSIÓN ÓXIDO METÁLICO</v>
          </cell>
          <cell r="C2865" t="str">
            <v>UN</v>
          </cell>
          <cell r="D2865">
            <v>112000</v>
          </cell>
        </row>
        <row r="2866">
          <cell r="A2866">
            <v>10839</v>
          </cell>
          <cell r="B2866" t="str">
            <v>CONECTOR TERMINAL DE COMPRESIÓN TIPO VÁSTAGO. TIPO4</v>
          </cell>
          <cell r="C2866" t="str">
            <v>UN</v>
          </cell>
          <cell r="D2866">
            <v>39999</v>
          </cell>
        </row>
        <row r="2867">
          <cell r="A2867">
            <v>10840</v>
          </cell>
          <cell r="B2867" t="str">
            <v>APOYO ELASTOMÉRICO CIRCULAR REFORZADO DE d: 800mm Y H: 200mm CON 10 REFUERZOS DE 3.0mm D60</v>
          </cell>
          <cell r="C2867" t="str">
            <v>UN</v>
          </cell>
          <cell r="D2867">
            <v>3617600</v>
          </cell>
        </row>
        <row r="2868">
          <cell r="A2868">
            <v>10841</v>
          </cell>
          <cell r="B2868" t="str">
            <v>CONECTOR TIPO TORNILLO PARA PUESTA A TIERRA</v>
          </cell>
          <cell r="C2868" t="str">
            <v>UN</v>
          </cell>
          <cell r="D2868">
            <v>7854</v>
          </cell>
        </row>
        <row r="2869">
          <cell r="A2869">
            <v>10842</v>
          </cell>
          <cell r="B2869" t="str">
            <v>CONECTOR TIPO CUÑA</v>
          </cell>
          <cell r="C2869" t="str">
            <v>UN</v>
          </cell>
          <cell r="D2869">
            <v>12150</v>
          </cell>
        </row>
        <row r="2870">
          <cell r="A2870">
            <v>10843</v>
          </cell>
          <cell r="B2870" t="str">
            <v>ESPARRAGO DE 16 X 508MM (5/8" X 20")</v>
          </cell>
          <cell r="C2870" t="str">
            <v>UN</v>
          </cell>
          <cell r="D2870">
            <v>7213</v>
          </cell>
        </row>
        <row r="2871">
          <cell r="A2871">
            <v>10844</v>
          </cell>
          <cell r="B2871" t="str">
            <v>TUBERÍA DE ACERO GALVANIZADA D=4". Espesor del tubo (1.9mm)</v>
          </cell>
          <cell r="C2871" t="str">
            <v>ML</v>
          </cell>
          <cell r="D2871">
            <v>84292</v>
          </cell>
        </row>
        <row r="2872">
          <cell r="A2872">
            <v>10845</v>
          </cell>
          <cell r="B2872" t="str">
            <v>BOQUILLA GALVANIZADA D=4"</v>
          </cell>
          <cell r="C2872" t="str">
            <v>ML</v>
          </cell>
          <cell r="D2872">
            <v>12000</v>
          </cell>
        </row>
        <row r="2873">
          <cell r="A2873">
            <v>10846</v>
          </cell>
          <cell r="B2873" t="str">
            <v>APOYO DESLIZANTE (SLIDE FLON) DESPLAZAMIENTO TOTAL 220mm, CARGA 230 tf. 50x50x6cm SEGÚN PLANO</v>
          </cell>
          <cell r="C2873" t="str">
            <v>UN</v>
          </cell>
          <cell r="D2873">
            <v>4557843</v>
          </cell>
        </row>
        <row r="2874">
          <cell r="A2874">
            <v>10847</v>
          </cell>
          <cell r="B2874" t="str">
            <v>POSTE METALICO GALVANIZADO EN CALIENTE H=14m CON BRAZO DOBLE PROPOSITO DE 1.5m</v>
          </cell>
          <cell r="C2874" t="str">
            <v>UN</v>
          </cell>
          <cell r="D2874">
            <v>2778650</v>
          </cell>
        </row>
        <row r="2875">
          <cell r="A2875">
            <v>10848</v>
          </cell>
          <cell r="B2875" t="str">
            <v>CURVA DE ACERO GALVANIZADA DE 4" X 90°</v>
          </cell>
          <cell r="C2875" t="str">
            <v>ML</v>
          </cell>
          <cell r="D2875">
            <v>135400</v>
          </cell>
        </row>
        <row r="2876">
          <cell r="A2876">
            <v>10849</v>
          </cell>
          <cell r="B2876" t="str">
            <v>UNIÓN GALVANIZADA DE 4"</v>
          </cell>
          <cell r="C2876" t="str">
            <v>ML</v>
          </cell>
          <cell r="D2876">
            <v>15622</v>
          </cell>
        </row>
        <row r="2877">
          <cell r="A2877">
            <v>10850</v>
          </cell>
          <cell r="B2877" t="str">
            <v>ABRAZADERA DE UNA SALIDA PARA SUJECIÓN DE CABLES AL POSTE</v>
          </cell>
          <cell r="C2877" t="str">
            <v>ML</v>
          </cell>
          <cell r="D2877">
            <v>9322</v>
          </cell>
        </row>
        <row r="2878">
          <cell r="A2878">
            <v>10851</v>
          </cell>
          <cell r="B2878" t="str">
            <v>POSTE METALICO GALVANIZADO EN CALIENTE H=14m CON BRAZO TRIPLE PROPOSITO DE 1.5m</v>
          </cell>
          <cell r="C2878" t="str">
            <v>UN</v>
          </cell>
          <cell r="D2878">
            <v>2820300</v>
          </cell>
        </row>
        <row r="2879">
          <cell r="A2879">
            <v>10852</v>
          </cell>
          <cell r="B2879" t="str">
            <v>LUMINARIA REALED IV 128 LED, RA02SII, 200W COMPLETA PARA ALUMBRADO PÚBLICO</v>
          </cell>
          <cell r="C2879" t="str">
            <v>UN</v>
          </cell>
          <cell r="D2879">
            <v>3125892</v>
          </cell>
        </row>
        <row r="2880">
          <cell r="A2880">
            <v>10853</v>
          </cell>
          <cell r="B2880" t="str">
            <v>CARRO DE AVANCE PARA VOLADIZOS SUCESIVOS DE 150 TONELADAS</v>
          </cell>
          <cell r="C2880" t="str">
            <v>MES</v>
          </cell>
          <cell r="D2880">
            <v>59476200</v>
          </cell>
        </row>
        <row r="2881">
          <cell r="A2881">
            <v>10854</v>
          </cell>
          <cell r="B2881" t="str">
            <v>CIMBRA DE SOPORTE. FORZA ANDAMIOS Y FORZA ACERO LOSA</v>
          </cell>
          <cell r="C2881" t="str">
            <v>M2/DIA</v>
          </cell>
          <cell r="D2881">
            <v>9520</v>
          </cell>
        </row>
        <row r="2882">
          <cell r="A2882">
            <v>10855</v>
          </cell>
          <cell r="B2882" t="str">
            <v>CAJA METÁLICA DE PASO 30cmX30cmX10cm</v>
          </cell>
          <cell r="C2882" t="str">
            <v>UN</v>
          </cell>
          <cell r="D2882">
            <v>30550</v>
          </cell>
        </row>
        <row r="2883">
          <cell r="A2883">
            <v>10856</v>
          </cell>
          <cell r="B2883" t="str">
            <v>JUNTA DE DILATACIÓN ELASTOMÉRICA 250. INCLUYE SUMINISTRO E INSTALACIÓN</v>
          </cell>
          <cell r="C2883" t="str">
            <v>ML</v>
          </cell>
          <cell r="D2883">
            <v>3194104</v>
          </cell>
        </row>
        <row r="2884">
          <cell r="A2884">
            <v>10857</v>
          </cell>
          <cell r="B2884" t="str">
            <v>MEDIDOR ELECTRONICO TENSION 3X120/208 V CORRIENTE 10(100) A CLASE 1, NORMA AP 650.</v>
          </cell>
          <cell r="C2884" t="str">
            <v>UN</v>
          </cell>
          <cell r="D2884">
            <v>178500</v>
          </cell>
        </row>
        <row r="2885">
          <cell r="A2885">
            <v>10858</v>
          </cell>
          <cell r="B2885" t="str">
            <v>PUNTA CAPTADORA 5/8" DE DIÁMETRO TIPO FRANKLIN AL.</v>
          </cell>
          <cell r="C2885" t="str">
            <v>UN</v>
          </cell>
          <cell r="D2885">
            <v>41800</v>
          </cell>
        </row>
        <row r="2886">
          <cell r="A2886">
            <v>10859</v>
          </cell>
          <cell r="B2886" t="str">
            <v>CODO PREMOLDEADO DE 200 A</v>
          </cell>
          <cell r="C2886" t="str">
            <v>UN</v>
          </cell>
          <cell r="D2886">
            <v>202895</v>
          </cell>
        </row>
        <row r="2887">
          <cell r="A2887">
            <v>10860</v>
          </cell>
          <cell r="B2887" t="str">
            <v>INTERRUPTOR DE POSICION (SUPERVISIÓN) PARA VALVULA DE COMPUERTA Ø8" (DN200)</v>
          </cell>
          <cell r="C2887" t="str">
            <v>UN</v>
          </cell>
          <cell r="D2887">
            <v>868153</v>
          </cell>
        </row>
        <row r="2888">
          <cell r="A2888">
            <v>10861</v>
          </cell>
          <cell r="B2888" t="str">
            <v>BANDEJA METÁLICA SEMI GALVANIZADA DE 20cm DE ANCHO x 10cm DE ALTO EN TRAMOS DE 2.40m</v>
          </cell>
          <cell r="C2888" t="str">
            <v>ML</v>
          </cell>
          <cell r="D2888">
            <v>49237</v>
          </cell>
        </row>
        <row r="2889">
          <cell r="A2889">
            <v>10862</v>
          </cell>
          <cell r="B2889" t="str">
            <v>CAJA DE EMPALME PARA 12 HILOS MÍNIMO</v>
          </cell>
          <cell r="C2889" t="str">
            <v>UN</v>
          </cell>
          <cell r="D2889">
            <v>323100</v>
          </cell>
        </row>
        <row r="2890">
          <cell r="A2890">
            <v>10863</v>
          </cell>
          <cell r="B2890" t="str">
            <v>OTDR FIBRA ÓPTICA ALQUILER</v>
          </cell>
          <cell r="C2890" t="str">
            <v>DIA</v>
          </cell>
          <cell r="D2890">
            <v>50000</v>
          </cell>
        </row>
        <row r="2891">
          <cell r="A2891">
            <v>10864</v>
          </cell>
          <cell r="B2891" t="str">
            <v>FUSIONADOR DE FIBRA ÓPTICA ALQUILER</v>
          </cell>
          <cell r="C2891" t="str">
            <v>DIA</v>
          </cell>
          <cell r="D2891">
            <v>50000</v>
          </cell>
        </row>
        <row r="2892">
          <cell r="A2892">
            <v>10865</v>
          </cell>
          <cell r="B2892" t="str">
            <v>GEO BLOQUE Largo= 3.00m x ancho= 1.00m x Alto= 0.5m NTC 1359 DENSIDAD 25 Kg</v>
          </cell>
          <cell r="C2892" t="str">
            <v>UN</v>
          </cell>
          <cell r="D2892">
            <v>417244</v>
          </cell>
        </row>
        <row r="2893">
          <cell r="A2893">
            <v>10866</v>
          </cell>
          <cell r="B2893" t="str">
            <v>JUNTA VERTICAL CHAFLANADA D=27" (DV 1°57'22")</v>
          </cell>
          <cell r="C2893" t="str">
            <v>UN</v>
          </cell>
          <cell r="D2893">
            <v>12640815</v>
          </cell>
        </row>
        <row r="2894">
          <cell r="A2894">
            <v>10867</v>
          </cell>
          <cell r="B2894" t="str">
            <v>VÁLVULA DE AIRE BRIDADA PARA DESAGÜE TIPO APCO DN 1502"</v>
          </cell>
          <cell r="C2894" t="str">
            <v>UN</v>
          </cell>
          <cell r="D2894">
            <v>1004328</v>
          </cell>
        </row>
        <row r="2895">
          <cell r="A2895">
            <v>10868</v>
          </cell>
          <cell r="B2895" t="str">
            <v>CÁMARA PARA VÁLVULA DE AIRE TERR-NORMAL  E.D carg+volq.p/matriz DN100 a 400 Ce</v>
          </cell>
          <cell r="C2895" t="str">
            <v>UN</v>
          </cell>
          <cell r="D2895">
            <v>601595</v>
          </cell>
        </row>
        <row r="2896">
          <cell r="A2896">
            <v>10869</v>
          </cell>
          <cell r="B2896" t="str">
            <v>SUMINISTRO INSTALACIÓN HIDRÁULICA PARA VÁLVULA DE AIRE DN 150 EN LÍNEA DN 400</v>
          </cell>
          <cell r="C2896" t="str">
            <v>UN</v>
          </cell>
          <cell r="D2896">
            <v>354779</v>
          </cell>
        </row>
        <row r="2897">
          <cell r="A2897">
            <v>10870</v>
          </cell>
          <cell r="B2897" t="str">
            <v>VÁLVULA DE PURGA DN 250 COMPUESTA TIPO BRIDADA DE HIERRO DÚCTIL (HD) C/ELASTÓMERO</v>
          </cell>
          <cell r="C2897" t="str">
            <v>UN</v>
          </cell>
          <cell r="D2897">
            <v>253717</v>
          </cell>
        </row>
        <row r="2898">
          <cell r="A2898">
            <v>10871</v>
          </cell>
          <cell r="B2898" t="str">
            <v>SUMINISTRO INSTALACIÓN HIDRÁULICA PARA VÁLVULA DE AIRE DN 250 EN LÍNEA DN 400</v>
          </cell>
          <cell r="C2898" t="str">
            <v>UN</v>
          </cell>
          <cell r="D2898">
            <v>1108039</v>
          </cell>
        </row>
        <row r="2899">
          <cell r="A2899">
            <v>10872</v>
          </cell>
          <cell r="B2899" t="str">
            <v>TABLERO TRIFASICO CON PUERTA Y ESPACIO PARA TOTALIZADOR DE 24 CIRCUITOS CON BARRAJE DE 225A-BARRA NEUTRO-BARRA TIERRA-CHAPA Y LLAVE.</v>
          </cell>
          <cell r="C2899" t="str">
            <v>UN</v>
          </cell>
          <cell r="D2899">
            <v>303600</v>
          </cell>
        </row>
        <row r="2900">
          <cell r="A2900">
            <v>10873</v>
          </cell>
          <cell r="B2900" t="str">
            <v>CÁMARA PARA VÁLVULA DE PURGA DN 250 E INSTALACIÓN HIDRÁULICA</v>
          </cell>
          <cell r="C2900" t="str">
            <v>UN</v>
          </cell>
          <cell r="D2900">
            <v>806705</v>
          </cell>
        </row>
        <row r="2901">
          <cell r="A2901">
            <v>10874</v>
          </cell>
          <cell r="B2901" t="str">
            <v>TUBERÍA PVC-U UF NTP ISO 4435 SN 2 DN 300 INCLUYE ANILLO - SUMINISTRO</v>
          </cell>
          <cell r="C2901" t="str">
            <v>ML</v>
          </cell>
          <cell r="D2901">
            <v>5559</v>
          </cell>
        </row>
        <row r="2902">
          <cell r="A2902">
            <v>10875</v>
          </cell>
          <cell r="B2902" t="str">
            <v>TUBERÍA PVC-U UF t-normal DN 300 DE 1.26 A 1.560 m FROF. INSTALACIÓN</v>
          </cell>
          <cell r="C2902" t="str">
            <v>ML</v>
          </cell>
          <cell r="D2902">
            <v>8233</v>
          </cell>
        </row>
        <row r="2903">
          <cell r="A2903">
            <v>10876</v>
          </cell>
          <cell r="B2903" t="str">
            <v>POSTE METÁLICO AP, H=21M CON CANASTA DE ANCLAJE, CANASTA DE MANTENIMIENTO, SOPORTE PARA LUMINARIAS, LÍNEA DE VIDA Y PELDAÑOS. INCLUYE TRANSPORTE AL PORTAL AMÉRICAS</v>
          </cell>
          <cell r="C2903" t="str">
            <v>UN</v>
          </cell>
          <cell r="D2903">
            <v>10150700</v>
          </cell>
        </row>
        <row r="2904">
          <cell r="A2904">
            <v>10877</v>
          </cell>
          <cell r="B2904" t="str">
            <v>PROYECTOR LED PRO 600W 5000K, 120-277V, 6000 LM, CON DIFUSOR DE VIDRIO PLANO (INCLUYE ACCESORIOS DE FIJACION)</v>
          </cell>
          <cell r="C2904" t="str">
            <v>UN</v>
          </cell>
          <cell r="D2904">
            <v>3532604</v>
          </cell>
        </row>
        <row r="2905">
          <cell r="A2905">
            <v>10878</v>
          </cell>
          <cell r="B2905" t="str">
            <v>TRAGANTE CÚPULA 4" x 3" PLÁSTICAS</v>
          </cell>
          <cell r="C2905" t="str">
            <v>UN</v>
          </cell>
          <cell r="D2905">
            <v>7300</v>
          </cell>
        </row>
        <row r="2906">
          <cell r="A2906">
            <v>10879</v>
          </cell>
          <cell r="B2906" t="str">
            <v>PUERTA EN ALUMINIO Y VIDRIO DE 4 MM DE ESPESOR</v>
          </cell>
          <cell r="C2906" t="str">
            <v>UN</v>
          </cell>
          <cell r="D2906">
            <v>1499284</v>
          </cell>
        </row>
        <row r="2907">
          <cell r="A2907">
            <v>10880</v>
          </cell>
          <cell r="B2907" t="str">
            <v>MATERIAL GRANULAR TIPO B-400 PROVENIENTE DE CENTROS DE TRATAMIENTO Y/O APROVECHAMIENTO DE RCD</v>
          </cell>
          <cell r="C2907" t="str">
            <v>M3</v>
          </cell>
          <cell r="D2907">
            <v>33875</v>
          </cell>
        </row>
        <row r="2908">
          <cell r="A2908">
            <v>10881</v>
          </cell>
          <cell r="B2908" t="str">
            <v>BREAKER INDUSTRIAL 1X80 AMP</v>
          </cell>
          <cell r="C2908" t="str">
            <v>UN</v>
          </cell>
          <cell r="D2908">
            <v>110190</v>
          </cell>
        </row>
        <row r="2909">
          <cell r="A2909">
            <v>10882</v>
          </cell>
          <cell r="B2909" t="str">
            <v>CABLE ALUMINIO AISLADO THHW, 500 KCMIL AA8000-CPT 600V 90°C CT</v>
          </cell>
          <cell r="C2909" t="str">
            <v>ML</v>
          </cell>
          <cell r="D2909">
            <v>14400</v>
          </cell>
        </row>
        <row r="2910">
          <cell r="A2910">
            <v>10883</v>
          </cell>
          <cell r="B2910" t="str">
            <v>CERTIFICACIÓN DE RED - Proyecto ampliación estacionamiento Patio Portal Américas</v>
          </cell>
          <cell r="C2910" t="str">
            <v>ML</v>
          </cell>
          <cell r="D2910">
            <v>300000</v>
          </cell>
        </row>
        <row r="2911">
          <cell r="A2911">
            <v>10884</v>
          </cell>
          <cell r="B2911" t="str">
            <v>SISTEMA DE TRATAMIENTO DE AGUAS RESIDUALES DE 3.15 LPS (Incluye transporte, instalación y puesta en marcha).</v>
          </cell>
          <cell r="C2911" t="str">
            <v>GLB</v>
          </cell>
          <cell r="D2911">
            <v>70160250</v>
          </cell>
        </row>
        <row r="2912">
          <cell r="A2912">
            <v>10885</v>
          </cell>
          <cell r="B2912" t="str">
            <v>SISTEMA DE TRATAMIENTO DE AGUAS LLUVIAS DE 1 LPS (Incluye transporte, instalación y puesta en marcha).</v>
          </cell>
          <cell r="C2912" t="str">
            <v>GLB</v>
          </cell>
          <cell r="D2912">
            <v>21962640</v>
          </cell>
        </row>
        <row r="2913">
          <cell r="A2913">
            <v>10886</v>
          </cell>
          <cell r="B2913" t="str">
            <v>PUERTA PTA-3 DE ACCESO AUTOMÁTICA TIPO ENMARCADA. Construcción e instalación de carpintería metálica en aluminio POLYCRON ANODIC CLEAR, cristal incoloro 10mm templado AD. Tipo ENMARCADA</v>
          </cell>
          <cell r="C2913" t="str">
            <v>UN</v>
          </cell>
          <cell r="D2913">
            <v>19693430</v>
          </cell>
        </row>
        <row r="2914">
          <cell r="A2914">
            <v>10887</v>
          </cell>
          <cell r="B2914" t="str">
            <v>BOMBA SUMERGIBLE Q= 1.7 l/s, (26.95 rpm) P=10.1m (15.36 psi) HOMA TP28M13/2/1, 230V 1 F, 60 Hz, CON AUTOACOPLE KK50/R 1 1/2" Y 10m DE CABLE. PORTAL AMÉRICAS</v>
          </cell>
          <cell r="C2914" t="str">
            <v>UN</v>
          </cell>
          <cell r="D2914">
            <v>5919842</v>
          </cell>
        </row>
        <row r="2915">
          <cell r="A2915">
            <v>10888</v>
          </cell>
          <cell r="B2915" t="str">
            <v>TABLERO DE FUERZA Y CONTROL: Para 2 bombas de 2.2 Kw / 220 VAC. Incluye: Cofre metálico fabricado en lámina cold rolled calibre 16 con tratamiento anticorrosivo acabado pintura electr. PORTAL AMÉRICAS</v>
          </cell>
          <cell r="C2915" t="str">
            <v>UN</v>
          </cell>
          <cell r="D2915">
            <v>20349000</v>
          </cell>
        </row>
        <row r="2916">
          <cell r="A2916">
            <v>10889</v>
          </cell>
          <cell r="B2916" t="str">
            <v>TUBERÍA FLEXIBLE DE ALTA DENSIDAD NEGRA. TUBO Ø2", TUBERÍA PEAD, PE100, SDR17, DN50, PE.</v>
          </cell>
          <cell r="C2916" t="str">
            <v>ML</v>
          </cell>
          <cell r="D2916">
            <v>5919</v>
          </cell>
        </row>
        <row r="2917">
          <cell r="A2917">
            <v>10890</v>
          </cell>
          <cell r="B2917" t="str">
            <v>TUBERÍA DE ACERO D 1 1/2" (DN40), ASTM A53 GALVANIZADO ASTM A123, SCH10, SC, CLASE 150, CONEXIONES ROSCADAS NPT.</v>
          </cell>
          <cell r="C2917" t="str">
            <v>ML</v>
          </cell>
          <cell r="D2917">
            <v>8333</v>
          </cell>
        </row>
        <row r="2918">
          <cell r="A2918">
            <v>10891</v>
          </cell>
          <cell r="B2918" t="str">
            <v>VÁLVULA ANTI-RETORNO, (CHEQUE CORTINA) TIPO SWING, D 1 1/2" (DN40), CLASE 150, CONEXIONES ROSCADAS NPT.</v>
          </cell>
          <cell r="C2918" t="str">
            <v>UN</v>
          </cell>
          <cell r="D2918">
            <v>82824</v>
          </cell>
        </row>
        <row r="2919">
          <cell r="A2919">
            <v>10892</v>
          </cell>
          <cell r="B2919" t="str">
            <v>VÁLVULA BOLA CON INDICADOR DE POSICIÓN, D 1 1/2" (DN40), CLASE 150, CONEXIONES ROSCADAS NPT</v>
          </cell>
          <cell r="C2919" t="str">
            <v>UN</v>
          </cell>
          <cell r="D2919">
            <v>14280</v>
          </cell>
        </row>
        <row r="2920">
          <cell r="A2920">
            <v>10893</v>
          </cell>
          <cell r="B2920" t="str">
            <v>CODO 90°, DN50, PEAD PE100, SRD17, PE DE Ø2"</v>
          </cell>
          <cell r="C2920" t="str">
            <v>UN</v>
          </cell>
          <cell r="D2920">
            <v>32557</v>
          </cell>
        </row>
        <row r="2921">
          <cell r="A2921">
            <v>10894</v>
          </cell>
          <cell r="B2921" t="str">
            <v>CODO 90° BRIDADO, D 1 1/2" (DN40), ASTM A126, GALVANIZADO ASTM A123, CLASE 150, NPT.</v>
          </cell>
          <cell r="C2921" t="str">
            <v>UN</v>
          </cell>
          <cell r="D2921">
            <v>40067</v>
          </cell>
        </row>
        <row r="2922">
          <cell r="A2922">
            <v>10895</v>
          </cell>
          <cell r="B2922" t="str">
            <v>TEE ROSCADA, D 1 1/2" (DN40), ASTM A197, GALVANIZADO ASTM A123, CLASE 150, NPT</v>
          </cell>
          <cell r="C2922" t="str">
            <v>UN</v>
          </cell>
          <cell r="D2922">
            <v>3808</v>
          </cell>
        </row>
        <row r="2923">
          <cell r="A2923">
            <v>10896</v>
          </cell>
          <cell r="B2923" t="str">
            <v>BRIDA ROSCABLE, D 1 1/2" (DN40), ASTM A197, GALVANIZADO ASTM A123, NPT / ANSI B16.5, FF, CLASE 150 CON EMPAQUE DE NEOPRENO Y JUEGO DE PERNOS.</v>
          </cell>
          <cell r="C2923" t="str">
            <v>UN</v>
          </cell>
          <cell r="D2923">
            <v>20373</v>
          </cell>
        </row>
        <row r="2924">
          <cell r="A2924">
            <v>10897</v>
          </cell>
          <cell r="B2924" t="str">
            <v>PORTA BRIDA PEAD, PE100, PN 10, Ø2", SDR17, DN5, PE, CON EMPAQUE DE NEOPRENO.</v>
          </cell>
          <cell r="C2924" t="str">
            <v>UN</v>
          </cell>
          <cell r="D2924">
            <v>22729</v>
          </cell>
        </row>
        <row r="2925">
          <cell r="A2925">
            <v>10898</v>
          </cell>
          <cell r="B2925" t="str">
            <v>BRIDA DESLIZANTE D 1 1/2" (DN40), ASTM A105, ASME B16.5, FF, CLASE 150, PINTURA ANTICORROSIVA O GALVANIZADO.</v>
          </cell>
          <cell r="C2925" t="str">
            <v>UN</v>
          </cell>
          <cell r="D2925">
            <v>17921</v>
          </cell>
        </row>
        <row r="2926">
          <cell r="A2926">
            <v>10899</v>
          </cell>
          <cell r="B2926" t="str">
            <v>REDUCCIÓN BRIDADA, D 3" x 1 1/2" (DN80xDN40), ASTM A126, GALVANIZADO ASTM A123, ASME B16.42, RF, CLASE 150, CON EMPAQUE DE NEOPRENO Y JUEGO DE PERNOS.</v>
          </cell>
          <cell r="C2926" t="str">
            <v>UN</v>
          </cell>
          <cell r="D2926">
            <v>73744</v>
          </cell>
        </row>
        <row r="2927">
          <cell r="A2927">
            <v>10900</v>
          </cell>
          <cell r="B2927" t="str">
            <v>MONTAJE E INSTALACIÓN DE EQUIPOS DE BOMBEO DE STALL A AGUAS TRATADAS. ESTACIONAMIENTO DEL PATIO PORTAL AMÉRICAS</v>
          </cell>
          <cell r="C2927" t="str">
            <v>GLB</v>
          </cell>
          <cell r="D2927">
            <v>3448451</v>
          </cell>
        </row>
        <row r="2928">
          <cell r="A2928">
            <v>10901</v>
          </cell>
          <cell r="B2928" t="str">
            <v>BOMBA SUMERGIBLE, Q= 1.94 l/s (30.75 gpm). P=7.89m (11.31 psi) XYLEM FLYGT NP 3085,060 SH3. ADAPTIVE 453 CON IMPULSOR AUTOLIMPIANTE TIPO N. Motor Eléctrico (60Hz), 3 fases, 200V). PORTAL AMÉRICAS</v>
          </cell>
          <cell r="C2928" t="str">
            <v>UN</v>
          </cell>
          <cell r="D2928">
            <v>5443774</v>
          </cell>
        </row>
        <row r="2929">
          <cell r="A2929">
            <v>10902</v>
          </cell>
          <cell r="B2929" t="str">
            <v>CODO 90° ROSCADO, D 1 1/2" (DN40), ASTM A197, GALVANIZADO ASTM A123, CLASE 150, NPT.</v>
          </cell>
          <cell r="C2929" t="str">
            <v>UN</v>
          </cell>
          <cell r="D2929">
            <v>6902</v>
          </cell>
        </row>
        <row r="2930">
          <cell r="A2930">
            <v>10903</v>
          </cell>
          <cell r="B2930" t="str">
            <v>MONTAJE E INSTALACIÓN DE EQUIPOS DE BOMBEO DESARENADOR A STAR. SUMINISTRO E INSTALACIÓN. ESTACIONAMIENTO DEL PATIO PORTAL AMÉRICAS</v>
          </cell>
          <cell r="C2930" t="str">
            <v>GLB</v>
          </cell>
          <cell r="D2930">
            <v>3266264</v>
          </cell>
        </row>
        <row r="2931">
          <cell r="A2931">
            <v>10904</v>
          </cell>
          <cell r="B2931" t="str">
            <v>BOMBA SUMERGIBLE. Q= 2.16 l/s (34.24 rpm). P= 6.16m (8.76 psi) HOMA TP28V16/2/3, 230V/460V 3 F, 60 Hz, CON AUTOACOPLE KK50/R 1 1/2" Y 10m DE CABLE. PORTAL AMÉRICAS</v>
          </cell>
          <cell r="C2931" t="str">
            <v>UN</v>
          </cell>
          <cell r="D2931">
            <v>5443774</v>
          </cell>
        </row>
        <row r="2932">
          <cell r="A2932">
            <v>10905</v>
          </cell>
          <cell r="B2932" t="str">
            <v>MONTAJE E INSTALACIÓN DE EQUIPOS DE BOMBEO DE STALL A AGUAS DE LAVADO. ESTACIONAMIENTO DEL PATIO PORTAL AMÉRICAS.</v>
          </cell>
          <cell r="C2932" t="str">
            <v>GLB</v>
          </cell>
          <cell r="D2932">
            <v>3266264</v>
          </cell>
        </row>
        <row r="2933">
          <cell r="A2933">
            <v>10906</v>
          </cell>
          <cell r="B2933" t="str">
            <v>SISTEMA DE SUCCIÓN, DESCARGA, PRUEBA, ALIVIO Y DE EXTINCIÓN CONTRA INCENDIO. Incl, accesorios para el funcionamiento. Suministro e Instalación. PORTAL AMÉRICAS</v>
          </cell>
          <cell r="C2933" t="str">
            <v>UN</v>
          </cell>
          <cell r="D2933">
            <v>739941650</v>
          </cell>
        </row>
        <row r="2934">
          <cell r="A2934">
            <v>10907</v>
          </cell>
          <cell r="B2934" t="str">
            <v>BOMBA SUMERGIBLE Q= 1 l/s (15.85 gpm), P=21.1 m, (28.59psi). HOMA TP28M13/2/3, 230V/460V 3 F, 60 Hz, CON AUTOACOPLE KK50/R 1 1/2" Y 10m DE CABLE. motor eléctrico (60Hz), 3 fases, 200V. PORTAL AMÉRICAS</v>
          </cell>
          <cell r="C2934" t="str">
            <v>UN</v>
          </cell>
          <cell r="D2934">
            <v>5854292</v>
          </cell>
        </row>
        <row r="2935">
          <cell r="A2935">
            <v>10908</v>
          </cell>
          <cell r="B2935" t="str">
            <v>MONTAJE E INSTALACIÓN DE EQUIPOS DE BOMBEO (2 BOMBAS) DE AGUAS LLUVIAS A STALL. ESTACIONAMIENTO DEL PATIO PORTAL AMÉRICAS.</v>
          </cell>
          <cell r="C2935" t="str">
            <v>GLB</v>
          </cell>
          <cell r="D2935">
            <v>3512575</v>
          </cell>
        </row>
        <row r="2936">
          <cell r="A2936">
            <v>10909</v>
          </cell>
          <cell r="B2936" t="str">
            <v>VÁLVULA ANTI-RETORNO, CHEQUE CORTINA, TIPO SWING, D 2" (DN50), CLASE 150, CONEXIONES ROSCADAS NPT.</v>
          </cell>
          <cell r="C2936" t="str">
            <v>UN</v>
          </cell>
          <cell r="D2936">
            <v>113407</v>
          </cell>
        </row>
        <row r="2937">
          <cell r="A2937">
            <v>10910</v>
          </cell>
          <cell r="B2937" t="str">
            <v>VÁLVULA BOLA CON INDICADOR DE POSICIÓN, D 2" (DN50), CLASE 150, CONEXIONES ROSCADAS NPT</v>
          </cell>
          <cell r="C2937" t="str">
            <v>UN</v>
          </cell>
          <cell r="D2937">
            <v>79064</v>
          </cell>
        </row>
        <row r="2938">
          <cell r="A2938">
            <v>10911</v>
          </cell>
          <cell r="B2938" t="str">
            <v>CODO 90° ROSCADO, D 2" (DN50), ASTM A197, GALVANIZADO ASTM A123, CLASE 150, NPT.</v>
          </cell>
          <cell r="C2938" t="str">
            <v>UN</v>
          </cell>
          <cell r="D2938">
            <v>12733</v>
          </cell>
        </row>
        <row r="2939">
          <cell r="A2939">
            <v>10912</v>
          </cell>
          <cell r="B2939" t="str">
            <v>TEE ROSCADA, D 2" (DN50), ASTM A197, GALVANIZADO ASTM A123, CLASE 150, NPT.</v>
          </cell>
          <cell r="C2939" t="str">
            <v>UN</v>
          </cell>
          <cell r="D2939">
            <v>16065</v>
          </cell>
        </row>
        <row r="2940">
          <cell r="A2940">
            <v>10913</v>
          </cell>
          <cell r="B2940" t="str">
            <v>BRIDA ROSCABLE, D 2" (DN50), ASTM A197, GALVANIZADO ASTM A123, NPT / ANSI B16.5, FF, CLASE 150 CON EMPAQUE DE NEOPRENO Y JUEGO DE PERNOS.</v>
          </cell>
          <cell r="C2940" t="str">
            <v>UN</v>
          </cell>
          <cell r="D2940">
            <v>23645</v>
          </cell>
        </row>
        <row r="2941">
          <cell r="A2941">
            <v>10914</v>
          </cell>
          <cell r="B2941" t="str">
            <v>CODO 90° BRIDADO, D 2" (DN50), ASTM A126, GALVANIZADO ASTM A123, ASME B16,42, RF, CLASE 150, NPT.</v>
          </cell>
          <cell r="C2941" t="str">
            <v>UN</v>
          </cell>
          <cell r="D2941">
            <v>128520</v>
          </cell>
        </row>
        <row r="2942">
          <cell r="A2942">
            <v>10915</v>
          </cell>
          <cell r="B2942" t="str">
            <v>REDUCCIÓN BRIDADA, D 3" x 2" (DN80xDN50), ASTM A126, GALVANIZADO ASTM A123, ASME B16.42, RF, CLASE 150, CON EMPAQUE DE NEOPRENO Y JUEGO DE PERNOS.</v>
          </cell>
          <cell r="C2942" t="str">
            <v>UN</v>
          </cell>
          <cell r="D2942">
            <v>142800</v>
          </cell>
        </row>
        <row r="2943">
          <cell r="A2943">
            <v>10916</v>
          </cell>
          <cell r="B2943" t="str">
            <v>BOMBA CENTRIFUGA CON MOTOR ELÉCTRICO (60Hz, 3 FASES, 200V) Q= 3.56 l/s (56.5 gpm) P= 35.53m (50.53 psi) CON SALIDA BRIDADA ANSI B16.42 NPS 2". PORTAL AMÉRICAS</v>
          </cell>
          <cell r="C2943" t="str">
            <v>UN</v>
          </cell>
          <cell r="D2943">
            <v>5736990</v>
          </cell>
        </row>
        <row r="2944">
          <cell r="A2944">
            <v>10917</v>
          </cell>
          <cell r="B2944" t="str">
            <v>TUBERÍA ACERO AL CARBÓN SIN COSTURA SCH40 D=2 1/2"</v>
          </cell>
          <cell r="C2944" t="str">
            <v>ML</v>
          </cell>
          <cell r="D2944">
            <v>27965</v>
          </cell>
        </row>
        <row r="2945">
          <cell r="A2945">
            <v>10918</v>
          </cell>
          <cell r="B2945" t="str">
            <v>CODO 90° BRIDADO, D 6" (DN150), ASTM A126, GALVANIZADO ASTM A123, GR. 65-45-12 CONEXIONES BRIDADAS ASME B16.42, RF, CLASE 150 LB</v>
          </cell>
          <cell r="C2945" t="str">
            <v>UN</v>
          </cell>
          <cell r="D2945">
            <v>553350</v>
          </cell>
        </row>
        <row r="2946">
          <cell r="A2946">
            <v>10919</v>
          </cell>
          <cell r="B2946" t="str">
            <v>CODO 90° BRIDADO, D 3" (DN80), ASTM A126, GALVANIZADO ASTM A123, GR. 65-45-12 CONEXIONES BRIDADAS ASME B16.42, RF, CLASE 150 LB</v>
          </cell>
          <cell r="C2946" t="str">
            <v>UN</v>
          </cell>
          <cell r="D2946">
            <v>257040</v>
          </cell>
        </row>
        <row r="2947">
          <cell r="A2947">
            <v>10920</v>
          </cell>
          <cell r="B2947" t="str">
            <v>TEE BRIDADO, D 6" (DN150), ASTM A126, GALVANIZADO ASTM A123, ASME B16.42, RF CLASE 150.</v>
          </cell>
          <cell r="C2947" t="str">
            <v>UN</v>
          </cell>
          <cell r="D2947">
            <v>823480</v>
          </cell>
        </row>
        <row r="2948">
          <cell r="A2948">
            <v>10921</v>
          </cell>
          <cell r="B2948" t="str">
            <v>TEE BRIDADO, D 3" (DN80), ASTM A126, GALVANIZADO ASTM A123, ASME B16.42, RF CLASE 150.</v>
          </cell>
          <cell r="C2948" t="str">
            <v>UN</v>
          </cell>
          <cell r="D2948">
            <v>334390</v>
          </cell>
        </row>
        <row r="2949">
          <cell r="A2949">
            <v>10922</v>
          </cell>
          <cell r="B2949" t="str">
            <v>TEE BRIDADO, D 2 1/2" (DN65), ASTM A126, GALVANIZADO ASTM A123, ASME B16.42, RF CLASE 150.</v>
          </cell>
          <cell r="C2949" t="str">
            <v>UN</v>
          </cell>
          <cell r="D2949">
            <v>133875</v>
          </cell>
        </row>
        <row r="2950">
          <cell r="A2950">
            <v>10923</v>
          </cell>
          <cell r="B2950" t="str">
            <v>REDUCCIÓN BRIDADA, D 6" x 4" (DN150xDN100), ASTM A126, GALVANIZADO ASTM A123, ASME B16.42, RF, CLASE 150.</v>
          </cell>
          <cell r="C2950" t="str">
            <v>UN</v>
          </cell>
          <cell r="D2950">
            <v>385560</v>
          </cell>
        </row>
        <row r="2951">
          <cell r="A2951">
            <v>10924</v>
          </cell>
          <cell r="B2951" t="str">
            <v>REDUCCIÓN BRIDADA, D 4" x 2" (DN100xDN50), ASTM A126, GALVANIZADO ASTM A123, ASME B16.42, RF, CLASE 150.</v>
          </cell>
          <cell r="C2951" t="str">
            <v>UN</v>
          </cell>
          <cell r="D2951">
            <v>227290</v>
          </cell>
        </row>
        <row r="2952">
          <cell r="A2952">
            <v>10925</v>
          </cell>
          <cell r="B2952" t="str">
            <v>REDUCCIÓN BRIDADA, D 2 1/2" x 3" (DN65xDN80), ASTM A126, GALVANIZADO ASTM A123, ASME B16.42, RF, CLASE 150.</v>
          </cell>
          <cell r="C2952" t="str">
            <v>UN</v>
          </cell>
          <cell r="D2952">
            <v>157675</v>
          </cell>
        </row>
        <row r="2953">
          <cell r="A2953">
            <v>10926</v>
          </cell>
          <cell r="B2953" t="str">
            <v>REDUCCIÓN BRIDADA, D 2 1/2" x 1 1/4" (DN65xDN32), ASTM A126, GALVANIZADO ASTM A123, ASME B16.42, RF, CLASE 150.</v>
          </cell>
          <cell r="C2953" t="str">
            <v>UN</v>
          </cell>
          <cell r="D2953">
            <v>106743</v>
          </cell>
        </row>
        <row r="2954">
          <cell r="A2954">
            <v>10927</v>
          </cell>
          <cell r="B2954" t="str">
            <v>FILTRO EN "Y" D 4" (DN100), CONEXIONES BRIDADAS ANSI B16.5, RF, 150 LB</v>
          </cell>
          <cell r="C2954" t="str">
            <v>UN</v>
          </cell>
          <cell r="D2954">
            <v>677824</v>
          </cell>
        </row>
        <row r="2955">
          <cell r="A2955">
            <v>10928</v>
          </cell>
          <cell r="B2955" t="str">
            <v>VÁLVULA ANTI-RETORNO, TIPO SWING, D 2 1/2" (DN60), CLASE 150, CONEXIONES BRIDADAS RF</v>
          </cell>
          <cell r="C2955" t="str">
            <v>UN</v>
          </cell>
          <cell r="D2955">
            <v>912542</v>
          </cell>
        </row>
        <row r="2956">
          <cell r="A2956">
            <v>10929</v>
          </cell>
          <cell r="B2956" t="str">
            <v>TANQUE HIDRONEUMÁTICO VERTICAL DE 265 GALONES, D 2 1/2" (DN100), 16 BAR, 1 MP, 35-50 PSI, CONEXIONES BRIDADAS ANSI B16.5, RF, 150 LB. EN LÁMINA DE 4.5mm</v>
          </cell>
          <cell r="C2956" t="str">
            <v>UN</v>
          </cell>
          <cell r="D2956">
            <v>1767150</v>
          </cell>
        </row>
        <row r="2957">
          <cell r="A2957">
            <v>10930</v>
          </cell>
          <cell r="B2957" t="str">
            <v>SOPORTE DE PISO D 6" (DN150), TIPO PEDESTAL CON U BOLT Y 4 ANCLAJES DE EXPNSIÓN 3/8" UL FM.</v>
          </cell>
          <cell r="C2957" t="str">
            <v>UN</v>
          </cell>
          <cell r="D2957">
            <v>225505</v>
          </cell>
        </row>
        <row r="2958">
          <cell r="A2958">
            <v>10931</v>
          </cell>
          <cell r="B2958" t="str">
            <v>SOPORTE DE PISO D 4" (DN100), TIPO PEDESTAL CON U BOLT Y 4 ANCLAJES DE EXPNSIÓN 3/8" UL FM.</v>
          </cell>
          <cell r="C2958" t="str">
            <v>UN</v>
          </cell>
          <cell r="D2958">
            <v>208369</v>
          </cell>
        </row>
        <row r="2959">
          <cell r="A2959">
            <v>10932</v>
          </cell>
          <cell r="B2959" t="str">
            <v>SOPORTE DE PISO D 3" (DN80), TIPO PEDESTAL CON U BOLT Y 4 ANCLAJES DE EXPNSIÓN 3/8" UL FM.</v>
          </cell>
          <cell r="C2959" t="str">
            <v>UN</v>
          </cell>
          <cell r="D2959">
            <v>201586</v>
          </cell>
        </row>
        <row r="2960">
          <cell r="A2960">
            <v>10933</v>
          </cell>
          <cell r="B2960" t="str">
            <v>SOPORTE DE PISO D 2 1/2" (DN65), TIPO PEDESTAL CON U BOLT Y 4 ANCLAJES DE EXPNSIÓN 3/8" UL FM.</v>
          </cell>
          <cell r="C2960" t="str">
            <v>UN</v>
          </cell>
          <cell r="D2960">
            <v>196350</v>
          </cell>
        </row>
        <row r="2961">
          <cell r="A2961">
            <v>10934</v>
          </cell>
          <cell r="B2961" t="str">
            <v>PASAMURO D 8" (DN200) PARA TUBO DE 6" (DN150), ACERO AL CARBONO EMPOTRADO CON GRAUTING.</v>
          </cell>
          <cell r="C2961" t="str">
            <v>UN</v>
          </cell>
          <cell r="D2961">
            <v>388535</v>
          </cell>
        </row>
        <row r="2962">
          <cell r="A2962">
            <v>10935</v>
          </cell>
          <cell r="B2962" t="str">
            <v>BRIDA FLANGLES SLIP-ON D= 2 1/2" ACERO SOLDABLE RF 150 LB. ANSI B16.5</v>
          </cell>
          <cell r="C2962" t="str">
            <v>UN</v>
          </cell>
          <cell r="D2962">
            <v>46077</v>
          </cell>
        </row>
        <row r="2963">
          <cell r="A2963">
            <v>10936</v>
          </cell>
          <cell r="B2963" t="str">
            <v>BRIDA FLANGLES SLIP-ON D= 3" ACERO SOLDABLE RF 150 LB. ANSI B16.5</v>
          </cell>
          <cell r="C2963" t="str">
            <v>UN</v>
          </cell>
          <cell r="D2963">
            <v>52598</v>
          </cell>
        </row>
        <row r="2964">
          <cell r="A2964">
            <v>10937</v>
          </cell>
          <cell r="B2964" t="str">
            <v>BRIDA FLANGLES SLIP-ON D= 6" ACERO SOLDABLE RF 150 LB. ANSI B16.5</v>
          </cell>
          <cell r="C2964" t="str">
            <v>UN</v>
          </cell>
          <cell r="D2964">
            <v>92154</v>
          </cell>
        </row>
        <row r="2965">
          <cell r="A2965">
            <v>10938</v>
          </cell>
          <cell r="B2965" t="str">
            <v>EMPAQUE DE NEOPRENO, BRIDA D 3" (DN80), 1/16", ANSI B16.5 FF, CLASE 150</v>
          </cell>
          <cell r="C2965" t="str">
            <v>UN</v>
          </cell>
          <cell r="D2965">
            <v>19992</v>
          </cell>
        </row>
        <row r="2966">
          <cell r="A2966">
            <v>10939</v>
          </cell>
          <cell r="B2966" t="str">
            <v>EMPAQUE DE NEOPRENO, BRIDA D 2 1/2" (DN65), 1/16", ANSI B16.5 FF, CLASE 150</v>
          </cell>
          <cell r="C2966" t="str">
            <v>UN</v>
          </cell>
          <cell r="D2966">
            <v>25704</v>
          </cell>
        </row>
        <row r="2967">
          <cell r="A2967">
            <v>10940</v>
          </cell>
          <cell r="B2967" t="str">
            <v>EMPAQUE DE NEOPRENO, BRIDA D 4" (DN100), 1/16", ANSI B16.5 FF, CLASE 150 .</v>
          </cell>
          <cell r="C2967" t="str">
            <v>UN</v>
          </cell>
          <cell r="D2967">
            <v>31892</v>
          </cell>
        </row>
        <row r="2968">
          <cell r="A2968">
            <v>10941</v>
          </cell>
          <cell r="B2968" t="str">
            <v>EMPAQUE DE NEOPRENO, BRIDA D 6" (DN150), 1/16", ANSI B16.5 FF, CLASE 150.</v>
          </cell>
          <cell r="C2968" t="str">
            <v>UN</v>
          </cell>
          <cell r="D2968">
            <v>34867</v>
          </cell>
        </row>
        <row r="2969">
          <cell r="A2969">
            <v>10942</v>
          </cell>
          <cell r="B2969" t="str">
            <v>JUEGO DE PERNOS, BRIDA D 3" (DN80), ANSI B16.5, FF, CLASE 150</v>
          </cell>
          <cell r="C2969" t="str">
            <v>UN</v>
          </cell>
          <cell r="D2969">
            <v>17255</v>
          </cell>
        </row>
        <row r="2970">
          <cell r="A2970">
            <v>10943</v>
          </cell>
          <cell r="B2970" t="str">
            <v>JUEGO DE PERNOS, BRIDA D 2 1/2" (DN50), ANSI B16.5, FF, CLASE 150.</v>
          </cell>
          <cell r="C2970" t="str">
            <v>UN</v>
          </cell>
          <cell r="D2970">
            <v>25347</v>
          </cell>
        </row>
        <row r="2971">
          <cell r="A2971">
            <v>10944</v>
          </cell>
          <cell r="B2971" t="str">
            <v>JUEGO DE PERNOS, BRIDA D 4" (DN50), ANSI B16.5, FF, CLASE 150.</v>
          </cell>
          <cell r="C2971" t="str">
            <v>UN</v>
          </cell>
          <cell r="D2971">
            <v>29988</v>
          </cell>
        </row>
        <row r="2972">
          <cell r="A2972">
            <v>10945</v>
          </cell>
          <cell r="B2972" t="str">
            <v>JUEGO DE PERNOS, BRIDA D 6" (DN50), ANSI B16.5, FF, CLASE 150.</v>
          </cell>
          <cell r="C2972" t="str">
            <v>UN</v>
          </cell>
          <cell r="D2972">
            <v>43792</v>
          </cell>
        </row>
        <row r="2973">
          <cell r="A2973">
            <v>10946</v>
          </cell>
          <cell r="B2973" t="str">
            <v>MONTAJE E INSTALACIÓN DE EQUIPOS DE BOMBEO (3 BOMBAS) DE AGUAS LLUVIAS A STALL. ESTACIONAMIENTO DEL PATIO PORTAL AMÉRICAS.</v>
          </cell>
          <cell r="C2973" t="str">
            <v>GLB</v>
          </cell>
          <cell r="D2973">
            <v>5163291</v>
          </cell>
        </row>
        <row r="2974">
          <cell r="A2974">
            <v>10947</v>
          </cell>
          <cell r="B2974" t="str">
            <v>ACERO LISO  D= 1 1/2" A37 - ACERO DE TRANSFERENCIA</v>
          </cell>
          <cell r="C2974" t="str">
            <v>KG</v>
          </cell>
          <cell r="D2974">
            <v>3823</v>
          </cell>
        </row>
        <row r="2975">
          <cell r="A2975">
            <v>10948</v>
          </cell>
          <cell r="B2975" t="str">
            <v>ACERO LISO  D= 1" A37 - ACERO DE TRANSFERENCIA</v>
          </cell>
          <cell r="C2975" t="str">
            <v>KG</v>
          </cell>
          <cell r="D2975">
            <v>3257</v>
          </cell>
        </row>
        <row r="2976">
          <cell r="A2976">
            <v>10950</v>
          </cell>
          <cell r="B2976" t="str">
            <v>BOMBA con motor eléctrico (60Hz,3 fases,208V). Incl. Bomba Principal,Bomba Contra Incendio,Centrífuga,Horizontal,Carcasa Partida,Q=2838 L/Min (750gpm),P=12,3 BAR (180psi) Listada UL y FM. P. AMÉRICAS</v>
          </cell>
          <cell r="C2976" t="str">
            <v>UN</v>
          </cell>
          <cell r="D2976">
            <v>77333340</v>
          </cell>
        </row>
        <row r="2977">
          <cell r="A2977">
            <v>10951</v>
          </cell>
          <cell r="B2977" t="str">
            <v>BOMBA con motor diésel. Incl. Bomba de respaldo Contra Incendio,Centrífuga,Horizontal,Carcasa Partida,Q=2838 L/Min (750gpm),P=8,57 BAR (125psi) Listada UL y FM. Requerimiento NFPA 20. PORTAL AMÉRICAS</v>
          </cell>
          <cell r="C2977" t="str">
            <v>UN</v>
          </cell>
          <cell r="D2977">
            <v>184676100</v>
          </cell>
        </row>
        <row r="2978">
          <cell r="A2978">
            <v>10952</v>
          </cell>
          <cell r="B2978" t="str">
            <v>BOMBA AUXILIAR (JOCKEY). Incl. Bomba Jockey vertical, multietapa,Q=28,3 L/Min (7,5gpm),P=12,34 BAR (180psi) Listada UL. Motor eléctrico (60Hz,3 fases,460V).Tablero eléctrico de control LI. P. AMÉRICAS</v>
          </cell>
          <cell r="C2978" t="str">
            <v>UN</v>
          </cell>
          <cell r="D2978">
            <v>6754440</v>
          </cell>
        </row>
        <row r="2979">
          <cell r="A2979">
            <v>10953</v>
          </cell>
          <cell r="B2979" t="str">
            <v>EQUIPO DE PRESIÓN CON VARIADOR DE VELOCIDAD, CAUDAL: 1,84 l/s, POTENCIA: 2,00 HP, DIÁMETRO DE SUCCIÓN: 2 1/2", DIÁMETRO DE IMPULSIÓN: 2", TANQUE HIDROFLOW: 200 LITROS</v>
          </cell>
          <cell r="C2979" t="str">
            <v>UN</v>
          </cell>
          <cell r="D2979">
            <v>12197500</v>
          </cell>
        </row>
        <row r="2980">
          <cell r="A2980">
            <v>10954</v>
          </cell>
          <cell r="B2980" t="str">
            <v>PISO EN CAUCHO 100 % RECICLADO MONOCAPA e= 2.0cm BASE EN GRC PIGMENTADO PARA COLOR. Suministro e Instalación. Utilizado para zonas de alto tráfico.</v>
          </cell>
          <cell r="C2980" t="str">
            <v>M2</v>
          </cell>
          <cell r="D2980">
            <v>327000</v>
          </cell>
        </row>
        <row r="2981">
          <cell r="A2981">
            <v>10955</v>
          </cell>
          <cell r="B2981" t="str">
            <v>CAMIÓN APLICADOR DE VÍAS DOBLE CABINA DE 3.5 ton DE CAPACIDAD, CON EQUIPO DE APLICACIÓN DE DOS MAQUINAS DEMARCADORAS HIDRA AIRLESS HIDRAM 4000, UNA MAQUINA DEMARCADORA POWRLINE</v>
          </cell>
          <cell r="C2981" t="str">
            <v>DIA</v>
          </cell>
          <cell r="D2981">
            <v>4331600</v>
          </cell>
        </row>
        <row r="2982">
          <cell r="A2982">
            <v>10957</v>
          </cell>
          <cell r="B2982" t="str">
            <v>MÉTODOS PARA MUESTREO Y ENSAYOS DE UNIDADES DE MAMPOSTERÍA Y OTROS PRODUCTOS DE ARCILLA. EFLORECENCIA</v>
          </cell>
          <cell r="C2982" t="str">
            <v>UN</v>
          </cell>
          <cell r="D2982">
            <v>40800</v>
          </cell>
        </row>
        <row r="2983">
          <cell r="A2983">
            <v>10958</v>
          </cell>
          <cell r="B2983" t="str">
            <v>MÉTODOS PARA MUESTREO Y ENSAYOS DE UNIDADES DE MAMPOSTERÍA Y OTROS PRODUCTOS DE ARCILLA. ABSORCIÓN DE AGUA</v>
          </cell>
          <cell r="C2983" t="str">
            <v>UN</v>
          </cell>
          <cell r="D2983">
            <v>27751</v>
          </cell>
        </row>
        <row r="2984">
          <cell r="A2984">
            <v>10959</v>
          </cell>
          <cell r="B2984" t="str">
            <v>MÉTODOS PARA MUESTREO Y ENSAYOS DE UNIDADES DE MAMPOSTERÍA Y OTROS PRODUCTOS DE ARCILLA. MEDICIÓN DEL ALABEO</v>
          </cell>
          <cell r="C2984" t="str">
            <v>UN</v>
          </cell>
          <cell r="D2984">
            <v>31238</v>
          </cell>
        </row>
        <row r="2985">
          <cell r="A2985">
            <v>10960</v>
          </cell>
          <cell r="B2985" t="str">
            <v>MÉTODOS PARA MUESTREO Y ENSAYOS DE UNIDADES DE MAMPOSTERÍA Y OTROS PRODUCTOS DE ARCILLA. RESISTENCIA A LA COMPRESIÓN</v>
          </cell>
          <cell r="C2985" t="str">
            <v>UN</v>
          </cell>
          <cell r="D2985">
            <v>31238</v>
          </cell>
        </row>
        <row r="2986">
          <cell r="A2986">
            <v>10961</v>
          </cell>
          <cell r="B2986" t="str">
            <v>MÉTODOS PARA MUESTREO Y ENSAYOS DE UNIDADES DE MAMPOSTERÍA Y OTROS PRODUCTOS DE ARCILLA. MEDICIÓN DEL TAMAÑO</v>
          </cell>
          <cell r="C2986" t="str">
            <v>UN</v>
          </cell>
          <cell r="D2986">
            <v>31238</v>
          </cell>
        </row>
        <row r="2987">
          <cell r="A2987">
            <v>10962</v>
          </cell>
          <cell r="B2987" t="str">
            <v>MEDICIONES (DIMENSIONES) DE LOSETAS DE CONCRETO PARA PAVIMENTOS</v>
          </cell>
          <cell r="C2987" t="str">
            <v>UN</v>
          </cell>
          <cell r="D2987">
            <v>38437</v>
          </cell>
        </row>
        <row r="2988">
          <cell r="A2988">
            <v>10963</v>
          </cell>
          <cell r="B2988" t="str">
            <v>PREFABRICADOS DE CONCRETO. MUESTREO Y ENSAYO DE PREFABRICADOS DE CONCRETO NO REFORZADOS, VIBROCOMPACTADOS. ABSORCIÓN DE AGUA</v>
          </cell>
          <cell r="C2988" t="str">
            <v>UN</v>
          </cell>
          <cell r="D2988">
            <v>28441</v>
          </cell>
        </row>
        <row r="2989">
          <cell r="A2989">
            <v>10964</v>
          </cell>
          <cell r="B2989" t="str">
            <v>ADOQUINES DE CONCRETO PARA PAVIMENTOS. MEDICIONES</v>
          </cell>
          <cell r="C2989" t="str">
            <v>UN</v>
          </cell>
          <cell r="D2989">
            <v>34629</v>
          </cell>
        </row>
        <row r="2990">
          <cell r="A2990">
            <v>10965</v>
          </cell>
          <cell r="B2990" t="str">
            <v>DETERMINACIÓN DE LA VISCOSIDAD DEL ASFALTO EMPLEANDO VISCOSÍMETROS CAPILARES DE VACÍO</v>
          </cell>
          <cell r="C2990" t="str">
            <v>UN</v>
          </cell>
          <cell r="D2990">
            <v>121499</v>
          </cell>
        </row>
        <row r="2991">
          <cell r="A2991">
            <v>10966</v>
          </cell>
          <cell r="B2991" t="str">
            <v>CARACTERIZACIÓN DE LAS MEZCLAS ASFÁLTICAS ABIERTAS POR MEDIO DEL ENSAYO CANTABRO DE PÉRDIDA POR DESGASTE</v>
          </cell>
          <cell r="C2991" t="str">
            <v>UN</v>
          </cell>
          <cell r="D2991">
            <v>113288</v>
          </cell>
        </row>
        <row r="2992">
          <cell r="A2992">
            <v>10967</v>
          </cell>
          <cell r="B2992" t="str">
            <v>DISEÑO DE MEZCLAS DE AGREGADOS CON CEMENTO ASFÁLTICO ESPUMADO. COMPACTACIÓN DE 6 PROBETAS</v>
          </cell>
          <cell r="C2992" t="str">
            <v>UN</v>
          </cell>
          <cell r="D2992">
            <v>693400</v>
          </cell>
        </row>
        <row r="2993">
          <cell r="A2993">
            <v>10968</v>
          </cell>
          <cell r="B2993" t="str">
            <v>EFECTO DEL AGUA SOBRE LAS MEZCLAS ASFÁLTICAS SUELTAS</v>
          </cell>
          <cell r="C2993" t="str">
            <v>UN</v>
          </cell>
          <cell r="D2993">
            <v>103411</v>
          </cell>
        </row>
        <row r="2994">
          <cell r="A2994">
            <v>10969</v>
          </cell>
          <cell r="B2994" t="str">
            <v>DETERMINACIÓN DEL POTENCIAL DE REACTIVIDAD ÁLCALI DEL AGREGADOS (MÉTODO DE LAS BARRAS DE MORTERO)</v>
          </cell>
          <cell r="C2994" t="str">
            <v>UN</v>
          </cell>
          <cell r="D2994">
            <v>749700</v>
          </cell>
        </row>
        <row r="2995">
          <cell r="A2995">
            <v>10971</v>
          </cell>
          <cell r="B2995" t="str">
            <v>ENSAYO DE PLACA CON CARGA ESTÁTICA NO REPETIDA SOBRE SUELOS Y CAPAS NO TRATADAS DE PAVIMENTOS, PARA EMPLEAR EN LA EVALUACIÓN Y EL DISEÑO DE PAVIMENTOS (NO INCLUYE TRANSPORTE NI VOLQUETA) - TOMA POR PU</v>
          </cell>
          <cell r="C2995" t="str">
            <v>UN</v>
          </cell>
          <cell r="D2995">
            <v>618800</v>
          </cell>
        </row>
        <row r="2996">
          <cell r="A2996">
            <v>10972</v>
          </cell>
          <cell r="B2996" t="str">
            <v>DISEÑO DE MEZCLAS DE AGREGADOS, RECICLADOS O SIN RECICLAR, CON EMULSIÓN ASFÁLTICA, MEDIANTE EL MÉTODO DE INMERSIÓN – COMPRESIÓN (INCLUYE ELABORACIÓN DE PROBETAS)</v>
          </cell>
          <cell r="C2996" t="str">
            <v>UN</v>
          </cell>
          <cell r="D2996">
            <v>2023000</v>
          </cell>
        </row>
        <row r="2997">
          <cell r="A2997">
            <v>10973</v>
          </cell>
          <cell r="B2997" t="str">
            <v>TIEMPO DE FRAGUADO, DESVIACIÓN MÁXIMA RESPECTO DEL TIEMPO DE CONTROL (HORAS:MINUTOS)</v>
          </cell>
          <cell r="C2997" t="str">
            <v>UN</v>
          </cell>
          <cell r="D2997">
            <v>237405</v>
          </cell>
        </row>
        <row r="2998">
          <cell r="A2998">
            <v>10974</v>
          </cell>
          <cell r="B2998" t="str">
            <v>DETERMINACIÓN DE LA VELOCIDAD DE PULSO ULTRASONIDO A TRAVÉS DEL CONCRETO, POR ELEMENTO</v>
          </cell>
          <cell r="C2998" t="str">
            <v>UN</v>
          </cell>
          <cell r="D2998">
            <v>126140</v>
          </cell>
        </row>
        <row r="2999">
          <cell r="A2999">
            <v>10975</v>
          </cell>
          <cell r="B2999" t="str">
            <v>DENSIDAD, ABSORCIÓN Y VACÍOS EN CONCRETO ENDURECIDO</v>
          </cell>
          <cell r="C2999" t="str">
            <v>UN</v>
          </cell>
          <cell r="D2999">
            <v>80000</v>
          </cell>
        </row>
        <row r="3000">
          <cell r="A3000">
            <v>10976</v>
          </cell>
          <cell r="B3000" t="str">
            <v>BRIDA CIEGA EN ACERO D= 16". PRESIÓN DE TRABAJO= 150 PSI. No incluye espárragos, tuerca ni empaques. Norma de fabricación AWWA C 207 Clase D. Incluye Transporte.</v>
          </cell>
          <cell r="C3000" t="str">
            <v>UN</v>
          </cell>
          <cell r="D3000">
            <v>1625647</v>
          </cell>
        </row>
        <row r="3001">
          <cell r="A3001">
            <v>10977</v>
          </cell>
          <cell r="B3001" t="str">
            <v>TEE PVC U.M. 8" X 4"</v>
          </cell>
          <cell r="C3001" t="str">
            <v>UN</v>
          </cell>
          <cell r="D3001">
            <v>1278378</v>
          </cell>
        </row>
        <row r="3002">
          <cell r="A3002">
            <v>10978</v>
          </cell>
          <cell r="B3002" t="str">
            <v>POZO ESPECIAL Ent. =0.60m Sal= 0.70m PREFABRICADO PARA AGUAS LLUVIAS</v>
          </cell>
          <cell r="C3002" t="str">
            <v>UN</v>
          </cell>
          <cell r="D3002">
            <v>3874857</v>
          </cell>
        </row>
        <row r="3003">
          <cell r="A3003">
            <v>10979</v>
          </cell>
          <cell r="B3003" t="str">
            <v>POZO ESPECIAL Ent. =0.70m Sal= 0.70m PREFABRICADO PARA AGUAS LLUVIAS</v>
          </cell>
          <cell r="C3003" t="str">
            <v>UN</v>
          </cell>
          <cell r="D3003">
            <v>3652867</v>
          </cell>
        </row>
        <row r="3004">
          <cell r="A3004">
            <v>10980</v>
          </cell>
          <cell r="B3004" t="str">
            <v>CÁMARA DE 110 CM - DEFLEXIÓN MENOR A 30° GRADOS PREFABRICADA.</v>
          </cell>
          <cell r="C3004" t="str">
            <v>UN</v>
          </cell>
          <cell r="D3004">
            <v>4565705</v>
          </cell>
        </row>
        <row r="3005">
          <cell r="A3005">
            <v>10981</v>
          </cell>
          <cell r="B3005" t="str">
            <v>TUBO AC 150 PSI D=24" SOLDADO</v>
          </cell>
          <cell r="C3005" t="str">
            <v>ML</v>
          </cell>
          <cell r="D3005">
            <v>654500</v>
          </cell>
        </row>
        <row r="3006">
          <cell r="A3006">
            <v>10982</v>
          </cell>
          <cell r="B3006" t="str">
            <v>POZO ESPECIAL Ent. =1.00m Sal= 1.00m PREFABRICADO PARA AGUAS LLUVIAS</v>
          </cell>
          <cell r="C3006" t="str">
            <v>UN</v>
          </cell>
          <cell r="D3006">
            <v>5494122</v>
          </cell>
        </row>
        <row r="3007">
          <cell r="A3007">
            <v>10983</v>
          </cell>
          <cell r="B3007" t="str">
            <v>POZO ESPECIAL Ent. =0.70m Sal= 0.80m PREFABRICADO PARA AGUAS LLUVIAS</v>
          </cell>
          <cell r="C3007" t="str">
            <v>UN</v>
          </cell>
          <cell r="D3007">
            <v>4227529</v>
          </cell>
        </row>
        <row r="3008">
          <cell r="A3008">
            <v>10984</v>
          </cell>
          <cell r="B3008" t="str">
            <v>POZO ESPECIAL Ent. =0.80m Sal= 0.80m PREFABRICADO PARA AGUAS LLUVIAS</v>
          </cell>
          <cell r="C3008" t="str">
            <v>UN</v>
          </cell>
          <cell r="D3008">
            <v>4669993</v>
          </cell>
        </row>
        <row r="3009">
          <cell r="A3009">
            <v>10985</v>
          </cell>
          <cell r="B3009" t="str">
            <v>POZO ESPECIAL Ent. =0.90m Sal= 0.90m PREFABRICADO PARA AGUAS LLUVIAS</v>
          </cell>
          <cell r="C3009" t="str">
            <v>UN</v>
          </cell>
          <cell r="D3009">
            <v>4851522</v>
          </cell>
        </row>
        <row r="3010">
          <cell r="A3010">
            <v>10986</v>
          </cell>
          <cell r="B3010" t="str">
            <v>CÁMARA DE 110 CM - DEFLEXIÓN MAYOR A 30° GRADOS PREFABRICADA.</v>
          </cell>
          <cell r="C3010" t="str">
            <v>UN</v>
          </cell>
          <cell r="D3010">
            <v>5064423</v>
          </cell>
        </row>
        <row r="3011">
          <cell r="A3011">
            <v>10987</v>
          </cell>
          <cell r="B3011" t="str">
            <v>BRIDA CIEGA EN ACERO (HD) D= 2". PRESIÓN DE TRABAJO= 150 PSI. No incluye espárragos, tuerca ni empaques. Incluye Transporte.</v>
          </cell>
          <cell r="C3011" t="str">
            <v>UN</v>
          </cell>
          <cell r="D3011">
            <v>60690</v>
          </cell>
        </row>
        <row r="3012">
          <cell r="A3012">
            <v>10988</v>
          </cell>
          <cell r="B3012" t="str">
            <v>BRIDA CIEGA EN ACERO (HD) D= 4". PRESIÓN DE TRABAJO= 150 PSI. No incluye espárragos, tuerca ni empaques. Incluye Transporte, Incluye IVA.</v>
          </cell>
          <cell r="C3012" t="str">
            <v>UN</v>
          </cell>
          <cell r="D3012">
            <v>113169</v>
          </cell>
        </row>
        <row r="3013">
          <cell r="A3013">
            <v>10989</v>
          </cell>
          <cell r="B3013" t="str">
            <v>BRIDA CIEGA EN ACERO (HD) D= 12". PRESIÓN DE TRABAJO= 150 PSI. No incluye espárragos, tuerca ni empaques. Incluye Transporte, Incluye IVA.</v>
          </cell>
          <cell r="C3013" t="str">
            <v>UN</v>
          </cell>
          <cell r="D3013">
            <v>861560</v>
          </cell>
        </row>
        <row r="3014">
          <cell r="A3014">
            <v>10990</v>
          </cell>
          <cell r="B3014" t="str">
            <v>MEDIDOR DE CAUDAL FIJO POR ULTRASONIDO. INCLUYE PAR DE SONDAS INTRUSIVAS. (Suministro e instalación).</v>
          </cell>
          <cell r="C3014" t="str">
            <v>UN</v>
          </cell>
          <cell r="D3014">
            <v>45220000</v>
          </cell>
        </row>
        <row r="3015">
          <cell r="A3015">
            <v>10991</v>
          </cell>
          <cell r="B3015" t="str">
            <v>TUBERÍA Ø4" EN HIERRO GALVANIZADO</v>
          </cell>
          <cell r="C3015" t="str">
            <v>UN</v>
          </cell>
          <cell r="D3015">
            <v>86870</v>
          </cell>
        </row>
        <row r="3016">
          <cell r="A3016">
            <v>10992</v>
          </cell>
          <cell r="B3016" t="str">
            <v>CODO 90° Ø4" EN HIERRO GALVANIZADO</v>
          </cell>
          <cell r="C3016" t="str">
            <v>UN</v>
          </cell>
          <cell r="D3016">
            <v>61404</v>
          </cell>
        </row>
        <row r="3017">
          <cell r="A3017">
            <v>10993</v>
          </cell>
          <cell r="B3017" t="str">
            <v>POZO ESPECIAL Ent. =0.60m Sal= 0.70m PREFABRICADO PARA AGUAS NEGRAS</v>
          </cell>
          <cell r="C3017" t="str">
            <v>UN</v>
          </cell>
          <cell r="D3017">
            <v>3652867</v>
          </cell>
        </row>
        <row r="3018">
          <cell r="A3018">
            <v>10994</v>
          </cell>
          <cell r="B3018" t="str">
            <v>TAPON DE ACERO 24" SOLDADO</v>
          </cell>
          <cell r="C3018" t="str">
            <v>UN</v>
          </cell>
          <cell r="D3018">
            <v>1178100</v>
          </cell>
        </row>
        <row r="3019">
          <cell r="A3019">
            <v>10995</v>
          </cell>
          <cell r="B3019" t="str">
            <v>MEDICIÓN DE PERFIL TRANSVERSAL PARA DETERMINACIÓN DEL AHUELLAMIENTO (100 M)</v>
          </cell>
          <cell r="C3019" t="str">
            <v>UN</v>
          </cell>
          <cell r="D3019">
            <v>464243</v>
          </cell>
        </row>
        <row r="3020">
          <cell r="A3020">
            <v>10996</v>
          </cell>
          <cell r="B3020" t="str">
            <v>APIQUE MANUAL HASTA 2 M DE 1.5 M X 1.5 M - RELLENO Y ADECUACIÓN DEL SITIO - INCLUYE TRANSPORTE</v>
          </cell>
          <cell r="C3020" t="str">
            <v>UN</v>
          </cell>
          <cell r="D3020">
            <v>366758</v>
          </cell>
        </row>
        <row r="3021">
          <cell r="A3021">
            <v>10999</v>
          </cell>
          <cell r="B3021" t="str">
            <v>PERFORACIÓN MECÁNICA POR PERCUSIÓN Y LAVADO EN SUELO DURO DE 0 a 10m. Incl descrip visual de estratos encontrados, lecturas de campo, tipo y profundidad muestras recuperadas y datos nivel freático</v>
          </cell>
          <cell r="C3021" t="str">
            <v>ML</v>
          </cell>
          <cell r="D3021">
            <v>130900</v>
          </cell>
        </row>
        <row r="3022">
          <cell r="A3022">
            <v>11000</v>
          </cell>
          <cell r="B3022" t="str">
            <v>AIRE - MATERIAL PARTICULADO PM 10 (Incluye unidad móvil, técnico de campo, comisión de campo, informe técnico, desplazamiento unidades móviles y transporte).</v>
          </cell>
          <cell r="C3022" t="str">
            <v>UN</v>
          </cell>
          <cell r="D3022">
            <v>464100</v>
          </cell>
        </row>
        <row r="3023">
          <cell r="A3023">
            <v>11001</v>
          </cell>
          <cell r="B3023" t="str">
            <v>AIRE - NO-NO2-NOx (Incluye unidad móvil, técnico de campo, comisión de campo, informe técnico, desplazamiento unidades móviles y transporte).</v>
          </cell>
          <cell r="C3023" t="str">
            <v>UN</v>
          </cell>
          <cell r="D3023">
            <v>464100</v>
          </cell>
        </row>
        <row r="3024">
          <cell r="A3024">
            <v>11002</v>
          </cell>
          <cell r="B3024" t="str">
            <v>AIRE - SO2 (Incluye unidad móvil, técnico de campo, comisión de campo, informe técnico, desplazamiento unidades móviles y transporte).</v>
          </cell>
          <cell r="C3024" t="str">
            <v>UN</v>
          </cell>
          <cell r="D3024">
            <v>464100</v>
          </cell>
        </row>
        <row r="3025">
          <cell r="A3025">
            <v>11003</v>
          </cell>
          <cell r="B3025" t="str">
            <v>AIRE - CO (Incluye unidad móvil, técnico de campo, comisión de campo, informe técnico, desplazamiento unidades móviles y transporte).</v>
          </cell>
          <cell r="C3025" t="str">
            <v>UN</v>
          </cell>
          <cell r="D3025">
            <v>464100</v>
          </cell>
        </row>
        <row r="3026">
          <cell r="A3026">
            <v>11004</v>
          </cell>
          <cell r="B3026" t="str">
            <v>AIRE - METEOROLOGÍA 6 PARÁMETROS; ROSA DE VIENTOS; DISPERSIÓN (Incluye unidad móvil, técnico de campo, comisión de campo, informe técnico, desplazamiento unidades móviles y transporte).</v>
          </cell>
          <cell r="C3026" t="str">
            <v>UN</v>
          </cell>
          <cell r="D3026">
            <v>523600</v>
          </cell>
        </row>
        <row r="3027">
          <cell r="A3027">
            <v>11005</v>
          </cell>
          <cell r="B3027" t="str">
            <v>TRANSPORTE DE EQUIPOS PARA PRUEBA DE CARGA ESTÁTICA POR VIAJE DIURNO SIN ESCOLTA (En la Avenida La Sirena (AC 153 desde Kr 9 a Kr 19)</v>
          </cell>
          <cell r="C3027" t="str">
            <v>VIAJE</v>
          </cell>
          <cell r="D3027">
            <v>1011500</v>
          </cell>
        </row>
        <row r="3028">
          <cell r="A3028">
            <v>11006</v>
          </cell>
          <cell r="B3028" t="str">
            <v>PRUEBA DE CARGA ESTÁTICA PARA PUENTE VEHICULAR - Con superestructura en concreto. UBICADO EN LA AVENIDA LA SIRENA</v>
          </cell>
          <cell r="C3028" t="str">
            <v>UN</v>
          </cell>
          <cell r="D3028">
            <v>13910148</v>
          </cell>
        </row>
        <row r="3029">
          <cell r="A3029">
            <v>11007</v>
          </cell>
          <cell r="B3029" t="str">
            <v>TUBO (PERFIL TUBULAR) GALVANIZADO DE DIÁMETRO 3" ESPESOR 2.3 mm</v>
          </cell>
          <cell r="C3029" t="str">
            <v>ML</v>
          </cell>
          <cell r="D3029">
            <v>34572</v>
          </cell>
        </row>
        <row r="3030">
          <cell r="A3030">
            <v>11008</v>
          </cell>
          <cell r="B3030" t="str">
            <v>FRESADO DE PAVIMENTO - INCLUYE FRESADORA, OPERARIO Y COMBUSTIBLE. Incluye agua, puntas. No incluye transporte de maquinaria, transporte del fresado ni disposición final. A TODO COSTO</v>
          </cell>
          <cell r="C3030" t="str">
            <v>M3</v>
          </cell>
          <cell r="D3030">
            <v>65000</v>
          </cell>
        </row>
        <row r="3031">
          <cell r="A3031">
            <v>11009</v>
          </cell>
          <cell r="B3031" t="str">
            <v>REPLATEO DE ÁRBOL (Para mantenimiento anual de especies arbóreas jóvenes)</v>
          </cell>
          <cell r="C3031" t="str">
            <v>UN</v>
          </cell>
          <cell r="D3031">
            <v>1296</v>
          </cell>
        </row>
        <row r="3032">
          <cell r="A3032">
            <v>11010</v>
          </cell>
          <cell r="B3032" t="str">
            <v>RIEGO DE ÁRBOL (Se aplica dosis de 20 litros por árbol) (Para mantenimiento anual de especies arbóreas jóvenes)</v>
          </cell>
          <cell r="C3032" t="str">
            <v>UN</v>
          </cell>
          <cell r="D3032">
            <v>1422</v>
          </cell>
        </row>
        <row r="3033">
          <cell r="A3033">
            <v>11011</v>
          </cell>
          <cell r="B3033" t="str">
            <v>PODA DE ÁRBOL (Para mantenimiento anual de especies arbóreas jóvenes)</v>
          </cell>
          <cell r="C3033" t="str">
            <v>UN</v>
          </cell>
          <cell r="D3033">
            <v>1581</v>
          </cell>
        </row>
        <row r="3034">
          <cell r="A3034">
            <v>11012</v>
          </cell>
          <cell r="B3034" t="str">
            <v>FERTILIZACIÓN DE ÁRBOL (Para mantenimiento anual de especies arbóreas jóvenes)</v>
          </cell>
          <cell r="C3034" t="str">
            <v>UN</v>
          </cell>
          <cell r="D3034">
            <v>1000</v>
          </cell>
        </row>
        <row r="3035">
          <cell r="A3035">
            <v>11013</v>
          </cell>
          <cell r="B3035" t="str">
            <v>MANTENIMIENTO JARDINERÍA CONVENCIONAL (Para mantenimiento anual de especies vegetales de jardinería convencional)</v>
          </cell>
          <cell r="C3035" t="str">
            <v>M2</v>
          </cell>
          <cell r="D3035">
            <v>6854</v>
          </cell>
        </row>
        <row r="3036">
          <cell r="A3036">
            <v>11014</v>
          </cell>
          <cell r="B3036" t="str">
            <v>FERTILIZACIÓN FOLIAR (Para mantenimiento anual de especies vegetales de jardinería convencional)</v>
          </cell>
          <cell r="C3036" t="str">
            <v>M2</v>
          </cell>
          <cell r="D3036">
            <v>1143</v>
          </cell>
        </row>
        <row r="3037">
          <cell r="A3037">
            <v>11015</v>
          </cell>
          <cell r="B3037" t="str">
            <v>DIAGNÓSTICO FITOSANITARIO (Para mantenimiento anual de especies vegetales de jardinería convencional)</v>
          </cell>
          <cell r="C3037" t="str">
            <v>M2</v>
          </cell>
          <cell r="D3037">
            <v>448</v>
          </cell>
        </row>
        <row r="3038">
          <cell r="A3038">
            <v>11016</v>
          </cell>
          <cell r="B3038" t="str">
            <v>MANEJO FITOSANITARIO (Para mantenimiento anual de especies vegetales de jardinería convencional)</v>
          </cell>
          <cell r="C3038" t="str">
            <v>M2</v>
          </cell>
          <cell r="D3038">
            <v>1536</v>
          </cell>
        </row>
        <row r="3039">
          <cell r="A3039">
            <v>11017</v>
          </cell>
          <cell r="B3039" t="str">
            <v>CARGO FIJO PARA LICENCIA DE CONSTRUCCIÓN PORTAL CALLE 200 (Sistema Transmilenio) INCLUYE IVA.</v>
          </cell>
          <cell r="C3039" t="str">
            <v>GLB</v>
          </cell>
          <cell r="D3039">
            <v>1478974</v>
          </cell>
        </row>
        <row r="3040">
          <cell r="A3040">
            <v>11018</v>
          </cell>
          <cell r="B3040" t="str">
            <v>CARGO VARIABLE PARA LICENCIA DE CONSTRUCCIÓN PORTAL CALLE 200 (Sistema Transmilenio) INCLUYE IVA.</v>
          </cell>
          <cell r="C3040" t="str">
            <v>GLB</v>
          </cell>
          <cell r="D3040">
            <v>116595384</v>
          </cell>
        </row>
        <row r="3041">
          <cell r="A3041">
            <v>11021</v>
          </cell>
          <cell r="B3041" t="str">
            <v>ANÁLISIS DE SUELO (FÓSFORO TOTAL) PARA ESTABLECER OCUPACIÓN HUMANA</v>
          </cell>
          <cell r="C3041" t="str">
            <v>UN</v>
          </cell>
          <cell r="D3041">
            <v>41408</v>
          </cell>
        </row>
        <row r="3042">
          <cell r="A3042">
            <v>11022</v>
          </cell>
          <cell r="B3042" t="str">
            <v>ALQUILER DE CARPA DE 12.0 m x 12.0 m (Incluye transporte, montaje y desmontaje)</v>
          </cell>
          <cell r="C3042" t="str">
            <v>MES</v>
          </cell>
          <cell r="D3042">
            <v>1594600</v>
          </cell>
        </row>
        <row r="3043">
          <cell r="A3043">
            <v>11023</v>
          </cell>
          <cell r="B3043" t="str">
            <v>ALQUILER DE LABORATORIO ARQUEOLÓGICO CON INSTRUMENTOS Y MATERIALES PARA ANÁLISIS DE MATERIAL ARQUEOLÓGICO</v>
          </cell>
          <cell r="C3043" t="str">
            <v>MES</v>
          </cell>
          <cell r="D3043">
            <v>639030</v>
          </cell>
        </row>
        <row r="3044">
          <cell r="A3044">
            <v>11024</v>
          </cell>
          <cell r="B3044" t="str">
            <v>ANÁLISIS DE ADN ANTIGUO MEDIANTE SECUENCIACIÓN DE MÉTODO SANGER. Incluye análisis de región Hipervariable I y II de ADN mitocondrial humano, extracción, amplificación, secuenciación y análisis bioinfo</v>
          </cell>
          <cell r="C3044" t="str">
            <v>UN</v>
          </cell>
          <cell r="D3044">
            <v>1534803</v>
          </cell>
        </row>
        <row r="3045">
          <cell r="A3045">
            <v>11025</v>
          </cell>
          <cell r="B3045" t="str">
            <v>EJECUCIÓN DEL PROGRAMA DE ARQUEOLOGÍA PREVENTIVA EN CASO DE HALLAZGO "FASE DE RESCATE ARQUEOLÓGICO" (Tentativo), PERSONAL ESPECIALIZADO Y EQUIPOS</v>
          </cell>
          <cell r="C3045" t="str">
            <v>MES</v>
          </cell>
          <cell r="D3045">
            <v>15034855</v>
          </cell>
        </row>
        <row r="3046">
          <cell r="A3046">
            <v>11026</v>
          </cell>
          <cell r="B3046" t="str">
            <v>BASE GRANULAR CLASE C - Gr1 (BGC_Gr1)</v>
          </cell>
          <cell r="C3046" t="str">
            <v>M3</v>
          </cell>
          <cell r="D3046">
            <v>53550</v>
          </cell>
        </row>
        <row r="3047">
          <cell r="A3047">
            <v>11027</v>
          </cell>
          <cell r="B3047" t="str">
            <v>BASE GRANULAR CLASE C - Gr2 (BGC_Gr2)</v>
          </cell>
          <cell r="C3047" t="str">
            <v>M3</v>
          </cell>
          <cell r="D3047">
            <v>55930</v>
          </cell>
        </row>
        <row r="3048">
          <cell r="A3048">
            <v>11028</v>
          </cell>
          <cell r="B3048" t="str">
            <v>BASE GRANULAR CLASE B - Gr1 (BGB_Gr1)</v>
          </cell>
          <cell r="C3048" t="str">
            <v>M3</v>
          </cell>
          <cell r="D3048">
            <v>58310</v>
          </cell>
        </row>
        <row r="3049">
          <cell r="A3049">
            <v>11029</v>
          </cell>
          <cell r="B3049" t="str">
            <v>BASE GRANULAR CLASE B - Gr2 (BGB_Gr2)</v>
          </cell>
          <cell r="C3049" t="str">
            <v>M3</v>
          </cell>
          <cell r="D3049">
            <v>61880</v>
          </cell>
        </row>
        <row r="3050">
          <cell r="A3050">
            <v>11030</v>
          </cell>
          <cell r="B3050" t="str">
            <v>BASE GRANULAR CLASE A - Gr1 (BGA_Gr1)</v>
          </cell>
          <cell r="C3050" t="str">
            <v>M3</v>
          </cell>
          <cell r="D3050">
            <v>58310</v>
          </cell>
        </row>
        <row r="3051">
          <cell r="A3051">
            <v>11031</v>
          </cell>
          <cell r="B3051" t="str">
            <v>BASE GRANULAR CLASE A - Gr2 (BGA_Gr2)</v>
          </cell>
          <cell r="C3051" t="str">
            <v>M3</v>
          </cell>
          <cell r="D3051">
            <v>61880</v>
          </cell>
        </row>
        <row r="3052">
          <cell r="A3052">
            <v>11032</v>
          </cell>
          <cell r="B3052" t="str">
            <v>SUBBASE GRANULAR CLASE C - Gr1 (SBGC_Gr1)</v>
          </cell>
          <cell r="C3052" t="str">
            <v>M3</v>
          </cell>
          <cell r="D3052">
            <v>38080</v>
          </cell>
        </row>
        <row r="3053">
          <cell r="A3053">
            <v>11033</v>
          </cell>
          <cell r="B3053" t="str">
            <v>SUBBASE GRANULAR CLASE C - Gr2 (SBGC_Gr2)</v>
          </cell>
          <cell r="C3053" t="str">
            <v>M3</v>
          </cell>
          <cell r="D3053">
            <v>41650</v>
          </cell>
        </row>
        <row r="3054">
          <cell r="A3054">
            <v>11034</v>
          </cell>
          <cell r="B3054" t="str">
            <v>SUBBASE GRANULAR CLASE B - Gr1 (SBGB_Gr1)</v>
          </cell>
          <cell r="C3054" t="str">
            <v>M3</v>
          </cell>
          <cell r="D3054">
            <v>51170</v>
          </cell>
        </row>
        <row r="3055">
          <cell r="A3055">
            <v>11035</v>
          </cell>
          <cell r="B3055" t="str">
            <v>SUBBASE GRANULAR CLASE B - Gr2 (SBGB_Gr2)</v>
          </cell>
          <cell r="C3055" t="str">
            <v>M3</v>
          </cell>
          <cell r="D3055">
            <v>53550</v>
          </cell>
        </row>
        <row r="3056">
          <cell r="A3056">
            <v>11036</v>
          </cell>
          <cell r="B3056" t="str">
            <v>SUBBASE GRANULAR CLASE A - Gr1 (SBGA_Gr1)</v>
          </cell>
          <cell r="C3056" t="str">
            <v>M3</v>
          </cell>
          <cell r="D3056">
            <v>51170</v>
          </cell>
        </row>
        <row r="3057">
          <cell r="A3057">
            <v>11037</v>
          </cell>
          <cell r="B3057" t="str">
            <v>SUBBASE GRANULAR CLASE A - Gr2 (SBGA_Gr2)</v>
          </cell>
          <cell r="C3057" t="str">
            <v>M3</v>
          </cell>
          <cell r="D3057">
            <v>53550</v>
          </cell>
        </row>
        <row r="3058">
          <cell r="A3058">
            <v>11038</v>
          </cell>
          <cell r="B3058" t="str">
            <v>MATERIAL ADECUADO</v>
          </cell>
          <cell r="C3058" t="str">
            <v>M3</v>
          </cell>
          <cell r="D3058">
            <v>11900</v>
          </cell>
        </row>
        <row r="3059">
          <cell r="A3059">
            <v>11039</v>
          </cell>
          <cell r="B3059" t="str">
            <v>MATERIAL TOLERABLE</v>
          </cell>
          <cell r="C3059" t="str">
            <v>M3</v>
          </cell>
          <cell r="D3059">
            <v>9520</v>
          </cell>
        </row>
        <row r="3060">
          <cell r="A3060">
            <v>11053</v>
          </cell>
          <cell r="B3060" t="str">
            <v>CONCRETO MR48 FAST TRACK</v>
          </cell>
          <cell r="C3060" t="str">
            <v>M3</v>
          </cell>
          <cell r="D3060">
            <v>699720</v>
          </cell>
        </row>
        <row r="3061">
          <cell r="A3061">
            <v>11057</v>
          </cell>
          <cell r="B3061" t="str">
            <v>GEOCELDA</v>
          </cell>
          <cell r="C3061" t="str">
            <v>M2</v>
          </cell>
          <cell r="D3061">
            <v>38106</v>
          </cell>
        </row>
        <row r="3062">
          <cell r="A3062">
            <v>11074</v>
          </cell>
          <cell r="B3062" t="str">
            <v>GRÚA TIPO LIEBHERR 582 CON CUCHARA TIPO RIVALVA O SIMILAR</v>
          </cell>
          <cell r="C3062" t="str">
            <v>HR</v>
          </cell>
          <cell r="D3062">
            <v>628225</v>
          </cell>
        </row>
        <row r="3063">
          <cell r="A3063">
            <v>11075</v>
          </cell>
          <cell r="B3063" t="str">
            <v>TANQUE DE LODOS</v>
          </cell>
          <cell r="C3063" t="str">
            <v>HR</v>
          </cell>
          <cell r="D3063">
            <v>31762</v>
          </cell>
        </row>
        <row r="3064">
          <cell r="A3064">
            <v>11076</v>
          </cell>
          <cell r="B3064" t="str">
            <v>RETIRO Y DISPOSICIÓN DE LODOS EN SITIO AUTORIZADO</v>
          </cell>
          <cell r="C3064" t="str">
            <v>M3</v>
          </cell>
          <cell r="D3064">
            <v>31896</v>
          </cell>
        </row>
        <row r="3065">
          <cell r="A3065">
            <v>11077</v>
          </cell>
          <cell r="B3065" t="str">
            <v>ALQUILER DE TUBERÍA TREMIE</v>
          </cell>
          <cell r="C3065" t="str">
            <v>HR</v>
          </cell>
          <cell r="D3065">
            <v>36989</v>
          </cell>
        </row>
        <row r="3066">
          <cell r="A3066">
            <v>11078</v>
          </cell>
          <cell r="B3066" t="str">
            <v>PALA AUXILIAR PARA GRÚA TIPO LIEBHERR 582</v>
          </cell>
          <cell r="C3066" t="str">
            <v>HR</v>
          </cell>
          <cell r="D3066">
            <v>126796</v>
          </cell>
        </row>
        <row r="3067">
          <cell r="A3067">
            <v>11079</v>
          </cell>
          <cell r="B3067" t="str">
            <v>CONCRETO ASFÁLTICO MS 12 MODIFICADO CON POLÍMEROS TIPO III. ENTREGADO EN PLANTA</v>
          </cell>
          <cell r="C3067" t="str">
            <v>M3</v>
          </cell>
          <cell r="D3067">
            <v>812355</v>
          </cell>
        </row>
        <row r="3068">
          <cell r="A3068">
            <v>11080</v>
          </cell>
          <cell r="B3068" t="str">
            <v>MEZCLA ASFÁLTICA EN CALIENTE DENSA MD10 CON CEMENTO ASFÁLTICO TIPO II</v>
          </cell>
          <cell r="C3068" t="str">
            <v>M3</v>
          </cell>
          <cell r="D3068">
            <v>424405</v>
          </cell>
        </row>
        <row r="3069">
          <cell r="A3069">
            <v>11081</v>
          </cell>
          <cell r="B3069" t="str">
            <v>MEZCLA ASFÁLTICA EN CALIENTE DENSA MD12 CON CEMENTO ASFÁLTICO TIPO II</v>
          </cell>
          <cell r="C3069" t="str">
            <v>M3</v>
          </cell>
          <cell r="D3069">
            <v>395729</v>
          </cell>
        </row>
        <row r="3070">
          <cell r="A3070">
            <v>11082</v>
          </cell>
          <cell r="B3070" t="str">
            <v>MEZCLA ASFÁLTICA EN CALIENTE DENSA MD20 CON CEMENTO ASFÁLTICO TIPO II</v>
          </cell>
          <cell r="C3070" t="str">
            <v>M3</v>
          </cell>
          <cell r="D3070">
            <v>384259</v>
          </cell>
        </row>
        <row r="3071">
          <cell r="A3071">
            <v>11083</v>
          </cell>
          <cell r="B3071" t="str">
            <v>EXTINTOR x 10 LB</v>
          </cell>
          <cell r="C3071" t="str">
            <v>UN</v>
          </cell>
          <cell r="D3071">
            <v>56400</v>
          </cell>
        </row>
        <row r="3072">
          <cell r="A3072">
            <v>11084</v>
          </cell>
          <cell r="B3072" t="str">
            <v>CAMILLA EN FIBRA CON ARNÉS - INMOVILIZADOR Y SEÑAL</v>
          </cell>
          <cell r="C3072" t="str">
            <v>UN</v>
          </cell>
          <cell r="D3072">
            <v>160000</v>
          </cell>
        </row>
        <row r="3073">
          <cell r="A3073">
            <v>11085</v>
          </cell>
          <cell r="B3073" t="str">
            <v>VALLA DE 3.0m x 6.0m CON ESTRUCTURA METÁLICA - ESTRUCTURA TIPO VALLA EN CERCHA + BANNER. Incluye suministro e instalación. Impresión 720 DPI; Tintas para exteriores.</v>
          </cell>
          <cell r="C3073" t="str">
            <v>UN</v>
          </cell>
          <cell r="D3073">
            <v>3213000</v>
          </cell>
        </row>
        <row r="3074">
          <cell r="A3074">
            <v>11086</v>
          </cell>
          <cell r="B3074" t="str">
            <v>VALLA MÓVIL DE 1.20m x 1.20m EN LÁMINA GALVANIZADA CALIBRE 20, ÁNGULO EN HIERRO DE 2 x 1-1/8" IMPRESO EN VINILO ADHESIVO. Incluye suministro e instalación. Impresión 720 DPI; Tintas para exteriores.</v>
          </cell>
          <cell r="C3074" t="str">
            <v>UN</v>
          </cell>
          <cell r="D3074">
            <v>309400</v>
          </cell>
        </row>
        <row r="3075">
          <cell r="A3075">
            <v>11089</v>
          </cell>
          <cell r="B3075" t="str">
            <v>SELLADOR ELÁSTICO UNIVERSAL DE ALTO DESEMPEÑO (300 cc)</v>
          </cell>
          <cell r="C3075" t="str">
            <v>UN</v>
          </cell>
          <cell r="D3075">
            <v>36819</v>
          </cell>
        </row>
        <row r="3076">
          <cell r="A3076">
            <v>11091</v>
          </cell>
          <cell r="B3076" t="str">
            <v>ADITIVOS INCURSORES DE AIRE</v>
          </cell>
          <cell r="C3076" t="str">
            <v>KG</v>
          </cell>
          <cell r="D3076">
            <v>2666</v>
          </cell>
        </row>
        <row r="3077">
          <cell r="A3077">
            <v>11092</v>
          </cell>
          <cell r="B3077" t="str">
            <v>ADITIVO REDUCTOR DE AGUA</v>
          </cell>
          <cell r="C3077" t="str">
            <v>KG</v>
          </cell>
          <cell r="D3077">
            <v>9282</v>
          </cell>
        </row>
        <row r="3078">
          <cell r="A3078">
            <v>11093</v>
          </cell>
          <cell r="B3078" t="str">
            <v>ADITIVO RETARDANTE</v>
          </cell>
          <cell r="C3078" t="str">
            <v>KG</v>
          </cell>
          <cell r="D3078">
            <v>4891</v>
          </cell>
        </row>
        <row r="3079">
          <cell r="A3079">
            <v>11094</v>
          </cell>
          <cell r="B3079" t="str">
            <v>ADITIVO REDUCTOR DE AGUA Y RETARDANTE</v>
          </cell>
          <cell r="C3079" t="str">
            <v>KG</v>
          </cell>
          <cell r="D3079">
            <v>3225</v>
          </cell>
        </row>
        <row r="3080">
          <cell r="A3080">
            <v>11095</v>
          </cell>
          <cell r="B3080" t="str">
            <v>ADITIVO REDUCTOR DE AGUA Y ACELERANTE</v>
          </cell>
          <cell r="C3080" t="str">
            <v>KG</v>
          </cell>
          <cell r="D3080">
            <v>14649</v>
          </cell>
        </row>
        <row r="3081">
          <cell r="A3081">
            <v>11096</v>
          </cell>
          <cell r="B3081" t="str">
            <v>ADITIVO REDUCTOR DE AGUA DE ALTO RANGO</v>
          </cell>
          <cell r="C3081" t="str">
            <v>KG</v>
          </cell>
          <cell r="D3081">
            <v>7640</v>
          </cell>
        </row>
        <row r="3082">
          <cell r="A3082">
            <v>11097</v>
          </cell>
          <cell r="B3082" t="str">
            <v>ADITIVO REDUCTOR DE AGUA DE ALTO RANGO Y RETARDANTE</v>
          </cell>
          <cell r="C3082" t="str">
            <v>KG</v>
          </cell>
          <cell r="D3082">
            <v>8116</v>
          </cell>
        </row>
        <row r="3083">
          <cell r="A3083">
            <v>11098</v>
          </cell>
          <cell r="B3083" t="str">
            <v>ADITIVO SUPERPLASTIFICANTE Y REDUCTOR DE AGUA DE ALTO PODER</v>
          </cell>
          <cell r="C3083" t="str">
            <v>KG</v>
          </cell>
          <cell r="D3083">
            <v>5856</v>
          </cell>
        </row>
        <row r="3084">
          <cell r="A3084">
            <v>11101</v>
          </cell>
          <cell r="B3084" t="str">
            <v>PERFORACIÓN MECÁNICA POR PERCUSIÓN Y LAVADO EN SUELO BLANDO DE 0 a 10m. Incl descrip visual de estratos encontrados,lecturas de campo,tipo y prof. muestras recuperadas,datos nivel freático,SPT,Veleta</v>
          </cell>
          <cell r="C3084" t="str">
            <v>ML</v>
          </cell>
          <cell r="D3084">
            <v>78540</v>
          </cell>
        </row>
        <row r="3085">
          <cell r="A3085">
            <v>11102</v>
          </cell>
          <cell r="B3085" t="str">
            <v>PERFORACIÓN MECÁNICA POR ROTACIÓN EN ROCA DE 0 a 10m. Incl recuperación continua muestras,descrip visual estratos encontrados,lecturas de campo,tipo y prof muestras recuperadas,SPT,Veleta de campo</v>
          </cell>
          <cell r="C3085" t="str">
            <v>ML</v>
          </cell>
          <cell r="D3085">
            <v>383884</v>
          </cell>
        </row>
        <row r="3086">
          <cell r="A3086">
            <v>11103</v>
          </cell>
          <cell r="B3086" t="str">
            <v>PERFORACIÓN MECÁNICA POR ROTACIÓN EN COLUVIÓN/ALUVIÓN DE 0 a 10m. Incl recuperación continua muestras,descrip visual estrat encontrados,lecturas de campo,tipo y prof muestras recuperadas,SPT,Veleta</v>
          </cell>
          <cell r="C3086" t="str">
            <v>ML</v>
          </cell>
          <cell r="D3086">
            <v>444941</v>
          </cell>
        </row>
        <row r="3087">
          <cell r="A3087">
            <v>11104</v>
          </cell>
          <cell r="B3087" t="str">
            <v>PERFORACIÓN MECÁNICA POR PERCUSIÓN Y LAVADO SUELO DURO DE 0 a 30m.Incl recuper continua muestras,descrip visual estrat encontrados,lecturas de campo,tipo y prof muestras recuperadas,SPT,Veleta de camp</v>
          </cell>
          <cell r="C3087" t="str">
            <v>ML</v>
          </cell>
          <cell r="D3087">
            <v>142800</v>
          </cell>
        </row>
        <row r="3088">
          <cell r="A3088">
            <v>11105</v>
          </cell>
          <cell r="B3088" t="str">
            <v>PERFORACIÓN MECÁNICA POR PERCUSIÓN Y LAVADO EN SUELO BLANDO DE 0 a 30m. Incl descrip visual de estratos encontrados,lecturas de campo,tipo y prof. muestras recuperadas,datos nivel freático,SPT,Veleta</v>
          </cell>
          <cell r="C3088" t="str">
            <v>ML</v>
          </cell>
          <cell r="D3088">
            <v>108885</v>
          </cell>
        </row>
        <row r="3089">
          <cell r="A3089">
            <v>11106</v>
          </cell>
          <cell r="B3089" t="str">
            <v>PERFORACIÓN MECÁNICA POR ROTACIÓN EN ROCA DE 0 a 30m. Incl recuperación continua muestras,descrip visual estratos encontrados,lecturas de campo,tipo y prof muestras recuperadas,SPT,Veleta de campo</v>
          </cell>
          <cell r="C3089" t="str">
            <v>ML</v>
          </cell>
          <cell r="D3089">
            <v>397247</v>
          </cell>
        </row>
        <row r="3090">
          <cell r="A3090">
            <v>11107</v>
          </cell>
          <cell r="B3090" t="str">
            <v>PERFORACIÓN MECÁNICA POR ROTACIÓN EN COLUVIÓN/ALUVIÓN DE 0 a 30m. Incl recuperación continua muestras,descrip visual estrat encontrados,lecturas de campo,tipo y prof muestras recuperadas,SPT,Veleta</v>
          </cell>
          <cell r="C3090" t="str">
            <v>ML</v>
          </cell>
          <cell r="D3090">
            <v>642600</v>
          </cell>
        </row>
        <row r="3091">
          <cell r="A3091">
            <v>11108</v>
          </cell>
          <cell r="B3091" t="str">
            <v>PERFORACIÓN MECÁNICA POR PERCUSIÓN Y LAVADO SUELO DURO DE 0 a 50m.Incl recuper continua muestras,descrip visual estrat encontrados,lecturas de campo,tipo y prof muestras recuperadas,SPT,Veleta de camp</v>
          </cell>
          <cell r="C3091" t="str">
            <v>ML</v>
          </cell>
          <cell r="D3091">
            <v>147322</v>
          </cell>
        </row>
        <row r="3092">
          <cell r="A3092">
            <v>11109</v>
          </cell>
          <cell r="B3092" t="str">
            <v>PERFORACIÓN MECÁNICA POR PERCUSIÓN Y LAVADO EN SUELO BLANDO DE 0 a 50m. Incl descrip visual de estratos encontrados,lecturas de campo,tipo y prof. muestras recuperadas,datos nivel freático,SPT,Veleta</v>
          </cell>
          <cell r="C3092" t="str">
            <v>ML</v>
          </cell>
          <cell r="D3092">
            <v>135422</v>
          </cell>
        </row>
        <row r="3093">
          <cell r="A3093">
            <v>11110</v>
          </cell>
          <cell r="B3093" t="str">
            <v>PERFORACIÓN MECÁNICA POR ROTACIÓN EN ROCA DE 0 a 50m. Incl recuperación continua muestras,descrip visual estratos encontrados,lecturas de campo,tipo y prof muestras recuperadas,SPT,Veleta de campo</v>
          </cell>
          <cell r="C3093" t="str">
            <v>ML</v>
          </cell>
          <cell r="D3093">
            <v>411772</v>
          </cell>
        </row>
        <row r="3094">
          <cell r="A3094">
            <v>11111</v>
          </cell>
          <cell r="B3094" t="str">
            <v>PERFORACIÓN MECÁNICA POR ROTACIÓN EN COLUVIÓN/ALUVIÓN DE 0 a 50m. Incl recuperación continua muestras,descrip visual estrat encontrados,lecturas de campo,tipo y prof muestras recuperadas,SPT,Veleta</v>
          </cell>
          <cell r="C3094" t="str">
            <v>ML</v>
          </cell>
          <cell r="D3094">
            <v>666400</v>
          </cell>
        </row>
        <row r="3095">
          <cell r="A3095">
            <v>11112</v>
          </cell>
          <cell r="B3095" t="str">
            <v>PERFORACIÓN MECÁNICA POR PERCUSIÓN Y LAVADO SUELO DURO DE 0 + 50m.Incl recuper continua muestras,descrip visual estrat encontrados,lecturas de campo,tipo y prof muestras recuperadas,SPT,Veleta de camp</v>
          </cell>
          <cell r="C3095" t="str">
            <v>ML</v>
          </cell>
          <cell r="D3095">
            <v>179452</v>
          </cell>
        </row>
        <row r="3096">
          <cell r="A3096">
            <v>11113</v>
          </cell>
          <cell r="B3096" t="str">
            <v>PERFORACIÓN MECÁNICA POR PERCUSIÓN Y LAVADO EN SUELO BLANDO DE 0 + 50m. Incl descrip visual de estratos encontrados,lecturas de campo,tipo y prof. muestras recuperadas,datos nivel freático,SPT,Veleta</v>
          </cell>
          <cell r="C3096" t="str">
            <v>ML</v>
          </cell>
          <cell r="D3096">
            <v>167552</v>
          </cell>
        </row>
        <row r="3097">
          <cell r="A3097">
            <v>11114</v>
          </cell>
          <cell r="B3097" t="str">
            <v>PERFORACIÓN MECÁNICA POR ROTACIÓN EN ROCA DE 0 + 50m. Incl recuperación continua muestras,descrip visual estratos encontrados,lecturas de campo,tipo y prof muestras recuperadas,SPT,Veleta de campo</v>
          </cell>
          <cell r="C3097" t="str">
            <v>ML</v>
          </cell>
          <cell r="D3097">
            <v>427617</v>
          </cell>
        </row>
        <row r="3098">
          <cell r="A3098">
            <v>11115</v>
          </cell>
          <cell r="B3098" t="str">
            <v>PERFORACIÓN MECÁNICA POR rotación EN COLUVIÓN/ALUVIÓN DE 0+50m. Incl recuperación continua muestras,descrip visual estrat encontrados,lecturas de campo,tipo y prof muestras recuperadas,SPT,Veleta</v>
          </cell>
          <cell r="C3098" t="str">
            <v>ML</v>
          </cell>
          <cell r="D3098">
            <v>686843</v>
          </cell>
        </row>
        <row r="3099">
          <cell r="A3099">
            <v>11116</v>
          </cell>
          <cell r="B3099" t="str">
            <v>ENSAYO DE CPTU HASTA 30 METROS</v>
          </cell>
          <cell r="C3099" t="str">
            <v>ML</v>
          </cell>
          <cell r="D3099">
            <v>249900</v>
          </cell>
        </row>
        <row r="3100">
          <cell r="A3100">
            <v>11117</v>
          </cell>
          <cell r="B3100" t="str">
            <v>ENSAYO DE CPTU HASTA 50 METROS</v>
          </cell>
          <cell r="C3100" t="str">
            <v>ML</v>
          </cell>
          <cell r="D3100">
            <v>261800</v>
          </cell>
        </row>
        <row r="3101">
          <cell r="A3101">
            <v>11118</v>
          </cell>
          <cell r="B3101" t="str">
            <v>ENSAYO DE CPTUS HASTA 30 METROS  (CONO SÍSMICO SCPTu)</v>
          </cell>
          <cell r="C3101" t="str">
            <v>ML</v>
          </cell>
          <cell r="D3101">
            <v>297500</v>
          </cell>
        </row>
        <row r="3102">
          <cell r="A3102">
            <v>11119</v>
          </cell>
          <cell r="B3102" t="str">
            <v>ENSAYO DE CPTUS HASTA 50 METROS  (CONO SÍSMICO SCPTu)</v>
          </cell>
          <cell r="C3102" t="str">
            <v>ML</v>
          </cell>
          <cell r="D3102">
            <v>309400</v>
          </cell>
        </row>
        <row r="3103">
          <cell r="A3103">
            <v>11120</v>
          </cell>
          <cell r="B3103" t="str">
            <v>ENSAYO DE DOWNHOLE HASTA 30 METROS (Sin perforación, ni tubería de PVC)</v>
          </cell>
          <cell r="C3103" t="str">
            <v>UN</v>
          </cell>
          <cell r="D3103">
            <v>2249100</v>
          </cell>
        </row>
        <row r="3104">
          <cell r="A3104">
            <v>11121</v>
          </cell>
          <cell r="B3104" t="str">
            <v>ENSAYO DE DOWNHOLE HASTA 50 METROS (Sin perforación, ni tubería de PVC)</v>
          </cell>
          <cell r="C3104" t="str">
            <v>UN</v>
          </cell>
          <cell r="D3104">
            <v>2536485</v>
          </cell>
        </row>
        <row r="3105">
          <cell r="A3105">
            <v>11122</v>
          </cell>
          <cell r="B3105" t="str">
            <v>SISTEMA (SONDEO) ELÉCTRICO VERTICAL (30 metros de profundidad)</v>
          </cell>
          <cell r="C3105" t="str">
            <v>UN</v>
          </cell>
          <cell r="D3105">
            <v>1428000</v>
          </cell>
        </row>
        <row r="3106">
          <cell r="A3106">
            <v>11123</v>
          </cell>
          <cell r="B3106" t="str">
            <v>CEMENTO ASFÁLTICO 40 - 50</v>
          </cell>
          <cell r="C3106" t="str">
            <v>KG</v>
          </cell>
          <cell r="D3106">
            <v>1702</v>
          </cell>
        </row>
        <row r="3107">
          <cell r="A3107">
            <v>11124</v>
          </cell>
          <cell r="B3107" t="str">
            <v>CEMENTO ASFÁLTICO 80 - 100</v>
          </cell>
          <cell r="C3107" t="str">
            <v>KG</v>
          </cell>
          <cell r="D3107">
            <v>1635</v>
          </cell>
        </row>
        <row r="3108">
          <cell r="A3108">
            <v>11125</v>
          </cell>
          <cell r="B3108" t="str">
            <v>CEMENTO ASFÁLTICO MODIFICADO CON POLÍMEROS TIPO III</v>
          </cell>
          <cell r="C3108" t="str">
            <v>KG</v>
          </cell>
          <cell r="D3108">
            <v>2523</v>
          </cell>
        </row>
        <row r="3109">
          <cell r="A3109">
            <v>11126</v>
          </cell>
          <cell r="B3109" t="str">
            <v>CEMENTO ASFÁLTICO MODIFICADO CON POLÍMEROS TIPO IV</v>
          </cell>
          <cell r="C3109" t="str">
            <v>KG</v>
          </cell>
          <cell r="D3109">
            <v>2404</v>
          </cell>
        </row>
        <row r="3110">
          <cell r="A3110">
            <v>11127</v>
          </cell>
          <cell r="B3110" t="str">
            <v>CEMENTO ASFÁLTICO MODIFICADO CON POLÍMEROS TIPO V</v>
          </cell>
          <cell r="C3110" t="str">
            <v>KG</v>
          </cell>
          <cell r="D3110">
            <v>2285</v>
          </cell>
        </row>
        <row r="3111">
          <cell r="A3111">
            <v>11132</v>
          </cell>
          <cell r="B3111" t="str">
            <v>CEMENTO ASFÁLTICO CA 24</v>
          </cell>
          <cell r="C3111" t="str">
            <v>KG</v>
          </cell>
          <cell r="D3111">
            <v>1464</v>
          </cell>
        </row>
        <row r="3112">
          <cell r="A3112">
            <v>11133</v>
          </cell>
          <cell r="B3112" t="str">
            <v>CEMENTO ASFÁLTICO CA 14</v>
          </cell>
          <cell r="C3112" t="str">
            <v>KG</v>
          </cell>
          <cell r="D3112">
            <v>1785</v>
          </cell>
        </row>
        <row r="3113">
          <cell r="A3113">
            <v>11134</v>
          </cell>
          <cell r="B3113" t="str">
            <v>CEMENTO ASFÁLTICO CA 8</v>
          </cell>
          <cell r="C3113" t="str">
            <v>KG</v>
          </cell>
          <cell r="D3113">
            <v>1635</v>
          </cell>
        </row>
        <row r="3114">
          <cell r="A3114">
            <v>11135</v>
          </cell>
          <cell r="B3114" t="str">
            <v>INSTAL. Y PUESTA EN SERVICIO DE CONTROLADOR DE TRAFICO C900 EN BOGOTÁ, (Incl. transp. de controlador desde SDM hasta lugar instalación en Bogotá, M de O e IVA, No incl. suministro de Controlador</v>
          </cell>
          <cell r="C3114" t="str">
            <v>UN</v>
          </cell>
          <cell r="D3114">
            <v>3635129</v>
          </cell>
        </row>
        <row r="3115">
          <cell r="A3115">
            <v>11136</v>
          </cell>
          <cell r="B3115" t="str">
            <v>DEFENSA VIAL METÁLICA en acero laminado en frío, vigas en forma doble honda o W, parales y separadores metálicos</v>
          </cell>
          <cell r="C3115" t="str">
            <v>ML</v>
          </cell>
          <cell r="D3115">
            <v>240969</v>
          </cell>
        </row>
        <row r="3116">
          <cell r="A3116">
            <v>11137</v>
          </cell>
          <cell r="B3116" t="str">
            <v>LEVANTAMIENTO TOPOGRÁFICO A TODO COSTO. NIVEL DE COMPLEJIDAD ALTO. Incluye personal, equipos, costos operacionales, procesamiento y entrega de la información, todos los costos indirectos e IVA.</v>
          </cell>
          <cell r="C3116" t="str">
            <v>M2</v>
          </cell>
          <cell r="D3116">
            <v>1223</v>
          </cell>
        </row>
        <row r="3117">
          <cell r="A3117">
            <v>11138</v>
          </cell>
          <cell r="B3117" t="str">
            <v>LEVANTAMIENTO TOPOGRÁFICO A TODO COSTO. NIVEL DE COMPLEJIDAD MEDIO. Incluye personal, equipos, costos operacionales, procesamiento y entrega de la información, todos los costos indirectos e IVA.</v>
          </cell>
          <cell r="C3117" t="str">
            <v>M2</v>
          </cell>
          <cell r="D3117">
            <v>900</v>
          </cell>
        </row>
        <row r="3118">
          <cell r="A3118">
            <v>11139</v>
          </cell>
          <cell r="B3118" t="str">
            <v>LEVANTAMIENTO TOPOGRÁFICO A TODO COSTO. NIVEL DE COMPLEJIDAD BAJO. Incluye personal, equipos, costos operacionales, procesamiento y entrega de la información, todos los costos indirectos e IVA.</v>
          </cell>
          <cell r="C3118" t="str">
            <v>M2</v>
          </cell>
          <cell r="D3118">
            <v>757</v>
          </cell>
        </row>
        <row r="3119">
          <cell r="A3119">
            <v>11140</v>
          </cell>
          <cell r="B3119" t="str">
            <v>GUADUA NATURAL SELECCIONADA LONGITUD DE 6.00 m DIÁMETRO ENTRE 8 A 15 cm, CONICIDAD - CURVATURA INTERIOR A 6 cm. Incluye suministro, transporte a obra en Bogotá, IVA.</v>
          </cell>
          <cell r="C3119" t="str">
            <v>UN</v>
          </cell>
          <cell r="D3119">
            <v>15750</v>
          </cell>
        </row>
        <row r="3120">
          <cell r="A3120">
            <v>11141</v>
          </cell>
          <cell r="B3120" t="str">
            <v>GAS PROPANO. CILINDRO DE 40 LB</v>
          </cell>
          <cell r="C3120" t="str">
            <v>LB</v>
          </cell>
          <cell r="D3120">
            <v>1500</v>
          </cell>
        </row>
        <row r="3121">
          <cell r="A3121">
            <v>11142</v>
          </cell>
          <cell r="B3121" t="str">
            <v>PLÁSTICO NEGRO CALIBRE 3.5</v>
          </cell>
          <cell r="C3121" t="str">
            <v>M2</v>
          </cell>
          <cell r="D3121">
            <v>1130</v>
          </cell>
        </row>
        <row r="3122">
          <cell r="A3122">
            <v>11143</v>
          </cell>
          <cell r="B3122" t="str">
            <v>ALQUILER CEPILLO TEXTURIZADOR DE 1.20 m. Con tubo en aluminio de 1.85 m.</v>
          </cell>
          <cell r="C3122" t="str">
            <v>MES</v>
          </cell>
          <cell r="D3122">
            <v>428400</v>
          </cell>
        </row>
        <row r="3123">
          <cell r="A3123">
            <v>11144</v>
          </cell>
          <cell r="B3123" t="str">
            <v>FLOTADOR PARA ENRASADO MANUAL - ALQUILER FLOTACANAL DE 1.20 m. Con un tubo aluminio de 1.85 m.</v>
          </cell>
          <cell r="C3123" t="str">
            <v>MES</v>
          </cell>
          <cell r="D3123">
            <v>357000</v>
          </cell>
        </row>
        <row r="3124">
          <cell r="A3124">
            <v>11145</v>
          </cell>
          <cell r="B3124" t="str">
            <v>KIT SILLA YEE 250 x 200 PVC</v>
          </cell>
          <cell r="C3124" t="str">
            <v>UN</v>
          </cell>
          <cell r="D3124">
            <v>122408</v>
          </cell>
        </row>
        <row r="3125">
          <cell r="A3125">
            <v>11146</v>
          </cell>
          <cell r="B3125" t="str">
            <v>KIT SILLA YEE 315 x 200 PVC</v>
          </cell>
          <cell r="C3125" t="str">
            <v>UN</v>
          </cell>
          <cell r="D3125">
            <v>181014</v>
          </cell>
        </row>
        <row r="3126">
          <cell r="A3126">
            <v>11147</v>
          </cell>
          <cell r="B3126" t="str">
            <v>KIT SILLA YEE 400 x 200 PVC</v>
          </cell>
          <cell r="C3126" t="str">
            <v>UN</v>
          </cell>
          <cell r="D3126">
            <v>221038</v>
          </cell>
        </row>
        <row r="3127">
          <cell r="A3127">
            <v>11148</v>
          </cell>
          <cell r="B3127" t="str">
            <v>KIT SILLA YEE 450 x 200 PVC</v>
          </cell>
          <cell r="C3127" t="str">
            <v>UN</v>
          </cell>
          <cell r="D3127">
            <v>236432</v>
          </cell>
        </row>
        <row r="3128">
          <cell r="A3128">
            <v>11149</v>
          </cell>
          <cell r="B3128" t="str">
            <v>KIT SILLA YEE 600 x 160 PVC</v>
          </cell>
          <cell r="C3128" t="str">
            <v>UN</v>
          </cell>
          <cell r="D3128">
            <v>271174</v>
          </cell>
        </row>
        <row r="3129">
          <cell r="A3129">
            <v>11150</v>
          </cell>
          <cell r="B3129" t="str">
            <v>DERRETIDORA DE ASFALTO</v>
          </cell>
          <cell r="C3129" t="str">
            <v>HR</v>
          </cell>
          <cell r="D3129">
            <v>44786</v>
          </cell>
        </row>
        <row r="3130">
          <cell r="A3130">
            <v>11151</v>
          </cell>
          <cell r="B3130" t="str">
            <v>SELLADOR A BASE DE PETRÓLEO Y APLICACIÓN EN CALIENTE</v>
          </cell>
          <cell r="C3130" t="str">
            <v>LB</v>
          </cell>
          <cell r="D3130">
            <v>5003</v>
          </cell>
        </row>
        <row r="3131">
          <cell r="A3131">
            <v>11152</v>
          </cell>
          <cell r="B3131" t="str">
            <v>RUTEADORA CH750</v>
          </cell>
          <cell r="C3131" t="str">
            <v>HR</v>
          </cell>
          <cell r="D3131">
            <v>23642</v>
          </cell>
        </row>
        <row r="3132">
          <cell r="A3132">
            <v>11156</v>
          </cell>
          <cell r="B3132" t="str">
            <v>ANDAMIO CERTIFICADO MULTIDIRECCIONAL 4 MÓDULOS AUTOESTABLES (2 TORRES CON PASARELA DE 3 METROS DE 1.40 m x 5.80 m)</v>
          </cell>
          <cell r="C3132" t="str">
            <v>DIA</v>
          </cell>
          <cell r="D3132">
            <v>51170</v>
          </cell>
        </row>
        <row r="3133">
          <cell r="A3133">
            <v>11157</v>
          </cell>
          <cell r="B3133" t="str">
            <v xml:space="preserve">TRATAMIENTO, TRANSPORTE Y DISPOSICIÓN FINAL DE MADERA NO APROVECHABLE. </v>
          </cell>
          <cell r="C3133" t="str">
            <v>KG</v>
          </cell>
          <cell r="D3133">
            <v>700</v>
          </cell>
        </row>
        <row r="3134">
          <cell r="A3134">
            <v>11158</v>
          </cell>
          <cell r="B3134" t="str">
            <v>JUNTA ELASTOMÉRICA DE DILATACIÓN (MOVIMIENTO 100 +/- 50 mm)</v>
          </cell>
          <cell r="C3134" t="str">
            <v>ML</v>
          </cell>
          <cell r="D3134">
            <v>1213800</v>
          </cell>
        </row>
        <row r="3135">
          <cell r="A3135">
            <v>11159</v>
          </cell>
          <cell r="B3135" t="str">
            <v>SEÑALIZACIÓN EN VINILO SOBRE ACRÍLICO (30 x 20) Y/O (30 x 30) LAMINADA</v>
          </cell>
          <cell r="C3135" t="str">
            <v>UN</v>
          </cell>
          <cell r="D3135">
            <v>17160</v>
          </cell>
        </row>
        <row r="3136">
          <cell r="A3136">
            <v>11160</v>
          </cell>
          <cell r="B3136" t="str">
            <v>SUMINISTRO, TRANSPORTE E INCLUSIÓN DE FIBRA DE REFUERZO PARA MEZCLA ASFÁLTICA DENSA EN CALIENTE TIPO FORTA FI. Incluye fibras de alta tenacidad con aramida y poiolefina para mezclas asfálticas en cali</v>
          </cell>
          <cell r="C3136" t="str">
            <v>KG</v>
          </cell>
          <cell r="D3136">
            <v>116820</v>
          </cell>
        </row>
        <row r="3137">
          <cell r="A3137">
            <v>11161</v>
          </cell>
          <cell r="B3137" t="str">
            <v>TRATAMIENTO Y DISPOSICIÓN FINAL DE RESIDUOS PELIGROSOS</v>
          </cell>
          <cell r="C3137" t="str">
            <v>KG</v>
          </cell>
          <cell r="D3137">
            <v>1500</v>
          </cell>
        </row>
        <row r="3138">
          <cell r="A3138">
            <v>11162</v>
          </cell>
          <cell r="B3138" t="str">
            <v>CERRAMIENTO NYLOFOR 3D PRO Altura 2.00 m Fabricada en alambre de acero galvanizado de 5mm, recubierto con pintura de Poliéster Verde, de 4.75 mm de diámetro.Concreto de 3000 psi.</v>
          </cell>
          <cell r="C3138" t="str">
            <v>KG</v>
          </cell>
          <cell r="D3138">
            <v>261566</v>
          </cell>
        </row>
        <row r="3139">
          <cell r="A3139">
            <v>11163</v>
          </cell>
          <cell r="B3139" t="str">
            <v>MANO DE OBRA PARA CERRAMIENTO NYLOFOR 3D PRO Altura 2.00 m. Incluye excavación para base, fundida en concreto hecho en obra, armado de la estructura, huecos de 200 x 50 mm, nivelación e instalación.</v>
          </cell>
          <cell r="C3139" t="str">
            <v>ML</v>
          </cell>
          <cell r="D3139">
            <v>33990</v>
          </cell>
        </row>
        <row r="3140">
          <cell r="A3140">
            <v>11164</v>
          </cell>
          <cell r="B3140" t="str">
            <v>MANIJA EN VARILLA LISA DE 1" EN ACERO A-37 ENMANTELADO CON TUBO PVC DE 1" x 1/4" CON PLATINA DE 1 1/2" x 1/4" SOLDADA</v>
          </cell>
          <cell r="C3140" t="str">
            <v>UN</v>
          </cell>
          <cell r="D3140">
            <v>35224</v>
          </cell>
        </row>
        <row r="3141">
          <cell r="A3141">
            <v>11165</v>
          </cell>
          <cell r="B3141" t="str">
            <v>ESTOPEROLES METÁLICOS CON ESPIGO. INCLUYE SUMINISTRO E INSTALACIÓN.</v>
          </cell>
          <cell r="C3141" t="str">
            <v>UN</v>
          </cell>
          <cell r="D3141">
            <v>14032</v>
          </cell>
        </row>
        <row r="3142">
          <cell r="A3142">
            <v>11166</v>
          </cell>
          <cell r="B3142" t="str">
            <v>BLOQUE DE RELLENO TIPO GEO BLOQUE EN POLIESTIRENO EXPANDIDO CON ICOPOR</v>
          </cell>
          <cell r="C3142" t="str">
            <v>M3</v>
          </cell>
          <cell r="D3142">
            <v>98770</v>
          </cell>
        </row>
        <row r="3143">
          <cell r="A3143">
            <v>11167</v>
          </cell>
          <cell r="B3143" t="str">
            <v>TALADRO ROTOPERCUTOR MAYOR A 3/4"</v>
          </cell>
          <cell r="C3143" t="str">
            <v>HR</v>
          </cell>
          <cell r="D3143">
            <v>3958</v>
          </cell>
        </row>
        <row r="3144">
          <cell r="A3144">
            <v>11168</v>
          </cell>
          <cell r="B3144" t="str">
            <v>MEZCLA ASFÁLTICA EN CALIENTE TIPO MS 20 CON ADICIÓN DE FIBRA SINTÉTICA DE ALTA RESISTENCIA (ARAMIDA Y POLIOLEFINA) ENTREGADO EN PLANTA</v>
          </cell>
          <cell r="C3144" t="str">
            <v>M3</v>
          </cell>
          <cell r="D3144">
            <v>687701</v>
          </cell>
        </row>
        <row r="3145">
          <cell r="A3145">
            <v>11169</v>
          </cell>
          <cell r="B3145" t="str">
            <v>REPARADUCTO PVC D=4" - DUCTO TELEFÓNICO</v>
          </cell>
          <cell r="C3145" t="str">
            <v>ML</v>
          </cell>
          <cell r="D3145">
            <v>67553</v>
          </cell>
        </row>
        <row r="3146">
          <cell r="A3146">
            <v>11170</v>
          </cell>
          <cell r="B3146" t="str">
            <v>BASE ESTABILIZADA CON ASFALTO EN CALIENTE. ENTREGADO EN PLANTA</v>
          </cell>
          <cell r="C3146" t="str">
            <v>M3</v>
          </cell>
          <cell r="D3146">
            <v>422450</v>
          </cell>
        </row>
        <row r="3147">
          <cell r="A3147">
            <v>11171</v>
          </cell>
          <cell r="B3147" t="str">
            <v>CONCRETO MR45 GRAVA COMÚN ACELERADO A 3 DÍAS.</v>
          </cell>
          <cell r="C3147" t="str">
            <v>M3</v>
          </cell>
          <cell r="D3147">
            <v>669167</v>
          </cell>
        </row>
        <row r="3148">
          <cell r="A3148">
            <v>11172</v>
          </cell>
          <cell r="B3148" t="str">
            <v>CONCRETO MR50 GRAVA COMÚN ACELERADO A 3 DÍAS.</v>
          </cell>
          <cell r="C3148" t="str">
            <v>M3</v>
          </cell>
          <cell r="D3148">
            <v>832667</v>
          </cell>
        </row>
        <row r="3149">
          <cell r="A3149">
            <v>11173</v>
          </cell>
          <cell r="B3149" t="str">
            <v>PENDONES ELABORADOS  EN BANNER, CON UNA DIMENSIÓN DE 1.00 m DE ANCHO POR 1.50 m DE LARGO. IMPRESIÓN A FULL COLOR SEGÚN DISEÑOS DE OJALETES.</v>
          </cell>
          <cell r="C3149" t="str">
            <v>UN</v>
          </cell>
          <cell r="D3149">
            <v>71400</v>
          </cell>
        </row>
        <row r="3150">
          <cell r="A3150">
            <v>11174</v>
          </cell>
          <cell r="B3150" t="str">
            <v>FLECHA LUMINOSA INTERMITENTE DE 1.10 MTS DE LONGITUD Y 40 CMS DE ANCHO CON ESTRUCTURA EN TUBO CUADRADO DE 1" DE 1.60CMS DE ALTO (ALTURA TOTAL 2 MTS) EN CALIBRE 20. ESTRUCTURA EN ANGULO DE 1 1/2 X 1/8</v>
          </cell>
          <cell r="C3150" t="str">
            <v>UN</v>
          </cell>
          <cell r="D3150">
            <v>624750</v>
          </cell>
        </row>
        <row r="3151">
          <cell r="A3151">
            <v>11175</v>
          </cell>
          <cell r="B3151" t="str">
            <v>ALQUILER BASTÓN LUMINOSO 5 FUNCIONES GRANDE ST -900 -1 55 x 4.5 cm RECARGABLE.</v>
          </cell>
          <cell r="C3151" t="str">
            <v>KG</v>
          </cell>
          <cell r="D3151">
            <v>53550</v>
          </cell>
        </row>
        <row r="3152">
          <cell r="A3152">
            <v>11276</v>
          </cell>
          <cell r="B3152" t="str">
            <v>TUBERÍA FLEXIBLE DE ALTA DENSIDAD NEGRA. TUBO Ø3", TUBERÍA PEAD, PE100, SDR17, DN50, PE.</v>
          </cell>
          <cell r="C3152" t="str">
            <v>ML</v>
          </cell>
          <cell r="D3152">
            <v>8443</v>
          </cell>
        </row>
        <row r="3153">
          <cell r="A3153">
            <v>11277</v>
          </cell>
          <cell r="B3153" t="str">
            <v>TACHA REFLECTIVA UNIDIRECCIONAL BLANCA/ROJA. Incluye suministro e instalación</v>
          </cell>
          <cell r="C3153" t="str">
            <v>UN</v>
          </cell>
          <cell r="D3153">
            <v>11502</v>
          </cell>
        </row>
        <row r="3154">
          <cell r="A3154">
            <v>11278</v>
          </cell>
          <cell r="B3154" t="str">
            <v>SEÑAL VERTICAL INFORMATIVA SI-27C (70 cm x 100 cm). INCLUYE SUMINISTRO E INSTALACION.</v>
          </cell>
          <cell r="C3154" t="str">
            <v>UN</v>
          </cell>
          <cell r="D3154">
            <v>279650</v>
          </cell>
        </row>
        <row r="3155">
          <cell r="A3155">
            <v>11279</v>
          </cell>
          <cell r="B3155" t="str">
            <v>SEÑAL VERTICAL PREVENTIVA SP-47B TIPO PENTÁGONO CON FLECHA. (INCLUYE SUMINISTRO E INSTALACION).</v>
          </cell>
          <cell r="C3155" t="str">
            <v>UN</v>
          </cell>
          <cell r="D3155">
            <v>458150</v>
          </cell>
        </row>
        <row r="3156">
          <cell r="A3156">
            <v>11280</v>
          </cell>
          <cell r="B3156" t="str">
            <v>POSTE TIPO MÉNSULA T2 (2.50m) EN TUBO SCH 40 GALVANIZADO Y PINTADO.</v>
          </cell>
          <cell r="C3156" t="str">
            <v>UN</v>
          </cell>
          <cell r="D3156">
            <v>2202583</v>
          </cell>
        </row>
        <row r="3157">
          <cell r="A3157">
            <v>11281</v>
          </cell>
          <cell r="B3157" t="str">
            <v>CABLE ELÉCTRICO CU THHN 4 X 16 AWG</v>
          </cell>
          <cell r="C3157" t="str">
            <v>ML</v>
          </cell>
          <cell r="D3157">
            <v>3446</v>
          </cell>
        </row>
        <row r="3158">
          <cell r="A3158">
            <v>11282</v>
          </cell>
          <cell r="B3158" t="str">
            <v>CABLE ELÉCTRICO CU THHN 3 X 16 AWG</v>
          </cell>
          <cell r="C3158" t="str">
            <v>ML</v>
          </cell>
          <cell r="D3158">
            <v>2682</v>
          </cell>
        </row>
        <row r="3159">
          <cell r="A3159">
            <v>11283</v>
          </cell>
          <cell r="B3159" t="str">
            <v>SEPARADORES (ESPACIADOR) DE DUCTERÍA PARA 2 TUBOS DE Ø2" UNA Y DOBLE CARA</v>
          </cell>
          <cell r="C3159" t="str">
            <v>UN</v>
          </cell>
          <cell r="D3159">
            <v>8263</v>
          </cell>
        </row>
        <row r="3160">
          <cell r="A3160">
            <v>11284</v>
          </cell>
          <cell r="B3160" t="str">
            <v>SEPARADORES (ESPACIADOR) DE DUCTERÍA PARA 4 TUBOS DE Ø2" UNA Y DOBLE CARA</v>
          </cell>
          <cell r="C3160" t="str">
            <v>UN</v>
          </cell>
          <cell r="D3160">
            <v>13402</v>
          </cell>
        </row>
        <row r="3161">
          <cell r="A3161">
            <v>11285</v>
          </cell>
          <cell r="B3161" t="str">
            <v>SEPARADORES (ESPACIADOR) DE DUCTERÍA PARA 6 TUBOS DE Ø2" DOBLE CARA</v>
          </cell>
          <cell r="C3161" t="str">
            <v>UN</v>
          </cell>
          <cell r="D3161">
            <v>18545</v>
          </cell>
        </row>
        <row r="3162">
          <cell r="A3162">
            <v>11286</v>
          </cell>
          <cell r="B3162" t="str">
            <v>SEPARADORES (ESPACIADOR) DE DUCTERÍA PARA 8 TUBOS DE Ø2" DOBLE CARA</v>
          </cell>
          <cell r="C3162" t="str">
            <v>UN</v>
          </cell>
          <cell r="D3162">
            <v>22220</v>
          </cell>
        </row>
        <row r="3163">
          <cell r="A3163">
            <v>11287</v>
          </cell>
          <cell r="B3163" t="str">
            <v>SEPARADORES (ESPACIADOR) DE DUCTERÍA PARA 2 TUBOS DE Ø4" UNA Y DOBLE CARA</v>
          </cell>
          <cell r="C3163" t="str">
            <v>UN</v>
          </cell>
          <cell r="D3163">
            <v>9634</v>
          </cell>
        </row>
        <row r="3164">
          <cell r="A3164">
            <v>11288</v>
          </cell>
          <cell r="B3164" t="str">
            <v>SEPARADORES (ESPACIADOR) DE DUCTERÍA PARA 4 TUBOS DE Ø4" UNA Y DOBLE CARA</v>
          </cell>
          <cell r="C3164" t="str">
            <v>UN</v>
          </cell>
          <cell r="D3164">
            <v>16146</v>
          </cell>
        </row>
        <row r="3165">
          <cell r="A3165">
            <v>11289</v>
          </cell>
          <cell r="B3165" t="str">
            <v>SEPARADORES (ESPACIADOR) DE DUCTERÍA PARA 6 TUBOS DE Ø4" DOBLE CARA</v>
          </cell>
          <cell r="C3165" t="str">
            <v>UN</v>
          </cell>
          <cell r="D3165">
            <v>22658</v>
          </cell>
        </row>
        <row r="3166">
          <cell r="A3166">
            <v>11290</v>
          </cell>
          <cell r="B3166" t="str">
            <v>SEPARADORES (ESPACIADOR) DE DUCTERÍA PARA 8 TUBOS DE Ø4" DOBLE CARA</v>
          </cell>
          <cell r="C3166" t="str">
            <v>UN</v>
          </cell>
          <cell r="D3166">
            <v>27465</v>
          </cell>
        </row>
        <row r="3167">
          <cell r="A3167">
            <v>11291</v>
          </cell>
          <cell r="B3167" t="str">
            <v>ALQUILER EQUIPO DE PERFORACIÓN, INCLUYE  JUEGO DE BROCAS - (BARRENADORA. Incl. Trípode y elementos de perforación y extensión) Incl. OPERARIO Y COMBUSTIBLE. Incluye Stand By mínimo de 5 horas diarias.</v>
          </cell>
          <cell r="C3167" t="str">
            <v>HR</v>
          </cell>
          <cell r="D3167">
            <v>350000</v>
          </cell>
        </row>
        <row r="3168">
          <cell r="A3168">
            <v>11292</v>
          </cell>
          <cell r="B3168" t="str">
            <v>ADAPTADOR TERMINAL CAMPANA PVC D= 6"</v>
          </cell>
          <cell r="C3168" t="str">
            <v>UN</v>
          </cell>
          <cell r="D3168">
            <v>19025</v>
          </cell>
        </row>
        <row r="3169">
          <cell r="A3169">
            <v>11304</v>
          </cell>
          <cell r="B3169" t="str">
            <v>MEDICIÓN DE LA RESISTENCIA AL DESLIZAMIENTO EN ESTRUCTURA DE PAVIMENTO RÍGIDOS Y FLEXIBLES (Coeficiente de Fricción) CON CON EQUIPO DE ALTO RENDIMIENTO. Incl. movilización, toma de información, proces</v>
          </cell>
          <cell r="C3169" t="str">
            <v>Km-Car</v>
          </cell>
          <cell r="D3169">
            <v>79448</v>
          </cell>
        </row>
        <row r="3170">
          <cell r="A3170">
            <v>11305</v>
          </cell>
          <cell r="B3170" t="str">
            <v>MEDICIÓN DEL PERFIL TRANSVERSAL (AHUELLAMIENTO) Y DE LA REGULARIDAD SUPERFICIAL (IRI) EN PAVIMENTOS RÍGIDOS Y FLEXIBLES CON EQUIPO DE ALTO RENDIMIENTO. Incl. movilización, toma de información, procesa</v>
          </cell>
          <cell r="C3170" t="str">
            <v>Km-Car</v>
          </cell>
          <cell r="D3170">
            <v>83300</v>
          </cell>
        </row>
        <row r="3171">
          <cell r="A3171">
            <v>11308</v>
          </cell>
          <cell r="B3171" t="str">
            <v>ALQUILER DE GPS DE MANO GARMIN GPSMAP Serie 64 x Día, CON ALTÍMETRO Y BRÚJULA. PANTALLA A COLOR DE 2.6"</v>
          </cell>
          <cell r="C3171" t="str">
            <v>DIA</v>
          </cell>
          <cell r="D3171">
            <v>4050</v>
          </cell>
        </row>
        <row r="3172">
          <cell r="A3172">
            <v>11309</v>
          </cell>
          <cell r="B3172" t="str">
            <v>MODULO DE PAGO TAQUILLA EXTERIOR-ESTACIONES TRANSMILENIO EN ACERO INOXIDABLE 304 B, DIVISIONES INTERNAS CON PUERTA PARA DIVIDIR Y ESTRUCTURA METÁLICA PARA PISO. Incl. fabricación,transporte,montaje</v>
          </cell>
          <cell r="C3172" t="str">
            <v>UN</v>
          </cell>
          <cell r="D3172">
            <v>94895401</v>
          </cell>
        </row>
        <row r="3173">
          <cell r="A3173">
            <v>11310</v>
          </cell>
          <cell r="B3173" t="str">
            <v>TRASLADO RED DE ACERO D=14" (GN EXTENSIÓN TRONCAL CARACAS). Las obras corresponden a traslado, protecciones o reubicación de tuberías y/o activos de la infraestructura de Gas Natural</v>
          </cell>
          <cell r="C3173" t="str">
            <v>ML</v>
          </cell>
          <cell r="D3173">
            <v>4470918</v>
          </cell>
        </row>
        <row r="3174">
          <cell r="A3174">
            <v>11311</v>
          </cell>
          <cell r="B3174" t="str">
            <v>CÁRCAMO DE PROTECCIÓN RED DE ACERO D=14" (GN EXTENSIÓN TRONCAL CARACAS). Las obras corresponden a traslado, protecciones o reubicación de tuberías y/o activos de la infraestructura de Gas Natural</v>
          </cell>
          <cell r="C3174" t="str">
            <v>ML</v>
          </cell>
          <cell r="D3174">
            <v>495246</v>
          </cell>
        </row>
        <row r="3175">
          <cell r="A3175">
            <v>11312</v>
          </cell>
          <cell r="B3175" t="str">
            <v>CÁRCAMO DE PROTECCIÓN RED DE ACERO D= 6" (GN EXTENSIÓN TRONCAL CARACAS). Las obras corresponden a traslado, protecciones o reubicación de tuberías y/o activos de la infraestructura de Gas Natural</v>
          </cell>
          <cell r="C3175" t="str">
            <v>ML</v>
          </cell>
          <cell r="D3175">
            <v>261992</v>
          </cell>
        </row>
        <row r="3176">
          <cell r="A3176">
            <v>11313</v>
          </cell>
          <cell r="B3176" t="str">
            <v>TRASLADO RED DE ACERO D= 4" (GN EXTENSIÓN TRONCAL CARACAS). Las obras corresponden a traslado, protecciones o reubicación de tuberías y/o activos de la infraestructura de Gas Natural</v>
          </cell>
          <cell r="C3176" t="str">
            <v>ML</v>
          </cell>
          <cell r="D3176">
            <v>2281240</v>
          </cell>
        </row>
        <row r="3177">
          <cell r="A3177">
            <v>11314</v>
          </cell>
          <cell r="B3177" t="str">
            <v>CÁRCAMO DE PROTECCIÓN RED DE ACERO D=4" (GN EXTENSIÓN TRONCAL CARACAS). Las obras corresponden a traslado, protecciones o reubicación de tuberías y/o activos de la infraestructura de Gas Natural</v>
          </cell>
          <cell r="C3177" t="str">
            <v>ML</v>
          </cell>
          <cell r="D3177">
            <v>261992</v>
          </cell>
        </row>
        <row r="3178">
          <cell r="A3178">
            <v>11315</v>
          </cell>
          <cell r="B3178" t="str">
            <v>TRASLADO RED DE POLIETILENO D= 3/4" (GN EXTENSIÓN TRONCAL CARACAS). Las obras corresponden a traslado, protecciones o reubicación de tuberías y/o activos de la infraestructura de Gas Natural</v>
          </cell>
          <cell r="C3178" t="str">
            <v>ML</v>
          </cell>
          <cell r="D3178">
            <v>52568</v>
          </cell>
        </row>
        <row r="3179">
          <cell r="A3179">
            <v>11316</v>
          </cell>
          <cell r="B3179" t="str">
            <v>TRASLADO RED DE POLIETILENO D= 2" (GN EXTENSIÓN TRONCAL CARACAS). Las obras corresponden a traslado, protecciones o reubicación de tuberías y/o activos de la infraestructura de Gas Natural</v>
          </cell>
          <cell r="C3179" t="str">
            <v>ML</v>
          </cell>
          <cell r="D3179">
            <v>132832</v>
          </cell>
        </row>
        <row r="3180">
          <cell r="A3180">
            <v>11317</v>
          </cell>
          <cell r="B3180" t="str">
            <v>TRASLADO RED DE POLIETILENO D= 3" (GN EXTENSIÓN TRONCAL CARACAS). Las obras corresponden a traslado, protecciones o reubicación de tuberías y/o activos de la infraestructura de Gas Natural</v>
          </cell>
          <cell r="C3180" t="str">
            <v>ML</v>
          </cell>
          <cell r="D3180">
            <v>170242</v>
          </cell>
        </row>
        <row r="3181">
          <cell r="A3181">
            <v>11318</v>
          </cell>
          <cell r="B3181" t="str">
            <v>CÁRCAMO DE PROTECCIÓN RED DE POLIETILENO D=3" (GN EXTENSIÓN TRONCAL CARACAS). Las obras corresponden a traslado, protecciones o reubicación de tuberías y/o activos de la infraestructura de Gas Natural</v>
          </cell>
          <cell r="C3181" t="str">
            <v>ML</v>
          </cell>
          <cell r="D3181">
            <v>261992</v>
          </cell>
        </row>
        <row r="3182">
          <cell r="A3182">
            <v>11319</v>
          </cell>
          <cell r="B3182" t="str">
            <v>TRASLADO RED DE POLIETILENO D= 4" (GN EXTENSIÓN TRONCAL CARACAS). Las obras corresponden a traslado, protecciones o reubicación de tuberías y/o activos de la infraestructura de Gas Natural</v>
          </cell>
          <cell r="C3182" t="str">
            <v>ML</v>
          </cell>
          <cell r="D3182">
            <v>196144</v>
          </cell>
        </row>
        <row r="3183">
          <cell r="A3183">
            <v>11320</v>
          </cell>
          <cell r="B3183" t="str">
            <v>CÁRCAMO DE PROTECCIÓN RED DE POLIETILENO D=4" (GN EXTENSIÓN TRONCAL CARACAS). Las obras corresponden a traslado, protecciones o reubicación de tuberías y/o activos de la infraestructura de Gas Natural</v>
          </cell>
          <cell r="C3183" t="str">
            <v>ML</v>
          </cell>
          <cell r="D3183">
            <v>261992</v>
          </cell>
        </row>
        <row r="3184">
          <cell r="A3184">
            <v>11321</v>
          </cell>
          <cell r="B3184" t="str">
            <v>TRASLADO VÁLVULA DE POLIETILENO D=3/4" - D=4" (GN EXTENSIÓN TRONCAL CARACAS). Las obras corresponden a traslado, protecciones o reubicación de tuberías y/o activos de la infraestructura de Gas Natural</v>
          </cell>
          <cell r="C3184" t="str">
            <v>UN</v>
          </cell>
          <cell r="D3184">
            <v>2451906</v>
          </cell>
        </row>
        <row r="3185">
          <cell r="A3185">
            <v>11322</v>
          </cell>
          <cell r="B3185" t="str">
            <v>TRASLADO VÁLVULA DE ACERO D= 4" (GN EXTENSIÓN TRONCAL CARACAS). Las obras corresponden a traslado, protecciones o reubicación de las tuberías y/o activos de la infraestructura de Gas Natural.</v>
          </cell>
          <cell r="C3185" t="str">
            <v>UN</v>
          </cell>
          <cell r="D3185">
            <v>72538862</v>
          </cell>
        </row>
        <row r="3186">
          <cell r="A3186">
            <v>11328</v>
          </cell>
          <cell r="B3186" t="str">
            <v>BARRERA EPOXICA POLIAMIDA</v>
          </cell>
          <cell r="C3186" t="str">
            <v>GLN</v>
          </cell>
          <cell r="D3186">
            <v>141289</v>
          </cell>
        </row>
        <row r="3187">
          <cell r="A3187">
            <v>11329</v>
          </cell>
          <cell r="B3187" t="str">
            <v>ESMALTE POLIURETANO ACRÍLICO (AMARILLO RAL 1003)</v>
          </cell>
          <cell r="C3187" t="str">
            <v>GLN</v>
          </cell>
          <cell r="D3187">
            <v>241064</v>
          </cell>
        </row>
        <row r="3188">
          <cell r="A3188">
            <v>11330</v>
          </cell>
          <cell r="B3188" t="str">
            <v>ESMALTE POLIURETANO ACRÍLICO (NEGRO RAL 9005)</v>
          </cell>
          <cell r="C3188" t="str">
            <v>GLN</v>
          </cell>
          <cell r="D3188">
            <v>212866</v>
          </cell>
        </row>
        <row r="3189">
          <cell r="A3189">
            <v>11331</v>
          </cell>
          <cell r="B3189" t="str">
            <v>ESMALTE POLIURETANO ACRÍLICO (GRIS RAL 7045)</v>
          </cell>
          <cell r="C3189" t="str">
            <v>GLN</v>
          </cell>
          <cell r="D3189">
            <v>266875</v>
          </cell>
        </row>
        <row r="3190">
          <cell r="A3190">
            <v>11332</v>
          </cell>
          <cell r="B3190" t="str">
            <v>BARANDA DE TRES TUBOS M82</v>
          </cell>
          <cell r="C3190" t="str">
            <v>ML</v>
          </cell>
          <cell r="D3190">
            <v>178500</v>
          </cell>
        </row>
        <row r="3191">
          <cell r="A3191">
            <v>11333</v>
          </cell>
          <cell r="B3191" t="str">
            <v>REJA DE PROTECCIÓN PARQUES VECINALES Y DE BOLSILLO M70</v>
          </cell>
          <cell r="C3191" t="str">
            <v>UN</v>
          </cell>
          <cell r="D3191">
            <v>345100</v>
          </cell>
        </row>
        <row r="3192">
          <cell r="A3192">
            <v>11334</v>
          </cell>
          <cell r="B3192" t="str">
            <v>CERRAMIENTO TIPO CED M72</v>
          </cell>
          <cell r="C3192" t="str">
            <v>UN</v>
          </cell>
          <cell r="D3192">
            <v>392700</v>
          </cell>
        </row>
        <row r="3193">
          <cell r="A3193">
            <v>11335</v>
          </cell>
          <cell r="B3193" t="str">
            <v>BARANDA M-80 A, CON MÓDULO FRONTAL EN MALLA ESLABONADA</v>
          </cell>
          <cell r="C3193" t="str">
            <v>UN</v>
          </cell>
          <cell r="D3193">
            <v>345100</v>
          </cell>
        </row>
        <row r="3194">
          <cell r="A3194">
            <v>11336</v>
          </cell>
          <cell r="B3194" t="str">
            <v>MURO DESLIZADOR</v>
          </cell>
          <cell r="C3194" t="str">
            <v>UN</v>
          </cell>
          <cell r="D3194">
            <v>3927000</v>
          </cell>
        </row>
        <row r="3195">
          <cell r="A3195">
            <v>11337</v>
          </cell>
          <cell r="B3195" t="str">
            <v>MACROFIBRAS SINTÉTICAS DE POLIPROPILENO</v>
          </cell>
          <cell r="C3195" t="str">
            <v>KG</v>
          </cell>
          <cell r="D3195">
            <v>23638</v>
          </cell>
        </row>
        <row r="3196">
          <cell r="A3196">
            <v>11338</v>
          </cell>
          <cell r="B3196" t="str">
            <v>MEZCLA ASFÁLTICA EN CALIENTE SEMIDENSA MS 25 CON CEMENTO ASFÁLTICO 60-70</v>
          </cell>
          <cell r="C3196" t="str">
            <v>M3</v>
          </cell>
          <cell r="D3196">
            <v>524056</v>
          </cell>
        </row>
        <row r="3197">
          <cell r="A3197">
            <v>11340</v>
          </cell>
          <cell r="B3197" t="str">
            <v>CONCRETO MR41 CON FIBRAS METÁLICAS</v>
          </cell>
          <cell r="C3197" t="str">
            <v>M3</v>
          </cell>
          <cell r="D3197">
            <v>586730</v>
          </cell>
        </row>
        <row r="3198">
          <cell r="A3198">
            <v>11341</v>
          </cell>
          <cell r="B3198" t="str">
            <v>CONCRETO MR43 CON FIBRAS METÁLICAS</v>
          </cell>
          <cell r="C3198" t="str">
            <v>M3</v>
          </cell>
          <cell r="D3198">
            <v>604520</v>
          </cell>
        </row>
        <row r="3199">
          <cell r="A3199">
            <v>11342</v>
          </cell>
          <cell r="B3199" t="str">
            <v>CONCRETO MR41 CON MACROFIBRAS DE POLIPROPILENO</v>
          </cell>
          <cell r="C3199" t="str">
            <v>M3</v>
          </cell>
          <cell r="D3199">
            <v>458210</v>
          </cell>
        </row>
        <row r="3200">
          <cell r="A3200">
            <v>11343</v>
          </cell>
          <cell r="B3200" t="str">
            <v>CONCRETO MR43 CON MACROFIBRAS DE POLIPROPILENO</v>
          </cell>
          <cell r="C3200" t="str">
            <v>M3</v>
          </cell>
          <cell r="D3200">
            <v>476000</v>
          </cell>
        </row>
        <row r="3201">
          <cell r="A3201">
            <v>11344</v>
          </cell>
          <cell r="B3201" t="str">
            <v>MICROFIBRAS SINTÉTICA MONOFILAMENTO DE POLIPROPILENO</v>
          </cell>
          <cell r="C3201" t="str">
            <v>KG</v>
          </cell>
          <cell r="D3201">
            <v>17900</v>
          </cell>
        </row>
        <row r="3202">
          <cell r="A3202">
            <v>11346</v>
          </cell>
          <cell r="B3202" t="str">
            <v>FONDO DE JUNTA EN ESPUMA DE POLIETILENO DE BAJA DENSIDAD D= 32 mm</v>
          </cell>
          <cell r="C3202" t="str">
            <v>ML</v>
          </cell>
          <cell r="D3202">
            <v>2072</v>
          </cell>
        </row>
        <row r="3203">
          <cell r="A3203">
            <v>11347</v>
          </cell>
          <cell r="B3203" t="str">
            <v>PRUEBA DE CARGA DINÁMICA PARA PUENTE PEATONAL METÁLICO TIPO TRANSMILENIO (Incluye:  Ejecución de las pruebas mediante nivelación de precisión y Transporte de equipos de medida a obra). Incluye IVA.</v>
          </cell>
          <cell r="C3203" t="str">
            <v>UN</v>
          </cell>
          <cell r="D3203">
            <v>17000000</v>
          </cell>
        </row>
        <row r="3204">
          <cell r="A3204">
            <v>11348</v>
          </cell>
          <cell r="B3204" t="str">
            <v>PRUEBA DE CARGA ESTÁTICA PARA PUENTE PEATONAL METÁLICO TIPO TRANSMILENIO (Incluye: Ejecución de las pruebas mediante nivelación de precisión y Transporte de equipos de medida a obra). Incluye IVA.</v>
          </cell>
          <cell r="C3204" t="str">
            <v>UN</v>
          </cell>
          <cell r="D3204">
            <v>4000000</v>
          </cell>
        </row>
        <row r="3205">
          <cell r="A3205">
            <v>11349</v>
          </cell>
          <cell r="B3205" t="str">
            <v>REHABILITACIÓN RED DE ALCANTARILLADO CON TECNOLOGÍA CIPP, CON RESINA DE GRP CURADA CON RAYOS UV, INCLUYE EQUIPOS, MATERIALES, TRANSPORTES Y PERSONAL. DIÁMETRO 8”. ESPESOR 3,00 mm. EC = 14.200 MPA.</v>
          </cell>
          <cell r="C3205" t="str">
            <v>UN</v>
          </cell>
          <cell r="D3205">
            <v>805184</v>
          </cell>
        </row>
        <row r="3206">
          <cell r="A3206">
            <v>11350</v>
          </cell>
          <cell r="B3206" t="str">
            <v>REHABILITACIÓN RED DE ALCANTARILLADO CON TECNOLOGÍA CIPP, CON RESINA DE GRP CURADA CON RAYOS UV, INCLUYE EQUIPOS, MATERIALES, TRANSPORTES Y PERSONAL. DIÁMETRO 10”. ESPESOR 3,00 mm. EC = 14.200 MPA.</v>
          </cell>
          <cell r="C3206" t="str">
            <v>UN</v>
          </cell>
          <cell r="D3206">
            <v>923217</v>
          </cell>
        </row>
        <row r="3207">
          <cell r="A3207">
            <v>11351</v>
          </cell>
          <cell r="B3207" t="str">
            <v>REHABILITACIÓN RED DE ALCANTARILLADO CON TECNOLOGÍA CIPP, CON RESINA DE GRP CURADA CON RAYOS UV, INCLUYE EQUIPOS, MATERIALES, TRANSPORTES Y PERSONAL. DIÁMETRO 12”. ESPESOR 3,00 mm. EC = 14.200 MPA.</v>
          </cell>
          <cell r="C3207" t="str">
            <v>UN</v>
          </cell>
          <cell r="D3207">
            <v>1028058</v>
          </cell>
        </row>
        <row r="3208">
          <cell r="A3208">
            <v>11352</v>
          </cell>
          <cell r="B3208" t="str">
            <v>REHABILITACIÓN RED DE ALCANTARILLADO CON TECNOLOGÍA CIPP, CON RESINA DE GRP CURADA CON RAYOS UV, INCLUYE EQUIPOS, MATERIALES, TRANSPORTES Y PERSONAL. DIÁMETRO 14”. ESPESOR 3,50 mm. EC = 14.200 MPA.</v>
          </cell>
          <cell r="C3208" t="str">
            <v>UN</v>
          </cell>
          <cell r="D3208">
            <v>1129333</v>
          </cell>
        </row>
        <row r="3209">
          <cell r="A3209">
            <v>11353</v>
          </cell>
          <cell r="B3209" t="str">
            <v>REHABILITACIÓN RED DE ALCANTARILLAO CON TECNOLOGÍA CIPP, CON RESINA DE GRP CURADA CON RAYOS UV, INCLUYE EQUIPOS, MATERIALES, TRANSPORTES Y PERSONAL. DIÁMETRO 16”. ESPESOR 4.20 mm. EC = 14.200 MPA.</v>
          </cell>
          <cell r="C3209" t="str">
            <v>UN</v>
          </cell>
          <cell r="D3209">
            <v>1225613</v>
          </cell>
        </row>
        <row r="3210">
          <cell r="A3210">
            <v>11354</v>
          </cell>
          <cell r="B3210" t="str">
            <v>REHABILITACIÓN RED DE ALCANTARILLADO CON TECNOLOGÍA CIPP, CON RESINA DE GRP CURADA CON RAYOS UV, INCLUYE EQUIPOS, MATERIALES, TRANSPORTES Y PERSONAL. DIÁMETRO 18”. ESPESOR 4.20 mm. EC = 14.200 MPA.</v>
          </cell>
          <cell r="C3210" t="str">
            <v>UN</v>
          </cell>
          <cell r="D3210">
            <v>1334017</v>
          </cell>
        </row>
        <row r="3211">
          <cell r="A3211">
            <v>11355</v>
          </cell>
          <cell r="B3211" t="str">
            <v>REHABILITACIÓN RED DE ALCANTARILLADO CON TECNOLOGÍA CIPP, CON RESINA DE GRP CURADA CON RAYOS UV, INCLUYE EQUIPOS, MATERIALES, TRANSPORTES Y PERSONAL. DIÁMETRO 20”. ESPESOR 4.90 mm. EC = 14.200 MPA.</v>
          </cell>
          <cell r="C3211" t="str">
            <v>UN</v>
          </cell>
          <cell r="D3211">
            <v>1480258</v>
          </cell>
        </row>
        <row r="3212">
          <cell r="A3212">
            <v>11356</v>
          </cell>
          <cell r="B3212" t="str">
            <v>REHABILITACIÓN RED DE ALCANTARILLADO CON TECNOLOGÍA CIPP, CON RESINA DE GRP CURADA CON RAYOS UV, INCLUYE EQUIPOS, MATERIALES, TRANSPORTES Y PERSONAL. DIÁMETRO 24”. ESPESOR 5.60 mm. EC = 14.200 MPA.</v>
          </cell>
          <cell r="C3212" t="str">
            <v>UN</v>
          </cell>
          <cell r="D3212">
            <v>1823274</v>
          </cell>
        </row>
        <row r="3213">
          <cell r="A3213">
            <v>11357</v>
          </cell>
          <cell r="B3213" t="str">
            <v>REHABILITACIÓN RED DE ALCANTARILLADO CON TECNOLOGÍA CIPP, CON RESINA DE GRP CURADA CON RAYOS UV, INCLUYE EQUIPOS, MATERIALES, TRANSPORTES Y PERSONAL. DIÁMETRO 27”. ESPESOR 6.30 mm. EC = 14.200 MPA.</v>
          </cell>
          <cell r="C3213" t="str">
            <v>UN</v>
          </cell>
          <cell r="D3213">
            <v>2179483</v>
          </cell>
        </row>
        <row r="3214">
          <cell r="A3214">
            <v>11358</v>
          </cell>
          <cell r="B3214" t="str">
            <v>REHABILITACIÓN RED DE ALCANTARILLADO CON TECNOLOGÍA CIPP, CON RESINA DE GRP CURADA CON RAYOS UV, INCLUYE EQUIPOS, MATERIALES, TRANSPORTES Y PERSONAL. DIÁMETRO 30”. ESPESOR 7.00 mm. EC = 14.200 MPA.</v>
          </cell>
          <cell r="C3214" t="str">
            <v>UN</v>
          </cell>
          <cell r="D3214">
            <v>2508612</v>
          </cell>
        </row>
        <row r="3215">
          <cell r="A3215">
            <v>11359</v>
          </cell>
          <cell r="B3215" t="str">
            <v>REHABILITACIÓN RED DE ALCANTARILLADO CON TECNOLOGÍA CIPP, CON RESINA DE GRP CURADA CON RAYOS UV, INCLUYE EQUIPOS, MATERIALES, TRANSPORTES Y PERSONAL. DIÁMETRO 36”. ESPESOR 9.10 mm. EC = 16.875 MPA.</v>
          </cell>
          <cell r="C3215" t="str">
            <v>UN</v>
          </cell>
          <cell r="D3215">
            <v>3416104</v>
          </cell>
        </row>
        <row r="3216">
          <cell r="A3216">
            <v>11360</v>
          </cell>
          <cell r="B3216" t="str">
            <v>REHABILITACIÓN RED DE ALCANTARILLADO CON TECNOLOGÍA CIPP, CON RESINA DE GRP CURADA CON RAYOS UV, INCLUYE EQUIPOS, MATERIALES, TRANSPORTES Y PERSONAL. DIÁMETRO 40”. ESPESOR 9.80 mm. EC = 16.875 MPA.</v>
          </cell>
          <cell r="C3216" t="str">
            <v>UN</v>
          </cell>
          <cell r="D3216">
            <v>4300029</v>
          </cell>
        </row>
        <row r="3217">
          <cell r="A3217">
            <v>11361</v>
          </cell>
          <cell r="B3217" t="str">
            <v>REHABILITACIÓN RED DE ALCANTARILLADO CON TECNOLOGÍA CIPP, CON RESINA DE GRP CURADA CON RAYOS UV, INCLUYE EQUIPOS, MATERIALES, TRANSPORTES Y PERSONAL. DIÁMETRO 42”. ESPESOR 10.50 mm. EC = 16.875 MPA.</v>
          </cell>
          <cell r="C3217" t="str">
            <v>UN</v>
          </cell>
          <cell r="D3217">
            <v>4761782</v>
          </cell>
        </row>
        <row r="3218">
          <cell r="A3218">
            <v>11362</v>
          </cell>
          <cell r="B3218" t="str">
            <v>REDUCCIÓN PVC E.L.  D= 1 1/2 x 1" (BUJE SOLDADO)</v>
          </cell>
          <cell r="C3218" t="str">
            <v>UN</v>
          </cell>
          <cell r="D3218">
            <v>3057</v>
          </cell>
        </row>
        <row r="3219">
          <cell r="A3219">
            <v>11363</v>
          </cell>
          <cell r="B3219" t="str">
            <v>INTERRUPTOR GRADO INDUSTRIAL, 20A, EN CAJA FUNCIÓN ALUMINIO 11.7X11.7X5 CM, CON TAPA Y EMPAQUE</v>
          </cell>
          <cell r="C3219" t="str">
            <v>UN</v>
          </cell>
          <cell r="D3219">
            <v>71757</v>
          </cell>
        </row>
        <row r="3220">
          <cell r="A3220">
            <v>11365</v>
          </cell>
          <cell r="B3220" t="str">
            <v>CONCRETO MR45 CON FIBRAS METÁLICAS</v>
          </cell>
          <cell r="C3220" t="str">
            <v>M3</v>
          </cell>
          <cell r="D3220">
            <v>642288</v>
          </cell>
        </row>
        <row r="3221">
          <cell r="A3221">
            <v>11366</v>
          </cell>
          <cell r="B3221" t="str">
            <v>CONCRETO MR45 CON MACROFIBRAS DE POLIPROPILENO</v>
          </cell>
          <cell r="C3221" t="str">
            <v>M3</v>
          </cell>
          <cell r="D3221">
            <v>524478</v>
          </cell>
        </row>
        <row r="3222">
          <cell r="A3222">
            <v>11367</v>
          </cell>
          <cell r="B3222" t="str">
            <v>AUTOIMPRIMANTE EPÓXICO TOLERANTE DE SUPERFICIE</v>
          </cell>
          <cell r="C3222" t="str">
            <v>GLN</v>
          </cell>
          <cell r="D3222">
            <v>99722</v>
          </cell>
        </row>
        <row r="3223">
          <cell r="A3223">
            <v>11368</v>
          </cell>
          <cell r="B3223" t="str">
            <v>IMPRIMANTE EPÓXICO TOLERANTE DE SUPERFICIE</v>
          </cell>
          <cell r="C3223" t="str">
            <v>GLN</v>
          </cell>
          <cell r="D3223">
            <v>115579</v>
          </cell>
        </row>
        <row r="3224">
          <cell r="A3224">
            <v>11369</v>
          </cell>
          <cell r="B3224" t="str">
            <v>BARRERA EN CONCRETO</v>
          </cell>
          <cell r="C3224" t="str">
            <v>ML</v>
          </cell>
          <cell r="D3224">
            <v>94010</v>
          </cell>
        </row>
        <row r="3225">
          <cell r="A3225">
            <v>11370</v>
          </cell>
          <cell r="B3225" t="str">
            <v>SELLO DE SILICONA TIPO SL</v>
          </cell>
          <cell r="C3225" t="str">
            <v>GLN</v>
          </cell>
          <cell r="D3225">
            <v>209000</v>
          </cell>
        </row>
        <row r="3226">
          <cell r="A3226">
            <v>11371</v>
          </cell>
          <cell r="B3226" t="str">
            <v>AFOROS DE TRÁNSITO (MOTORIZADOS Y NO MOTORIZADOS) A PARTIR DE CAPTURA DE VIDEO. Incluye 3 estaciones maestras, 1 estación intermedia tipo 1 y 1 estación intermedia tipo 2. 22 estaciones muestrales</v>
          </cell>
          <cell r="C3226" t="str">
            <v>HR</v>
          </cell>
          <cell r="D3226">
            <v>61824</v>
          </cell>
        </row>
        <row r="3227">
          <cell r="A3227">
            <v>11372</v>
          </cell>
          <cell r="B3227" t="str">
            <v>AFOROS DE TRÁNSITO (MOTORIZADOS Y NO MOTORIZADOS) A PARTIR DE CAPTURA DE VIDEO. Incl. digitación y entrega de base de datos archivo excel. Incl. 3 estaciones maestras, 1 estación intermedia tipo 1 y 2</v>
          </cell>
          <cell r="C3227" t="str">
            <v>HR</v>
          </cell>
          <cell r="D3227">
            <v>194751</v>
          </cell>
        </row>
        <row r="3228">
          <cell r="A3228">
            <v>11373</v>
          </cell>
          <cell r="B3228" t="str">
            <v>PERFORACIÓN MECÁNICA POR ROTACIÓN EN SUELO BLANDO. Con recuperación continua de 0m a 30m,para profundidades totales superiores a 10m.Incl. muestras inalteradas en tubo Shelby y/o muestreador de pistón</v>
          </cell>
          <cell r="C3228" t="str">
            <v>ML</v>
          </cell>
          <cell r="D3228">
            <v>191333</v>
          </cell>
        </row>
        <row r="3229">
          <cell r="A3229">
            <v>11374</v>
          </cell>
          <cell r="B3229" t="str">
            <v>PERFORACIÓN MECÁNICA POR ROTACIÓN EN SUELO BLANDO. Con recuperación continua de 0m a 50m,para profundidades totales superiores a 30m.Incl. muestras inalteradas en tubo Shelby y/o muestreador de pistón</v>
          </cell>
          <cell r="C3229" t="str">
            <v>ML</v>
          </cell>
          <cell r="D3229">
            <v>206642</v>
          </cell>
        </row>
        <row r="3230">
          <cell r="A3230">
            <v>11375</v>
          </cell>
          <cell r="B3230" t="str">
            <v>PERFORACIÓN MECÁNICA POR ROTACIÓN EN SUELO BLANDO. Con recuperación continua de 0m a 80m,para profundidades totales superiores a 50m.Incl. muestras inalteradas en tubo Shelby y/o muestreador de pistón</v>
          </cell>
          <cell r="C3230" t="str">
            <v>ML</v>
          </cell>
          <cell r="D3230">
            <v>236785</v>
          </cell>
        </row>
        <row r="3231">
          <cell r="A3231">
            <v>11376</v>
          </cell>
          <cell r="B3231" t="str">
            <v>PERFORACIÓN MECÁNICA POR ROTACIÓN EN SUELO DURO. Con recuperación continua de 0m a 30m,para profundidades totales superiores a 10m. Incl. muestras inalteradas en tubo Shelby y/o muestreador de pistón</v>
          </cell>
          <cell r="C3231" t="str">
            <v>ML</v>
          </cell>
          <cell r="D3231">
            <v>225555</v>
          </cell>
        </row>
        <row r="3232">
          <cell r="A3232">
            <v>11377</v>
          </cell>
          <cell r="B3232" t="str">
            <v>PERFORACIÓN MECÁNICA POR ROTACIÓN EN SUELO DURO. Con recuperación continua de 0m a 50m,para profundidades totales superiores a 30m. Incl. muestras inalteradas en tubo Shelby y/o muestreador de pistón</v>
          </cell>
          <cell r="C3232" t="str">
            <v>ML</v>
          </cell>
          <cell r="D3232">
            <v>254747</v>
          </cell>
        </row>
        <row r="3233">
          <cell r="A3233">
            <v>11378</v>
          </cell>
          <cell r="B3233" t="str">
            <v>PERFORACIÓN MECÁNICA POR ROTACIÓN EN SUELO DURO. Con recuperación continua de 0m a 80m,para profundidades totales superiores a 50m. Incl. muestras inalteradas en tubo Shelby y/o muestreador de pistón</v>
          </cell>
          <cell r="C3233" t="str">
            <v>ML</v>
          </cell>
          <cell r="D3233">
            <v>289296</v>
          </cell>
        </row>
        <row r="3234">
          <cell r="A3234">
            <v>11379</v>
          </cell>
          <cell r="B3234" t="str">
            <v>CINTURÓN DE CIERRE Ø24" e=1/4"</v>
          </cell>
          <cell r="C3234" t="str">
            <v>UN</v>
          </cell>
          <cell r="D3234">
            <v>485758</v>
          </cell>
        </row>
        <row r="3235">
          <cell r="A3235">
            <v>11380</v>
          </cell>
          <cell r="B3235" t="str">
            <v>ESCALERA DE ACCESO PREFABRICADA PARA INCADO CON PERNOS DE EXPANSIÓN</v>
          </cell>
          <cell r="C3235" t="str">
            <v>UN</v>
          </cell>
          <cell r="D3235">
            <v>220150</v>
          </cell>
        </row>
        <row r="3236">
          <cell r="A3236">
            <v>11381</v>
          </cell>
          <cell r="B3236" t="str">
            <v>NIPLE HD Ø4" BRIDA B16.5 x LISO Long. 816 mm. CON PASAMURO z=665mm</v>
          </cell>
          <cell r="C3236" t="str">
            <v>UN</v>
          </cell>
          <cell r="D3236">
            <v>1051960</v>
          </cell>
        </row>
        <row r="3237">
          <cell r="A3237">
            <v>11382</v>
          </cell>
          <cell r="B3237" t="str">
            <v>NIPLE HD Ø4" BRIDA B16.5 x LISO Long. 1274 mm. CON PASAMURO z=824mm</v>
          </cell>
          <cell r="C3237" t="str">
            <v>UN</v>
          </cell>
          <cell r="D3237">
            <v>1485120</v>
          </cell>
        </row>
        <row r="3238">
          <cell r="A3238">
            <v>11383</v>
          </cell>
          <cell r="B3238" t="str">
            <v>NIPLE N°10 HA EXTREMOS ROSCA NPT LONGITUD 100mm</v>
          </cell>
          <cell r="C3238" t="str">
            <v>UN</v>
          </cell>
          <cell r="D3238">
            <v>311899</v>
          </cell>
        </row>
        <row r="3239">
          <cell r="A3239">
            <v>11384</v>
          </cell>
          <cell r="B3239" t="str">
            <v>NIPLE HD Ø4" BRIDA B16.5 x LISO Long. 500 mm. CON PASAMURO z=310mm</v>
          </cell>
          <cell r="C3239" t="str">
            <v>UN</v>
          </cell>
          <cell r="D3239">
            <v>773500</v>
          </cell>
        </row>
        <row r="3240">
          <cell r="A3240">
            <v>11385</v>
          </cell>
          <cell r="B3240" t="str">
            <v>NIPLE HD Ø4" BRIDA B16.5 x LISO Long. 1020 mm. CON PASAMURO z=820mm</v>
          </cell>
          <cell r="C3240" t="str">
            <v>UN</v>
          </cell>
          <cell r="D3240">
            <v>1206660</v>
          </cell>
        </row>
        <row r="3241">
          <cell r="A3241">
            <v>11386</v>
          </cell>
          <cell r="B3241" t="str">
            <v>PIEZA ESPECIAL CCP Ø24" CL300  LONG. 3880mm, LISO - BRIDA  DV 33°09'33" (1) SALIDA HORIZONTAL IZQ TANGENCIAL A BATEA Ø4" LISO BRIDA B.16.5. LONGITUD 907mm Y (2) RUANAS PASAMURO Ø24" e=1" HA SOLDADAS.</v>
          </cell>
          <cell r="C3241" t="str">
            <v>UN</v>
          </cell>
          <cell r="D3241">
            <v>28453138</v>
          </cell>
        </row>
        <row r="3242">
          <cell r="A3242">
            <v>11387</v>
          </cell>
          <cell r="B3242" t="str">
            <v>PIEZA ESPECIAL CCP ∅24" LISO x LISO CL 300 LONGITUD 4500mm, CON (1) SALIDA VERTICAL SOBRE LOMO DE ∅24", LONGITUD 250mm DE LA CARA EXERNA DEL TUBO A BRIDA B.16.5. UNA (1) SALIDA VERTICAL SOBRE LOMO DE ∅2" LISO BRIDA B.16.5 PARA VENTOSA Y (2) RUANAS PASAMURO ∅24" e=1" HA SOLDADAS.</v>
          </cell>
          <cell r="C3242" t="str">
            <v>UN</v>
          </cell>
          <cell r="D3242">
            <v>46433324</v>
          </cell>
        </row>
        <row r="3243">
          <cell r="A3243">
            <v>11388</v>
          </cell>
          <cell r="B3243" t="str">
            <v>PIEZA ESPECIAL CCP Ø24" LISOxLISO CL300 LONGITUD 4000mm CON (1) SALIDA VERTICAL SOBRE LOMO DE Ø3" LONGITUD 200mm DE LA CAJA EXTERNA DEL TUBO A BRIDA B.16.5  Y (2) RUANAS PASAMURO Ø24" e=1' HA SOLDADAS</v>
          </cell>
          <cell r="C3243" t="str">
            <v>UN</v>
          </cell>
          <cell r="D3243">
            <v>15591975</v>
          </cell>
        </row>
        <row r="3244">
          <cell r="A3244">
            <v>11389</v>
          </cell>
          <cell r="B3244" t="str">
            <v>PIEZA ESPECIAL EN CCP Ø24" CL 300 LISO -LISO CON DH 45° Y CON SALIDA</v>
          </cell>
          <cell r="C3244" t="str">
            <v>UN</v>
          </cell>
          <cell r="D3244">
            <v>36971277</v>
          </cell>
        </row>
        <row r="3245">
          <cell r="A3245">
            <v>11390</v>
          </cell>
          <cell r="B3245" t="str">
            <v>PIEZA ESPECIAL EN CCP Ø24" LISO x CAMPANA CL 300 CON (2) SALIDAS DER 2", (1) SALIDA VERTICAL Ø2" Long. 10000mm, TODAS LAS SALIDAS TERMINAN EN ROSCA NPT HA</v>
          </cell>
          <cell r="C3245" t="str">
            <v>UN</v>
          </cell>
          <cell r="D3245">
            <v>23422770</v>
          </cell>
        </row>
        <row r="3246">
          <cell r="A3246">
            <v>11391</v>
          </cell>
          <cell r="B3246" t="str">
            <v>PIEZA ESPECIAL CCP Ø18" CL300 TIPO NIPLE LISO-BRIDA LONGITUD= 2300mm, (1) RUANA PASAMURO Ø18" HA e=1" SOLDADA A DISTANCIA z=0.85m (1) AMPLIACIÓN Ø18"A Ø24" LONGITUD=450mm SOLDADA A 1150mm DE LA BRIDA</v>
          </cell>
          <cell r="C3246" t="str">
            <v>UN</v>
          </cell>
          <cell r="D3246">
            <v>13059298</v>
          </cell>
        </row>
        <row r="3247">
          <cell r="A3247">
            <v>11393</v>
          </cell>
          <cell r="B3247" t="str">
            <v>PIEZA ESPECIAL CCP Ø18" CL 250 TIPO NIPLE BRIDA-LISO LONGITUD=1460mm, CON (1) RUANA PASAMURO Ø18" HA e=1" SOLDADA A DISTANCIA z=0.80m CON (1) SALIDA VERTICAL SOBRE LOMO DE Ø2" LISO BRIDA B.16.5 SOLDAD</v>
          </cell>
          <cell r="C3247" t="str">
            <v>UN</v>
          </cell>
          <cell r="D3247">
            <v>12492739</v>
          </cell>
        </row>
        <row r="3248">
          <cell r="A3248">
            <v>11394</v>
          </cell>
          <cell r="B3248" t="str">
            <v>PIEZA ESPECIAL CCP Ø20" CL 300  LONGITUD 3880mm, LISO - BRIDA  DV 33°09'33" (1) SALIDA HORIZONTAL IZQ TANGENCIAL A BATEA Ø4" LISO BRIDA B.16.5. LONGITUD 700mm Y (2) RUANAS PASAMURO Ø20" e=1" HA SOLDAD</v>
          </cell>
          <cell r="C3248" t="str">
            <v>UN</v>
          </cell>
          <cell r="D3248">
            <v>25619867</v>
          </cell>
        </row>
        <row r="3249">
          <cell r="A3249">
            <v>11395</v>
          </cell>
          <cell r="B3249" t="str">
            <v>PIEZA ESPECIAL CCP Ø18" CL 300 BRIDA, TIPO TEE, DE LADO 700x700x700m,</v>
          </cell>
          <cell r="C3249" t="str">
            <v>UN</v>
          </cell>
          <cell r="D3249">
            <v>23954938</v>
          </cell>
        </row>
        <row r="3250">
          <cell r="A3250">
            <v>11396</v>
          </cell>
          <cell r="B3250" t="str">
            <v>PIEZA ESPECIAL CCP Ø18" CL300 TIPO NIPLE LISO-BRIDA LONGITUD= 2000mm, (1) RUANA PASAMURO Ø18" HA e=1" SOLDADA A DISTANCIA z=0.85m (1) AMPLIACIÓN Ø18"A Ø24" LONGITUD=113mm SOLDADA A 1700mm DE LA BRIDA</v>
          </cell>
          <cell r="C3250" t="str">
            <v>UN</v>
          </cell>
          <cell r="D3250">
            <v>17735760</v>
          </cell>
        </row>
        <row r="3251">
          <cell r="A3251">
            <v>11397</v>
          </cell>
          <cell r="B3251" t="str">
            <v>PIEZA ESPECIAL CCP Ø18" CL250 TIPO NIPLE LISO-BRIDA LONGITUD= 2300mm, (1) RUANA PASAMURO Ø18" HA e=1" SOLDADA A DISTANCIA z=1173mm (1) AMPLIACIÓN Ø18"A Ø20" LONGITUD=113mm SOLDADA A 1700mm DE LA BRIDA</v>
          </cell>
          <cell r="C3251" t="str">
            <v>UN</v>
          </cell>
          <cell r="D3251">
            <v>18380502</v>
          </cell>
        </row>
        <row r="3252">
          <cell r="A3252">
            <v>11398</v>
          </cell>
          <cell r="B3252" t="str">
            <v>PIEZA ESPECIAL CCP %%C18" CL250 TIPO NIPLE LISO-BRIDA LONGITUD=1700mm, (1) RUANA PASAMURO %%C18" HA e=1" SOLDADA A DISTANCIA z=0.56m CON (1) SALIDA VERTICAL SOBR LOMO DE 2" LISO BRIDA B.16.5 Y (1) SAL</v>
          </cell>
          <cell r="C3252" t="str">
            <v>UN</v>
          </cell>
          <cell r="D3252">
            <v>15434062</v>
          </cell>
        </row>
        <row r="3253">
          <cell r="A3253">
            <v>11399</v>
          </cell>
          <cell r="B3253" t="str">
            <v>FILTRO HD 8" BRIDA CL 300 CON REGISTRO DE DESCARGA 2"</v>
          </cell>
          <cell r="C3253" t="str">
            <v>UN</v>
          </cell>
          <cell r="D3253">
            <v>4331600</v>
          </cell>
        </row>
        <row r="3254">
          <cell r="A3254">
            <v>11400</v>
          </cell>
          <cell r="B3254" t="str">
            <v>REGISTRO DE BOLA EN BRONCE AMARILLO Ø2" ROSCA NPT</v>
          </cell>
          <cell r="C3254" t="str">
            <v>UN</v>
          </cell>
          <cell r="D3254">
            <v>99960</v>
          </cell>
        </row>
        <row r="3255">
          <cell r="A3255">
            <v>11401</v>
          </cell>
          <cell r="B3255" t="str">
            <v>REJILLA METALICA EN LAMINA CON ROLL CALIBRE 16 0,25mx0,15m, CON ANGEO METÁLICO PARA VENTILACIÓN.</v>
          </cell>
          <cell r="C3255" t="str">
            <v>UN</v>
          </cell>
          <cell r="D3255">
            <v>107100</v>
          </cell>
        </row>
        <row r="3256">
          <cell r="A3256">
            <v>11402</v>
          </cell>
          <cell r="B3256" t="str">
            <v>SALIDA VERTICAL SOBRE LOMO Ø24xØ2" LISA x BRIDA B16.5 CL 300 (PARA VENTOSA)</v>
          </cell>
          <cell r="C3256" t="str">
            <v>UN</v>
          </cell>
          <cell r="D3256">
            <v>374731</v>
          </cell>
        </row>
        <row r="3257">
          <cell r="A3257">
            <v>11403</v>
          </cell>
          <cell r="B3257" t="str">
            <v>SALIDA VERTICAL SOBRE LOMO Ø24xØ2" LISA x BRIDA B16.5 SOLDADA</v>
          </cell>
          <cell r="C3257" t="str">
            <v>UN</v>
          </cell>
          <cell r="D3257">
            <v>374731</v>
          </cell>
        </row>
        <row r="3258">
          <cell r="A3258">
            <v>11404</v>
          </cell>
          <cell r="B3258" t="str">
            <v>SALIDA VERTICAL SOBRE LOMO Ø24xØ24" LISA x BRIDA B16.5 CL 300 (PARA MANHOLE)</v>
          </cell>
          <cell r="C3258" t="str">
            <v>UN</v>
          </cell>
          <cell r="D3258">
            <v>22722693</v>
          </cell>
        </row>
        <row r="3259">
          <cell r="A3259">
            <v>11405</v>
          </cell>
          <cell r="B3259" t="str">
            <v>TAPA DE SEGURIDAD Ø0.60m</v>
          </cell>
          <cell r="C3259" t="str">
            <v>UN</v>
          </cell>
          <cell r="D3259">
            <v>1517250</v>
          </cell>
        </row>
        <row r="3260">
          <cell r="A3260">
            <v>11406</v>
          </cell>
          <cell r="B3260" t="str">
            <v>TAPÓN BRIDA CIEGA Ø24" CL 300 CON MANIJAS DE IZAJE</v>
          </cell>
          <cell r="C3260" t="str">
            <v>UN</v>
          </cell>
          <cell r="D3260">
            <v>7650867</v>
          </cell>
        </row>
        <row r="3261">
          <cell r="A3261">
            <v>11407</v>
          </cell>
          <cell r="B3261" t="str">
            <v>TAPÓN HEMBRA HA ROSCA NPT Ø2"</v>
          </cell>
          <cell r="C3261" t="str">
            <v>UN</v>
          </cell>
          <cell r="D3261">
            <v>26180</v>
          </cell>
        </row>
        <row r="3262">
          <cell r="A3262">
            <v>11408</v>
          </cell>
          <cell r="B3262" t="str">
            <v>TUBERIA HG Ø1 1/2"</v>
          </cell>
          <cell r="C3262" t="str">
            <v>ML</v>
          </cell>
          <cell r="D3262">
            <v>25978</v>
          </cell>
        </row>
        <row r="3263">
          <cell r="A3263">
            <v>11409</v>
          </cell>
          <cell r="B3263" t="str">
            <v>UNION DE DESMONTAJE AUTOPORTANTE HD Ø4" BRIDA B16.5</v>
          </cell>
          <cell r="C3263" t="str">
            <v>UN</v>
          </cell>
          <cell r="D3263">
            <v>535500</v>
          </cell>
        </row>
        <row r="3264">
          <cell r="A3264">
            <v>11410</v>
          </cell>
          <cell r="B3264" t="str">
            <v>UNION DE DESMONTAJE AUTOPORTANTE HD Ø18" BRIDA B16.5 (*)</v>
          </cell>
          <cell r="C3264" t="str">
            <v>UN</v>
          </cell>
          <cell r="D3264">
            <v>5712000</v>
          </cell>
        </row>
        <row r="3265">
          <cell r="A3265">
            <v>11411</v>
          </cell>
          <cell r="B3265" t="str">
            <v>UNIÓN MULTIUSOS  HD Ø4"</v>
          </cell>
          <cell r="C3265" t="str">
            <v>UN</v>
          </cell>
          <cell r="D3265">
            <v>124950</v>
          </cell>
        </row>
        <row r="3266">
          <cell r="A3266">
            <v>11412</v>
          </cell>
          <cell r="B3266" t="str">
            <v>VÁLVULA DE COMPUERTA VNA Ø2" HD BRIDA B16.5 CL 150 VOLANTE DE MANIOBRA Y SELLO DE BRONCE</v>
          </cell>
          <cell r="C3266" t="str">
            <v>UN</v>
          </cell>
          <cell r="D3266">
            <v>472430</v>
          </cell>
        </row>
        <row r="3267">
          <cell r="A3267">
            <v>11413</v>
          </cell>
          <cell r="B3267" t="str">
            <v>VÁLVULA DE COMPUERTA VNA Ø8" HD BRIDA B16.5 CL 150 VOLANTE DE MANIOBRA Y SELLO DE BRONCE</v>
          </cell>
          <cell r="C3267" t="str">
            <v>UN</v>
          </cell>
          <cell r="D3267">
            <v>2576350</v>
          </cell>
        </row>
        <row r="3268">
          <cell r="A3268">
            <v>11414</v>
          </cell>
          <cell r="B3268" t="str">
            <v>VÁLVULA COMPUERTA VNA Ø2" HD B16.5 CL 250 CON VOLANTE MANIOBRA</v>
          </cell>
          <cell r="C3268" t="str">
            <v>UN</v>
          </cell>
          <cell r="D3268">
            <v>309400</v>
          </cell>
        </row>
        <row r="3269">
          <cell r="A3269">
            <v>11415</v>
          </cell>
          <cell r="B3269" t="str">
            <v>VÁLVULA COMPUERTA VNA Ø2" HD B16.5 CL 300 CON VOLANTE MANIOBRA</v>
          </cell>
          <cell r="C3269" t="str">
            <v>UN</v>
          </cell>
          <cell r="D3269">
            <v>309400</v>
          </cell>
        </row>
        <row r="3270">
          <cell r="A3270">
            <v>11416</v>
          </cell>
          <cell r="B3270" t="str">
            <v>VALVULA DE COMPUERTA VNA HD Ø4" BRIDA B.16.5 CL300 SELLO DE BRONCE DE MANIOBRA</v>
          </cell>
          <cell r="C3270" t="str">
            <v>UN</v>
          </cell>
          <cell r="D3270">
            <v>834190</v>
          </cell>
        </row>
        <row r="3271">
          <cell r="A3271">
            <v>11417</v>
          </cell>
          <cell r="B3271" t="str">
            <v>VALVULA DE COMPUERTA VNA HD Ø8" BRIDA B.16.5 CL300 SELLO DE BORNCE DE MANIOBRA</v>
          </cell>
          <cell r="C3271" t="str">
            <v>UN</v>
          </cell>
          <cell r="D3271">
            <v>2576350</v>
          </cell>
        </row>
        <row r="3272">
          <cell r="A3272">
            <v>11418</v>
          </cell>
          <cell r="B3272" t="str">
            <v>VÁLVULA DE MARIPOSA HD Ø18" BRIDA B.16.5 CL 250 DOBLE EXCENTRICIDAD Y VOLANTE MANIOBRA</v>
          </cell>
          <cell r="C3272" t="str">
            <v>UN</v>
          </cell>
          <cell r="D3272">
            <v>23050300</v>
          </cell>
        </row>
        <row r="3273">
          <cell r="A3273">
            <v>11419</v>
          </cell>
          <cell r="B3273" t="str">
            <v>VÁLVULA DE RETENCIÓN (CHEQUE) UNIDIRECCIONAL HD Ø4" BRIDA B16.5 CL 300</v>
          </cell>
          <cell r="C3273" t="str">
            <v>UN</v>
          </cell>
          <cell r="D3273">
            <v>886550</v>
          </cell>
        </row>
        <row r="3274">
          <cell r="A3274">
            <v>11420</v>
          </cell>
          <cell r="B3274" t="str">
            <v>VÁLVULA DE VENTEO DOBLE EFECTO Ø2" HD BRIDA B16.5 CL 150 VOLANTE DE MANIOBRA Y SELLO DE BRONCE</v>
          </cell>
          <cell r="C3274" t="str">
            <v>UN</v>
          </cell>
          <cell r="D3274">
            <v>835380</v>
          </cell>
        </row>
        <row r="3275">
          <cell r="A3275">
            <v>11421</v>
          </cell>
          <cell r="B3275" t="str">
            <v>VÁLVULA DE VENTEO DOBLE EFECTO HD Ø2" BRIDA B16.5 CL 250</v>
          </cell>
          <cell r="C3275" t="str">
            <v>UN</v>
          </cell>
          <cell r="D3275">
            <v>535500</v>
          </cell>
        </row>
        <row r="3276">
          <cell r="A3276">
            <v>11422</v>
          </cell>
          <cell r="B3276" t="str">
            <v>VÁLVULA DE VENTEO DOBLE EFECTO HD Ø2" BRIDA B16.5 CL 300</v>
          </cell>
          <cell r="C3276" t="str">
            <v>UN</v>
          </cell>
          <cell r="D3276">
            <v>535500</v>
          </cell>
        </row>
        <row r="3277">
          <cell r="A3277">
            <v>11423</v>
          </cell>
          <cell r="B3277" t="str">
            <v>TUBO EN ACERO F 18" CON UNIONES ESPIGO / CAMPANA CON EMPAQUE DE CAUCHO, CON REVESTIMIENTO INTERIOR Y RECUBRIMIENTO EXTERIOR EN MORTERO DE CEMENTO. FABRICADO DE CONFORMIDAD CON LA NORMA AWWA C 200 A PA</v>
          </cell>
          <cell r="C3277" t="str">
            <v>ML</v>
          </cell>
          <cell r="D3277">
            <v>844781</v>
          </cell>
        </row>
        <row r="3278">
          <cell r="A3278">
            <v>11424</v>
          </cell>
          <cell r="B3278" t="str">
            <v>CODO EN ACERO F 18" ENTRE 5° Y 22½° JUNTA ESPIGO / CAMPANA CON EMPAQUE DE CAUCHO, CON REVESTIMIENTO INTERIOR Y RECUBRIMIENTO EXTERIOR EN MORTERO DE CEMENTO. L=0,4 X 0,4M. PRESIÓN DE TRABAJO HASTA = 25</v>
          </cell>
          <cell r="C3278" t="str">
            <v>UN</v>
          </cell>
          <cell r="D3278">
            <v>2847313</v>
          </cell>
        </row>
        <row r="3279">
          <cell r="A3279">
            <v>11425</v>
          </cell>
          <cell r="B3279" t="str">
            <v>CODO EN ACERO F 18" ENTRE 22½° Y 45° JUNTA ESPIGO / CAMPANA CON EMPAQUE DE CAUCHO, CON REVESTIMIENTO INTERIOR Y RECUBRIMIENTO EXTERIOR EN MORTERO DE CEMENTO. L=0,60 X 0,60M. PRESIÓN DE TRABAJO HASTA =</v>
          </cell>
          <cell r="C3279" t="str">
            <v>UN</v>
          </cell>
          <cell r="D3279">
            <v>3735648</v>
          </cell>
        </row>
        <row r="3280">
          <cell r="A3280">
            <v>11426</v>
          </cell>
          <cell r="B3280" t="str">
            <v>CODO EN ACERO F 18" ENTRE 45° Y 67½° JUNTA ESPIGO / CAMPANA CON EMPAQUE DE CAUCHO, CON REVESTIMIENTO INTERIOR Y RECUBRIMIENTO EXTERIOR EN MORTERO DE CEMENTO. L=0,90 X 0,90M. PRESIÓN DE TRABAJO HASTA =</v>
          </cell>
          <cell r="C3280" t="str">
            <v>UN</v>
          </cell>
          <cell r="D3280">
            <v>4740603</v>
          </cell>
        </row>
        <row r="3281">
          <cell r="A3281">
            <v>11427</v>
          </cell>
          <cell r="B3281" t="str">
            <v>CODO EN ACERO F 18" ENTRE 45° Y 67½° JUNTA ESPIGO / CAMPANA CON EMPAQUE DE CAUCHO, CON REVESTIMIENTO INTERIOR Y RECUBRIMIENTO EXTERIOR EN MORTERO DE CEMENTO. L=1,35 X 1,35M. PRESIÓN DE TRABAJO HASTA =</v>
          </cell>
          <cell r="C3281" t="str">
            <v>UN</v>
          </cell>
          <cell r="D3281">
            <v>5050955</v>
          </cell>
        </row>
        <row r="3282">
          <cell r="A3282">
            <v>11428</v>
          </cell>
          <cell r="B3282" t="str">
            <v>TUBO EN ACERO F 20" CON UNIONES ESPIGO / CAMPANA CON EMPAQUE DE CAUCHO, CON REVESTIMIENTO INTERIOR Y RECUBRIMIENTO EXTERIOR EN MORTERO DE CEMENTO. FABRICADO DE CONFORMIDAD CON LA NORMA AWWA C 200 A PA</v>
          </cell>
          <cell r="C3282" t="str">
            <v>ML</v>
          </cell>
          <cell r="D3282">
            <v>931175</v>
          </cell>
        </row>
        <row r="3283">
          <cell r="A3283">
            <v>11429</v>
          </cell>
          <cell r="B3283" t="str">
            <v>CODO EN ACERO F 20" ENTRE 5° Y 22½° JUNTA ESPIGO / CAMPANA CON EMPAQUE DE CAUCHO, CON REVESTIMIENTO INTERIOR Y RECUBRIMIENTO EXTERIOR EN MORTERO DE CEMENTO. L=0,4 X 0,4M. PRESIÓN DE TRABAJO HASTA = 25</v>
          </cell>
          <cell r="C3283" t="str">
            <v>UN</v>
          </cell>
          <cell r="D3283">
            <v>3210025</v>
          </cell>
        </row>
        <row r="3284">
          <cell r="A3284">
            <v>11430</v>
          </cell>
          <cell r="B3284" t="str">
            <v>CODO EN ACERO F 20" ENTRE 22½° Y 45° JUNTA ESPIGO / CAMPANA CON EMPAQUE DE CAUCHO, CON REVESTIMIENTO INTERIOR Y RECUBRIMIENTO EXTERIOR EN MORTERO DE CEMENTO. L=0,65 X 0,65M. PRESIÓN DE TRABAJO = 250 P</v>
          </cell>
          <cell r="C3284" t="str">
            <v>UN</v>
          </cell>
          <cell r="D3284">
            <v>4357542</v>
          </cell>
        </row>
        <row r="3285">
          <cell r="A3285">
            <v>11431</v>
          </cell>
          <cell r="B3285" t="str">
            <v>TUBO EN ACERO F 24" CON UNIONES ESPIGO / CAMPANA CON EMPAQUE DE CAUCHO, CON REVESTIMIENTO INTERIOR Y RECUBRIMIENTO EXTERIOR EN MORTERO DE CEMENTO. FABRICADO DE CONFORMIDAD CON LA NORMA AWWA C 200 A PA</v>
          </cell>
          <cell r="C3285" t="str">
            <v>ML</v>
          </cell>
          <cell r="D3285">
            <v>1464890</v>
          </cell>
        </row>
        <row r="3286">
          <cell r="A3286">
            <v>11432</v>
          </cell>
          <cell r="B3286" t="str">
            <v>CODO EN ACERO F 24" ENTRE 5° Y 22½° JUNTA ESPIGO / CAMPANA CON EMPAQUE DE CAUCHO, CON REVESTIMIENTO INTERIOR Y RECUBRIMIENTO EXTERIOR EN MORTERO DE CEMENTO. L=0,45 X 0,45M. PRESIÓN DE TRABAJO HASTA =</v>
          </cell>
          <cell r="C3286" t="str">
            <v>UN</v>
          </cell>
          <cell r="D3286">
            <v>4083366</v>
          </cell>
        </row>
        <row r="3287">
          <cell r="A3287">
            <v>11433</v>
          </cell>
          <cell r="B3287" t="str">
            <v>CODO EN ACERO F 24" ENTRE 22½° Y 45° JUNTA ESPIGO / CAMPANA CON EMPAQUE DE CAUCHO, CON REVESTIMIENTO INTERIOR Y RECUBRIMIENTO EXTERIOR EN MORTERO DE CEMENTO. L=0,80 X 0,80M. PRESIÓN DE TRABAJO = 250 P</v>
          </cell>
          <cell r="C3287" t="str">
            <v>UN</v>
          </cell>
          <cell r="D3287">
            <v>5782805</v>
          </cell>
        </row>
        <row r="3288">
          <cell r="A3288">
            <v>11434</v>
          </cell>
          <cell r="B3288" t="str">
            <v>CODO EN ACERO F 24" ENTRE 45° Y 67½° JUNTA ESPIGO / CAMPANA CON EMPAQUE DE CAUCHO, CON REVESTIMIENTO INTERIOR Y RECUBRIMIENTO EXTERIOR EN MORTERO DE CEMENTO. L=1,20 X 1,20M. PRESIÓN DE TRABAJO = 250 P</v>
          </cell>
          <cell r="C3288" t="str">
            <v>UN</v>
          </cell>
          <cell r="D3288">
            <v>7160349</v>
          </cell>
        </row>
        <row r="3289">
          <cell r="A3289">
            <v>11435</v>
          </cell>
          <cell r="B3289" t="str">
            <v>CANAL DE DRENAJE MONOLÍTICO EN CONCRETO POLIMÉRICO PD 150V, CLASE D400, COLOR NATURAL, H=27cm, A=20cm, Long=100cm, (Incluye rejilla)</v>
          </cell>
          <cell r="C3289" t="str">
            <v>ML</v>
          </cell>
          <cell r="D3289">
            <v>309400</v>
          </cell>
        </row>
        <row r="3290">
          <cell r="A3290">
            <v>11436</v>
          </cell>
          <cell r="B3290" t="str">
            <v>CANAL DE INSPECCION MONOLÍTICO EN CONCRETO POLIMÉRICO DE DRENAJE PD 150V, CLASE D400, COLOR NATURAL, H=27cm, A=20cm, Long=50cm, (Incluye rejilla)</v>
          </cell>
          <cell r="C3290" t="str">
            <v>UN</v>
          </cell>
          <cell r="D3290">
            <v>309400</v>
          </cell>
        </row>
        <row r="3291">
          <cell r="A3291">
            <v>11437</v>
          </cell>
          <cell r="B3291" t="str">
            <v>SUMIDERO PARA CANAL DE DRENAJE MONOLÍTICO EN CONCRETO POLIMÉRICO PD 150V, CLASE D400, COLOR NATURAL, CON REJA DE FUNDICIÓN, H=57,5cm, A=18cm, Long=50cm (Incluye rejilla)</v>
          </cell>
          <cell r="C3291" t="str">
            <v>UN</v>
          </cell>
          <cell r="D3291">
            <v>670164</v>
          </cell>
        </row>
        <row r="3292">
          <cell r="A3292">
            <v>11438</v>
          </cell>
          <cell r="B3292" t="str">
            <v>CANAL DE DRENAJE MONOLÍTICO EN CONCRETO POLIMÉRICO RD 200V, CLASE F900, COLOR NATURAL, H=53cm, A=26cm, Long=100cm (Incluye rejilla)</v>
          </cell>
          <cell r="C3292" t="str">
            <v>ML</v>
          </cell>
          <cell r="D3292">
            <v>708050</v>
          </cell>
        </row>
        <row r="3293">
          <cell r="A3293">
            <v>11439</v>
          </cell>
          <cell r="B3293" t="str">
            <v>CANAL DE INSPECCION DE DRENAJE MONOLÍTICO EN CONCRETO POLIMÉRICO RD 200V, CLASE F900, COLOR NATURAL, H=53cm, A=26cm, Long=66cm (Incluye rejilla)</v>
          </cell>
          <cell r="C3293" t="str">
            <v>UN</v>
          </cell>
          <cell r="D3293">
            <v>708050</v>
          </cell>
        </row>
        <row r="3294">
          <cell r="A3294">
            <v>11440</v>
          </cell>
          <cell r="B3294" t="str">
            <v>SUMIDERO PARA CANAL DE DRENAJE MONOLÍTICO EN CONCRETO POLIMÉRICO RD 200V, CLASE F900, COLOR NATURAL, CON JUNTA LABIOLABERINTICA,  H=92,5cm, A=26cm, Long=66cm (Incluye rejilla)</v>
          </cell>
          <cell r="C3294" t="str">
            <v>UN</v>
          </cell>
          <cell r="D3294">
            <v>1988564</v>
          </cell>
        </row>
        <row r="3295">
          <cell r="A3295">
            <v>11442</v>
          </cell>
          <cell r="B3295" t="str">
            <v>PENNISETUM (Incluye 16 unidades por M2)</v>
          </cell>
          <cell r="C3295" t="str">
            <v>M2</v>
          </cell>
          <cell r="D3295">
            <v>19867</v>
          </cell>
        </row>
        <row r="3296">
          <cell r="A3296">
            <v>11443</v>
          </cell>
          <cell r="B3296" t="str">
            <v>LIRIOPE (Incluye 16 unidades por M2)</v>
          </cell>
          <cell r="C3296" t="str">
            <v>M2</v>
          </cell>
          <cell r="D3296">
            <v>19800</v>
          </cell>
        </row>
        <row r="3297">
          <cell r="A3297">
            <v>11444</v>
          </cell>
          <cell r="B3297" t="str">
            <v>CLAVEL CHINO (Incluye 16 unidades por M2)</v>
          </cell>
          <cell r="C3297" t="str">
            <v>M2</v>
          </cell>
          <cell r="D3297">
            <v>16000</v>
          </cell>
        </row>
        <row r="3298">
          <cell r="A3298">
            <v>11445</v>
          </cell>
          <cell r="B3298" t="str">
            <v>SISTEMA DE EXTINCIÓN DE RED CONTRAINCENDIO ESTACIÓN ALIMENTADORA MOLINOS (TRONCAL CARACAS). Incluye suministro y montaje.</v>
          </cell>
          <cell r="C3298" t="str">
            <v>GLB</v>
          </cell>
          <cell r="D3298">
            <v>320954894</v>
          </cell>
        </row>
        <row r="3299">
          <cell r="A3299">
            <v>11446</v>
          </cell>
          <cell r="B3299" t="str">
            <v>PRUEBA DE CARGA ESTÁTICA Y DINÁMICA PARA PUENTE PEATONAL EN ESTRUCTURA METÁLICA Y CONCRETO REFORZADO. (Incl. logística, equipos y personal para toma información, procesamiento y entrega informe final.</v>
          </cell>
          <cell r="C3299" t="str">
            <v>UN</v>
          </cell>
          <cell r="D3299">
            <v>32130000</v>
          </cell>
        </row>
        <row r="3300">
          <cell r="A3300">
            <v>11447</v>
          </cell>
          <cell r="B3300" t="str">
            <v>PISO EN PORCELANATO COLOR GRIS OSCURO TIPO BARI PLUS, ACABADO PULIDO, FORMATO 0,60cmx0,60cm LÍNEA CONVENCIONAL.</v>
          </cell>
          <cell r="C3300" t="str">
            <v>M2</v>
          </cell>
          <cell r="D3300">
            <v>58900</v>
          </cell>
        </row>
        <row r="3301">
          <cell r="A3301">
            <v>11448</v>
          </cell>
          <cell r="B3301" t="str">
            <v>PINO ROMERON H=1.5m (Incluye tutor con manguera y alambre)</v>
          </cell>
          <cell r="C3301" t="str">
            <v>UN</v>
          </cell>
          <cell r="D3301">
            <v>20000</v>
          </cell>
        </row>
        <row r="3302">
          <cell r="A3302">
            <v>11449</v>
          </cell>
          <cell r="B3302" t="str">
            <v>CHALECO SENCILLO EN DRIL SIN LOGO DOS BOLSILLOS</v>
          </cell>
          <cell r="C3302" t="str">
            <v>UN</v>
          </cell>
          <cell r="D3302">
            <v>29750</v>
          </cell>
        </row>
        <row r="3303">
          <cell r="A3303">
            <v>11450</v>
          </cell>
          <cell r="B3303" t="str">
            <v>CHALECO REFLECTIVO EN TELA</v>
          </cell>
          <cell r="C3303" t="str">
            <v>UN</v>
          </cell>
          <cell r="D3303">
            <v>14280</v>
          </cell>
        </row>
        <row r="3304">
          <cell r="A3304">
            <v>11451</v>
          </cell>
          <cell r="B3304" t="str">
            <v>CARTUCHO RESPIRADOR P-100 VAPORES ORGÁNICOS</v>
          </cell>
          <cell r="C3304" t="str">
            <v>UN</v>
          </cell>
          <cell r="D3304">
            <v>38080</v>
          </cell>
        </row>
        <row r="3305">
          <cell r="A3305">
            <v>11452</v>
          </cell>
          <cell r="B3305" t="str">
            <v>GUANTE SOLDADOR</v>
          </cell>
          <cell r="C3305" t="str">
            <v>PAR</v>
          </cell>
          <cell r="D3305">
            <v>20706</v>
          </cell>
        </row>
        <row r="3306">
          <cell r="A3306">
            <v>11453</v>
          </cell>
          <cell r="B3306" t="str">
            <v>DESCENDEDOR ANTICAIDA</v>
          </cell>
          <cell r="C3306" t="str">
            <v>PAR</v>
          </cell>
          <cell r="D3306">
            <v>743107</v>
          </cell>
        </row>
        <row r="3307">
          <cell r="A3307">
            <v>11454</v>
          </cell>
          <cell r="B3307" t="str">
            <v>EXÁMEN DE APTITUD PSICOFÍSICA PARA TRABAJO EN ALTURA (Incluye perfíl lipídico, glicemia pre y post.)</v>
          </cell>
          <cell r="C3307" t="str">
            <v>UN</v>
          </cell>
          <cell r="D3307">
            <v>55000</v>
          </cell>
        </row>
        <row r="3308">
          <cell r="A3308">
            <v>11455</v>
          </cell>
          <cell r="B3308" t="str">
            <v>TOMA DE DEFLEXIONES CON EQUIPO DEFLECTÓMETRO DE IMPACTO (FWD/HWD) PARA PAVIMENTO CON SUPERFICIE FLEXIBLE. Incl. movilización,carro escolta del equipo,toma de información,procesamiento,entrega resultad</v>
          </cell>
          <cell r="C3308" t="str">
            <v>Pto.3R</v>
          </cell>
          <cell r="D3308">
            <v>24038</v>
          </cell>
        </row>
        <row r="3309">
          <cell r="A3309">
            <v>11456</v>
          </cell>
          <cell r="B3309" t="str">
            <v>TOMA DE DEFLEXIONES CON EQUIPO DEFLECTÓMETRO DE IMPACTO (FWD/HWD) PARA PAVIMENTO CON SUPERFICIE RÍGIDA. Incl. movilización,carro escolta del equipo,toma de información,procesamiento,entrega resultados</v>
          </cell>
          <cell r="C3309" t="str">
            <v>Pto.3R</v>
          </cell>
          <cell r="D3309">
            <v>32130</v>
          </cell>
        </row>
        <row r="3310">
          <cell r="A3310">
            <v>11457</v>
          </cell>
          <cell r="B3310" t="str">
            <v>TOMA DE DEFLEXIONES CON EQUIPO DEFLECTÓMETRO DE IMPACTO (LWD) EN ESTRUCTURA DE PAVIMENTO. Incluye movilización y toma de información, procesamiento y entrega de resultados.</v>
          </cell>
          <cell r="C3310" t="str">
            <v>PUNTO</v>
          </cell>
          <cell r="D3310">
            <v>14280</v>
          </cell>
        </row>
        <row r="3311">
          <cell r="A3311">
            <v>11458</v>
          </cell>
          <cell r="B3311" t="str">
            <v>MEDICIÓN DE PERFIL LONGITUDINAL EN ESTRUCTURA DE PAVIMENTO CON PERFILÓMETRO PIVOTANTE DE ALTA PRECISIÓN Y DETERMINACIÓN DEL ÍNDICE DE RUGOSIDAD INTERNACIONAL -IRI-. Incl. movilización,toma información</v>
          </cell>
          <cell r="C3311" t="str">
            <v>Km-Car</v>
          </cell>
          <cell r="D3311">
            <v>49980</v>
          </cell>
        </row>
        <row r="3312">
          <cell r="A3312">
            <v>11459</v>
          </cell>
          <cell r="B3312" t="str">
            <v>MEDICIÓN DE PERFIL LONGITUDINAL EN ESTRUCTURA DE PAVIMENTO CON PERFILÓMETRO LASER Y DETERMINACIÓN DEL ÍNDICE DE RUGOSIDAD INTERNACIONAL -IRI-. Incluye movilización y carro escolta del equipo y toma de</v>
          </cell>
          <cell r="C3312" t="str">
            <v>Km-Car</v>
          </cell>
          <cell r="D3312">
            <v>115668</v>
          </cell>
        </row>
        <row r="3313">
          <cell r="A3313">
            <v>11460</v>
          </cell>
          <cell r="B3313" t="str">
            <v>LEVANTAMIENTO DE FALLAS EN ESTRUCTURA DE PAVIMENTO CON EQUIPO DE ALTO RENDIMIENTO MEDIANTE CAPTURA DE IMÁGENES DE ALTA RESOLUCIÓN O SISTEMA LASER. Incluye movilización y carro escolta del equipo y tom</v>
          </cell>
          <cell r="C3313" t="str">
            <v>Km-Car</v>
          </cell>
          <cell r="D3313">
            <v>190400</v>
          </cell>
        </row>
        <row r="3314">
          <cell r="A3314">
            <v>11461</v>
          </cell>
          <cell r="B3314" t="str">
            <v>LEVANTAMIENTO DE FALLAS EN ESTRUCTURA DE PAVIMENTO CON EQUIPO DE ALTO RENDIMIENTO MEDIANTE CAPTURA DE IMÁGENES DE ALTA RESOLUCIÓN O SISTEMA LASER, Y DETERMINACIÓN DEL ÍNDICE DE CONDICIÓN DEL PAVIMENTO</v>
          </cell>
          <cell r="C3314" t="str">
            <v>Km-Car</v>
          </cell>
          <cell r="D3314">
            <v>218365</v>
          </cell>
        </row>
        <row r="3315">
          <cell r="A3315">
            <v>11462</v>
          </cell>
          <cell r="B3315" t="str">
            <v>LEVANTAMIENTO DE FALLAS EN ESTRUCTURA DE PAVIMENTO CON CUADRILLA (A PIE). Incluye toma de información, procesamiento y entrega del inventario de fallas, con metodología PCI</v>
          </cell>
          <cell r="C3315" t="str">
            <v>Km-Car</v>
          </cell>
          <cell r="D3315">
            <v>238000</v>
          </cell>
        </row>
        <row r="3316">
          <cell r="A3316">
            <v>11463</v>
          </cell>
          <cell r="B3316" t="str">
            <v>LEVANTAMIENTO DE FALLAS EN ESTRUCTURA DE PAVIMENTO CON CUADRILLA (A PIE), Y DETERMINACIÓN DEL ÍNDICE DE CONDICIÓN DEL PAVIMENTO -PCI-. Incluye toma de información, procesamiento, cálculo y entrega del</v>
          </cell>
          <cell r="C3316" t="str">
            <v>Km-Car</v>
          </cell>
          <cell r="D3316">
            <v>357000</v>
          </cell>
        </row>
        <row r="3317">
          <cell r="A3317">
            <v>11464</v>
          </cell>
          <cell r="B3317" t="str">
            <v>LEVANTAMIENTO DE FALLAS EN ESTRUCTURA DE PAVIMENTO CON EQUIPO DE ALTO RENDIMIENTO MEDIANTE CAPTURA DE IMÁGENES DE ALTA RESOLUCIÓN O SISTEMA LASER, Y DETERMINACIÓN DEL ÍNDICE DE CONDICIÓN DE VÍAS SIN S</v>
          </cell>
          <cell r="C3317" t="str">
            <v>Km-Car</v>
          </cell>
          <cell r="D3317">
            <v>209440</v>
          </cell>
        </row>
        <row r="3318">
          <cell r="A3318">
            <v>11465</v>
          </cell>
          <cell r="B3318" t="str">
            <v>LEVANTAMIENTO DE FALLAS EN ESTRUCTURA DE PAVIMENTO CON CUADRILLA (A PIE). Incluye toma de información, procesamiento y entrega del inventario de fallas, con metodología URCI</v>
          </cell>
          <cell r="C3318" t="str">
            <v>Km-Car</v>
          </cell>
          <cell r="D3318">
            <v>214200</v>
          </cell>
        </row>
        <row r="3319">
          <cell r="A3319">
            <v>11466</v>
          </cell>
          <cell r="B3319" t="str">
            <v>LEVANTAMIENTO DE FALLAS EN ESTRUCTURA DE PAVIMENTO CON CUADRILLA (A PIE), Y DETERMINACIÓN DEL ÍNDICE DE CONDICIÓN DE VÍAS SIN SUPERFICIE -URCI-. Incluye toma de información, procesamiento, cálculo y e</v>
          </cell>
          <cell r="C3319" t="str">
            <v>Km-Car</v>
          </cell>
          <cell r="D3319">
            <v>333200</v>
          </cell>
        </row>
        <row r="3320">
          <cell r="A3320">
            <v>11467</v>
          </cell>
          <cell r="B3320" t="str">
            <v>DETERMINACIÓN DE ESPESORES EN ESTRUCTURA DE PAVIMENTO CON EQUIPO GEORRADAR, EQUIPADO MÍNIMO CON DOS ANTENAS DE OPERACIÓN, CON FRECUENCIAS: LA PRIMERA COMO MÍNIMO 1000 MHZ Y LA SEGUNDA ENTRE 300 Y 600</v>
          </cell>
          <cell r="C3320" t="str">
            <v>Km-Car</v>
          </cell>
          <cell r="D3320">
            <v>285600</v>
          </cell>
        </row>
        <row r="3321">
          <cell r="A3321">
            <v>11468</v>
          </cell>
          <cell r="B3321" t="str">
            <v>MEDICIÓN DE LA RESISTENCIA AL DESLIZAMIENTO EN ESTRUCTURA DE PAVIMENTO CON DISPOSITIVO DE RUEDA PARCIALMENTE BLOQUEADA CON GRADO DE DESLIZAMIENTO FIJO. Incluye movilización y carro escolta del equipo</v>
          </cell>
          <cell r="C3321" t="str">
            <v>Km-Car</v>
          </cell>
          <cell r="D3321">
            <v>146013</v>
          </cell>
        </row>
        <row r="3322">
          <cell r="A3322">
            <v>11469</v>
          </cell>
          <cell r="B3322" t="str">
            <v>MEDICIÓN DE LA IRREGULARIDAD SUPERFICIAL (AHUELLAMIENTO) DE UN PAVIMENTO MEDIANTE LA REGLA DE TRES METROS, ESTÁTICA O RODANTE.</v>
          </cell>
          <cell r="C3322" t="str">
            <v>PUNTO</v>
          </cell>
          <cell r="D3322">
            <v>238000</v>
          </cell>
        </row>
        <row r="3323">
          <cell r="A3323">
            <v>11470</v>
          </cell>
          <cell r="B3323" t="str">
            <v>MEDICIÓN DE PERFIL TRANSVERSAL EN ESTRUCTURA DE PAVIMENTO CON PERFILÓMETRO LASER Y DETERMINACIÓN DE LA IRREGULARIDAD SUPERFICIAL (AHUELLAMIENTO). Incluye movilización y carro escolta del equipo y toma</v>
          </cell>
          <cell r="C3323" t="str">
            <v>Km-Car</v>
          </cell>
          <cell r="D3323">
            <v>115668</v>
          </cell>
        </row>
        <row r="3324">
          <cell r="A3324">
            <v>11471</v>
          </cell>
          <cell r="B3324" t="str">
            <v>MEDICIÓN DE PERFIL DE MACROTEXTURA EN ESTRUCTURA DE  PAVIMENTO CON PERFILÓMETRO LASER Y DETERMINACIÓN DE LA PROFUNDIDAD MEDIA DEL PERFIL (MDP). Incluye movilización y carro escolta del equipo y toma d</v>
          </cell>
          <cell r="C3324" t="str">
            <v>Km-Car</v>
          </cell>
          <cell r="D3324">
            <v>115668</v>
          </cell>
        </row>
        <row r="3325">
          <cell r="A3325">
            <v>11472</v>
          </cell>
          <cell r="B3325" t="str">
            <v>MEDICIÓN DE PERFIL LONGITUDINAL, TRANSVERSAL Y DE MACROTEXTURA  EN ESTRUCTURA DE PAVIMENTO CON PERFILÓMETRO LASER Y DETERMINACIÓN DEL ÍNDICE DE RUGOSIDAD INTERNACIONAL -IRI-, IRREGULARIDAD SUPERFICIAL</v>
          </cell>
          <cell r="C3325" t="str">
            <v>Km-Car</v>
          </cell>
          <cell r="D3325">
            <v>214200</v>
          </cell>
        </row>
        <row r="3326">
          <cell r="A3326">
            <v>11473</v>
          </cell>
          <cell r="B3326" t="str">
            <v>ALQUILER  DE DEFLECTÓMETRO DE IMPACTO (FWD/HWD). Incluye movilización y carro escolta del equipo y toma de información, procesamiento y entrega de resultados.</v>
          </cell>
          <cell r="C3326" t="str">
            <v>JR</v>
          </cell>
          <cell r="D3326">
            <v>3808000</v>
          </cell>
        </row>
        <row r="3327">
          <cell r="A3327">
            <v>11474</v>
          </cell>
          <cell r="B3327" t="str">
            <v>ALQUILER  DE DEFLECTÓMETRO DE IMPACTO (LWD). Incluye movilización y toma de información, procesamiento y entrega de resultados.</v>
          </cell>
          <cell r="C3327" t="str">
            <v>JR</v>
          </cell>
          <cell r="D3327">
            <v>2618000</v>
          </cell>
        </row>
        <row r="3328">
          <cell r="A3328">
            <v>11475</v>
          </cell>
          <cell r="B3328" t="str">
            <v>TINTAS PENETRANTES</v>
          </cell>
          <cell r="C3328" t="str">
            <v>ML</v>
          </cell>
          <cell r="D3328">
            <v>44030</v>
          </cell>
        </row>
        <row r="3329">
          <cell r="A3329">
            <v>11476</v>
          </cell>
          <cell r="B3329" t="str">
            <v>PARTÍCULAS MAGNÉTICAS</v>
          </cell>
          <cell r="C3329" t="str">
            <v>ML</v>
          </cell>
          <cell r="D3329">
            <v>44030</v>
          </cell>
        </row>
        <row r="3330">
          <cell r="A3330">
            <v>11477</v>
          </cell>
          <cell r="B3330" t="str">
            <v>ENSAYO RADIOGRÁFICO</v>
          </cell>
          <cell r="C3330" t="str">
            <v>DIA</v>
          </cell>
          <cell r="D3330">
            <v>1666000</v>
          </cell>
        </row>
        <row r="3331">
          <cell r="A3331">
            <v>11478</v>
          </cell>
          <cell r="B3331" t="str">
            <v>ULTRASONIDO</v>
          </cell>
          <cell r="C3331" t="str">
            <v>DIA</v>
          </cell>
          <cell r="D3331">
            <v>1428000</v>
          </cell>
        </row>
        <row r="3332">
          <cell r="A3332">
            <v>11479</v>
          </cell>
          <cell r="B3332" t="str">
            <v>PRUEBA DE SANIDAD</v>
          </cell>
          <cell r="C3332" t="str">
            <v>UN</v>
          </cell>
          <cell r="D3332">
            <v>235620</v>
          </cell>
        </row>
        <row r="3333">
          <cell r="A3333">
            <v>11480</v>
          </cell>
          <cell r="B3333" t="str">
            <v>EVALUACIÓN DEL GRADO DE LIMPIEZA CON SOLVENTE</v>
          </cell>
          <cell r="C3333" t="str">
            <v>DIA</v>
          </cell>
          <cell r="D3333">
            <v>797300</v>
          </cell>
        </row>
        <row r="3334">
          <cell r="A3334">
            <v>11481</v>
          </cell>
          <cell r="B3334" t="str">
            <v>EVALUACIÓN DEL GRADO DE LIMPIEZA MANUAL</v>
          </cell>
          <cell r="C3334" t="str">
            <v>DIA</v>
          </cell>
          <cell r="D3334">
            <v>797300</v>
          </cell>
        </row>
        <row r="3335">
          <cell r="A3335">
            <v>11482</v>
          </cell>
          <cell r="B3335" t="str">
            <v>EVALUACIÓN DEL GRADO DE LIMPIEZA MANUAL Y MECÁNICA</v>
          </cell>
          <cell r="C3335" t="str">
            <v>DIA</v>
          </cell>
          <cell r="D3335">
            <v>797300</v>
          </cell>
        </row>
        <row r="3336">
          <cell r="A3336">
            <v>11483</v>
          </cell>
          <cell r="B3336" t="str">
            <v>EVALUACIÓN DEL GRADO DE LIMPIEZA POR CHORRO ABRASIVO A GRADO METAL BLANCO BASADO EN EL PATRÓN SSPC - VIS1</v>
          </cell>
          <cell r="C3336" t="str">
            <v>DIA</v>
          </cell>
          <cell r="D3336">
            <v>797300</v>
          </cell>
        </row>
        <row r="3337">
          <cell r="A3337">
            <v>11484</v>
          </cell>
          <cell r="B3337" t="str">
            <v>EVALUACIÓN DEL GRADO DE RUGOSIDAD DEL RECUBRIMIENTO</v>
          </cell>
          <cell r="C3337" t="str">
            <v>DIA</v>
          </cell>
          <cell r="D3337">
            <v>797300</v>
          </cell>
        </row>
        <row r="3338">
          <cell r="A3338">
            <v>11485</v>
          </cell>
          <cell r="B3338" t="str">
            <v>EVALUACIÓN DE CONDICIONES AMBIENTALES (EN EL MOMENTO DE LA APLICACIÓN DEL RECUBRIMIENTO)</v>
          </cell>
          <cell r="C3338" t="str">
            <v>DIA</v>
          </cell>
          <cell r="D3338">
            <v>797300</v>
          </cell>
        </row>
        <row r="3339">
          <cell r="A3339">
            <v>11486</v>
          </cell>
          <cell r="B3339" t="str">
            <v>EVALUACIÓN DE ADHERENCIA DEL RECUBRIMIENTO APLICADO</v>
          </cell>
          <cell r="C3339" t="str">
            <v>PUNTO</v>
          </cell>
          <cell r="D3339">
            <v>35700</v>
          </cell>
        </row>
        <row r="3340">
          <cell r="A3340">
            <v>11487</v>
          </cell>
          <cell r="B3340" t="str">
            <v>CALIBRACIÓN DE ESPESORES DE PELÍCULA SECA</v>
          </cell>
          <cell r="C3340" t="str">
            <v>PUNTO</v>
          </cell>
          <cell r="D3340">
            <v>4165</v>
          </cell>
        </row>
        <row r="3341">
          <cell r="A3341">
            <v>11488</v>
          </cell>
          <cell r="B3341" t="str">
            <v>EVALUACIÓN DEL ESPESOR DE PELICULA DE ZINC - CALIBRACIÓN DE ESPESORES DE PELÍCULA SECA</v>
          </cell>
          <cell r="C3341" t="str">
            <v>PUNTO</v>
          </cell>
          <cell r="D3341">
            <v>4165</v>
          </cell>
        </row>
        <row r="3342">
          <cell r="A3342">
            <v>11489</v>
          </cell>
          <cell r="B3342" t="str">
            <v>INSPECCIÓN VISUAL PARA EVALUACIÓN DE DEFECTOS Y DEFINICIÓN DE PROCEDIMIENTOS DE REPARACIÓN</v>
          </cell>
          <cell r="C3342" t="str">
            <v>DIA</v>
          </cell>
          <cell r="D3342">
            <v>797300</v>
          </cell>
        </row>
        <row r="3343">
          <cell r="A3343">
            <v>11490</v>
          </cell>
          <cell r="B3343" t="str">
            <v>VALORACIÓN DE LA CONTINUIDAD EN PELÍCULA</v>
          </cell>
          <cell r="C3343" t="str">
            <v>ML</v>
          </cell>
          <cell r="D3343">
            <v>18445</v>
          </cell>
        </row>
        <row r="3344">
          <cell r="A3344">
            <v>11491</v>
          </cell>
          <cell r="B3344" t="str">
            <v>DUREZA DE MATERIALES ABRASIVOS Y ESCORIA</v>
          </cell>
          <cell r="C3344" t="str">
            <v>UN</v>
          </cell>
          <cell r="D3344">
            <v>300000</v>
          </cell>
        </row>
        <row r="3345">
          <cell r="A3345">
            <v>11492</v>
          </cell>
          <cell r="B3345" t="str">
            <v>CAMBIO DE PESO POR IGNICIÓN EN MATERIALES ABRASIVOS Y DE ESCORIA</v>
          </cell>
          <cell r="C3345" t="str">
            <v>UN</v>
          </cell>
          <cell r="D3345">
            <v>433160</v>
          </cell>
        </row>
        <row r="3346">
          <cell r="A3346">
            <v>11493</v>
          </cell>
          <cell r="B3346" t="str">
            <v>CONTAMINANTES SOLUBLES EN AGUA - CONDUCTIVIDAD DEL ABRASIVO</v>
          </cell>
          <cell r="C3346" t="str">
            <v>UN</v>
          </cell>
          <cell r="D3346">
            <v>24752</v>
          </cell>
        </row>
        <row r="3347">
          <cell r="A3347">
            <v>11494</v>
          </cell>
          <cell r="B3347" t="str">
            <v>CONTENIDO DE ACEITE EN MINERALES ABRASIVOS Y ESCORIA</v>
          </cell>
          <cell r="C3347" t="str">
            <v>UN</v>
          </cell>
          <cell r="D3347">
            <v>399126</v>
          </cell>
        </row>
        <row r="3348">
          <cell r="A3348">
            <v>11495</v>
          </cell>
          <cell r="B3348" t="str">
            <v>CONTENIDO DE SÍLICE CRISTALINA EN MINERALES ABRASIVOS Y ESCORIA</v>
          </cell>
          <cell r="C3348" t="str">
            <v>UN</v>
          </cell>
          <cell r="D3348">
            <v>399126</v>
          </cell>
        </row>
        <row r="3349">
          <cell r="A3349">
            <v>11496</v>
          </cell>
          <cell r="B3349" t="str">
            <v>PERFIL DE LA SUPERFICIE EN MINERALES ABRASIVOS Y ESCORIA</v>
          </cell>
          <cell r="C3349" t="str">
            <v>DIA</v>
          </cell>
          <cell r="D3349">
            <v>797300</v>
          </cell>
        </row>
        <row r="3350">
          <cell r="A3350">
            <v>11497</v>
          </cell>
          <cell r="B3350" t="str">
            <v>EVALUACIÓN DE ABRASIVOS MINERALES Y ESCORIA (GRANULOMETRIA)</v>
          </cell>
          <cell r="C3350" t="str">
            <v>UN</v>
          </cell>
          <cell r="D3350">
            <v>92820</v>
          </cell>
        </row>
        <row r="3351">
          <cell r="A3351">
            <v>11498</v>
          </cell>
          <cell r="B3351" t="str">
            <v>TRACCIÓN DE ACERO ESTRUCTURAL</v>
          </cell>
          <cell r="C3351" t="str">
            <v>UN</v>
          </cell>
          <cell r="D3351">
            <v>99000</v>
          </cell>
        </row>
        <row r="3352">
          <cell r="A3352">
            <v>11499</v>
          </cell>
          <cell r="B3352" t="str">
            <v>TRACCIÓN DE BARRAS LISAS Y CORRUGADAS EN ACERO AL CARBONO</v>
          </cell>
          <cell r="C3352" t="str">
            <v>UN</v>
          </cell>
          <cell r="D3352">
            <v>113000</v>
          </cell>
        </row>
        <row r="3353">
          <cell r="A3353">
            <v>11500</v>
          </cell>
          <cell r="B3353" t="str">
            <v>TRACCIÓN DE ALAMBRE DE ACERO/TORON DE ACERO</v>
          </cell>
          <cell r="C3353" t="str">
            <v>UN</v>
          </cell>
          <cell r="D3353">
            <v>99000</v>
          </cell>
        </row>
        <row r="3354">
          <cell r="A3354">
            <v>11501</v>
          </cell>
          <cell r="B3354" t="str">
            <v>DUREZA ROCKWELL DE MATERIALES METÁLICOS (ALUMINIO)</v>
          </cell>
          <cell r="C3354" t="str">
            <v>UN</v>
          </cell>
          <cell r="D3354">
            <v>149062</v>
          </cell>
        </row>
        <row r="3355">
          <cell r="A3355">
            <v>11502</v>
          </cell>
          <cell r="B3355" t="str">
            <v>DETERMINACIÓN DE LA EXPANSIÓN DEL CEMENTO EN BARRAS DE MORTERO SUMERGIDAS AL AGUA</v>
          </cell>
          <cell r="C3355" t="str">
            <v>UN</v>
          </cell>
          <cell r="D3355">
            <v>527265</v>
          </cell>
        </row>
        <row r="3356">
          <cell r="A3356">
            <v>11503</v>
          </cell>
          <cell r="B3356" t="str">
            <v>DETERMINACIÓN DE LA ACTIVIDAD PUZOLÁNICA EN CEMENTOS CON PUZOLANA</v>
          </cell>
          <cell r="C3356" t="str">
            <v>UN</v>
          </cell>
          <cell r="D3356">
            <v>497420</v>
          </cell>
        </row>
        <row r="3357">
          <cell r="A3357">
            <v>11504</v>
          </cell>
          <cell r="B3357" t="str">
            <v>RESISTENCIA A LA ABRASIÓN - DESGASTE DE CONCRETO</v>
          </cell>
          <cell r="C3357" t="str">
            <v>UN</v>
          </cell>
          <cell r="D3357">
            <v>59976</v>
          </cell>
        </row>
        <row r="3358">
          <cell r="A3358">
            <v>11505</v>
          </cell>
          <cell r="B3358" t="str">
            <v>FLEXIÓN DE LOSETA EN CONCRETO</v>
          </cell>
          <cell r="C3358" t="str">
            <v>UN</v>
          </cell>
          <cell r="D3358">
            <v>65214</v>
          </cell>
        </row>
        <row r="3359">
          <cell r="A3359">
            <v>11506</v>
          </cell>
          <cell r="B3359" t="str">
            <v>PUNZONAMIENTO DE PANEL EN CONCRETO PRETENSADO</v>
          </cell>
          <cell r="C3359" t="str">
            <v>UN</v>
          </cell>
          <cell r="D3359">
            <v>331205</v>
          </cell>
        </row>
        <row r="3360">
          <cell r="A3360">
            <v>11507</v>
          </cell>
          <cell r="B3360" t="str">
            <v>CONTENIDO DE AIRE INCLUIDO</v>
          </cell>
          <cell r="C3360" t="str">
            <v>UN</v>
          </cell>
          <cell r="D3360">
            <v>95200</v>
          </cell>
        </row>
        <row r="3361">
          <cell r="A3361">
            <v>11508</v>
          </cell>
          <cell r="B3361" t="str">
            <v>INSTRUMENTACIÓN INICIAL PARA ESTIMAR LA RESISTENCIA DEL CONCRETO POR EL MÉTODO DE LA MADUREZ</v>
          </cell>
          <cell r="C3361" t="str">
            <v>UN</v>
          </cell>
          <cell r="D3361">
            <v>59500</v>
          </cell>
        </row>
        <row r="3362">
          <cell r="A3362">
            <v>11509</v>
          </cell>
          <cell r="B3362" t="str">
            <v>FLUJO LIBRE, FLUJO RESTRINGIDO Y SEGREGACIÓN EN CONCRETOS AUTOCOMPACTANTES</v>
          </cell>
          <cell r="C3362" t="str">
            <v>UN</v>
          </cell>
          <cell r="D3362">
            <v>95200</v>
          </cell>
        </row>
        <row r="3363">
          <cell r="A3363">
            <v>11510</v>
          </cell>
          <cell r="B3363" t="str">
            <v>TIEMPO DE FRAGUADO DE MEZCLAS DE CONCRETO POR MEDIO DE SU RESISTENCIA A LA PENETRACIÓN</v>
          </cell>
          <cell r="C3363" t="str">
            <v>UN</v>
          </cell>
          <cell r="D3363">
            <v>113050</v>
          </cell>
        </row>
        <row r="3364">
          <cell r="A3364">
            <v>11511</v>
          </cell>
          <cell r="B3364" t="str">
            <v>TOMA DE LECTURAS DIARIAS PARA ESTIMAR LA RESISTENCIA DEL CONCRETO POR EL MÉTODO DE MADUREZ</v>
          </cell>
          <cell r="C3364" t="str">
            <v>PTO/3M</v>
          </cell>
          <cell r="D3364">
            <v>95200</v>
          </cell>
        </row>
        <row r="3365">
          <cell r="A3365">
            <v>11512</v>
          </cell>
          <cell r="B3365" t="str">
            <v>RESISTENCIA A LA PENETRACIÓN PISTÓN DE 50 MM DE DIÁMETRO</v>
          </cell>
          <cell r="C3365" t="str">
            <v>UN</v>
          </cell>
          <cell r="D3365">
            <v>238000</v>
          </cell>
        </row>
        <row r="3366">
          <cell r="A3366">
            <v>11513</v>
          </cell>
          <cell r="B3366" t="str">
            <v>TAMAÑO DE  ABERTURA APARENTE</v>
          </cell>
          <cell r="C3366" t="str">
            <v>UN</v>
          </cell>
          <cell r="D3366">
            <v>168385</v>
          </cell>
        </row>
        <row r="3367">
          <cell r="A3367">
            <v>11514</v>
          </cell>
          <cell r="B3367" t="str">
            <v>ESTABILIDAD  ULTRAVIOLETA POR HR</v>
          </cell>
          <cell r="C3367" t="str">
            <v>HR</v>
          </cell>
          <cell r="D3367">
            <v>17850</v>
          </cell>
        </row>
        <row r="3368">
          <cell r="A3368">
            <v>11515</v>
          </cell>
          <cell r="B3368" t="str">
            <v>DENSIDAD DE PLÁSTICOS MEDIANTE LA TÉCNICA DE GRADIENTE DE DENSIDAD</v>
          </cell>
          <cell r="C3368" t="str">
            <v>UN</v>
          </cell>
          <cell r="D3368">
            <v>119000</v>
          </cell>
        </row>
        <row r="3369">
          <cell r="A3369">
            <v>11516</v>
          </cell>
          <cell r="B3369" t="str">
            <v>DENSIDAD Y GRAVEDAD ESPECÍFICA (DENSIDAD RELATIVA) DE PLÁSTICOS POR DESPLAZAMIENTO</v>
          </cell>
          <cell r="C3369" t="str">
            <v>UN</v>
          </cell>
          <cell r="D3369">
            <v>119000</v>
          </cell>
        </row>
        <row r="3370">
          <cell r="A3370">
            <v>11517</v>
          </cell>
          <cell r="B3370" t="str">
            <v>ESPESOR NOMINAL DE LOS GEOSINTÉTICOS</v>
          </cell>
          <cell r="C3370" t="str">
            <v>UN</v>
          </cell>
          <cell r="D3370">
            <v>59500</v>
          </cell>
        </row>
        <row r="3371">
          <cell r="A3371">
            <v>11518</v>
          </cell>
          <cell r="B3371" t="str">
            <v>CONTENIDO DE CARBÓN NEGRO</v>
          </cell>
          <cell r="C3371" t="str">
            <v>UN</v>
          </cell>
          <cell r="D3371">
            <v>416500</v>
          </cell>
        </row>
        <row r="3372">
          <cell r="A3372">
            <v>11519</v>
          </cell>
          <cell r="B3372" t="str">
            <v>PROPIEDADES DE TRACCIÓN DE POLIETILENO NO REFORZADO Y GEOMEMBRANA DE POLIPROPILENO FLEXIBLE NO REFORZADO</v>
          </cell>
          <cell r="C3372" t="str">
            <v>UN</v>
          </cell>
          <cell r="D3372">
            <v>178500</v>
          </cell>
        </row>
        <row r="3373">
          <cell r="A3373">
            <v>11520</v>
          </cell>
          <cell r="B3373" t="str">
            <v>INTEGRIDAD DE LAS COSTURAS UTILIZADAS PARA UNIR GEOMEMBRANAS FLEXIBLES DE LÁMINAS POLIMÉRICAS</v>
          </cell>
          <cell r="C3373" t="str">
            <v>UN</v>
          </cell>
          <cell r="D3373">
            <v>178500</v>
          </cell>
        </row>
        <row r="3374">
          <cell r="A3374">
            <v>11521</v>
          </cell>
          <cell r="B3374" t="str">
            <v>TIEMPO DE INDUCCIÓN OXIDATIVA</v>
          </cell>
          <cell r="C3374" t="str">
            <v>UN</v>
          </cell>
          <cell r="D3374">
            <v>588869</v>
          </cell>
        </row>
        <row r="3375">
          <cell r="A3375">
            <v>11522</v>
          </cell>
          <cell r="B3375" t="str">
            <v>RESISTENCIA AL AGRIETAMIENTO AFECTACIONES MEDIOAMBIENTALES</v>
          </cell>
          <cell r="C3375" t="str">
            <v>UN</v>
          </cell>
          <cell r="D3375">
            <v>1071000</v>
          </cell>
        </row>
        <row r="3376">
          <cell r="A3376">
            <v>11523</v>
          </cell>
          <cell r="B3376" t="str">
            <v>ANGULO LA FRICCIÓN CONJUNTO ARENA – PARED DE CELDA</v>
          </cell>
          <cell r="C3376" t="str">
            <v>UN</v>
          </cell>
          <cell r="D3376">
            <v>952000</v>
          </cell>
        </row>
        <row r="3377">
          <cell r="A3377">
            <v>11524</v>
          </cell>
          <cell r="B3377" t="str">
            <v>RESISTENCIA A LA TENSIÓN ÚLTIMA (VMPR)</v>
          </cell>
          <cell r="C3377" t="str">
            <v>UN</v>
          </cell>
          <cell r="D3377">
            <v>142800</v>
          </cell>
        </row>
        <row r="3378">
          <cell r="A3378">
            <v>11525</v>
          </cell>
          <cell r="B3378" t="str">
            <v>ELONGACIÓN A LA ROTURA</v>
          </cell>
          <cell r="C3378" t="str">
            <v>UN</v>
          </cell>
          <cell r="D3378">
            <v>142800</v>
          </cell>
        </row>
        <row r="3379">
          <cell r="A3379">
            <v>11526</v>
          </cell>
          <cell r="B3379" t="str">
            <v>PUNTO DE FUSIÓN</v>
          </cell>
          <cell r="C3379" t="str">
            <v>UN</v>
          </cell>
          <cell r="D3379">
            <v>773500</v>
          </cell>
        </row>
        <row r="3380">
          <cell r="A3380">
            <v>11527</v>
          </cell>
          <cell r="B3380" t="str">
            <v>ADHERENCIA DEL LUBRICANTE</v>
          </cell>
          <cell r="C3380" t="str">
            <v>UN</v>
          </cell>
          <cell r="D3380">
            <v>428400</v>
          </cell>
        </row>
        <row r="3381">
          <cell r="A3381">
            <v>11528</v>
          </cell>
          <cell r="B3381" t="str">
            <v>CONTENIDO DE AGUA EN UNA EMULSIÓN ASFÁLTICA</v>
          </cell>
          <cell r="C3381" t="str">
            <v>UN</v>
          </cell>
          <cell r="D3381">
            <v>195160</v>
          </cell>
        </row>
        <row r="3382">
          <cell r="A3382">
            <v>11529</v>
          </cell>
          <cell r="B3382" t="str">
            <v>ESTABILIDAD DE LAS EMULSIONES ASFÁLTICAS DURANTE EL ALMACENAMIENTO</v>
          </cell>
          <cell r="C3382" t="str">
            <v>UN</v>
          </cell>
          <cell r="D3382">
            <v>84700</v>
          </cell>
        </row>
        <row r="3383">
          <cell r="A3383">
            <v>11530</v>
          </cell>
          <cell r="B3383" t="str">
            <v>COMPRESIÓN MORTERO DE NIVELACIÓN</v>
          </cell>
          <cell r="C3383" t="str">
            <v>UN</v>
          </cell>
          <cell r="D3383">
            <v>10115</v>
          </cell>
        </row>
        <row r="3384">
          <cell r="A3384">
            <v>11531</v>
          </cell>
          <cell r="B3384" t="str">
            <v>ALARGAMIENTO HASTA LA ROTURA</v>
          </cell>
          <cell r="C3384" t="str">
            <v>UN</v>
          </cell>
          <cell r="D3384">
            <v>94697</v>
          </cell>
        </row>
        <row r="3385">
          <cell r="A3385">
            <v>11532</v>
          </cell>
          <cell r="B3385" t="str">
            <v>RESISTENCIA A TRACCIÓN</v>
          </cell>
          <cell r="C3385" t="str">
            <v>UN</v>
          </cell>
          <cell r="D3385">
            <v>142800</v>
          </cell>
        </row>
        <row r="3386">
          <cell r="A3386">
            <v>11533</v>
          </cell>
          <cell r="B3386" t="str">
            <v>ENSAYO DE COMPRESIÓN - MÉTODO B</v>
          </cell>
          <cell r="C3386" t="str">
            <v>UN</v>
          </cell>
          <cell r="D3386">
            <v>142800</v>
          </cell>
        </row>
        <row r="3387">
          <cell r="A3387">
            <v>11534</v>
          </cell>
          <cell r="B3387" t="str">
            <v>RESISTENCIA AL OZONO</v>
          </cell>
          <cell r="C3387" t="str">
            <v>UN</v>
          </cell>
          <cell r="D3387">
            <v>1190000</v>
          </cell>
        </row>
        <row r="3388">
          <cell r="A3388">
            <v>11535</v>
          </cell>
          <cell r="B3388" t="str">
            <v>ADHERENCIA CAUCHO - ACERO</v>
          </cell>
          <cell r="C3388" t="str">
            <v>UN</v>
          </cell>
          <cell r="D3388">
            <v>154700</v>
          </cell>
        </row>
        <row r="3389">
          <cell r="A3389">
            <v>11536</v>
          </cell>
          <cell r="B3389" t="str">
            <v>RESISTENCIA AL DESGARRO</v>
          </cell>
          <cell r="C3389" t="str">
            <v>UN</v>
          </cell>
          <cell r="D3389">
            <v>94697</v>
          </cell>
        </row>
        <row r="3390">
          <cell r="A3390">
            <v>11537</v>
          </cell>
          <cell r="B3390" t="str">
            <v>DUREZA (SHORE A)</v>
          </cell>
          <cell r="C3390" t="str">
            <v>UN</v>
          </cell>
          <cell r="D3390">
            <v>130900</v>
          </cell>
        </row>
        <row r="3391">
          <cell r="A3391">
            <v>11538</v>
          </cell>
          <cell r="B3391" t="str">
            <v>DETERIORO DE CAUCHO EN HORNO (70 HORAS)</v>
          </cell>
          <cell r="C3391" t="str">
            <v>UN</v>
          </cell>
          <cell r="D3391">
            <v>499800</v>
          </cell>
        </row>
        <row r="3392">
          <cell r="A3392">
            <v>11539</v>
          </cell>
          <cell r="B3392" t="str">
            <v>VARIACIÓN DE DUREZA (SHORE A)</v>
          </cell>
          <cell r="C3392" t="str">
            <v>UN</v>
          </cell>
          <cell r="D3392">
            <v>130900</v>
          </cell>
        </row>
        <row r="3393">
          <cell r="A3393">
            <v>11540</v>
          </cell>
          <cell r="B3393" t="str">
            <v>VARIACIÓN DE PESO</v>
          </cell>
          <cell r="C3393" t="str">
            <v>UN</v>
          </cell>
          <cell r="D3393">
            <v>130900</v>
          </cell>
        </row>
        <row r="3394">
          <cell r="A3394">
            <v>11541</v>
          </cell>
          <cell r="B3394" t="str">
            <v>VARIACIÓN DE RESISTENCIA A TRACCIÓN</v>
          </cell>
          <cell r="C3394" t="str">
            <v>UN</v>
          </cell>
          <cell r="D3394">
            <v>130900</v>
          </cell>
        </row>
        <row r="3395">
          <cell r="A3395">
            <v>11542</v>
          </cell>
          <cell r="B3395" t="str">
            <v>VARIACIÓN DEL ALARGAMIENTO A LA ROTURA</v>
          </cell>
          <cell r="C3395" t="str">
            <v>UN</v>
          </cell>
          <cell r="D3395">
            <v>130900</v>
          </cell>
        </row>
        <row r="3396">
          <cell r="A3396">
            <v>11543</v>
          </cell>
          <cell r="B3396" t="str">
            <v>MODULO DE CORTE</v>
          </cell>
          <cell r="C3396" t="str">
            <v>UN</v>
          </cell>
          <cell r="D3396">
            <v>202300</v>
          </cell>
        </row>
        <row r="3397">
          <cell r="A3397">
            <v>11544</v>
          </cell>
          <cell r="B3397" t="str">
            <v>RIGIDEZ TÉRMICA INSTANTÁNEA</v>
          </cell>
          <cell r="C3397" t="str">
            <v>UN</v>
          </cell>
          <cell r="D3397">
            <v>458150</v>
          </cell>
        </row>
        <row r="3398">
          <cell r="A3398">
            <v>11545</v>
          </cell>
          <cell r="B3398" t="str">
            <v>TRACCIÓN DE PERNOS</v>
          </cell>
          <cell r="C3398" t="str">
            <v>UN</v>
          </cell>
          <cell r="D3398">
            <v>91000</v>
          </cell>
        </row>
        <row r="3399">
          <cell r="A3399">
            <v>11546</v>
          </cell>
          <cell r="B3399" t="str">
            <v>CONCENTRACIÓN DE SOLIDOS/VOLUMEN</v>
          </cell>
          <cell r="C3399" t="str">
            <v>UN</v>
          </cell>
          <cell r="D3399">
            <v>146301</v>
          </cell>
        </row>
        <row r="3400">
          <cell r="A3400">
            <v>11547</v>
          </cell>
          <cell r="B3400" t="str">
            <v>VOC (COMPONENTES VOLÁTILES ORGÁNICOS)</v>
          </cell>
          <cell r="C3400" t="str">
            <v>UN</v>
          </cell>
          <cell r="D3400">
            <v>250000</v>
          </cell>
        </row>
        <row r="3401">
          <cell r="A3401">
            <v>11548</v>
          </cell>
          <cell r="B3401" t="str">
            <v>RETENCIÓN DE BRILLO</v>
          </cell>
          <cell r="C3401" t="str">
            <v>UN</v>
          </cell>
          <cell r="D3401">
            <v>3960000</v>
          </cell>
        </row>
        <row r="3402">
          <cell r="A3402">
            <v>11549</v>
          </cell>
          <cell r="B3402" t="str">
            <v>COMPRESIÓN DE PLÁSTICOS RÍGIDOS</v>
          </cell>
          <cell r="C3402" t="str">
            <v>UN</v>
          </cell>
          <cell r="D3402">
            <v>288488</v>
          </cell>
        </row>
        <row r="3403">
          <cell r="A3403">
            <v>11550</v>
          </cell>
          <cell r="B3403" t="str">
            <v>FLEXION DE LOSETA EN PLÁSTICO RÍGIDO</v>
          </cell>
          <cell r="C3403" t="str">
            <v>UN</v>
          </cell>
          <cell r="D3403">
            <v>99466</v>
          </cell>
        </row>
        <row r="3404">
          <cell r="A3404">
            <v>11551</v>
          </cell>
          <cell r="B3404" t="str">
            <v>RESISTENCIA A LA ABRASIÓN - DESGASTE DE PLÁSTICO RÍGIDO</v>
          </cell>
          <cell r="C3404" t="str">
            <v>UN</v>
          </cell>
          <cell r="D3404">
            <v>190400</v>
          </cell>
        </row>
        <row r="3405">
          <cell r="A3405">
            <v>11552</v>
          </cell>
          <cell r="B3405" t="str">
            <v>ADHERENCIA RESINA - HORMIGON</v>
          </cell>
          <cell r="C3405" t="str">
            <v>UN</v>
          </cell>
          <cell r="D3405">
            <v>226100</v>
          </cell>
        </row>
        <row r="3406">
          <cell r="A3406">
            <v>11553</v>
          </cell>
          <cell r="B3406" t="str">
            <v>RESISTENCIA A LA COMPRESIÓN INCONFINADA DE MEZCLAS COMPACTADAS DE SUELO-CAL</v>
          </cell>
          <cell r="C3406" t="str">
            <v>UN</v>
          </cell>
          <cell r="D3406">
            <v>15351</v>
          </cell>
        </row>
        <row r="3407">
          <cell r="A3407">
            <v>11554</v>
          </cell>
          <cell r="B3407" t="str">
            <v>PERFILES C GR 50/GR 36 GALVANIZADO</v>
          </cell>
          <cell r="C3407" t="str">
            <v>KG</v>
          </cell>
          <cell r="D3407">
            <v>3332</v>
          </cell>
        </row>
        <row r="3408">
          <cell r="A3408">
            <v>11558</v>
          </cell>
          <cell r="B3408" t="str">
            <v>PREPARACIÓN, MONTAJE Y ANÁLISIS PALINOLÓGICOS DE UNA MUESTRA DE SUELO DE ORIGEN ARQUEOLÓGICO PROCEDENTE DE UN CONTEXTO ARQUEOLÓGICO (Incluye informe final y envío de muestras)</v>
          </cell>
          <cell r="C3408" t="str">
            <v>UN</v>
          </cell>
          <cell r="D3408">
            <v>1300000</v>
          </cell>
        </row>
        <row r="3409">
          <cell r="A3409">
            <v>11559</v>
          </cell>
          <cell r="B3409" t="str">
            <v>ESTUDIO BIOANTROPOLÓGICO DE ESQUELETOS HUMANOS PROCEDENTE DEL RESCATE ARQUEOLÓGICO. (Incluye informe final con metodología de abordaje y análisis, resultados del análisis osteológico, descripción del</v>
          </cell>
          <cell r="C3409" t="str">
            <v>UN</v>
          </cell>
          <cell r="D3409">
            <v>2240000</v>
          </cell>
        </row>
        <row r="3410">
          <cell r="A3410">
            <v>11560</v>
          </cell>
          <cell r="B3410" t="str">
            <v>ANÁLISIS DE SECCIONES DELGADAS MUESTRA DE CERÁMICA RECUPERADAS. (Incluye elaboración sección delgada 30 µm de espesor, descripción microscópica de sección delgada (Incl. conteo y fotos), petrografía y</v>
          </cell>
          <cell r="C3410" t="str">
            <v>UN</v>
          </cell>
          <cell r="D3410">
            <v>499800</v>
          </cell>
        </row>
        <row r="3411">
          <cell r="A3411">
            <v>11561</v>
          </cell>
          <cell r="B3411" t="str">
            <v>CODO 45° PVC ALCANTARILLADO D=8"</v>
          </cell>
          <cell r="C3411" t="str">
            <v>UN</v>
          </cell>
          <cell r="D3411">
            <v>125517</v>
          </cell>
        </row>
        <row r="3412">
          <cell r="A3412">
            <v>11562</v>
          </cell>
          <cell r="B3412" t="str">
            <v>TAPA CIEGA INICIO / FIN PARA CANAL DE DRENAJE MONOLÍTICO EN CONCRETO POLIMÉRICO PD 150V, CLASE D400, COLOR NATURAL, H= 27cm, A= 20cm, Long= 50cm</v>
          </cell>
          <cell r="C3412" t="str">
            <v>UN</v>
          </cell>
          <cell r="D3412">
            <v>59500</v>
          </cell>
        </row>
        <row r="3413">
          <cell r="A3413">
            <v>11563</v>
          </cell>
          <cell r="B3413" t="str">
            <v>TAPA CIEGA INICIO / FIN PARA CANAL DE INSPECCIÓN DE DRENAJE MONOLÍTICO EN CONCRETO POLIMÉRICO RD 200V, CLASE F900, COLOR NATURAL, H= 53cm, A= 26cm, Long= 66cm</v>
          </cell>
          <cell r="C3413" t="str">
            <v>UN</v>
          </cell>
          <cell r="D3413">
            <v>102340</v>
          </cell>
        </row>
        <row r="3414">
          <cell r="A3414">
            <v>11564</v>
          </cell>
          <cell r="B3414" t="str">
            <v>TRANSFORMADOR SEMISUMERGIBLE 115 KVA, 11.4 / 0.208-0.120 KV DYN5 (Suministro e instalación).</v>
          </cell>
          <cell r="C3414" t="str">
            <v>UN</v>
          </cell>
          <cell r="D3414">
            <v>19492200</v>
          </cell>
        </row>
        <row r="3415">
          <cell r="A3415">
            <v>11565</v>
          </cell>
          <cell r="B3415" t="str">
            <v>TRANSFORMADOR SEMISUMERGIBLE 150 KVA 11.4 /0.208-0.120 KV DYN5.  (Suministro e instalación)</v>
          </cell>
          <cell r="C3415" t="str">
            <v>UN</v>
          </cell>
          <cell r="D3415">
            <v>20783350</v>
          </cell>
        </row>
        <row r="3416">
          <cell r="A3416">
            <v>11566</v>
          </cell>
          <cell r="B3416" t="str">
            <v>SECCIONADOR O CAJA DE MANIOBRA DE 6 VÍAS, E-S 600, D200, SERIE 15 KV.</v>
          </cell>
          <cell r="C3416" t="str">
            <v>UN</v>
          </cell>
          <cell r="D3416">
            <v>23907100</v>
          </cell>
        </row>
        <row r="3417">
          <cell r="A3417">
            <v>11567</v>
          </cell>
          <cell r="B3417" t="str">
            <v>SECCIONADOR O CAJA DE MANIOBRA DE 4 VÍAS, E-S 600, D200, SERIE 15 KV.</v>
          </cell>
          <cell r="C3417" t="str">
            <v>UN</v>
          </cell>
          <cell r="D3417">
            <v>19075700</v>
          </cell>
        </row>
        <row r="3418">
          <cell r="A3418">
            <v>11568</v>
          </cell>
          <cell r="B3418" t="str">
            <v>BARRAJE PREFORMADO BT DE 6 SALIDAS PARA AP INCLUYE FUSIBLE DE PROTECCIÓN DE CABLE 500 AMP, NORMA CODENSA SC340. JGO x1. INCLUYE SOPORTE PARA BARRAJE JGOx2.</v>
          </cell>
          <cell r="C3418" t="str">
            <v>UN</v>
          </cell>
          <cell r="D3418">
            <v>159830</v>
          </cell>
        </row>
        <row r="3419">
          <cell r="A3419">
            <v>11569</v>
          </cell>
          <cell r="B3419" t="str">
            <v>LOSETA PREFABRICADA A20 GRIS (200x200x60mm)</v>
          </cell>
          <cell r="C3419" t="str">
            <v>M2</v>
          </cell>
          <cell r="D3419">
            <v>22313</v>
          </cell>
        </row>
        <row r="3420">
          <cell r="A3420">
            <v>11570</v>
          </cell>
          <cell r="B3420" t="str">
            <v>BANCA DOBBELT MODULO A EN CONCRETO GRIS (1.8*0.45*0.45) (Peso 336 kg)</v>
          </cell>
          <cell r="C3420" t="str">
            <v>UN</v>
          </cell>
          <cell r="D3420">
            <v>1309000</v>
          </cell>
        </row>
        <row r="3421">
          <cell r="A3421">
            <v>11571</v>
          </cell>
          <cell r="B3421" t="str">
            <v>BANCA KiiNDEN EN CONCRETO GRIS (1.52*0.56*0.45) (Peso 335kg)</v>
          </cell>
          <cell r="C3421" t="str">
            <v>UN</v>
          </cell>
          <cell r="D3421">
            <v>1178100</v>
          </cell>
        </row>
        <row r="3422">
          <cell r="A3422">
            <v>11572</v>
          </cell>
          <cell r="B3422" t="str">
            <v>TUBERÍA FLEXIBLE DE ALTA DENSIDAD NEGRA. TUBO Ø6", TUBERÍA PEAD, PE100, SDR17, DN50, PE.</v>
          </cell>
          <cell r="C3422" t="str">
            <v>ML</v>
          </cell>
          <cell r="D3422">
            <v>75882</v>
          </cell>
        </row>
        <row r="3423">
          <cell r="A3423">
            <v>11573</v>
          </cell>
          <cell r="B3423" t="str">
            <v>LOSETA PODOTACTIL EN POLIPROPILENO. ANCHO 0,40m. ACABADOS SEGÚN NORMA NTC 5610. DEC. 308/2018. INCLUYE LIMPIEZA Y ALISTAMIENTO DE SUPERFICIE. INCLUYE TODOS LOS ELEMENTOS DE COLOCACION, FIJACION Y MANO</v>
          </cell>
          <cell r="C3423" t="str">
            <v>ML</v>
          </cell>
          <cell r="D3423">
            <v>167195</v>
          </cell>
        </row>
        <row r="3424">
          <cell r="A3424">
            <v>11574</v>
          </cell>
          <cell r="B3424" t="str">
            <v>RECUBRIMIENTO PROTECTOR EPÓXICO APLICABLE EN ELEMENTOS DE CONCRETO Y METAL BAJO AGUA.</v>
          </cell>
          <cell r="C3424" t="str">
            <v>KG</v>
          </cell>
          <cell r="D3424">
            <v>105648</v>
          </cell>
        </row>
        <row r="3425">
          <cell r="A3425">
            <v>11575</v>
          </cell>
          <cell r="B3425" t="str">
            <v>INHIBIDOR DE CORROSIÓN POR IMPREGNACIÓN (FORMULACIÓN MEJORADA)</v>
          </cell>
          <cell r="C3425" t="str">
            <v>KG</v>
          </cell>
          <cell r="D3425">
            <v>25403</v>
          </cell>
        </row>
        <row r="3426">
          <cell r="A3426">
            <v>11576</v>
          </cell>
          <cell r="B3426" t="str">
            <v>LIMPIADOR PARA CONCRETO-LADRILLO</v>
          </cell>
          <cell r="C3426" t="str">
            <v>GLN</v>
          </cell>
          <cell r="D3426">
            <v>71780</v>
          </cell>
        </row>
        <row r="3427">
          <cell r="A3427">
            <v>11577</v>
          </cell>
          <cell r="B3427" t="str">
            <v>ADOQUIN DE CONCRETO A26 (200x100x60mm)</v>
          </cell>
          <cell r="C3427" t="str">
            <v>UN</v>
          </cell>
          <cell r="D3427">
            <v>750</v>
          </cell>
        </row>
        <row r="3428">
          <cell r="A3428">
            <v>11578</v>
          </cell>
          <cell r="B3428" t="str">
            <v>MESA LIPPET DOBLE EN CONCRETO Y ACERO (1.91mx1.20mx0.75m)</v>
          </cell>
          <cell r="C3428" t="str">
            <v>UN</v>
          </cell>
          <cell r="D3428">
            <v>3510500</v>
          </cell>
        </row>
        <row r="3429">
          <cell r="A3429">
            <v>11579</v>
          </cell>
          <cell r="B3429" t="str">
            <v>MESA LIPPET INDIVIDUAL EN CONCRETO Y ACERO (1.91mx0.70mx0.75m) Peso 100Kg.</v>
          </cell>
          <cell r="C3429" t="str">
            <v>UN</v>
          </cell>
          <cell r="D3429">
            <v>3117800</v>
          </cell>
        </row>
        <row r="3430">
          <cell r="A3430">
            <v>11580</v>
          </cell>
          <cell r="B3430" t="str">
            <v>LOSETA PREFABRICADA A58 (200x200x60mm)</v>
          </cell>
          <cell r="C3430" t="str">
            <v>UN</v>
          </cell>
          <cell r="D3430">
            <v>2332</v>
          </cell>
        </row>
        <row r="3431">
          <cell r="A3431">
            <v>11581</v>
          </cell>
          <cell r="B3431" t="str">
            <v>LOSETA PREFABRICADA A57 (200x200x60mm)</v>
          </cell>
          <cell r="C3431" t="str">
            <v>UN</v>
          </cell>
          <cell r="D3431">
            <v>2332</v>
          </cell>
        </row>
        <row r="3432">
          <cell r="A3432">
            <v>11582</v>
          </cell>
          <cell r="B3432" t="str">
            <v>BANCA BORÁ DOBLE EN CONCRETO GRIS (1.42*0.74*0.30) (Peso 220 kg)</v>
          </cell>
          <cell r="C3432" t="str">
            <v>UN</v>
          </cell>
          <cell r="D3432">
            <v>1184050</v>
          </cell>
        </row>
        <row r="3433">
          <cell r="A3433">
            <v>11583</v>
          </cell>
          <cell r="B3433" t="str">
            <v>MESA APPEL EN CONCRETO GRIS (2.75mx1.53mx0.76m) Peso 280Kg.</v>
          </cell>
          <cell r="C3433" t="str">
            <v>UN</v>
          </cell>
          <cell r="D3433">
            <v>4176900</v>
          </cell>
        </row>
        <row r="3434">
          <cell r="A3434">
            <v>11584</v>
          </cell>
          <cell r="B3434" t="str">
            <v>BANCA MC EN CONCRETO GRIS (1.93*0.54*0.47) (Peso 497 kg)</v>
          </cell>
          <cell r="C3434" t="str">
            <v>UN</v>
          </cell>
          <cell r="D3434">
            <v>1761200</v>
          </cell>
        </row>
        <row r="3435">
          <cell r="A3435">
            <v>11585</v>
          </cell>
          <cell r="B3435" t="str">
            <v>BANCA DOBBLET B AGRUPACIONES. Material: Concreto Color. Concreto gris a blanco. Instalación: Autoportante simplemente apoyada</v>
          </cell>
          <cell r="C3435" t="str">
            <v>UN</v>
          </cell>
          <cell r="D3435">
            <v>1487500</v>
          </cell>
        </row>
        <row r="3436">
          <cell r="A3436">
            <v>11586</v>
          </cell>
          <cell r="B3436" t="str">
            <v>TUBERÍA FLEXIBLE DE ALTA DENSIDAD NEGRA. TUBO Ø4", TUBERÍA PEAD, PE100, SDR17, DN50, PE.</v>
          </cell>
          <cell r="C3436" t="str">
            <v>ML</v>
          </cell>
          <cell r="D3436">
            <v>36328</v>
          </cell>
        </row>
        <row r="3437">
          <cell r="A3437">
            <v>11587</v>
          </cell>
          <cell r="B3437" t="str">
            <v>TUBERÍA FLEXIBLE DE ALTA DENSIDAD NEGRA. TUBO Ø12", TUBERÍA PEAD, PE100, SDR17, DN50, PE.</v>
          </cell>
          <cell r="C3437" t="str">
            <v>ML</v>
          </cell>
          <cell r="D3437">
            <v>320732</v>
          </cell>
        </row>
        <row r="3438">
          <cell r="A3438">
            <v>11588</v>
          </cell>
          <cell r="B3438" t="str">
            <v>TUBERÍA FLEXIBLE DE ALTA DENSIDAD NEGRA. TUBO Ø8", TUBERÍA PEAD, PE100, SDR17, DN50, PE.</v>
          </cell>
          <cell r="C3438" t="str">
            <v>ML</v>
          </cell>
          <cell r="D3438">
            <v>119152</v>
          </cell>
        </row>
        <row r="3439">
          <cell r="A3439">
            <v>11589</v>
          </cell>
          <cell r="B3439" t="str">
            <v>TUBERÍA FLEXIBLE DE ALTA DENSIDAD NEGRA. TUBO Ø10", TUBERÍA PEAD, PE100, SDR17, DN50, PE.</v>
          </cell>
          <cell r="C3439" t="str">
            <v>ML</v>
          </cell>
          <cell r="D3439">
            <v>197906</v>
          </cell>
        </row>
        <row r="3440">
          <cell r="A3440">
            <v>11590</v>
          </cell>
          <cell r="B3440" t="str">
            <v>LUMINARIA LED 103W, 48 LED. Driver electrónico 120-227 Vac. 4.000k</v>
          </cell>
          <cell r="C3440" t="str">
            <v>UN</v>
          </cell>
          <cell r="D3440">
            <v>862946</v>
          </cell>
        </row>
        <row r="3441">
          <cell r="A3441">
            <v>11591</v>
          </cell>
          <cell r="B3441" t="str">
            <v>LUMINARIA LED 37W, 16 LED. Driver electrónico 120-277 V.</v>
          </cell>
          <cell r="C3441" t="str">
            <v>UN</v>
          </cell>
          <cell r="D3441">
            <v>465969</v>
          </cell>
        </row>
        <row r="3442">
          <cell r="A3442">
            <v>11592</v>
          </cell>
          <cell r="B3442" t="str">
            <v>LUMINARIA LED 70W, 32 LED. Driver electrónico 120-277 Vac. 4.000k</v>
          </cell>
          <cell r="C3442" t="str">
            <v>UN</v>
          </cell>
          <cell r="D3442">
            <v>591274</v>
          </cell>
        </row>
        <row r="3443">
          <cell r="A3443">
            <v>11593</v>
          </cell>
          <cell r="B3443" t="str">
            <v>TUBERÍA EN POLIETILENO DE 1"</v>
          </cell>
          <cell r="C3443" t="str">
            <v>ML</v>
          </cell>
          <cell r="D3443">
            <v>3434</v>
          </cell>
        </row>
        <row r="3444">
          <cell r="A3444">
            <v>11594</v>
          </cell>
          <cell r="B3444" t="str">
            <v>TEE PEAD U. M . 4" X 2"</v>
          </cell>
          <cell r="C3444" t="str">
            <v>UN</v>
          </cell>
          <cell r="D3444">
            <v>29015</v>
          </cell>
        </row>
        <row r="3445">
          <cell r="A3445">
            <v>11595</v>
          </cell>
          <cell r="B3445" t="str">
            <v>TRANSFORMADOR SEMISUMERGIBLE 75 KVA 11.4 /0.208-0.120 KV DYN5.</v>
          </cell>
          <cell r="C3445" t="str">
            <v>UN</v>
          </cell>
          <cell r="D3445">
            <v>18409300</v>
          </cell>
        </row>
        <row r="3446">
          <cell r="A3446">
            <v>11596</v>
          </cell>
          <cell r="B3446" t="str">
            <v>TRANSFORMADOR SEMISUMERGIBLE 45 KVA 11.4 /0.208-0.120 KV DYN5.</v>
          </cell>
          <cell r="C3446" t="str">
            <v>UN</v>
          </cell>
          <cell r="D3446">
            <v>19263720</v>
          </cell>
        </row>
        <row r="3447">
          <cell r="A3447">
            <v>11597</v>
          </cell>
          <cell r="B3447" t="str">
            <v>TRANSFORMADOR SEMISUMERGIBLE 225 KVA 11.4 /0.208-0.120 KV DYN5.</v>
          </cell>
          <cell r="C3447" t="str">
            <v>UN</v>
          </cell>
          <cell r="D3447">
            <v>27036800</v>
          </cell>
        </row>
        <row r="3448">
          <cell r="A3448">
            <v>11598</v>
          </cell>
          <cell r="B3448" t="str">
            <v>BANCA VATEEN AGRUPACIONES EN CONCRETO GRIS 1.50 x 0.45m</v>
          </cell>
          <cell r="C3448" t="str">
            <v>UN</v>
          </cell>
          <cell r="D3448">
            <v>1201900</v>
          </cell>
        </row>
        <row r="3449">
          <cell r="A3449">
            <v>11599</v>
          </cell>
          <cell r="B3449" t="str">
            <v>CIELORASO TIPO PANEL 300 C LISO LAMINA ALUMINIO 0.70 MM O SIMILAR. INCLUYE ESTRUCTURA SOPORTE CON PORTAPANEL EN ALUZINC, PINTURA POLIESTER 1 CARA, SOPORTES, ANCLAJES Y REMATES PERIMETRALES.</v>
          </cell>
          <cell r="C3449" t="str">
            <v>M2</v>
          </cell>
          <cell r="D3449">
            <v>371518</v>
          </cell>
        </row>
        <row r="3450">
          <cell r="A3450">
            <v>11600</v>
          </cell>
          <cell r="B3450" t="str">
            <v>TAPA (REJILLA) PARA CAÑUELA A-124. Dimensiones: 600x300x100mm.</v>
          </cell>
          <cell r="C3450" t="str">
            <v>UN</v>
          </cell>
          <cell r="D3450">
            <v>33320</v>
          </cell>
        </row>
        <row r="3451">
          <cell r="A3451">
            <v>11601</v>
          </cell>
          <cell r="B3451" t="str">
            <v>HORTENSIA JUMBO - FLOR AZUL - 6 PLANTAS POR M2</v>
          </cell>
          <cell r="C3451" t="str">
            <v>M2</v>
          </cell>
          <cell r="D3451">
            <v>17850</v>
          </cell>
        </row>
        <row r="3452">
          <cell r="A3452">
            <v>11602</v>
          </cell>
          <cell r="B3452" t="str">
            <v>SEMÁFORO CUATRO MÓDULOS FIJACIÓN EN MÁSTIL. Semaforo fijo de 200 mm, Tres luces en teconologia led mueble en policarbonato de alto impacto, soportes para instalacion,alimentacion 110- 220 v</v>
          </cell>
          <cell r="C3452" t="str">
            <v>UN</v>
          </cell>
          <cell r="D3452">
            <v>1547000</v>
          </cell>
        </row>
        <row r="3453">
          <cell r="A3453">
            <v>11603</v>
          </cell>
          <cell r="B3453" t="str">
            <v>SEMÁFORO CUATRO MÓDULOS FIJACIÓN EN MÁSTIL CON FLECHA DE GIRO</v>
          </cell>
          <cell r="C3453" t="str">
            <v>UN</v>
          </cell>
          <cell r="D3453">
            <v>1547000</v>
          </cell>
        </row>
        <row r="3454">
          <cell r="A3454">
            <v>11604</v>
          </cell>
          <cell r="B3454" t="str">
            <v>CONCRETO GRAVA COMÚN 4000 PSI 28 MPa (280 Kg/cm2) CON RELACIÓN AGUA MATERIAL CEMENTANTE &lt; 0.45</v>
          </cell>
          <cell r="C3454" t="str">
            <v>M3</v>
          </cell>
          <cell r="D3454">
            <v>360000</v>
          </cell>
        </row>
        <row r="3455">
          <cell r="A3455">
            <v>11605</v>
          </cell>
          <cell r="B3455" t="str">
            <v>CONCRETO 7000 PSI 28 MPa (280 Kg/cm2) GRAVA COMÚN 5"</v>
          </cell>
          <cell r="C3455" t="str">
            <v>M3</v>
          </cell>
          <cell r="D3455">
            <v>529550</v>
          </cell>
        </row>
        <row r="3456">
          <cell r="A3456">
            <v>11606</v>
          </cell>
          <cell r="B3456" t="str">
            <v>TUBERIA METALICA CORRUGADA GALVANIZADA SEGUN NORMA ASTM A-760. DIAMETRO 108".  ESPESOR DE 2,5 mm. (INCLUYE TORNILLERIA PARA EL ARMADO DE LAS LÁMINAS ENTRE SI)</v>
          </cell>
          <cell r="C3456" t="str">
            <v>ML</v>
          </cell>
          <cell r="D3456">
            <v>1568508</v>
          </cell>
        </row>
        <row r="3457">
          <cell r="A3457">
            <v>11607</v>
          </cell>
          <cell r="B3457" t="str">
            <v>TAPÓN INFERIOR Y SUPERIOR PARA TUBERÍA INCLINÓMETRO</v>
          </cell>
          <cell r="C3457" t="str">
            <v>UN</v>
          </cell>
          <cell r="D3457">
            <v>12852</v>
          </cell>
        </row>
        <row r="3458">
          <cell r="A3458">
            <v>11608</v>
          </cell>
          <cell r="B3458" t="str">
            <v>ACOPLE PARA TUBERÍA INCLINÓMETRO</v>
          </cell>
          <cell r="C3458" t="str">
            <v>ML</v>
          </cell>
          <cell r="D3458">
            <v>21420</v>
          </cell>
        </row>
        <row r="3459">
          <cell r="A3459">
            <v>11609</v>
          </cell>
          <cell r="B3459" t="str">
            <v>PIEZOMETRO DE HILO VIBRATIL PARA PRESIÓN DE 0.30 MPA</v>
          </cell>
          <cell r="C3459" t="str">
            <v>UN</v>
          </cell>
          <cell r="D3459">
            <v>1542240</v>
          </cell>
        </row>
        <row r="3460">
          <cell r="A3460">
            <v>11610</v>
          </cell>
          <cell r="B3460" t="str">
            <v>CABLE PVC PARA PIZÓMETRO</v>
          </cell>
          <cell r="C3460" t="str">
            <v>ML</v>
          </cell>
          <cell r="D3460">
            <v>9253</v>
          </cell>
        </row>
        <row r="3461">
          <cell r="A3461">
            <v>11611</v>
          </cell>
          <cell r="B3461" t="str">
            <v>BENTONITA</v>
          </cell>
          <cell r="C3461" t="str">
            <v>KG</v>
          </cell>
          <cell r="D3461">
            <v>893</v>
          </cell>
        </row>
        <row r="3462">
          <cell r="A3462">
            <v>11612</v>
          </cell>
          <cell r="B3462" t="str">
            <v>AISLADOR SÍSMICO TIPO LRB D1000x385mm</v>
          </cell>
          <cell r="C3462" t="str">
            <v>UN</v>
          </cell>
          <cell r="D3462">
            <v>32130000</v>
          </cell>
        </row>
        <row r="3463">
          <cell r="A3463">
            <v>11613</v>
          </cell>
          <cell r="B3463" t="str">
            <v>AISLADOR SÍSMICO TIPO LRB D650X255(126)mm</v>
          </cell>
          <cell r="C3463" t="str">
            <v>UN</v>
          </cell>
          <cell r="D3463">
            <v>17850000</v>
          </cell>
        </row>
        <row r="3464">
          <cell r="A3464">
            <v>11614</v>
          </cell>
          <cell r="B3464" t="str">
            <v>AISLADOR SÍSMICO TIPO LRB D850X381.7(208)mm</v>
          </cell>
          <cell r="C3464" t="str">
            <v>UN</v>
          </cell>
          <cell r="D3464">
            <v>17850000</v>
          </cell>
        </row>
        <row r="3465">
          <cell r="A3465">
            <v>11615</v>
          </cell>
          <cell r="B3465" t="str">
            <v>AISLADOR SÍSMICO TIPO LRB (C-800-160)mm</v>
          </cell>
          <cell r="C3465" t="str">
            <v>UN</v>
          </cell>
          <cell r="D3465">
            <v>26267386</v>
          </cell>
        </row>
        <row r="3466">
          <cell r="A3466">
            <v>11616</v>
          </cell>
          <cell r="B3466" t="str">
            <v>TUBERÍA PARA INCLINÓMETRO D= 70mm (Tubo de 3m)</v>
          </cell>
          <cell r="C3466" t="str">
            <v>UN</v>
          </cell>
          <cell r="D3466">
            <v>157318</v>
          </cell>
        </row>
        <row r="3467">
          <cell r="A3467">
            <v>11617</v>
          </cell>
          <cell r="B3467" t="str">
            <v>ADOQUIN DE CONCRETO A26 (200x100x60mm) AMARILLO</v>
          </cell>
          <cell r="C3467" t="str">
            <v>UN</v>
          </cell>
          <cell r="D3467">
            <v>950</v>
          </cell>
        </row>
        <row r="3468">
          <cell r="A3468">
            <v>11618</v>
          </cell>
          <cell r="B3468" t="str">
            <v>ADOQUIN DE CONCRETO A26 (200x100x60mm) OCRE</v>
          </cell>
          <cell r="C3468" t="str">
            <v>UN</v>
          </cell>
          <cell r="D3468">
            <v>1900</v>
          </cell>
        </row>
        <row r="3469">
          <cell r="A3469">
            <v>11619</v>
          </cell>
          <cell r="B3469" t="str">
            <v>ACERO ESTRUCTURAL A709 GRADO 50. (Incluye transporte, fabricación y montaje con anticorrosivo y pintura de acabado en epóxico) (Incluye materiales, insumos, herramientas y equipos, andamios, mano de o</v>
          </cell>
          <cell r="C3469" t="str">
            <v>KG</v>
          </cell>
          <cell r="D3469">
            <v>11305</v>
          </cell>
        </row>
        <row r="3470">
          <cell r="A3470">
            <v>11620</v>
          </cell>
          <cell r="B3470" t="str">
            <v>ADOQUIN DE CONCRETO A25 (200x100x60mm) PEATONAL CHOCOLATE</v>
          </cell>
          <cell r="C3470" t="str">
            <v>UN</v>
          </cell>
          <cell r="D3470">
            <v>764</v>
          </cell>
        </row>
        <row r="3471">
          <cell r="A3471">
            <v>11621</v>
          </cell>
          <cell r="B3471" t="str">
            <v>PUERTA AUTOMÁTICA DE APERTURA CENTRAL SENCILLA DE 2 HOJAS Y 1 FILO, DE LONGITUD HASTA DE 2.40m APROX. Incl. operadores eléctricos, motor unidad doble de batería de emergencia, 2 hojas móviles de 0.80m</v>
          </cell>
          <cell r="C3471" t="str">
            <v>UN</v>
          </cell>
          <cell r="D3471">
            <v>22610000</v>
          </cell>
        </row>
        <row r="3472">
          <cell r="A3472">
            <v>11622</v>
          </cell>
          <cell r="B3472" t="str">
            <v>PUERTA AUTOMÁTICA DE APERTURA CENTRAL TELESCÓPICA DE 4 HOJAS Y 2 FIJAS, DE LONGITUD HASTA DE 4.76m APROX. Incl. operadores eléctricos, motor, unidad doble de batería de emergencia, 4 hojas móviles de</v>
          </cell>
          <cell r="C3472" t="str">
            <v>UN</v>
          </cell>
          <cell r="D3472">
            <v>35700000</v>
          </cell>
        </row>
        <row r="3473">
          <cell r="A3473">
            <v>11623</v>
          </cell>
          <cell r="B3473" t="str">
            <v>PUERTA PIVOTADA EN MÓDULOS HORIZONTALES DE LÁMINA MICROPERFORADA CON DISEÑO TIPO "FOLLAJE DE ÁRBOL" MÁS ESTRUCTURA METÁLICA EXTERIOR (VER DISEÑO EN FACHADA( DE PERFIL TRAPEZOIDAL EN EL PISO CON EL GIR</v>
          </cell>
          <cell r="C3473" t="str">
            <v>UN</v>
          </cell>
          <cell r="D3473">
            <v>1071000</v>
          </cell>
        </row>
        <row r="3474">
          <cell r="A3474">
            <v>11624</v>
          </cell>
          <cell r="B3474" t="str">
            <v>MUEBLE O MESA CON PUERTAS EN ACERO INOXIDABLE 1.23m x 0.60m x 0.90m</v>
          </cell>
          <cell r="C3474" t="str">
            <v>UN</v>
          </cell>
          <cell r="D3474">
            <v>2930327</v>
          </cell>
        </row>
        <row r="3475">
          <cell r="A3475">
            <v>11625</v>
          </cell>
          <cell r="B3475" t="str">
            <v>MUEBLE O MESA CON PUERTAS EN ACERO INOXIDABLE 2.65m x 0.60m x 0.90m</v>
          </cell>
          <cell r="C3475" t="str">
            <v>UN</v>
          </cell>
          <cell r="D3475">
            <v>6313307</v>
          </cell>
        </row>
        <row r="3476">
          <cell r="A3476">
            <v>11626</v>
          </cell>
          <cell r="B3476" t="str">
            <v>PISO EN TABLETA CAFÉ PINTO GRAFILADO EN JUNTA PERDIDA. SUMINISTRO E INSTALACIÓN</v>
          </cell>
          <cell r="C3476" t="str">
            <v>M2</v>
          </cell>
          <cell r="D3476">
            <v>58900</v>
          </cell>
        </row>
        <row r="3477">
          <cell r="A3477">
            <v>11627</v>
          </cell>
          <cell r="B3477" t="str">
            <v>UNIDAD LECTORA PARA PIEZÓMETRO</v>
          </cell>
          <cell r="C3477" t="str">
            <v>UN</v>
          </cell>
          <cell r="D3477">
            <v>7491050</v>
          </cell>
        </row>
        <row r="3478">
          <cell r="A3478">
            <v>11628</v>
          </cell>
          <cell r="B3478" t="str">
            <v>MÓDULOS SONOROS (Incluye suministro e instalación)</v>
          </cell>
          <cell r="C3478" t="str">
            <v>UN</v>
          </cell>
          <cell r="D3478">
            <v>1059100</v>
          </cell>
        </row>
        <row r="3479">
          <cell r="A3479">
            <v>11629</v>
          </cell>
          <cell r="B3479" t="str">
            <v>TUBERIA EN ACERO D=36" CON UNIONES ESPIGO-CAMPANA CON EMPAQUE DE CAUCHO, CON REVESTIMIENTO INTERIOR Y RECUBRIMIENTO EXTERIOR EN MORTERO DE CEMENTO. PRESIÓN DE TRABAJO = 150 PSI</v>
          </cell>
          <cell r="C3479" t="str">
            <v>ML</v>
          </cell>
          <cell r="D3479">
            <v>2213638</v>
          </cell>
        </row>
        <row r="3480">
          <cell r="A3480">
            <v>11630</v>
          </cell>
          <cell r="B3480" t="str">
            <v>CODO EN ACERO 36" ENTRE 5° Y 22½° JUNTA ESPIGO / CAMPANA CON EMPAQUE DE CAUCHO, CON REVESTIMIENTO INTERIOR Y RECUBRIMIENTO EXTERIOR EN MORTERO DE CEMENTO. L=0,50 X 0,50M. PRESIÓN DE TRABAJO =150 PSI</v>
          </cell>
          <cell r="C3480" t="str">
            <v>UN</v>
          </cell>
          <cell r="D3480">
            <v>6055791</v>
          </cell>
        </row>
        <row r="3481">
          <cell r="A3481">
            <v>11631</v>
          </cell>
          <cell r="B3481" t="str">
            <v>CODO EN ACERO 36" ENTRE 22½° Y 45° JUNTA ESPIGO/CAMPANA CON EMPAQUE DE CAUCHO, CON REVESTIMIENTO INTERIOR Y RECUBRIMIENTO EXTERIOR EN MORTERO DE CEMENTO. L=0,80 X 0,80M. PRESIÓN DE TRABAJO =150 PSI</v>
          </cell>
          <cell r="C3481" t="str">
            <v>UN</v>
          </cell>
          <cell r="D3481">
            <v>8174705</v>
          </cell>
        </row>
        <row r="3482">
          <cell r="A3482">
            <v>11632</v>
          </cell>
          <cell r="B3482" t="str">
            <v>CODO EN ACERO 36" ENTRE 45° Y 67½°  JUNTA ESPIGO/CAMPANA CON EMPAQUE DE CAUCHO, CON REVESTIMIENTO INTERIOR Y RECUBRIMIENTO EXTERIOR EN MORTERO DE CEMENTO. L=1.20 X 1.20 M. PRESIÓN DE TRABAJO =150 PSI</v>
          </cell>
          <cell r="C3482" t="str">
            <v>UN</v>
          </cell>
          <cell r="D3482">
            <v>10689532</v>
          </cell>
        </row>
        <row r="3483">
          <cell r="A3483">
            <v>11633</v>
          </cell>
          <cell r="B3483" t="str">
            <v>CODO EN ACERO 36" ENTRE 67½° Y 90° JUNTA ESPIGO/CAMPANA CON EMPAQUE DE CAUCHO, CON REVESTIMIENTO INTERIOR Y RECUBRIMIENTO EXTERIOR EN MORTERO DE CEMENTO. L=1.65 X 1.65 M. PRESIÓN DE TRABAJO =150 PSI</v>
          </cell>
          <cell r="C3483" t="str">
            <v>UN</v>
          </cell>
          <cell r="D3483">
            <v>13288611</v>
          </cell>
        </row>
        <row r="3484">
          <cell r="A3484">
            <v>11634</v>
          </cell>
          <cell r="B3484" t="str">
            <v>REDUCCIÓN EN ACERO 36" x 24" CON EXTREMO ESPIGO Ø36" Y CAMPANA Ø24", CON REVESTIMIENTO INTERIOR Y RECUBRIMIENTO EXTERIOR EN MORTERO DE CEMENTO. L=1.45m. PRESIÓN DE TRABAJO =150 PSI</v>
          </cell>
          <cell r="C3484" t="str">
            <v>UN</v>
          </cell>
          <cell r="D3484">
            <v>6759200</v>
          </cell>
        </row>
        <row r="3485">
          <cell r="A3485">
            <v>11635</v>
          </cell>
          <cell r="B3485" t="str">
            <v>TEE EN ACERO Ø 24" x 24" CON EXTREMOS ESPIGO/CAMPANA Y BRIDA EN LA DERIVACIÓN, CON REVESTIMIENTO INTERIOR Y RECUBRIMIENTO EXTERIOR EN MORTERO CEMENTO, L=1,50x0,90m.</v>
          </cell>
          <cell r="C3485" t="str">
            <v>UN</v>
          </cell>
          <cell r="D3485">
            <v>13393807</v>
          </cell>
        </row>
        <row r="3486">
          <cell r="A3486">
            <v>11636</v>
          </cell>
          <cell r="B3486" t="str">
            <v>NIPLE EN ACERO Ø=36" EXTREMOS ESPIGO/BRIDA, CON REVESTIMIENTO INTERIOR Y RECUBRIMIENTO EXTERIOR EN MORTERO CEMENTO, L=2000mm CON SALIDA PARA VENTOSA Ø4" Y BY-PASS Ø4" SUMINISTRO Y TRANSPORTE</v>
          </cell>
          <cell r="C3486" t="str">
            <v>UN</v>
          </cell>
          <cell r="D3486">
            <v>22879416</v>
          </cell>
        </row>
        <row r="3487">
          <cell r="A3487">
            <v>11637</v>
          </cell>
          <cell r="B3487" t="str">
            <v>NIPLE EN ACERO Ø=36" EXTREMOS BRIDA/CAMPANA, CON REVESTIMIENTO INTERIOR Y RECUBRIMIENTO EXTERIOR EN MORTERO CEMENTO, L=2000mm CON SALIDA PARA VENTOSA Ø4" Y BY-PASS Ø4". SUMINISTRO Y TRANSPORTE</v>
          </cell>
          <cell r="C3487" t="str">
            <v>UN</v>
          </cell>
          <cell r="D3487">
            <v>22879416</v>
          </cell>
        </row>
        <row r="3488">
          <cell r="A3488">
            <v>11639</v>
          </cell>
          <cell r="B3488" t="str">
            <v>REDUCCION  EN ACERO 20" x 16" CON EXTREMOS ESPIGO CAMPANA, REVEST.INTERIOR Y RECUBR EXT. EN MORTERO CEMENTO. L= 0,66m PRESIÓN TRABAJO 150 PSI. SUMINISTRO Y TRANSPORTE</v>
          </cell>
          <cell r="C3488" t="str">
            <v>UN</v>
          </cell>
          <cell r="D3488">
            <v>3031900</v>
          </cell>
        </row>
        <row r="3489">
          <cell r="A3489">
            <v>11640</v>
          </cell>
          <cell r="B3489" t="str">
            <v>NIPLE EN ACERO Ø 16" EXTREMOS BRIDA/CAMPANA, CON REVESTIMIENTO INTERIOR Y EXTERIOR EN MORTERO CEMENTO, CON SALIDA TANGENCIAL PARA PURGA Ø 3" EXTREMO BRIDADO. L= 650mm. SUMINISTRO Y TRANSPORTE</v>
          </cell>
          <cell r="C3489" t="str">
            <v>UN</v>
          </cell>
          <cell r="D3489">
            <v>7671930</v>
          </cell>
        </row>
        <row r="3490">
          <cell r="A3490">
            <v>11641</v>
          </cell>
          <cell r="B3490" t="str">
            <v>NIPLE EN ACERO Ø 16" EXTREMOS BRIDA/CAMPANA, CON REVESTIMIENTO INTERIOR Y EXTERIOR EN MORTERO CEMENTO. L= 1500mm. SUMINISTRO Y TRANSPORTE</v>
          </cell>
          <cell r="C3490" t="str">
            <v>UN</v>
          </cell>
          <cell r="D3490">
            <v>4858500</v>
          </cell>
        </row>
        <row r="3491">
          <cell r="A3491">
            <v>11642</v>
          </cell>
          <cell r="B3491" t="str">
            <v>NIPLE EN ACERO Ø 24" EXTREMOS ESPIGO/BRIDA,  CON REVESTIMIENTO INTERIOR Y EXTERIOR EN MORTERO CEMENTO. L= 2000mm CON SALIDA PARA VENTOSA Ø=2". SUMINISTRO Y TRANSPORTE</v>
          </cell>
          <cell r="C3491" t="str">
            <v>UN</v>
          </cell>
          <cell r="D3491">
            <v>8644600</v>
          </cell>
        </row>
        <row r="3492">
          <cell r="A3492">
            <v>11643</v>
          </cell>
          <cell r="B3492" t="str">
            <v>TUBERÍA EN ACERO Ø30" CON UNIONES ESPIGO/CAMPANA CON EMPAQUE DE CAUCHO. REVEST.INTERIOR Y RECUBR EXT. EN MORTERO CEMENTO. NORMA AWWA C200. L= 6.00m PRESIÓN TRABAJO 150 PSI. SUMINISTRO Y TRANSPORTE</v>
          </cell>
          <cell r="C3492" t="str">
            <v>ML</v>
          </cell>
          <cell r="D3492">
            <v>1261200</v>
          </cell>
        </row>
        <row r="3493">
          <cell r="A3493">
            <v>11644</v>
          </cell>
          <cell r="B3493" t="str">
            <v>CINTURÓN DE CIERRE EN ACERO Ø24" REVESTIDO CON PINTURA ANTICORROSIVA PARA EMPATES DE TUBERÍA EN WSP A CCP LINEAL. PRESIÓN TRABAJO 150 PSI.SUMINISTRO Y TRANSPORTE</v>
          </cell>
          <cell r="C3493" t="str">
            <v>UN</v>
          </cell>
          <cell r="D3493">
            <v>513366</v>
          </cell>
        </row>
        <row r="3494">
          <cell r="A3494">
            <v>11645</v>
          </cell>
          <cell r="B3494" t="str">
            <v>CODO EN ACERO D=30"  ENTRE 5° Y 22 1/2°, JUNTA ESPIGO CAMPANA CON EMPAQUE DE CAUHO, CON REVESTIMIENTO INTERIOR Y EXTERIOR EN MORTERO DE CEMENTO. L=0.45M X 0.45M. PRESIÓN DE TRABAJO 150 PSI. SUMINISTRO</v>
          </cell>
          <cell r="C3494" t="str">
            <v>UN</v>
          </cell>
          <cell r="D3494">
            <v>4596375</v>
          </cell>
        </row>
        <row r="3495">
          <cell r="A3495">
            <v>11646</v>
          </cell>
          <cell r="B3495" t="str">
            <v>CODO EN ACERO D=30"  ENTRE 45° Y 67 1/2°, JUNTA ESPIGO CAMPANA CON EMPAQUE DE CAUHO, CON REVESTIMIENTO INTERIOR Y EXTERIOR EN MORTERO DE CEMENTO. L=1.00M X 1.00M. PRESIÓN DE TRABAJO 150 PSI. SUM. Y TR</v>
          </cell>
          <cell r="C3495" t="str">
            <v>UN</v>
          </cell>
          <cell r="D3495">
            <v>7561736</v>
          </cell>
        </row>
        <row r="3496">
          <cell r="A3496">
            <v>11647</v>
          </cell>
          <cell r="B3496" t="str">
            <v>REDUCCION  EN ACERO 30" x 24" CON EXTREMOS ESPIGO CAMPANA, REVEST.INTERIOR Y RECUBR EXT. EN MORTERO CEMENTO. L= 0,84m PRESIÓN TRABAJO 150 PSI. SUMINISTRO Y TRANSPORTE</v>
          </cell>
          <cell r="C3496" t="str">
            <v>UN</v>
          </cell>
          <cell r="D3496">
            <v>4957183</v>
          </cell>
        </row>
        <row r="3497">
          <cell r="A3497">
            <v>11648</v>
          </cell>
          <cell r="B3497" t="str">
            <v>SALIDA NORMAL EN ACERO F 12" CON EXTREMO BRIDADO. REVESTIMIENTOS INTERIOR Y EXTERIOR EN PINTURA EPÓXICA. L=0.15M. INSTALADA EN FÁBRICA SOBRE TUBO O ACCESORIO HASTA F 30".. SUMINISTRO Y TRANSPORTE</v>
          </cell>
          <cell r="C3497" t="str">
            <v>UN</v>
          </cell>
          <cell r="D3497">
            <v>3976147</v>
          </cell>
        </row>
        <row r="3498">
          <cell r="A3498">
            <v>11649</v>
          </cell>
          <cell r="B3498" t="str">
            <v>UNIÓN DRESSER D=30". SUMINISTRO Y TRANSPORTE</v>
          </cell>
          <cell r="C3498" t="str">
            <v>UN</v>
          </cell>
          <cell r="D3498">
            <v>3346875</v>
          </cell>
        </row>
        <row r="3499">
          <cell r="A3499">
            <v>11650</v>
          </cell>
          <cell r="B3499" t="str">
            <v>NIPLE EN ACERO Ø=30" EXTREMOS ESPIGO/BRIDA, REVEST.INTERIOR Y RECUBR EXT. EN MORTERO CEMENTO, L=2000mm CON SALIDA PARA VENTOSA Ø4" Y BY-PASS Ø4". SUMINISTRO Y TRANSPORTE</v>
          </cell>
          <cell r="C3499" t="str">
            <v>UN</v>
          </cell>
          <cell r="D3499">
            <v>13817923</v>
          </cell>
        </row>
        <row r="3500">
          <cell r="A3500">
            <v>11651</v>
          </cell>
          <cell r="B3500" t="str">
            <v>NIPLE EN ACERO Ø=30" EXTREMOS BRIDA/CAMPANA, REVEST.INTERIOR Y RECUBR EXT. EN MORTERO CEMENTO, L=2000mm CON SALIDA PARA VENTOSA Ø4" Y BY-PASS Ø4". SUMINISTRO Y TRANSPORTE</v>
          </cell>
          <cell r="C3500" t="str">
            <v>UN</v>
          </cell>
          <cell r="D3500">
            <v>13817923</v>
          </cell>
        </row>
        <row r="3501">
          <cell r="A3501">
            <v>11652</v>
          </cell>
          <cell r="B3501" t="str">
            <v>NIPLE EN ACERO Ø=30" EXTREMOS BRIDA/CAMPANA,  REVEST.INTERIOR Y RECUBR EXT. EN MORTERO CEMENTO, CON SALIDA TANGENCIAL PARA PURGA 4" L= 2500mm. SUMINISTRO Y TRANSPORTE</v>
          </cell>
          <cell r="C3501" t="str">
            <v>UN</v>
          </cell>
          <cell r="D3501">
            <v>15083607</v>
          </cell>
        </row>
        <row r="3502">
          <cell r="A3502">
            <v>11653</v>
          </cell>
          <cell r="B3502" t="str">
            <v>TEE EN ACERO Ø 30"x24" EXTREMOS ESPIGO/CAMPANA EN LA RAMA PRINCIPAL Y BRIDA EN LA DERIVACIÓN, REVEST.INTERIOR Y RECUBR EXT. EN MORTERO CEMENTO,  L= 3000mm. SUMINISTRO Y TRANSPORTE</v>
          </cell>
          <cell r="C3502" t="str">
            <v>UN</v>
          </cell>
          <cell r="D3502">
            <v>17980305</v>
          </cell>
        </row>
        <row r="3503">
          <cell r="A3503">
            <v>11654</v>
          </cell>
          <cell r="B3503" t="str">
            <v>BRIDA CIEGA EN ACERO D= 30". PRESIÓN DE TRABAJO= 150 PSI. NO INCLUYE ESPÁRRAGOS, TUERCAS NI EMPAQUES. SUMINISTRO Y TRANSPORTE</v>
          </cell>
          <cell r="C3503" t="str">
            <v>UN</v>
          </cell>
          <cell r="D3503">
            <v>9156217</v>
          </cell>
        </row>
        <row r="3504">
          <cell r="A3504">
            <v>11655</v>
          </cell>
          <cell r="B3504" t="str">
            <v>CINTURÓN DE CIERRE EN ACERO Ø 16" REVESTIDO CON PINTURA ANTICORROSIVA. PARA EMPATES DE TUBERÍA EN WSP A CCP LINEAL. PRESIÓN DE TRABAJO 150 PSI. SUMINISTRO Y TRANSPORTE</v>
          </cell>
          <cell r="C3504" t="str">
            <v>UN</v>
          </cell>
          <cell r="D3504">
            <v>348075</v>
          </cell>
        </row>
        <row r="3505">
          <cell r="A3505">
            <v>11656</v>
          </cell>
          <cell r="B3505" t="str">
            <v>SALIDA NORMAL EN ACERO Ø 8" CON EXTREMO BRIDADO. REVESTIMIENTOS INTERIOR Y EXTERIOR EN PINTURA EPÓXICA. L=0.15M. INSTALADA EN FÁBRICA SOBRE TUBO O ACCESORIO HASTA F 24". SUMINISTRO Y TRANSPORTE</v>
          </cell>
          <cell r="C3505" t="str">
            <v>UN</v>
          </cell>
          <cell r="D3505">
            <v>1407056</v>
          </cell>
        </row>
        <row r="3506">
          <cell r="A3506">
            <v>11657</v>
          </cell>
          <cell r="B3506" t="str">
            <v>UNIÓN JUNTA DE DESMONTAJE Ø 8 (A) SUMINISTRO Y TRANSPORTE</v>
          </cell>
          <cell r="C3506" t="str">
            <v>UN</v>
          </cell>
          <cell r="D3506">
            <v>966875</v>
          </cell>
        </row>
        <row r="3507">
          <cell r="A3507">
            <v>11658</v>
          </cell>
          <cell r="B3507" t="str">
            <v>NIPLE EN ACERO Ø 8" CON BRIDA Y EXTREMO LISO L= 150mm, REVESTIMIENTO INTERIOR Y EXTERIOR EN PINTURA EXPOXICA. SUMINISTRO Y TRANSPORTE</v>
          </cell>
          <cell r="C3507" t="str">
            <v>UN</v>
          </cell>
          <cell r="D3507">
            <v>1498091</v>
          </cell>
        </row>
        <row r="3508">
          <cell r="A3508">
            <v>11659</v>
          </cell>
          <cell r="B3508" t="str">
            <v>TEE EN ACERO Ø 20" x 20" CON EXTREMOS ESPIGO/CAMPANA Y BRIDA EN LA DERIVACIÓN (ACERO). SUMINISTRO Y TRANSPORTE</v>
          </cell>
          <cell r="C3508" t="str">
            <v>UN</v>
          </cell>
          <cell r="D3508">
            <v>12128480</v>
          </cell>
        </row>
        <row r="3509">
          <cell r="A3509">
            <v>11660</v>
          </cell>
          <cell r="B3509" t="str">
            <v>NIPLE EN ACERO Ø 20" EXTREMOS BRIDA/CAMPANA, CON REVESTIMIENTO INTERIOR Y EXTERIOR EN MORTERO DE CEMENTO, L= 2000mm, CON SALIDA PARA VENTOSA 2" Y BY-PASS Ø=2". SUMINISTRO Y TRANSPORTE</v>
          </cell>
          <cell r="C3509" t="str">
            <v>UN</v>
          </cell>
          <cell r="D3509">
            <v>10833284</v>
          </cell>
        </row>
        <row r="3510">
          <cell r="A3510">
            <v>11661</v>
          </cell>
          <cell r="B3510" t="str">
            <v>NIPLE EN ACERO Ø20" EXTREMOS LISOS PARA CINTURON CIERRE,CON REVESTIMIENTO INTERIOR Y RECUBRIMIENTO EXTERIOR EN MORTERO DE CEMENTO, L= 2.00m. INCLUYE UNA SALIDA NORMAL EN ACERO Ø1 CON EXTREMO ROSCADO Y</v>
          </cell>
          <cell r="C3510" t="str">
            <v>UN</v>
          </cell>
          <cell r="D3510">
            <v>3719107</v>
          </cell>
        </row>
        <row r="3511">
          <cell r="A3511">
            <v>11662</v>
          </cell>
          <cell r="B3511" t="str">
            <v>NIPLE EN ACERO Ø 20" EXTREMOS ESPIGO/BRIDA, CON REVESTIMIENTO INTERIOR Y EXTERIOR EN MORTERO DE CEMENTO, L= 2000mm CON SALIDA PARA VENTOSA 2"(ACERO). SUMINISTRO Y TRANSPORTE</v>
          </cell>
          <cell r="C3511" t="str">
            <v>UN</v>
          </cell>
          <cell r="D3511">
            <v>10833284</v>
          </cell>
        </row>
        <row r="3512">
          <cell r="A3512">
            <v>11663</v>
          </cell>
          <cell r="B3512" t="str">
            <v>BRIDA CIEGA EN ACERO D= 20". PRESIÓN DE TRABAJO= 150 PSI. SUMINISTRO Y TRANSPORTE</v>
          </cell>
          <cell r="C3512" t="str">
            <v>UN</v>
          </cell>
          <cell r="D3512">
            <v>6289031</v>
          </cell>
        </row>
        <row r="3513">
          <cell r="A3513">
            <v>11664</v>
          </cell>
          <cell r="B3513" t="str">
            <v>UNIÓN JUNTA DE DESMONTAJE Ø 20 (A). SUMINISTRO Y TRANSPORTE</v>
          </cell>
          <cell r="C3513" t="str">
            <v>UN</v>
          </cell>
          <cell r="D3513">
            <v>4998000</v>
          </cell>
        </row>
        <row r="3514">
          <cell r="A3514">
            <v>11665</v>
          </cell>
          <cell r="B3514" t="str">
            <v>UNION DRESSER D= 20" SUMINISTRO Y TRANSPORTE</v>
          </cell>
          <cell r="C3514" t="str">
            <v>UN</v>
          </cell>
          <cell r="D3514">
            <v>1115625</v>
          </cell>
        </row>
        <row r="3515">
          <cell r="A3515">
            <v>11666</v>
          </cell>
          <cell r="B3515" t="str">
            <v>VÁLVULA DE MARIPOSA Ø 20" (A) (150 PSI). SUMINISTRO Y TRANSPORTE</v>
          </cell>
          <cell r="C3515" t="str">
            <v>UN</v>
          </cell>
          <cell r="D3515">
            <v>8121750</v>
          </cell>
        </row>
        <row r="3516">
          <cell r="A3516">
            <v>11667</v>
          </cell>
          <cell r="B3516" t="str">
            <v>NIPLE EN ACERO Ø 20" EXTREMO BRIDA Y EXTREMO LISO PARA CINTURÓN DE CIERRE, CON REVESTIMIENTO INTERIOR Y EXTERIOR EN MORTERO DE CEMENTO, L= 1500mm. SUMINISTRO Y TRANSPORTE</v>
          </cell>
          <cell r="C3516" t="str">
            <v>UN</v>
          </cell>
          <cell r="D3516">
            <v>8855028</v>
          </cell>
        </row>
        <row r="3517">
          <cell r="A3517">
            <v>11668</v>
          </cell>
          <cell r="B3517" t="str">
            <v>NIPLE EN ACERO Ø 3" CON BRIDA Y EXTREMO LISO L= 300mm, REVESTIMIENTO INTERIOR Y EXTERIOR EN PINTURA EXPOXICA. SUMINISTRO Y TRANSPORTE</v>
          </cell>
          <cell r="C3517" t="str">
            <v>UN</v>
          </cell>
          <cell r="D3517">
            <v>336413</v>
          </cell>
        </row>
        <row r="3518">
          <cell r="A3518">
            <v>11669</v>
          </cell>
          <cell r="B3518" t="str">
            <v>VÁLVULA  DE CHEQUE 3", NITRILO BRONCE. SUMINISTRO Y TRANSPORTE</v>
          </cell>
          <cell r="C3518" t="str">
            <v>UN</v>
          </cell>
          <cell r="D3518">
            <v>297500</v>
          </cell>
        </row>
        <row r="3519">
          <cell r="A3519">
            <v>11670</v>
          </cell>
          <cell r="B3519" t="str">
            <v>VÁLVULA DE COMPUERTA DE Ø 3" BRONCE T/P RED WHITE - FIG 236 A. SUMINISTRO Y TRANSPORTE</v>
          </cell>
          <cell r="C3519" t="str">
            <v>UN</v>
          </cell>
          <cell r="D3519">
            <v>380800</v>
          </cell>
        </row>
        <row r="3520">
          <cell r="A3520">
            <v>11671</v>
          </cell>
          <cell r="B3520" t="str">
            <v>SALIDA NORMAL EN ACERO F 2" CON EXTREMO BRIDADO. REVESTIMIENTOS INTERIOR Y EXTERIOR EN PINTURA EPÓXICA. L=0.15M. INSTALADA EN FÁBRICA SOBRE TUBO O ACCESORIO HASTA F 30". SUMINISTRO Y TRANSPORTE</v>
          </cell>
          <cell r="C3520" t="str">
            <v>UN</v>
          </cell>
          <cell r="D3520">
            <v>419594</v>
          </cell>
        </row>
        <row r="3521">
          <cell r="A3521">
            <v>11672</v>
          </cell>
          <cell r="B3521" t="str">
            <v>CODO EN ACERO D=20" ENTRE 45° y 67.5° JUNTA ESPIGO-CAMPANA CON EMPAQUE CAUCHO.  REVESTIMIENTO INTERIOR Y EXTERIOR EN MORTERO DE CEMENTO. L=1,00X1,00M PRESIÓN TRABAJO 150 PSI. SUMINISTRO Y TRANSPORTE</v>
          </cell>
          <cell r="C3521" t="str">
            <v>UN</v>
          </cell>
          <cell r="D3521">
            <v>5612992</v>
          </cell>
        </row>
        <row r="3522">
          <cell r="A3522">
            <v>11673</v>
          </cell>
          <cell r="B3522" t="str">
            <v>TUBERÍA SIN ZANJA D=16". SUMINISTRO E INSTALACIÓN (Incluye excavación, transporte y disposición final  de escombros, manipulación de los equipos de guiado y el hincado de la tubería).</v>
          </cell>
          <cell r="C3522" t="str">
            <v>ML</v>
          </cell>
          <cell r="D3522">
            <v>1500000</v>
          </cell>
        </row>
        <row r="3523">
          <cell r="A3523">
            <v>11674</v>
          </cell>
          <cell r="B3523" t="str">
            <v>TUBERÍA SIN ZANJA D=18". SUMINISTRO E INSTALACIÓN (Incluye excavación, transporte y disposición final  de escombros, manipulación de los equipos de guiado y el hincado de la tubería).</v>
          </cell>
          <cell r="C3523" t="str">
            <v>ML</v>
          </cell>
          <cell r="D3523">
            <v>2160000</v>
          </cell>
        </row>
        <row r="3524">
          <cell r="A3524">
            <v>11675</v>
          </cell>
          <cell r="B3524" t="str">
            <v>TUBERÍA SIN ZANJA D=20". SUMINISTRO E INSTALACIÓN (Incluye excavación, transporte y disposición final  de escombros, manipulación de los equipos de guiado y el hincado de la tuberia).</v>
          </cell>
          <cell r="C3524" t="str">
            <v>ML</v>
          </cell>
          <cell r="D3524">
            <v>2800000</v>
          </cell>
        </row>
        <row r="3525">
          <cell r="A3525">
            <v>11676</v>
          </cell>
          <cell r="B3525" t="str">
            <v>TUBERÍA SIN ZANJA D=24". SUMINISTRO E INSTALACIÓN (Incluye excavación, transporte y disposición final  de escombros, manipulación de los equipos de guiado y el hincado de la tuberia).</v>
          </cell>
          <cell r="C3525" t="str">
            <v>ML</v>
          </cell>
          <cell r="D3525">
            <v>3000000</v>
          </cell>
        </row>
        <row r="3526">
          <cell r="A3526">
            <v>11677</v>
          </cell>
          <cell r="B3526" t="str">
            <v>TUBERÍA SIN ZANJA D=27". SUMINISTRO E INSTALACIÓN (Incluye excavación, transporte y disposición final  de escombros, manipulación de los equipos de guiado y el hincado de la tuberia).</v>
          </cell>
          <cell r="C3526" t="str">
            <v>ML</v>
          </cell>
          <cell r="D3526">
            <v>3700000</v>
          </cell>
        </row>
        <row r="3527">
          <cell r="A3527">
            <v>11678</v>
          </cell>
          <cell r="B3527" t="str">
            <v>TUBERÍA SIN ZANJA D=30". SUMINISTRO E INSTALACIÓN (Incluye excavación, transporte y disposición final  de escombros, manipulación de los equipos de guiado y el hincado de la tuberia).</v>
          </cell>
          <cell r="C3527" t="str">
            <v>ML</v>
          </cell>
          <cell r="D3527">
            <v>3700000</v>
          </cell>
        </row>
        <row r="3528">
          <cell r="A3528">
            <v>11679</v>
          </cell>
          <cell r="B3528" t="str">
            <v>TUBERÍA SIN ZANJA D=32". SUMINISTRO E INSTALACIÓN (Incluye excavación, transporte y disposición final  de escombros, manipulación de los equipos de guiado y el hincado de la tuberia).</v>
          </cell>
          <cell r="C3528" t="str">
            <v>ML</v>
          </cell>
          <cell r="D3528">
            <v>3900000</v>
          </cell>
        </row>
        <row r="3529">
          <cell r="A3529">
            <v>11680</v>
          </cell>
          <cell r="B3529" t="str">
            <v>TUBERÍA SIN ZANJA D=36". SUMINISTRO E INSTALACIÓN (Incluye excavación, transporte y disposición final  de escombros, manipulación de los equipos de guiado y el hincado de la tuberia).</v>
          </cell>
          <cell r="C3529" t="str">
            <v>ML</v>
          </cell>
          <cell r="D3529">
            <v>3900000</v>
          </cell>
        </row>
        <row r="3530">
          <cell r="A3530">
            <v>11681</v>
          </cell>
          <cell r="B3530" t="str">
            <v>SUMINISTRO E INSTALACIÓN TUBERÍA SIN ZANJA D=1.00m. (Incluye excavación, transporte y disposición final  de escombros, manipulación de los equipos de guiado y el hincado de la tuberia).</v>
          </cell>
          <cell r="C3530" t="str">
            <v>ML</v>
          </cell>
          <cell r="D3530">
            <v>3900000</v>
          </cell>
        </row>
        <row r="3531">
          <cell r="A3531">
            <v>11682</v>
          </cell>
          <cell r="B3531" t="str">
            <v>SUMINISTRO E INSTALACIÓN TUBERÍA SIN ZANJA D=1.10m. (Incluye excavación, transporte y disposición final  de escombros, manipulación de los equipos de guiado y el hincado de la tuberia).</v>
          </cell>
          <cell r="C3531" t="str">
            <v>ML</v>
          </cell>
          <cell r="D3531">
            <v>4100000</v>
          </cell>
        </row>
        <row r="3532">
          <cell r="A3532">
            <v>11683</v>
          </cell>
          <cell r="B3532" t="str">
            <v>SUMINISTRO E INSTALACIÓN TUBERÍA SIN ZANJA D=1.20m. (Incluye excavación, transporte y disposición final  de escombros, manipulación de los equipos de guiado y el hincado de la tuberia).</v>
          </cell>
          <cell r="C3532" t="str">
            <v>ML</v>
          </cell>
          <cell r="D3532">
            <v>4500000</v>
          </cell>
        </row>
        <row r="3533">
          <cell r="A3533">
            <v>11684</v>
          </cell>
          <cell r="B3533" t="str">
            <v>SUMINISTRO E INSTALACIÓN TUBERÍA SIN ZANJA D=1.30m. (Incluye excavación, transporte y disposición final  de escombros, manipulación de los equipos de guiado y el hincado de la tuberia).</v>
          </cell>
          <cell r="C3533" t="str">
            <v>ML</v>
          </cell>
          <cell r="D3533">
            <v>4700000</v>
          </cell>
        </row>
        <row r="3534">
          <cell r="A3534">
            <v>11685</v>
          </cell>
          <cell r="B3534" t="str">
            <v>SUMINISTRO E INSTALACIÓN TUBERÍA SIN ZANJA D=1.40m. (Incluye excavación, transporte y disposición final  de escombros, manipulación de los equipos de guiado y el hincado de la tuberia).</v>
          </cell>
          <cell r="C3534" t="str">
            <v>ML</v>
          </cell>
          <cell r="D3534">
            <v>4700000</v>
          </cell>
        </row>
        <row r="3535">
          <cell r="A3535">
            <v>11686</v>
          </cell>
          <cell r="B3535" t="str">
            <v>SUMINISTRO E INSTALACIÓN TUBERÍA SIN ZANJA D=1.50m. (Incluye excavación, transporte y disposición final  de escombros, manipulación de los equipos de guiado y el hincado de la tuberia).</v>
          </cell>
          <cell r="C3535" t="str">
            <v>ML</v>
          </cell>
          <cell r="D3535">
            <v>5100000</v>
          </cell>
        </row>
        <row r="3536">
          <cell r="A3536">
            <v>11687</v>
          </cell>
          <cell r="B3536" t="str">
            <v>SUMINISTRO E INSTALACIÓN TUBERÍA SIN ZANJA D=1.60m. (Incluye excavación, transporte y disposición final  de escombros, manipulación de los equipos de guiado y el hincado de la tuberia).</v>
          </cell>
          <cell r="C3536" t="str">
            <v>ML</v>
          </cell>
          <cell r="D3536">
            <v>6500000</v>
          </cell>
        </row>
        <row r="3537">
          <cell r="A3537">
            <v>11688</v>
          </cell>
          <cell r="B3537" t="str">
            <v>SUMINISTRO E INSTALACIÓN TUBERÍA SIN ZANJA D=1.70m. (Incluye excavación, transporte y disposición final  de escombros, manipulación de los equipos de guiado y el hincado de la tuberia).</v>
          </cell>
          <cell r="C3537" t="str">
            <v>ML</v>
          </cell>
          <cell r="D3537">
            <v>7500000</v>
          </cell>
        </row>
        <row r="3538">
          <cell r="A3538">
            <v>11689</v>
          </cell>
          <cell r="B3538" t="str">
            <v>SUMINISTRO E INSTALACIÓN TUBERÍA SIN ZANJA D=2.00m. (Incluye excavación, transporte y disposición final  de escombros, manipulación de los equipos de guiado y el hincado de la tuberia).</v>
          </cell>
          <cell r="C3538" t="str">
            <v>ML</v>
          </cell>
          <cell r="D3538">
            <v>10000000</v>
          </cell>
        </row>
        <row r="3539">
          <cell r="A3539">
            <v>11690</v>
          </cell>
          <cell r="B3539" t="str">
            <v>REDUCCION PVC TIPO U.M. 4"x1"</v>
          </cell>
          <cell r="C3539" t="str">
            <v>UN</v>
          </cell>
          <cell r="D3539">
            <v>15000</v>
          </cell>
        </row>
        <row r="3540">
          <cell r="A3540">
            <v>11691</v>
          </cell>
          <cell r="B3540" t="str">
            <v>LUMINARIA  SP 55W. DRIVER ELECTRONICO 120-277VAC. 4.000K. VIDA UTIL = 100.000 HORAS. SUMINISTRO E INSTALACIÓN, NO INCLUYE CABLEADO</v>
          </cell>
          <cell r="C3540" t="str">
            <v>UN</v>
          </cell>
          <cell r="D3540">
            <v>570844</v>
          </cell>
        </row>
        <row r="3541">
          <cell r="A3541">
            <v>11692</v>
          </cell>
          <cell r="B3541" t="str">
            <v>LUMINARIA  SP 60W. DRIVER ELECTRONICO 120-277VAC. 4.000K. VIDA UTIL = 100.000 HORAS. SUMINISTRO E INSTALACIÓN, NO INCLUYE CABLEADO</v>
          </cell>
          <cell r="C3541" t="str">
            <v>UN</v>
          </cell>
          <cell r="D3541">
            <v>570844</v>
          </cell>
        </row>
        <row r="3542">
          <cell r="A3542">
            <v>11693</v>
          </cell>
          <cell r="B3542" t="str">
            <v>LUMINARIA  SP 80W. DRIVER ELECTRONICO 120-277VAC. 4.000K. VIDA UTIL = 100.000 HORAS. SUMINISTRO E INSTALACIÓN, NO INCLUYE CABLEADO</v>
          </cell>
          <cell r="C3542" t="str">
            <v>UN</v>
          </cell>
          <cell r="D3542">
            <v>656378</v>
          </cell>
        </row>
        <row r="3543">
          <cell r="A3543">
            <v>11694</v>
          </cell>
          <cell r="B3543" t="str">
            <v>LUMINARIA  157W. DRIVER ELECTRONICO 120-277VAC. 4.000K. VIDA UTIL = 100.000 HORAS. SUMINISTRO E INSTALACIÓN, NO INCLUYE CABLEADO</v>
          </cell>
          <cell r="C3543" t="str">
            <v>UN</v>
          </cell>
          <cell r="D3543">
            <v>991164</v>
          </cell>
        </row>
        <row r="3544">
          <cell r="A3544">
            <v>11695</v>
          </cell>
          <cell r="B3544" t="str">
            <v>LUMINARIA  184W. DRIVER ELECTRONICO 120-277VAC. 4.000K. VIDA UTIL = 100.000 HORAS. SUMINISTRO E INSTALACIÓN, NO INCLUYE CABLEADO</v>
          </cell>
          <cell r="C3544" t="str">
            <v>UN</v>
          </cell>
          <cell r="D3544">
            <v>1630802</v>
          </cell>
        </row>
        <row r="3545">
          <cell r="A3545">
            <v>11696</v>
          </cell>
          <cell r="B3545" t="str">
            <v>LUMINARIA  200W. DRIVER ELECTRONICO 120-277VAC. 4.000K. VIDA UTIL = 100.000 HORAS. SUMINISTRO E INSTALACIÓN, NO INCLUYE CABLEADO</v>
          </cell>
          <cell r="C3545" t="str">
            <v>UN</v>
          </cell>
          <cell r="D3545">
            <v>1740461</v>
          </cell>
        </row>
        <row r="3546">
          <cell r="A3546">
            <v>11697</v>
          </cell>
          <cell r="B3546" t="str">
            <v>LUMINARIA  220W. DRIVER ELECTRONICO 120-277VAC. 4.000K. VIDA UTIL = 100.000 HORAS. SUMINISTRO E INSTALACIÓN, NO INCLUYE CABLEADO</v>
          </cell>
          <cell r="C3546" t="str">
            <v>UN</v>
          </cell>
          <cell r="D3546">
            <v>1855273</v>
          </cell>
        </row>
        <row r="3547">
          <cell r="A3547">
            <v>11698</v>
          </cell>
          <cell r="B3547" t="str">
            <v>LUMINARIA  300W. DRIVER ELECTRONICO 120-277VAC. 4.000K. VIDA UTIL = 100.000 HORAS. SUMINISTRO E INSTALACIÓN, NO INCLUYE CABLEADO</v>
          </cell>
          <cell r="C3547" t="str">
            <v>UN</v>
          </cell>
          <cell r="D3547">
            <v>2107598</v>
          </cell>
        </row>
        <row r="3548">
          <cell r="A3548">
            <v>11699</v>
          </cell>
          <cell r="B3548" t="str">
            <v>LUMINARIA CELSA ACROLED 12W. DRIVER ELECTRONICO 120-277VAC. 4.000K. VIDA UTIL = 100.000 HORAS. SUMINISTRO E INSTALACIÓN, NO INCLUYE CABLEADO</v>
          </cell>
          <cell r="C3548" t="str">
            <v>UN</v>
          </cell>
          <cell r="D3548">
            <v>551506</v>
          </cell>
        </row>
        <row r="3549">
          <cell r="A3549">
            <v>11700</v>
          </cell>
          <cell r="B3549" t="str">
            <v>LUMINARIA CELSA ACROLED 27W. DRIVER ELECTRONICO 120-277VAC. 4.000K. VIDA UTIL = 100.000 HORAS. SUMINISTRO E INSTALACIÓN, NO INCLUYE CABLEADO</v>
          </cell>
          <cell r="C3549" t="str">
            <v>UN</v>
          </cell>
          <cell r="D3549">
            <v>580532</v>
          </cell>
        </row>
        <row r="3550">
          <cell r="A3550">
            <v>11701</v>
          </cell>
          <cell r="B3550" t="str">
            <v>LUMINARIA CELSA COSMOLED PRO 100W. DRIVER ELECTRONICO 120-277VAC. 4.000K. VIDA UTIL = 100.000 HORAS</v>
          </cell>
          <cell r="C3550" t="str">
            <v>UN</v>
          </cell>
          <cell r="D3550">
            <v>1099875</v>
          </cell>
        </row>
        <row r="3551">
          <cell r="A3551">
            <v>11702</v>
          </cell>
          <cell r="B3551" t="str">
            <v>LUMINARIA CELSA COSMOLED PRO 146W. DRIVER ELECTRONICO 120-277VAC. 4.000K. VIDA UTIL = 100.000 HORAS</v>
          </cell>
          <cell r="C3551" t="str">
            <v>UN</v>
          </cell>
          <cell r="D3551">
            <v>1584566</v>
          </cell>
        </row>
        <row r="3552">
          <cell r="A3552">
            <v>11703</v>
          </cell>
          <cell r="B3552" t="str">
            <v>LUMINARIA CELSA COSMOLED PRO 74W. DRIVER ELECTRONICO 120-277VAC. 4.000K. VIDA UTIL = 100.000 HORAS. SUMINISTRO E INSTALACIÓN, NO INCLUYE CABLEADO</v>
          </cell>
          <cell r="C3552" t="str">
            <v>UN</v>
          </cell>
          <cell r="D3552">
            <v>1099875</v>
          </cell>
        </row>
        <row r="3553">
          <cell r="A3553">
            <v>11704</v>
          </cell>
          <cell r="B3553" t="str">
            <v>LUMINARIA CELSA ACROLED 80W. DRIVER ELECTRONICO 120-277VAC. 4.000K. VIDA UTIL = 100.000 HORAS</v>
          </cell>
          <cell r="C3553" t="str">
            <v>UN</v>
          </cell>
          <cell r="D3553">
            <v>705192</v>
          </cell>
        </row>
        <row r="3554">
          <cell r="A3554">
            <v>11705</v>
          </cell>
          <cell r="B3554" t="str">
            <v>LUMINARIA CELSA ACROLED 67W. DRIVER ELECTRONICO 120-277VAC. 4.000K. VIDA UTIL = 100.000 HORAS</v>
          </cell>
          <cell r="C3554" t="str">
            <v>UN</v>
          </cell>
          <cell r="D3554">
            <v>613211</v>
          </cell>
        </row>
        <row r="3555">
          <cell r="A3555">
            <v>11706</v>
          </cell>
          <cell r="B3555" t="str">
            <v>LUMINARIA CELSA ACROLED 30W. DRIVER ELECTRONICO 120-277VAC. 4.000K. VIDA UTIL = 100.000 HORAS. SUMINISTRO E INSTALACIÓN, NO INCLUYE CABLEADO</v>
          </cell>
          <cell r="C3555" t="str">
            <v>UN</v>
          </cell>
          <cell r="D3555">
            <v>580532</v>
          </cell>
        </row>
        <row r="3556">
          <cell r="A3556">
            <v>11707</v>
          </cell>
          <cell r="B3556" t="str">
            <v>TEE PVC U.M. 12"X8" (Suministro e instalación)</v>
          </cell>
          <cell r="C3556" t="str">
            <v>UN</v>
          </cell>
          <cell r="D3556">
            <v>1332800</v>
          </cell>
        </row>
        <row r="3557">
          <cell r="A3557">
            <v>11708</v>
          </cell>
          <cell r="B3557" t="str">
            <v>REDUCCION AC  8"x4" EXTREMO LISO</v>
          </cell>
          <cell r="C3557" t="str">
            <v>UN</v>
          </cell>
          <cell r="D3557">
            <v>220745</v>
          </cell>
        </row>
        <row r="3558">
          <cell r="A3558">
            <v>11709</v>
          </cell>
          <cell r="B3558" t="str">
            <v>REDUCCION PVC TIPO  U.M. 12" X 6"</v>
          </cell>
          <cell r="C3558" t="str">
            <v>UN</v>
          </cell>
          <cell r="D3558">
            <v>916300</v>
          </cell>
        </row>
        <row r="3559">
          <cell r="A3559">
            <v>11710</v>
          </cell>
          <cell r="B3559" t="str">
            <v>TOTEM DE 7.0 X 0.80 X 0.40 MTS COMPLETO SEGUN DISEÑOS. FABRICACION, SUMINISTRO Y MONTAJE</v>
          </cell>
          <cell r="C3559" t="str">
            <v>UN</v>
          </cell>
          <cell r="D3559">
            <v>8092000</v>
          </cell>
        </row>
        <row r="3560">
          <cell r="A3560">
            <v>11711</v>
          </cell>
          <cell r="B3560" t="str">
            <v>TUBO POLIPROPILENO HDPE 1.30m"</v>
          </cell>
          <cell r="C3560" t="str">
            <v>ML</v>
          </cell>
          <cell r="D3560">
            <v>2209179</v>
          </cell>
        </row>
        <row r="3561">
          <cell r="A3561">
            <v>11712</v>
          </cell>
          <cell r="B3561" t="str">
            <v>TUBO POLIPROPILENO HDPE 1.40m"</v>
          </cell>
          <cell r="C3561" t="str">
            <v>ML</v>
          </cell>
          <cell r="D3561">
            <v>2426061</v>
          </cell>
        </row>
        <row r="3562">
          <cell r="A3562">
            <v>11713</v>
          </cell>
          <cell r="B3562" t="str">
            <v>TUBO POLIPROPILENO HDPE 1.50m"</v>
          </cell>
          <cell r="C3562" t="str">
            <v>ML</v>
          </cell>
          <cell r="D3562">
            <v>2753442</v>
          </cell>
        </row>
        <row r="3563">
          <cell r="A3563">
            <v>11714</v>
          </cell>
          <cell r="B3563" t="str">
            <v>GABINETE CONTRAINCENDIO T2</v>
          </cell>
          <cell r="C3563" t="str">
            <v>UN</v>
          </cell>
          <cell r="D3563">
            <v>737800</v>
          </cell>
        </row>
        <row r="3564">
          <cell r="A3564">
            <v>11715</v>
          </cell>
          <cell r="B3564" t="str">
            <v>TUBO POLIPROPILENO HDPE 1.60m"</v>
          </cell>
          <cell r="C3564" t="str">
            <v>ML</v>
          </cell>
          <cell r="D3564">
            <v>3073552</v>
          </cell>
        </row>
        <row r="3565">
          <cell r="A3565">
            <v>11716</v>
          </cell>
          <cell r="B3565" t="str">
            <v>TUBO POLIPROPILENO HDPE 1.80m"</v>
          </cell>
          <cell r="C3565" t="str">
            <v>ML</v>
          </cell>
          <cell r="D3565">
            <v>3517422</v>
          </cell>
        </row>
        <row r="3566">
          <cell r="A3566">
            <v>11717</v>
          </cell>
          <cell r="B3566" t="str">
            <v>TUBO POLIPROPILENO HDPE 2.00m"</v>
          </cell>
          <cell r="C3566" t="str">
            <v>ML</v>
          </cell>
          <cell r="D3566">
            <v>4076722</v>
          </cell>
        </row>
        <row r="3567">
          <cell r="A3567">
            <v>11718</v>
          </cell>
          <cell r="B3567" t="str">
            <v>TUBO PE100 PN16 90mm Ø3"</v>
          </cell>
          <cell r="C3567" t="str">
            <v>ML</v>
          </cell>
          <cell r="D3567">
            <v>24194</v>
          </cell>
        </row>
        <row r="3568">
          <cell r="A3568">
            <v>11719</v>
          </cell>
          <cell r="B3568" t="str">
            <v>TUBO PE100 PN16 110mm Ø4"</v>
          </cell>
          <cell r="C3568" t="str">
            <v>ML</v>
          </cell>
          <cell r="D3568">
            <v>36206</v>
          </cell>
        </row>
        <row r="3569">
          <cell r="A3569">
            <v>11720</v>
          </cell>
          <cell r="B3569" t="str">
            <v>TUBO PE100 PN10 160mm Ø6"</v>
          </cell>
          <cell r="C3569" t="str">
            <v>ML</v>
          </cell>
          <cell r="D3569">
            <v>75667</v>
          </cell>
        </row>
        <row r="3570">
          <cell r="A3570">
            <v>11721</v>
          </cell>
          <cell r="B3570" t="str">
            <v>CODO 45° PE100 PN16 110mm Ø4"</v>
          </cell>
          <cell r="C3570" t="str">
            <v>UN</v>
          </cell>
          <cell r="D3570">
            <v>130166</v>
          </cell>
        </row>
        <row r="3571">
          <cell r="A3571">
            <v>11722</v>
          </cell>
          <cell r="B3571" t="str">
            <v>CODO 45° PE100 PN16 160mm Ø6"</v>
          </cell>
          <cell r="C3571" t="str">
            <v>UN</v>
          </cell>
          <cell r="D3571">
            <v>277356</v>
          </cell>
        </row>
        <row r="3572">
          <cell r="A3572">
            <v>11723</v>
          </cell>
          <cell r="B3572" t="str">
            <v>CODO 90° PE100 PN16 160mm Ø6"</v>
          </cell>
          <cell r="C3572" t="str">
            <v>UN</v>
          </cell>
          <cell r="D3572">
            <v>278283</v>
          </cell>
        </row>
        <row r="3573">
          <cell r="A3573">
            <v>11724</v>
          </cell>
          <cell r="B3573" t="str">
            <v>CODO 45° PE100 PN16 200mm Ø8"</v>
          </cell>
          <cell r="C3573" t="str">
            <v>UN</v>
          </cell>
          <cell r="D3573">
            <v>437266</v>
          </cell>
        </row>
        <row r="3574">
          <cell r="A3574">
            <v>11725</v>
          </cell>
          <cell r="B3574" t="str">
            <v>GIMNASIO EXTERIOR-ESTATICA. SUMINISTRO E INSTALACIÓN</v>
          </cell>
          <cell r="C3574" t="str">
            <v>ML</v>
          </cell>
          <cell r="D3574">
            <v>1666000</v>
          </cell>
        </row>
        <row r="3575">
          <cell r="A3575">
            <v>11726</v>
          </cell>
          <cell r="B3575" t="str">
            <v>TAPON HD EXTREMO LISO D=1"</v>
          </cell>
          <cell r="C3575" t="str">
            <v>UN</v>
          </cell>
          <cell r="D3575">
            <v>53550</v>
          </cell>
        </row>
        <row r="3576">
          <cell r="A3576">
            <v>11727</v>
          </cell>
          <cell r="B3576" t="str">
            <v>TAPÓN PVC TIPO U.M D=12" (Suministro e Instalación)</v>
          </cell>
          <cell r="C3576" t="str">
            <v>UN</v>
          </cell>
          <cell r="D3576">
            <v>1152104</v>
          </cell>
        </row>
        <row r="3577">
          <cell r="A3577">
            <v>11728</v>
          </cell>
          <cell r="B3577" t="str">
            <v>UNIÓN PE 3"</v>
          </cell>
          <cell r="C3577" t="str">
            <v>UN</v>
          </cell>
          <cell r="D3577">
            <v>190400</v>
          </cell>
        </row>
        <row r="3578">
          <cell r="A3578">
            <v>11729</v>
          </cell>
          <cell r="B3578" t="str">
            <v>UNIÓN PE 4"</v>
          </cell>
          <cell r="C3578" t="str">
            <v>UN</v>
          </cell>
          <cell r="D3578">
            <v>226100</v>
          </cell>
        </row>
        <row r="3579">
          <cell r="A3579">
            <v>11730</v>
          </cell>
          <cell r="B3579" t="str">
            <v>CODO G.RAD. HDPE 45º TIPO U.M. D=12"</v>
          </cell>
          <cell r="C3579" t="str">
            <v>UN</v>
          </cell>
          <cell r="D3579">
            <v>1477980</v>
          </cell>
        </row>
        <row r="3580">
          <cell r="A3580">
            <v>11731</v>
          </cell>
          <cell r="B3580" t="str">
            <v>CODO G.RAD. HDPE 90º TIPO U.M. D=12"</v>
          </cell>
          <cell r="C3580" t="str">
            <v>UN</v>
          </cell>
          <cell r="D3580">
            <v>1594600</v>
          </cell>
        </row>
        <row r="3581">
          <cell r="A3581">
            <v>11732</v>
          </cell>
          <cell r="B3581" t="str">
            <v>GIMNASIO EXTERIOR-ELÍPTICA. SUMINISTRO E INSTALACIÓN</v>
          </cell>
          <cell r="C3581" t="str">
            <v>ML</v>
          </cell>
          <cell r="D3581">
            <v>1808800</v>
          </cell>
        </row>
        <row r="3582">
          <cell r="A3582">
            <v>11733</v>
          </cell>
          <cell r="B3582" t="str">
            <v>GIMNASIO EXTERIOR-DOBLE SWING. SUMINISTRO E INSTALACIÓN</v>
          </cell>
          <cell r="C3582" t="str">
            <v>ML</v>
          </cell>
          <cell r="D3582">
            <v>1547000</v>
          </cell>
        </row>
        <row r="3583">
          <cell r="A3583">
            <v>11734</v>
          </cell>
          <cell r="B3583" t="str">
            <v>GIMNASIO EXTERIOR-PRENSA HORIZONTAL. SUMINISTRO E INSTALACIÓN</v>
          </cell>
          <cell r="C3583" t="str">
            <v>ML</v>
          </cell>
          <cell r="D3583">
            <v>1725500</v>
          </cell>
        </row>
        <row r="3584">
          <cell r="A3584">
            <v>11735</v>
          </cell>
          <cell r="B3584" t="str">
            <v>BRIDA LOCA POLIETILENO D= 8"</v>
          </cell>
          <cell r="C3584" t="str">
            <v>UN</v>
          </cell>
          <cell r="D3584">
            <v>109480</v>
          </cell>
        </row>
        <row r="3585">
          <cell r="A3585">
            <v>11736</v>
          </cell>
          <cell r="B3585" t="str">
            <v>PORTABRIDA POLIETILENO D= 8"</v>
          </cell>
          <cell r="C3585" t="str">
            <v>UN</v>
          </cell>
          <cell r="D3585">
            <v>121380</v>
          </cell>
        </row>
        <row r="3586">
          <cell r="A3586">
            <v>11737</v>
          </cell>
          <cell r="B3586" t="str">
            <v>UNIÓN PE 6"</v>
          </cell>
          <cell r="C3586" t="str">
            <v>UN</v>
          </cell>
          <cell r="D3586">
            <v>147977</v>
          </cell>
        </row>
        <row r="3587">
          <cell r="A3587">
            <v>11738</v>
          </cell>
          <cell r="B3587" t="str">
            <v>BRIDA LOCA POLIETILENO D= 4"</v>
          </cell>
          <cell r="C3587" t="str">
            <v>UN</v>
          </cell>
          <cell r="D3587">
            <v>66640</v>
          </cell>
        </row>
        <row r="3588">
          <cell r="A3588">
            <v>11739</v>
          </cell>
          <cell r="B3588" t="str">
            <v>PORTABRIDA POLIETILENO D= 4"</v>
          </cell>
          <cell r="C3588" t="str">
            <v>UN</v>
          </cell>
          <cell r="D3588">
            <v>73780</v>
          </cell>
        </row>
        <row r="3589">
          <cell r="A3589">
            <v>11740</v>
          </cell>
          <cell r="B3589" t="str">
            <v>TUBO METÁLICO (COLD ROLLED) CALIBRE 16 D=2 1/2" PINTURA ANTICORROSIVA Y ESMALTE POLIESTER COLOR VERDE RAL 6028</v>
          </cell>
          <cell r="C3589" t="str">
            <v>ML</v>
          </cell>
          <cell r="D3589">
            <v>39734</v>
          </cell>
        </row>
        <row r="3590">
          <cell r="A3590">
            <v>11741</v>
          </cell>
          <cell r="B3590" t="str">
            <v>MALLA METÁLICA PLASTIFICADA (0,05X0,05M) PINTURA ANTICORROSIVA Y ESMALTE POLIESTER COLOR VERDE RAL 6028</v>
          </cell>
          <cell r="C3590" t="str">
            <v>M2</v>
          </cell>
          <cell r="D3590">
            <v>31548</v>
          </cell>
        </row>
        <row r="3591">
          <cell r="A3591">
            <v>11742</v>
          </cell>
          <cell r="B3591" t="str">
            <v>GANCHO METÁLICO PARA FIJAR MALLA AL TUBO</v>
          </cell>
          <cell r="C3591" t="str">
            <v>UN</v>
          </cell>
          <cell r="D3591">
            <v>309</v>
          </cell>
        </row>
        <row r="3592">
          <cell r="A3592">
            <v>11743</v>
          </cell>
          <cell r="B3592" t="str">
            <v>NIPLE 36" ACERO CARBON EXTREMOS BRIDA/CAMPANA, CON REVESTIMIENTO INTERIOR Y RECUBRIMIENTO EXTERIOR EN MORTERO CEMENTO, CON SALIDA TANGENCIAL PARA PURGA 4" L= 2500mm. SUMINISTRO Y TRANSPORTE</v>
          </cell>
          <cell r="C3592" t="str">
            <v>UN</v>
          </cell>
          <cell r="D3592">
            <v>23341493</v>
          </cell>
        </row>
        <row r="3593">
          <cell r="A3593">
            <v>11744</v>
          </cell>
          <cell r="B3593" t="str">
            <v>TUBO POLIPROPILENO HDPE 200mm (8")</v>
          </cell>
          <cell r="C3593" t="str">
            <v>ML</v>
          </cell>
          <cell r="D3593">
            <v>33083</v>
          </cell>
        </row>
        <row r="3594">
          <cell r="A3594">
            <v>11745</v>
          </cell>
          <cell r="B3594" t="str">
            <v>TUBO POLIPROPILENO HDPE 250mm (10")</v>
          </cell>
          <cell r="C3594" t="str">
            <v>ML</v>
          </cell>
          <cell r="D3594">
            <v>48634</v>
          </cell>
        </row>
        <row r="3595">
          <cell r="A3595">
            <v>11746</v>
          </cell>
          <cell r="B3595" t="str">
            <v>TUBO POLIPROPILENO HDPE 300mm (12")</v>
          </cell>
          <cell r="C3595" t="str">
            <v>ML</v>
          </cell>
          <cell r="D3595">
            <v>72069</v>
          </cell>
        </row>
        <row r="3596">
          <cell r="A3596">
            <v>11747</v>
          </cell>
          <cell r="B3596" t="str">
            <v>TUBO POLIPROPILENO HDPE 350mm (14")</v>
          </cell>
          <cell r="C3596" t="str">
            <v>ML</v>
          </cell>
          <cell r="D3596">
            <v>108759</v>
          </cell>
        </row>
        <row r="3597">
          <cell r="A3597">
            <v>11748</v>
          </cell>
          <cell r="B3597" t="str">
            <v>TUBO POLIPROPILENO HDPE 400mm (16")</v>
          </cell>
          <cell r="C3597" t="str">
            <v>ML</v>
          </cell>
          <cell r="D3597">
            <v>133023</v>
          </cell>
        </row>
        <row r="3598">
          <cell r="A3598">
            <v>11749</v>
          </cell>
          <cell r="B3598" t="str">
            <v>TUBO POLIPROPILENO HDPE 450mm (18")</v>
          </cell>
          <cell r="C3598" t="str">
            <v>ML</v>
          </cell>
          <cell r="D3598">
            <v>162076</v>
          </cell>
        </row>
        <row r="3599">
          <cell r="A3599">
            <v>11750</v>
          </cell>
          <cell r="B3599" t="str">
            <v>TUBO POLIPROPILENO HDPE 500mm (20")</v>
          </cell>
          <cell r="C3599" t="str">
            <v>ML</v>
          </cell>
          <cell r="D3599">
            <v>278852</v>
          </cell>
        </row>
        <row r="3600">
          <cell r="A3600">
            <v>11751</v>
          </cell>
          <cell r="B3600" t="str">
            <v>TUBO POLIPROPILENO HDPE 600mm (24")</v>
          </cell>
          <cell r="C3600" t="str">
            <v>ML</v>
          </cell>
          <cell r="D3600">
            <v>437624</v>
          </cell>
        </row>
        <row r="3601">
          <cell r="A3601">
            <v>11752</v>
          </cell>
          <cell r="B3601" t="str">
            <v>TUBO POLIPROPILENO HDPE 700mm (27")</v>
          </cell>
          <cell r="C3601" t="str">
            <v>ML</v>
          </cell>
          <cell r="D3601">
            <v>515428</v>
          </cell>
        </row>
        <row r="3602">
          <cell r="A3602">
            <v>11753</v>
          </cell>
          <cell r="B3602" t="str">
            <v>TUBO POLIPROPILENO HDPE 750mm (30")</v>
          </cell>
          <cell r="C3602" t="str">
            <v>ML</v>
          </cell>
          <cell r="D3602">
            <v>751128</v>
          </cell>
        </row>
        <row r="3603">
          <cell r="A3603">
            <v>11754</v>
          </cell>
          <cell r="B3603" t="str">
            <v>TUBO POLIPROPILENO HDPE 800mm (32")</v>
          </cell>
          <cell r="C3603" t="str">
            <v>ML</v>
          </cell>
          <cell r="D3603">
            <v>751128</v>
          </cell>
        </row>
        <row r="3604">
          <cell r="A3604">
            <v>11755</v>
          </cell>
          <cell r="B3604" t="str">
            <v>TUBO POLIPROPILENO HDPE 900mm (36")</v>
          </cell>
          <cell r="C3604" t="str">
            <v>ML</v>
          </cell>
          <cell r="D3604">
            <v>791216</v>
          </cell>
        </row>
        <row r="3605">
          <cell r="A3605">
            <v>11756</v>
          </cell>
          <cell r="B3605" t="str">
            <v>TUBO POLIPROPILENO HDPE 1100mm (1.10m)</v>
          </cell>
          <cell r="C3605" t="str">
            <v>ML</v>
          </cell>
          <cell r="D3605">
            <v>1388162</v>
          </cell>
        </row>
        <row r="3606">
          <cell r="A3606">
            <v>11757</v>
          </cell>
          <cell r="B3606" t="str">
            <v>TUBO POLIPROPILENO HDPE 1200mm (1.20m)</v>
          </cell>
          <cell r="C3606" t="str">
            <v>ML</v>
          </cell>
          <cell r="D3606">
            <v>1958591</v>
          </cell>
        </row>
        <row r="3607">
          <cell r="A3607">
            <v>11763</v>
          </cell>
          <cell r="B3607" t="str">
            <v>TUBO POLIPROPILENO HDPE 1000mm (1.00m)</v>
          </cell>
          <cell r="C3607" t="str">
            <v>ML</v>
          </cell>
          <cell r="D3607">
            <v>1219385</v>
          </cell>
        </row>
        <row r="3608">
          <cell r="A3608">
            <v>11764</v>
          </cell>
          <cell r="B3608" t="str">
            <v>TEE PE 6"x4" (150x100mm)</v>
          </cell>
          <cell r="C3608" t="str">
            <v>UN</v>
          </cell>
          <cell r="D3608">
            <v>411740</v>
          </cell>
        </row>
        <row r="3609">
          <cell r="A3609">
            <v>11765</v>
          </cell>
          <cell r="B3609" t="str">
            <v>UNION REPARACION DESLIZANTE PVC D=1"</v>
          </cell>
          <cell r="C3609" t="str">
            <v>UN</v>
          </cell>
          <cell r="D3609">
            <v>13148</v>
          </cell>
        </row>
        <row r="3610">
          <cell r="A3610">
            <v>11766</v>
          </cell>
          <cell r="B3610" t="str">
            <v>TEE PE 8"x4" (200x100mm)</v>
          </cell>
          <cell r="C3610" t="str">
            <v>UN</v>
          </cell>
          <cell r="D3610">
            <v>823480</v>
          </cell>
        </row>
        <row r="3611">
          <cell r="A3611">
            <v>11768</v>
          </cell>
          <cell r="B3611" t="str">
            <v>NIPLE BRIDADO ACERO 3" BRIDA LISO x m.  L= 1000mm</v>
          </cell>
          <cell r="C3611" t="str">
            <v>UN</v>
          </cell>
          <cell r="D3611">
            <v>261800</v>
          </cell>
        </row>
        <row r="3612">
          <cell r="A3612">
            <v>11770</v>
          </cell>
          <cell r="B3612" t="str">
            <v>BRIDA LOCA POLIETILENO D= 3"</v>
          </cell>
          <cell r="C3612" t="str">
            <v>UN</v>
          </cell>
          <cell r="D3612">
            <v>109480</v>
          </cell>
        </row>
        <row r="3613">
          <cell r="A3613">
            <v>11771</v>
          </cell>
          <cell r="B3613" t="str">
            <v>PORTABRIDA POLIETILENO D= 3"</v>
          </cell>
          <cell r="C3613" t="str">
            <v>UN</v>
          </cell>
          <cell r="D3613">
            <v>100555</v>
          </cell>
        </row>
        <row r="3614">
          <cell r="A3614">
            <v>11772</v>
          </cell>
          <cell r="B3614" t="str">
            <v>TRAGANTE CÚPULA 3" x 2" EN ALUMINIO</v>
          </cell>
          <cell r="C3614" t="str">
            <v>UN</v>
          </cell>
          <cell r="D3614">
            <v>71995</v>
          </cell>
        </row>
        <row r="3615">
          <cell r="A3615">
            <v>11773</v>
          </cell>
          <cell r="B3615" t="str">
            <v>NIPLE BRIDADO ACERO 6" BRIDA LISO x m.  L= 1000mm</v>
          </cell>
          <cell r="C3615" t="str">
            <v>UN</v>
          </cell>
          <cell r="D3615">
            <v>809200</v>
          </cell>
        </row>
        <row r="3616">
          <cell r="A3616">
            <v>11774</v>
          </cell>
          <cell r="B3616" t="str">
            <v>BRIDA LOCA POLIETILENO D= 6"</v>
          </cell>
          <cell r="C3616" t="str">
            <v>UN</v>
          </cell>
          <cell r="D3616">
            <v>192780</v>
          </cell>
        </row>
        <row r="3617">
          <cell r="A3617">
            <v>11775</v>
          </cell>
          <cell r="B3617" t="str">
            <v>PORTABRIDA POLIETILENO D= 6"</v>
          </cell>
          <cell r="C3617" t="str">
            <v>UN</v>
          </cell>
          <cell r="D3617">
            <v>143276</v>
          </cell>
        </row>
        <row r="3618">
          <cell r="A3618">
            <v>11776</v>
          </cell>
          <cell r="B3618" t="str">
            <v>TEE HD EXTREMO JUNTA HIDRÁULICA 12"X12"</v>
          </cell>
          <cell r="C3618" t="str">
            <v>UN</v>
          </cell>
          <cell r="D3618">
            <v>3084480</v>
          </cell>
        </row>
        <row r="3619">
          <cell r="A3619">
            <v>11777</v>
          </cell>
          <cell r="B3619" t="str">
            <v>TAPÓN HD EXTREMO LISO D=2"</v>
          </cell>
          <cell r="C3619" t="str">
            <v>UN</v>
          </cell>
          <cell r="D3619">
            <v>60690</v>
          </cell>
        </row>
        <row r="3620">
          <cell r="A3620">
            <v>11778</v>
          </cell>
          <cell r="B3620" t="str">
            <v>NIPLE BRIDADO ACERO 8" BRIDA LISO x m.  L= 1000mm</v>
          </cell>
          <cell r="C3620" t="str">
            <v>UN</v>
          </cell>
          <cell r="D3620">
            <v>1166200</v>
          </cell>
        </row>
        <row r="3621">
          <cell r="A3621">
            <v>11779</v>
          </cell>
          <cell r="B3621" t="str">
            <v>NIPLE BRIDADO ACERO 4" BRIDA LISO x m.  L= 1000mm</v>
          </cell>
          <cell r="C3621" t="str">
            <v>UN</v>
          </cell>
          <cell r="D3621">
            <v>261800</v>
          </cell>
        </row>
        <row r="3622">
          <cell r="A3622">
            <v>11780</v>
          </cell>
          <cell r="B3622" t="str">
            <v>TEE HD 3"</v>
          </cell>
          <cell r="C3622" t="str">
            <v>UN</v>
          </cell>
          <cell r="D3622">
            <v>158270</v>
          </cell>
        </row>
        <row r="3623">
          <cell r="A3623">
            <v>11781</v>
          </cell>
          <cell r="B3623" t="str">
            <v>CAPACETE IMC DE 6"</v>
          </cell>
          <cell r="C3623" t="str">
            <v>UN</v>
          </cell>
          <cell r="D3623">
            <v>160000</v>
          </cell>
        </row>
        <row r="3624">
          <cell r="A3624">
            <v>11782</v>
          </cell>
          <cell r="B3624" t="str">
            <v>TUBERIA PVC PRESIÓN 1/2" RDE 13.5</v>
          </cell>
          <cell r="C3624" t="str">
            <v>ML</v>
          </cell>
          <cell r="D3624">
            <v>18284</v>
          </cell>
        </row>
        <row r="3625">
          <cell r="A3625">
            <v>11783</v>
          </cell>
          <cell r="B3625" t="str">
            <v>CURVA PVC 6"</v>
          </cell>
          <cell r="C3625" t="str">
            <v>UN</v>
          </cell>
          <cell r="D3625">
            <v>80000</v>
          </cell>
        </row>
        <row r="3626">
          <cell r="A3626">
            <v>11784</v>
          </cell>
          <cell r="B3626" t="str">
            <v>TEE PVC E.L. D=1/2</v>
          </cell>
          <cell r="C3626" t="str">
            <v>UN</v>
          </cell>
          <cell r="D3626">
            <v>933</v>
          </cell>
        </row>
        <row r="3627">
          <cell r="A3627">
            <v>11785</v>
          </cell>
          <cell r="B3627" t="str">
            <v>CINTA BANDIT 1/2"</v>
          </cell>
          <cell r="C3627" t="str">
            <v>ML</v>
          </cell>
          <cell r="D3627">
            <v>1804</v>
          </cell>
        </row>
        <row r="3628">
          <cell r="A3628">
            <v>11786</v>
          </cell>
          <cell r="B3628" t="str">
            <v>CODO 45° 1/8 CxE PVC SANITARIA D= 3"</v>
          </cell>
          <cell r="C3628" t="str">
            <v>UN</v>
          </cell>
          <cell r="D3628">
            <v>7866</v>
          </cell>
        </row>
        <row r="3629">
          <cell r="A3629">
            <v>11787</v>
          </cell>
          <cell r="B3629" t="str">
            <v>YEE PVC SANITARIA 6" x 8"</v>
          </cell>
          <cell r="C3629" t="str">
            <v>UN</v>
          </cell>
          <cell r="D3629">
            <v>215444</v>
          </cell>
        </row>
        <row r="3630">
          <cell r="A3630">
            <v>11788</v>
          </cell>
          <cell r="B3630" t="str">
            <v>SIAMESAS PARA RED CONTRA INCENDIO 4"</v>
          </cell>
          <cell r="C3630" t="str">
            <v>UN</v>
          </cell>
          <cell r="D3630">
            <v>1380400</v>
          </cell>
        </row>
        <row r="3631">
          <cell r="A3631">
            <v>11789</v>
          </cell>
          <cell r="B3631" t="str">
            <v>TUBERIA PVC U.M. EXT CORRUGADO/INT LISO U.M. NORMA NTC 3722-1 D=60"</v>
          </cell>
          <cell r="C3631" t="str">
            <v>ML</v>
          </cell>
          <cell r="D3631">
            <v>3914159</v>
          </cell>
        </row>
        <row r="3632">
          <cell r="A3632">
            <v>11790</v>
          </cell>
          <cell r="B3632" t="str">
            <v>SOPORTE PARA TUBERÍA DIÁMETRO 3"</v>
          </cell>
          <cell r="C3632" t="str">
            <v>UN</v>
          </cell>
          <cell r="D3632">
            <v>2628</v>
          </cell>
        </row>
        <row r="3633">
          <cell r="A3633">
            <v>11791</v>
          </cell>
          <cell r="B3633" t="str">
            <v>TUBERÍA SIN ZANJA D=8". (Incluye equipos, materiales, transportes y personal). Suministro e instalación</v>
          </cell>
          <cell r="C3633" t="str">
            <v>ML</v>
          </cell>
          <cell r="D3633">
            <v>959067</v>
          </cell>
        </row>
        <row r="3634">
          <cell r="A3634">
            <v>11792</v>
          </cell>
          <cell r="B3634" t="str">
            <v>TUBERÍA SIN ZANJA D=12". (Incluye equipos, materiales, transportes y personal). Suministro e instalación</v>
          </cell>
          <cell r="C3634" t="str">
            <v>ML</v>
          </cell>
          <cell r="D3634">
            <v>1020824</v>
          </cell>
        </row>
        <row r="3635">
          <cell r="A3635">
            <v>11793</v>
          </cell>
          <cell r="B3635" t="str">
            <v>TUBERÍA SIN ZANJA D=18". (Incluye equipos, materiales, transportes y personal). Suministro e instalación</v>
          </cell>
          <cell r="C3635" t="str">
            <v>ML</v>
          </cell>
          <cell r="D3635">
            <v>1410506</v>
          </cell>
        </row>
        <row r="3636">
          <cell r="A3636">
            <v>11794</v>
          </cell>
          <cell r="B3636" t="str">
            <v>PUNTO ECOLÓGICO COMPUESTO POR 3 CANECAS TIPO BARCELONA M-121</v>
          </cell>
          <cell r="C3636" t="str">
            <v>UN</v>
          </cell>
          <cell r="D3636">
            <v>1487500</v>
          </cell>
        </row>
        <row r="3637">
          <cell r="A3637">
            <v>11795</v>
          </cell>
          <cell r="B3637" t="str">
            <v>BRIDA FLANGLES SLIP-ON D= 2" ACERO SOLDABLE RF 150 LB. ANSI B16.5</v>
          </cell>
          <cell r="C3637" t="str">
            <v>UN</v>
          </cell>
          <cell r="D3637">
            <v>20426</v>
          </cell>
        </row>
        <row r="3638">
          <cell r="A3638">
            <v>11796</v>
          </cell>
          <cell r="B3638" t="str">
            <v>NIPLE EN ACERO Ø 12" CON EXTREMOS BRIDADOS, CON REVESTIMIENTO INTERIOR EN MORTERO DE CEMENTO Y RECUBRIMIENTO EXTERIOR EN PINTURA EPÓXICA. L = 2.50 m. INCLUYE UNA SALIDA TANGENCIAL EN ACERO Ø 2" CON EX</v>
          </cell>
          <cell r="C3638" t="str">
            <v>UN</v>
          </cell>
          <cell r="D3638">
            <v>7254835</v>
          </cell>
        </row>
        <row r="3639">
          <cell r="A3639">
            <v>11797</v>
          </cell>
          <cell r="B3639" t="str">
            <v>TRANSFORMADOR TIPO PEDESTAL PARA AP DE 75 KVA 11.4/0.380-0.220KV EN ACEITE VEGETAL.</v>
          </cell>
          <cell r="C3639" t="str">
            <v>UN</v>
          </cell>
          <cell r="D3639">
            <v>17623900</v>
          </cell>
        </row>
        <row r="3640">
          <cell r="A3640">
            <v>11798</v>
          </cell>
          <cell r="B3640" t="str">
            <v>CODO HD 90° EXTREMO JUNTA HIDRÁULICA D=8"</v>
          </cell>
          <cell r="C3640" t="str">
            <v>UN</v>
          </cell>
          <cell r="D3640">
            <v>523600</v>
          </cell>
        </row>
        <row r="3641">
          <cell r="A3641">
            <v>11799</v>
          </cell>
          <cell r="B3641" t="str">
            <v>TAPON HD EXTREMO JUNTA HIDRÁULICA D=8"</v>
          </cell>
          <cell r="C3641" t="str">
            <v>UN</v>
          </cell>
          <cell r="D3641">
            <v>257040</v>
          </cell>
        </row>
        <row r="3642">
          <cell r="A3642">
            <v>11800</v>
          </cell>
          <cell r="B3642" t="str">
            <v>TEE HD EXTREMO JUNTA HIDRÁULICA 8"x4"</v>
          </cell>
          <cell r="C3642" t="str">
            <v>UN</v>
          </cell>
          <cell r="D3642">
            <v>541450</v>
          </cell>
        </row>
        <row r="3643">
          <cell r="A3643">
            <v>11801</v>
          </cell>
          <cell r="B3643" t="str">
            <v>TEE HD EXTREMO JUNTA HIDRÁULICA 8"x6"</v>
          </cell>
          <cell r="C3643" t="str">
            <v>UN</v>
          </cell>
          <cell r="D3643">
            <v>669970</v>
          </cell>
        </row>
        <row r="3644">
          <cell r="A3644">
            <v>11802</v>
          </cell>
          <cell r="B3644" t="str">
            <v>REDUCCIÓN EN ACERO D=18" D=16" CON CAMPANA D=18" Y ESPIGO 16", CON REVESTIMIENTO INTERIOR Y RECUBRIMIENTO EXTERIOR EN MORTERO DE CEMENTO. L=0.20m. PRESIÓN DE TRABAJO = 150 PSI.</v>
          </cell>
          <cell r="C3644" t="str">
            <v>UN</v>
          </cell>
          <cell r="D3644">
            <v>3062584</v>
          </cell>
        </row>
        <row r="3645">
          <cell r="A3645">
            <v>11803</v>
          </cell>
          <cell r="B3645" t="str">
            <v>VÁLVULA DE MARIPOSA D=18" EXTREMOS BRIDADOS CLASE 150 OPERACIÓN MANUAL</v>
          </cell>
          <cell r="C3645" t="str">
            <v>UN</v>
          </cell>
          <cell r="D3645">
            <v>7182331</v>
          </cell>
        </row>
        <row r="3646">
          <cell r="A3646">
            <v>11804</v>
          </cell>
          <cell r="B3646" t="str">
            <v>CODO HD 22.5° EXTREMO JUNTA HIDRÁULICA PARA PVC D= 3"</v>
          </cell>
          <cell r="C3646" t="str">
            <v>UN</v>
          </cell>
          <cell r="D3646">
            <v>91630</v>
          </cell>
        </row>
        <row r="3647">
          <cell r="A3647">
            <v>11805</v>
          </cell>
          <cell r="B3647" t="str">
            <v>CODO HD 45° EXTREMO JUNTA HIDRÁULICA PARA PVC D= 3"</v>
          </cell>
          <cell r="C3647" t="str">
            <v>UN</v>
          </cell>
          <cell r="D3647">
            <v>94010</v>
          </cell>
        </row>
        <row r="3648">
          <cell r="A3648">
            <v>11806</v>
          </cell>
          <cell r="B3648" t="str">
            <v>CODO HD 90° EXTREMO JUNTA HIDRÁULICA PARA PVC D= 3".</v>
          </cell>
          <cell r="C3648" t="str">
            <v>UN</v>
          </cell>
          <cell r="D3648">
            <v>114240</v>
          </cell>
        </row>
        <row r="3649">
          <cell r="A3649">
            <v>11807</v>
          </cell>
          <cell r="B3649" t="str">
            <v>TEE HD EXTREMO JUNTA HIDRÁULICA 6"x6"</v>
          </cell>
          <cell r="C3649" t="str">
            <v>UN</v>
          </cell>
          <cell r="D3649">
            <v>476000</v>
          </cell>
        </row>
        <row r="3650">
          <cell r="A3650">
            <v>11808</v>
          </cell>
          <cell r="B3650" t="str">
            <v>BRIDA FLANGE SLIP ON D=8" ACERO SOLDABLE RF 150 LB ANSI B16.5</v>
          </cell>
          <cell r="C3650" t="str">
            <v>UN</v>
          </cell>
          <cell r="D3650">
            <v>118296</v>
          </cell>
        </row>
        <row r="3651">
          <cell r="A3651">
            <v>11809</v>
          </cell>
          <cell r="B3651" t="str">
            <v>NIPLE EN ACERO D=18" CON CAMPANA Y BRIDA, CON REVESTIMIENTO INTERIOR EN MORTERO DE CEMENTO Y RECUBRIMIENTO EXTERIOR EN PINTURA EPÓXICA. L=2.50m. INCLUYE UNA SALIDA NORMAL EN ACERO D=2" CON EXTREMO BRI</v>
          </cell>
          <cell r="C3651" t="str">
            <v>UN</v>
          </cell>
          <cell r="D3651">
            <v>11328205</v>
          </cell>
        </row>
        <row r="3652">
          <cell r="A3652">
            <v>11810</v>
          </cell>
          <cell r="B3652" t="str">
            <v>LUMINARIA LED 22.7 W, 120 V, 60 HZ (INCLUYE ACCESORIOS DE INSTALACIÓN Y FIJACIÓN, CAJA DE SALIDA, ELEMENTOS DE CONEXIÓN, DE EMPALME Y DE MONTAJE NO INCLUYE TUBERIA NI CABLEADO)</v>
          </cell>
          <cell r="C3652" t="str">
            <v>UN</v>
          </cell>
          <cell r="D3652">
            <v>229596</v>
          </cell>
        </row>
        <row r="3653">
          <cell r="A3653">
            <v>11811</v>
          </cell>
          <cell r="B3653" t="str">
            <v>LUMINARIA LED 19 W, 120 V, 60 HZ (INCLUYE ACCESORIOS DE INSTALACIÓN Y FIJACIÓN, CAJA DE SALIDA, ELEMENTOS DE CONEXIÓN, DE EMPALME Y DE MONTAJE). NO INCLUYE TUBERIA NI CABLEADO)</v>
          </cell>
          <cell r="C3653" t="str">
            <v>UN</v>
          </cell>
          <cell r="D3653">
            <v>700970</v>
          </cell>
        </row>
        <row r="3654">
          <cell r="A3654">
            <v>11812</v>
          </cell>
          <cell r="B3654" t="str">
            <v>BATERIA EXTERNA DE EMERGENCIA 120 V, 60 HZ, (PROPORCIONA ENERGÍA POR 90 MIN A LAS LUMINARIAS)</v>
          </cell>
          <cell r="C3654" t="str">
            <v>UN</v>
          </cell>
          <cell r="D3654">
            <v>471561</v>
          </cell>
        </row>
        <row r="3655">
          <cell r="A3655">
            <v>11813</v>
          </cell>
          <cell r="B3655" t="str">
            <v>BREAKER INDUSTRIAL GRADUABLE DE 40A HASTA 100A</v>
          </cell>
          <cell r="C3655" t="str">
            <v>UN</v>
          </cell>
          <cell r="D3655">
            <v>218901</v>
          </cell>
        </row>
        <row r="3656">
          <cell r="A3656">
            <v>11814</v>
          </cell>
          <cell r="B3656" t="str">
            <v>BLOQUE DE CEMENTO MACIZO 6X20X20 COLOR ARENA, CHOCOLATE O SIMILAR</v>
          </cell>
          <cell r="C3656" t="str">
            <v>UN</v>
          </cell>
          <cell r="D3656">
            <v>2092</v>
          </cell>
        </row>
        <row r="3657">
          <cell r="A3657">
            <v>11815</v>
          </cell>
          <cell r="B3657" t="str">
            <v>RECEPCIÓN DE NIDOS RESCATADOS  (MAXIMO 3 HUEVOS).</v>
          </cell>
          <cell r="C3657" t="str">
            <v>UN</v>
          </cell>
          <cell r="D3657">
            <v>44400</v>
          </cell>
        </row>
        <row r="3658">
          <cell r="A3658">
            <v>11816</v>
          </cell>
          <cell r="B3658" t="str">
            <v>GUACAL PARA TRASLADO DE FAUNA</v>
          </cell>
          <cell r="C3658" t="str">
            <v>UN</v>
          </cell>
          <cell r="D3658">
            <v>357000</v>
          </cell>
        </row>
        <row r="3659">
          <cell r="A3659">
            <v>11817</v>
          </cell>
          <cell r="B3659" t="str">
            <v>BLOQUE DE CEMENTO MACIZO 6X20X20 COLOR OCRE</v>
          </cell>
          <cell r="C3659" t="str">
            <v>UN</v>
          </cell>
          <cell r="D3659">
            <v>2092</v>
          </cell>
        </row>
        <row r="3660">
          <cell r="A3660">
            <v>11818</v>
          </cell>
          <cell r="B3660" t="str">
            <v>ELEMENTOS PARA AHUYENTAMIENTO DE AVIFAUNA</v>
          </cell>
          <cell r="C3660" t="str">
            <v>UN</v>
          </cell>
          <cell r="D3660">
            <v>1047200</v>
          </cell>
        </row>
        <row r="3661">
          <cell r="A3661">
            <v>11819</v>
          </cell>
          <cell r="B3661" t="str">
            <v>RECEPCIÓN DE AVES RESCATADAS</v>
          </cell>
          <cell r="C3661" t="str">
            <v>UN</v>
          </cell>
          <cell r="D3661">
            <v>44400</v>
          </cell>
        </row>
        <row r="3662">
          <cell r="A3662">
            <v>11820</v>
          </cell>
          <cell r="B3662" t="str">
            <v>INFORME SOBRE LAS AVES RESCATADAS</v>
          </cell>
          <cell r="C3662" t="str">
            <v>UN</v>
          </cell>
          <cell r="D3662">
            <v>113500</v>
          </cell>
        </row>
        <row r="3663">
          <cell r="A3663">
            <v>11821</v>
          </cell>
          <cell r="B3663" t="str">
            <v>TOMA DE MUESTRAS Y ANÁLISIS DE LABORATORIO - FITOPLANCTON</v>
          </cell>
          <cell r="C3663" t="str">
            <v>UN</v>
          </cell>
          <cell r="D3663">
            <v>210154</v>
          </cell>
        </row>
        <row r="3664">
          <cell r="A3664">
            <v>11822</v>
          </cell>
          <cell r="B3664" t="str">
            <v>TOMA DE MUESTRAS Y ANÁLISIS DE LABORATORIO - ZOOPLANCTON</v>
          </cell>
          <cell r="C3664" t="str">
            <v>UN</v>
          </cell>
          <cell r="D3664">
            <v>210154</v>
          </cell>
        </row>
        <row r="3665">
          <cell r="A3665">
            <v>11823</v>
          </cell>
          <cell r="B3665" t="str">
            <v>TOMA DE MUESTRAS Y ANÁLISIS DE LABORATORIO - PERIFITÓN</v>
          </cell>
          <cell r="C3665" t="str">
            <v>UN</v>
          </cell>
          <cell r="D3665">
            <v>210154</v>
          </cell>
        </row>
        <row r="3666">
          <cell r="A3666">
            <v>11824</v>
          </cell>
          <cell r="B3666" t="str">
            <v>TOMA DE MUESTRAS Y ANÁLISIS DE LABORATORIO - MACRÓFITAS</v>
          </cell>
          <cell r="C3666" t="str">
            <v>UN</v>
          </cell>
          <cell r="D3666">
            <v>210154</v>
          </cell>
        </row>
        <row r="3667">
          <cell r="A3667">
            <v>11825</v>
          </cell>
          <cell r="B3667" t="str">
            <v>TOMA DE MUESTRAS Y ANÁLISIS DE LABORATORIO - MACROINVERTEBRADOS (BENTOS)</v>
          </cell>
          <cell r="C3667" t="str">
            <v>UN</v>
          </cell>
          <cell r="D3667">
            <v>210154</v>
          </cell>
        </row>
        <row r="3668">
          <cell r="A3668">
            <v>11826</v>
          </cell>
          <cell r="B3668" t="str">
            <v>CABLE MONOPOLAR DE COBRE, HF FR PARA 600 V  C.A. CALIBRE No. 12 AWG</v>
          </cell>
          <cell r="C3668" t="str">
            <v>ML</v>
          </cell>
          <cell r="D3668">
            <v>1681</v>
          </cell>
        </row>
        <row r="3669">
          <cell r="A3669">
            <v>11827</v>
          </cell>
          <cell r="B3669" t="str">
            <v>POSTE ORNAMENTAL METALICO, H=5M</v>
          </cell>
          <cell r="C3669" t="str">
            <v>UN</v>
          </cell>
          <cell r="D3669">
            <v>451605</v>
          </cell>
        </row>
        <row r="3670">
          <cell r="A3670">
            <v>11828</v>
          </cell>
          <cell r="B3670" t="str">
            <v>TAQUILLA DE PAGO TIPO 2 (Suministro e instalación)</v>
          </cell>
          <cell r="C3670" t="str">
            <v>UN</v>
          </cell>
          <cell r="D3670">
            <v>314813829</v>
          </cell>
        </row>
        <row r="3671">
          <cell r="A3671">
            <v>11829</v>
          </cell>
          <cell r="B3671" t="str">
            <v>TAQUILLA DE PAGO TIPO 1 (Suministro e instalación)</v>
          </cell>
          <cell r="C3671" t="str">
            <v>UN</v>
          </cell>
          <cell r="D3671">
            <v>119991246</v>
          </cell>
        </row>
        <row r="3672">
          <cell r="A3672">
            <v>11830</v>
          </cell>
          <cell r="B3672" t="str">
            <v>BLOQUE DE CEMENTO MACIZO 6X20X20 COLOR MARRÓN</v>
          </cell>
          <cell r="C3672" t="str">
            <v>UN</v>
          </cell>
          <cell r="D3672">
            <v>2092</v>
          </cell>
        </row>
        <row r="3673">
          <cell r="A3673">
            <v>11831</v>
          </cell>
          <cell r="B3673" t="str">
            <v>BLOQUE DE CEMENTO MACIZO 6X20X20 COLOR GRIS NATURAL O SIMILAR</v>
          </cell>
          <cell r="C3673" t="str">
            <v>UN</v>
          </cell>
          <cell r="D3673">
            <v>2092</v>
          </cell>
        </row>
        <row r="3674">
          <cell r="A3674">
            <v>11832</v>
          </cell>
          <cell r="B3674" t="str">
            <v>CICLO-ESTACIÓN TIPO 1 (Suministro e instalación)</v>
          </cell>
          <cell r="C3674" t="str">
            <v>UN</v>
          </cell>
          <cell r="D3674">
            <v>321060472</v>
          </cell>
        </row>
        <row r="3675">
          <cell r="A3675">
            <v>11833</v>
          </cell>
          <cell r="B3675" t="str">
            <v>CICLO-ESTACIÓN TIPO 2 (Suministro e instalación)</v>
          </cell>
          <cell r="C3675" t="str">
            <v>UN</v>
          </cell>
          <cell r="D3675">
            <v>604032275</v>
          </cell>
        </row>
        <row r="3676">
          <cell r="A3676">
            <v>11834</v>
          </cell>
          <cell r="B3676" t="str">
            <v>AVISO PUNTO IDU 1.50m x 0.90m EN LÁMINA GALVANIZADA CAL. 24. INCLUYE SUMINISTRO E INSTALACIÓN duplicado 1</v>
          </cell>
          <cell r="C3676" t="str">
            <v>UN</v>
          </cell>
          <cell r="D3676">
            <v>272000</v>
          </cell>
        </row>
        <row r="3677">
          <cell r="A3677">
            <v>11835</v>
          </cell>
          <cell r="B3677" t="str">
            <v>VOLANTES TAMAÑO CARTA EN PROPALMATE 90 Gr IMPRESIÓN 4x0 TINTAS IMPRESO A UNA CARA</v>
          </cell>
          <cell r="C3677" t="str">
            <v>UN</v>
          </cell>
          <cell r="D3677">
            <v>202</v>
          </cell>
        </row>
        <row r="3678">
          <cell r="A3678">
            <v>11836</v>
          </cell>
          <cell r="B3678" t="str">
            <v>VOLANTES TAMAÑO CARTA PROPALCOTE 115 Gr IMPRESIÓN 4x4 TINTAS IMPRESO A DOBLE CARA</v>
          </cell>
          <cell r="C3678" t="str">
            <v>UN</v>
          </cell>
          <cell r="D3678">
            <v>274</v>
          </cell>
        </row>
        <row r="3679">
          <cell r="A3679">
            <v>11837</v>
          </cell>
          <cell r="B3679" t="str">
            <v>VOLANTES TAMAÑO CARTA EN PROPALCOTE 90 Gr IMPRESIÓN 4x4 TINTAS</v>
          </cell>
          <cell r="C3679" t="str">
            <v>UN</v>
          </cell>
          <cell r="D3679">
            <v>202</v>
          </cell>
        </row>
        <row r="3680">
          <cell r="A3680">
            <v>11838</v>
          </cell>
          <cell r="B3680" t="str">
            <v>VOLANTES TAMAÑO MEDIA CARTA PROPALCOTE DE 115 Gr IMPRESIÓN 4x4 TINTAS IMPRESO A DOBLE CARA</v>
          </cell>
          <cell r="C3680" t="str">
            <v>UN</v>
          </cell>
          <cell r="D3680">
            <v>220</v>
          </cell>
        </row>
        <row r="3681">
          <cell r="A3681">
            <v>11839</v>
          </cell>
          <cell r="B3681" t="str">
            <v>VOLANTES TAMAÑO MEDIA CARTA PROPALCOTE DE 90 Gr IMPRESIÓN 4x4 TINTAS IMPRESO A DOBLE CARA</v>
          </cell>
          <cell r="C3681" t="str">
            <v>UN</v>
          </cell>
          <cell r="D3681">
            <v>208</v>
          </cell>
        </row>
        <row r="3682">
          <cell r="A3682">
            <v>11840</v>
          </cell>
          <cell r="B3682" t="str">
            <v>CALENDARIOS 15 x 15 cm. 13 HOJAS. BASE SIN IMPRESIÓN. FULL COLOR PROPALCOTE DE 150 Grs. BASE CARTÓN BLANCA, ANILLADO.</v>
          </cell>
          <cell r="C3682" t="str">
            <v>UN</v>
          </cell>
          <cell r="D3682">
            <v>2023</v>
          </cell>
        </row>
        <row r="3683">
          <cell r="A3683">
            <v>11841</v>
          </cell>
          <cell r="B3683" t="str">
            <v>PIEZAS IMANTADAS 8.5 x 5.5 cm HORIZONTAL, CALIBRE DEL IMÁN 0.3 mm, PLASTIFICADO BRILLO UV. REFILADO</v>
          </cell>
          <cell r="C3683" t="str">
            <v>UN</v>
          </cell>
          <cell r="D3683">
            <v>155</v>
          </cell>
        </row>
        <row r="3684">
          <cell r="A3684">
            <v>11842</v>
          </cell>
          <cell r="B3684" t="str">
            <v>ROMPE-TRÁFICO CARTÓN CORRUGADO IMPRESO A UNA CARA EN FULL COLOR ALTA RESOLUCIÓN, FORMA RECTANGULAR TROQUELADO A SILUETA 90 x 1.80 cm</v>
          </cell>
          <cell r="C3684" t="str">
            <v>UN</v>
          </cell>
          <cell r="D3684">
            <v>95200</v>
          </cell>
        </row>
        <row r="3685">
          <cell r="A3685">
            <v>11843</v>
          </cell>
          <cell r="B3685" t="str">
            <v>CARTILLAS 10 - 15 HOJAS INTERNAS FULL COLOR TAMAÑO MEDIA CARTA</v>
          </cell>
          <cell r="C3685" t="str">
            <v>UN</v>
          </cell>
          <cell r="D3685">
            <v>2142</v>
          </cell>
        </row>
        <row r="3686">
          <cell r="A3686">
            <v>11844</v>
          </cell>
          <cell r="B3686" t="str">
            <v>PERIÓDICO PÁGINAS 8/TAMAÑO 37  28.9 cm PAPEL PERIÓDICO DE 45 Gr IMPRESIÓN A COLOR 4x4.</v>
          </cell>
          <cell r="C3686" t="str">
            <v>UN</v>
          </cell>
          <cell r="D3686">
            <v>809</v>
          </cell>
        </row>
        <row r="3687">
          <cell r="A3687">
            <v>11845</v>
          </cell>
          <cell r="B3687" t="str">
            <v>FLOOR PRINTS EN VINILO ADHESIVO RESISTENTE, IMPERMEABLES Y LAVABLES. 70 x 100 cm FULL COLOR.</v>
          </cell>
          <cell r="C3687" t="str">
            <v>UN</v>
          </cell>
          <cell r="D3687">
            <v>29750</v>
          </cell>
        </row>
        <row r="3688">
          <cell r="A3688">
            <v>11846</v>
          </cell>
          <cell r="B3688" t="str">
            <v>VINILOS ADHESIVOS DE 30 x 60 cm PARA SUPERFICIES PLANAS, CORTE REFILADO FULL COLOR BRILLANTE.</v>
          </cell>
          <cell r="C3688" t="str">
            <v>UN</v>
          </cell>
          <cell r="D3688">
            <v>66640</v>
          </cell>
        </row>
        <row r="3689">
          <cell r="A3689">
            <v>11847</v>
          </cell>
          <cell r="B3689" t="str">
            <v>TRANSFORMADOR TIPO PEDESTAL PARA AP DE 30 KVA 11.4/0.380-0.220KV EN ACEITE VEGETAL.</v>
          </cell>
          <cell r="C3689" t="str">
            <v>UN</v>
          </cell>
          <cell r="D3689">
            <v>14732200</v>
          </cell>
        </row>
        <row r="3690">
          <cell r="A3690">
            <v>11848</v>
          </cell>
          <cell r="B3690" t="str">
            <v>TRANSFORMADOR TIPO PEDESTAL PARA AP DE 45 KVA 11.4/0.380-0.220KV EN ACEITE VEGETAL.</v>
          </cell>
          <cell r="C3690" t="str">
            <v>UN</v>
          </cell>
          <cell r="D3690">
            <v>15351000</v>
          </cell>
        </row>
        <row r="3691">
          <cell r="A3691">
            <v>11849</v>
          </cell>
          <cell r="B3691" t="str">
            <v>TRANSFORMADOR TIPO PEDESTAL PARA AP DE 45 KVA 11.4/0.208-0.120KV EN ACEITE VEGETAL.</v>
          </cell>
          <cell r="C3691" t="str">
            <v>UN</v>
          </cell>
          <cell r="D3691">
            <v>4581500</v>
          </cell>
        </row>
        <row r="3692">
          <cell r="A3692">
            <v>11850</v>
          </cell>
          <cell r="B3692" t="str">
            <v>TRANSFORMADOR TIPO PEDESTAL PARA AP DE 75 KVA 11.4/0.208-0.120KV EN ACEITE VEGETAL.</v>
          </cell>
          <cell r="C3692" t="str">
            <v>UN</v>
          </cell>
          <cell r="D3692">
            <v>6312950</v>
          </cell>
        </row>
        <row r="3693">
          <cell r="A3693">
            <v>11851</v>
          </cell>
          <cell r="B3693" t="str">
            <v>TRANSFORMADOR TIPO PEDESTAL PARA AP DE 150 KVA 11.4/0.208-0.120KV EN ACEITE VEGETAL.</v>
          </cell>
          <cell r="C3693" t="str">
            <v>UN</v>
          </cell>
          <cell r="D3693">
            <v>9865100</v>
          </cell>
        </row>
        <row r="3694">
          <cell r="A3694">
            <v>11852</v>
          </cell>
          <cell r="B3694" t="str">
            <v>CABLE CONDUCTOR DE ALUMINIO REFORZADO DESNUDO, CALIBRE No. 2 AWG</v>
          </cell>
          <cell r="C3694" t="str">
            <v>ML</v>
          </cell>
          <cell r="D3694">
            <v>1450</v>
          </cell>
        </row>
        <row r="3695">
          <cell r="A3695">
            <v>11853</v>
          </cell>
          <cell r="B3695" t="str">
            <v>EMPALME DE DERIVACIÓN EN RESINA AP 839 (Empalme recto / Derivación resina)</v>
          </cell>
          <cell r="C3695" t="str">
            <v>ML</v>
          </cell>
          <cell r="D3695">
            <v>151176</v>
          </cell>
        </row>
        <row r="3696">
          <cell r="A3696">
            <v>11854</v>
          </cell>
          <cell r="B3696" t="str">
            <v>LUMINARIA LED RALED II RA02SII 16 LED 72 W</v>
          </cell>
          <cell r="C3696" t="str">
            <v>UN</v>
          </cell>
          <cell r="D3696">
            <v>851037</v>
          </cell>
        </row>
        <row r="3697">
          <cell r="A3697">
            <v>11855</v>
          </cell>
          <cell r="B3697" t="str">
            <v>LUMINARIA LED TÚNEL LED RA03VSII 32 LED 37 W</v>
          </cell>
          <cell r="C3697" t="str">
            <v>UN</v>
          </cell>
          <cell r="D3697">
            <v>1253963</v>
          </cell>
        </row>
        <row r="3698">
          <cell r="A3698">
            <v>11856</v>
          </cell>
          <cell r="B3698" t="str">
            <v>MALLA ELECTROSOLDADA S=150x150mm, Ø=8.5x8.5mm</v>
          </cell>
          <cell r="C3698" t="str">
            <v>KG</v>
          </cell>
          <cell r="D3698">
            <v>3094</v>
          </cell>
        </row>
        <row r="3699">
          <cell r="A3699">
            <v>11857</v>
          </cell>
          <cell r="B3699" t="str">
            <v>SUBESTACIÓN SUMERGIBLE NORMA CTS594 (Incl. Transporte, sumin, instal, pruebas y puesta en funcionamiento).EXCLUSIVA PARA ESPACIO PUBLICO. INCL. TRANSFORMADOR 30 KVA TRIFASICO, 11400/380-240V, 60HZ.</v>
          </cell>
          <cell r="C3699" t="str">
            <v>UN</v>
          </cell>
          <cell r="D3699">
            <v>499634279</v>
          </cell>
        </row>
        <row r="3700">
          <cell r="A3700">
            <v>11858</v>
          </cell>
          <cell r="B3700" t="str">
            <v>BARRAS DE ANCLAJE TIPO DYWIDAG (F=32mm)</v>
          </cell>
          <cell r="C3700" t="str">
            <v>ML</v>
          </cell>
          <cell r="D3700">
            <v>295260</v>
          </cell>
        </row>
        <row r="3701">
          <cell r="A3701">
            <v>11859</v>
          </cell>
          <cell r="B3701" t="str">
            <v>BARRAS DE ANCLAJE TIPO DYWIDAG (F=36mm)</v>
          </cell>
          <cell r="C3701" t="str">
            <v>ML</v>
          </cell>
          <cell r="D3701">
            <v>319844</v>
          </cell>
        </row>
        <row r="3702">
          <cell r="A3702">
            <v>11860</v>
          </cell>
          <cell r="B3702" t="str">
            <v>BARRAS DE ANCLAJE TIPO DYWIDAG (F=47mm)</v>
          </cell>
          <cell r="C3702" t="str">
            <v>ML</v>
          </cell>
          <cell r="D3702">
            <v>654702</v>
          </cell>
        </row>
        <row r="3703">
          <cell r="A3703">
            <v>11861</v>
          </cell>
          <cell r="B3703" t="str">
            <v>LUMINARIA LED TÚNEL LED RA03VSII 32 LED 21 W  120/277V</v>
          </cell>
          <cell r="C3703" t="str">
            <v>UN</v>
          </cell>
          <cell r="D3703">
            <v>1409912</v>
          </cell>
        </row>
        <row r="3704">
          <cell r="A3704">
            <v>11862</v>
          </cell>
          <cell r="B3704" t="str">
            <v>LUMINARIA LED RALED II 192L T2 103W</v>
          </cell>
          <cell r="C3704" t="str">
            <v>UN</v>
          </cell>
          <cell r="D3704">
            <v>1146446</v>
          </cell>
        </row>
        <row r="3705">
          <cell r="A3705">
            <v>11863</v>
          </cell>
          <cell r="B3705" t="str">
            <v>LUMINARIA LED  RALED I 64 LED . T2. 37W.</v>
          </cell>
          <cell r="C3705" t="str">
            <v>UN</v>
          </cell>
          <cell r="D3705">
            <v>862215</v>
          </cell>
        </row>
        <row r="3706">
          <cell r="A3706">
            <v>11864</v>
          </cell>
          <cell r="B3706" t="str">
            <v>CAJA METALICA PARA DERIVACION ET 925</v>
          </cell>
          <cell r="C3706" t="str">
            <v>UN</v>
          </cell>
          <cell r="D3706">
            <v>124950</v>
          </cell>
        </row>
        <row r="3707">
          <cell r="A3707">
            <v>11865</v>
          </cell>
          <cell r="B3707" t="str">
            <v>TUBERÍA DE CORAZA METÁLICA FLEXIBLE 2"</v>
          </cell>
          <cell r="C3707" t="str">
            <v>ML</v>
          </cell>
          <cell r="D3707">
            <v>10142</v>
          </cell>
        </row>
        <row r="3708">
          <cell r="A3708">
            <v>11866</v>
          </cell>
          <cell r="B3708" t="str">
            <v>TUBERÍA DE CORAZA METÁLICA FLEXIBLE 3/4"</v>
          </cell>
          <cell r="C3708" t="str">
            <v>ML</v>
          </cell>
          <cell r="D3708">
            <v>5200</v>
          </cell>
        </row>
        <row r="3709">
          <cell r="A3709">
            <v>11867</v>
          </cell>
          <cell r="B3709" t="str">
            <v>BOLARDO RETRÁCTIL CON LLAVE PARA CONTROL DE ESTACIONAMIENTOS. Incluye: Base metálica de alta resistencia, Bandas reflejantes, de 60x900 mm, peso: 5.5Kg</v>
          </cell>
          <cell r="C3709" t="str">
            <v>UN</v>
          </cell>
          <cell r="D3709">
            <v>121286</v>
          </cell>
        </row>
        <row r="3710">
          <cell r="A3710">
            <v>11868</v>
          </cell>
          <cell r="B3710" t="str">
            <v>CAJA PEQUEÑA DE CARTÓN</v>
          </cell>
          <cell r="C3710" t="str">
            <v>UN</v>
          </cell>
          <cell r="D3710">
            <v>3500</v>
          </cell>
        </row>
        <row r="3711">
          <cell r="A3711">
            <v>11869</v>
          </cell>
          <cell r="B3711" t="str">
            <v>LUMINARIA LED  RALED IIRA02SII  32 LED 72W</v>
          </cell>
          <cell r="C3711" t="str">
            <v>UN</v>
          </cell>
          <cell r="D3711">
            <v>1016657</v>
          </cell>
        </row>
        <row r="3712">
          <cell r="A3712">
            <v>11870</v>
          </cell>
          <cell r="B3712" t="str">
            <v>LOSETA PREFABRICADA EN CONCRETO MACIZO LISA A20 GRIS (20x20x6cm)</v>
          </cell>
          <cell r="C3712" t="str">
            <v>UN</v>
          </cell>
          <cell r="D3712">
            <v>1450</v>
          </cell>
        </row>
        <row r="3713">
          <cell r="A3713">
            <v>11871</v>
          </cell>
          <cell r="B3713" t="str">
            <v>BORRADO SEÑALIZACIÓN VIAL TIPO FRESADO CON MÁQUINA BERTELLI O SIMILAR</v>
          </cell>
          <cell r="C3713" t="str">
            <v>M2</v>
          </cell>
          <cell r="D3713">
            <v>33320</v>
          </cell>
        </row>
        <row r="3714">
          <cell r="A3714">
            <v>11872</v>
          </cell>
          <cell r="B3714" t="str">
            <v>FLEXIÓN DE ACERO ESTRUCTURAL</v>
          </cell>
          <cell r="C3714" t="str">
            <v>UN</v>
          </cell>
          <cell r="D3714">
            <v>119382</v>
          </cell>
        </row>
        <row r="3715">
          <cell r="A3715">
            <v>11873</v>
          </cell>
          <cell r="B3715" t="str">
            <v>FATIGA DE PANEL EN ALUMINIO</v>
          </cell>
          <cell r="C3715" t="str">
            <v>UN</v>
          </cell>
          <cell r="D3715">
            <v>4366085</v>
          </cell>
        </row>
        <row r="3716">
          <cell r="A3716">
            <v>11874</v>
          </cell>
          <cell r="B3716" t="str">
            <v>PUNZONAMIENTO DE PANEL EN ALUMINIO</v>
          </cell>
          <cell r="C3716" t="str">
            <v>UN</v>
          </cell>
          <cell r="D3716">
            <v>441280</v>
          </cell>
        </row>
        <row r="3717">
          <cell r="A3717">
            <v>11875</v>
          </cell>
          <cell r="B3717" t="str">
            <v>FATIGA DE PANEL EN CONCRETO PRETENSADO</v>
          </cell>
          <cell r="C3717" t="str">
            <v>UN</v>
          </cell>
          <cell r="D3717">
            <v>4366085</v>
          </cell>
        </row>
        <row r="3718">
          <cell r="A3718">
            <v>11876</v>
          </cell>
          <cell r="B3718" t="str">
            <v>FRAGILIDAD A BAJA TEMPERATURA</v>
          </cell>
          <cell r="C3718" t="str">
            <v>UN</v>
          </cell>
          <cell r="D3718">
            <v>434350</v>
          </cell>
        </row>
        <row r="3719">
          <cell r="A3719">
            <v>11877</v>
          </cell>
          <cell r="B3719" t="str">
            <v>PORCENTAJE MINIMO DE ZINC</v>
          </cell>
          <cell r="C3719" t="str">
            <v>UN</v>
          </cell>
          <cell r="D3719">
            <v>1309000</v>
          </cell>
        </row>
        <row r="3720">
          <cell r="A3720">
            <v>11878</v>
          </cell>
          <cell r="B3720" t="str">
            <v>PUNZONAMIENTO EN PLÁSTICO RÍGIDO</v>
          </cell>
          <cell r="C3720" t="str">
            <v>UN</v>
          </cell>
          <cell r="D3720">
            <v>441280</v>
          </cell>
        </row>
        <row r="3721">
          <cell r="A3721">
            <v>11879</v>
          </cell>
          <cell r="B3721" t="str">
            <v>LEVANTAMIENTO DE FALLAS EN ESTRUCTURA DE PAVIMENTO EN AFIRMADO CON EQUIPO DE ALTO RENDIMIENTO MEDIANTE CAPTURA DE IMÁGENES DE ALTA RESOLUCIÓN O SISTEMA LASER. Incluye movilización y carro escolta del</v>
          </cell>
          <cell r="C3721" t="str">
            <v>Km-Car</v>
          </cell>
          <cell r="D3721">
            <v>190400</v>
          </cell>
        </row>
        <row r="3722">
          <cell r="A3722">
            <v>11880</v>
          </cell>
          <cell r="B3722" t="str">
            <v>MÉTODOS PARA MUESTREO Y ENSAYOS DE UNIDADES DE MAMPOSTERÍA Y OTROS PRODUCTOS DE ARCILLA. COEFICIENTE DE SATURACIÓN</v>
          </cell>
          <cell r="C3722" t="str">
            <v>UN</v>
          </cell>
          <cell r="D3722">
            <v>53550</v>
          </cell>
        </row>
        <row r="3723">
          <cell r="A3723">
            <v>11881</v>
          </cell>
          <cell r="B3723" t="str">
            <v>RESISTENCIA A LA ABRASIÓN POR CHORRO DE ARENA (SANDBLASTING)</v>
          </cell>
          <cell r="C3723" t="str">
            <v>UN</v>
          </cell>
          <cell r="D3723">
            <v>57968</v>
          </cell>
        </row>
        <row r="3724">
          <cell r="A3724">
            <v>11882</v>
          </cell>
          <cell r="B3724" t="str">
            <v>PIEZA DE REMATE CURVA A117 PARA RAMPA TIPO C (600x400x450mm)</v>
          </cell>
          <cell r="C3724" t="str">
            <v>UN</v>
          </cell>
          <cell r="D3724">
            <v>105910</v>
          </cell>
        </row>
        <row r="3725">
          <cell r="A3725">
            <v>11883</v>
          </cell>
          <cell r="B3725" t="str">
            <v>SARDINEL ESPECIAL A116 PARA RAMPA TIPO C (600x600x350mm)</v>
          </cell>
          <cell r="C3725" t="str">
            <v>UN</v>
          </cell>
          <cell r="D3725">
            <v>85680</v>
          </cell>
        </row>
        <row r="3726">
          <cell r="A3726">
            <v>11884</v>
          </cell>
          <cell r="B3726" t="str">
            <v>BUTACO FALDEK EN CONCRETO GRIS (0.50x0.50m)</v>
          </cell>
          <cell r="C3726" t="str">
            <v>UN</v>
          </cell>
          <cell r="D3726">
            <v>440300</v>
          </cell>
        </row>
        <row r="3727">
          <cell r="A3727">
            <v>11885</v>
          </cell>
          <cell r="B3727" t="str">
            <v>PIEZA DE REMATE A115 PARA RAMPA VEHICULAR TIPO B (600x400x450mm)</v>
          </cell>
          <cell r="C3727" t="str">
            <v>UN</v>
          </cell>
          <cell r="D3727">
            <v>60560</v>
          </cell>
        </row>
        <row r="3728">
          <cell r="A3728">
            <v>11886</v>
          </cell>
          <cell r="B3728" t="str">
            <v>TEE HD EXTREMO LISO 3" x 3"</v>
          </cell>
          <cell r="C3728" t="str">
            <v>UN</v>
          </cell>
          <cell r="D3728">
            <v>180880</v>
          </cell>
        </row>
        <row r="3729">
          <cell r="A3729">
            <v>11887</v>
          </cell>
          <cell r="B3729" t="str">
            <v>KIT DE NIVELACIÓN PARA HIDRANTE DE DIÁMETRO 3", LONGITUD 300mm.</v>
          </cell>
          <cell r="C3729" t="str">
            <v>UN</v>
          </cell>
          <cell r="D3729">
            <v>277901</v>
          </cell>
        </row>
        <row r="3730">
          <cell r="A3730">
            <v>11888</v>
          </cell>
          <cell r="B3730" t="str">
            <v>SEÑAL VERTICAL PREVENTIVA SP-46B TIPO CUADRADO CON FLECHA. Lámina galvanizada Cal. 16, Ángulo de 2x14. Reflectivo diamante tipo XI, verde limón. Pintura electrostática.</v>
          </cell>
          <cell r="C3730" t="str">
            <v>UN</v>
          </cell>
          <cell r="D3730">
            <v>327250</v>
          </cell>
        </row>
        <row r="3731">
          <cell r="A3731">
            <v>11889</v>
          </cell>
          <cell r="B3731" t="str">
            <v>CANAL DE DRENAJE MONOLÍTICO EN CONCRETO POLIMÉRICO RD 100V, CLASE F900, COLOR NATURAL, H=26.5cm A=16cm, Long=100cm (Incluye rejilla).</v>
          </cell>
          <cell r="C3731" t="str">
            <v>UN</v>
          </cell>
          <cell r="D3731">
            <v>327568</v>
          </cell>
        </row>
        <row r="3732">
          <cell r="A3732">
            <v>11890</v>
          </cell>
          <cell r="B3732" t="str">
            <v>CANAL DE DRENAJE MONOLÍTICO EN CONCRETO POLIMÉRICO RD 150V, CLASE F900, COLOR NATURAL, H=28cm A=21cm, Long=100cm (Incluye rejilla).</v>
          </cell>
          <cell r="C3732" t="str">
            <v>UN</v>
          </cell>
          <cell r="D3732">
            <v>335663</v>
          </cell>
        </row>
        <row r="3733">
          <cell r="A3733">
            <v>11891</v>
          </cell>
          <cell r="B3733" t="str">
            <v>CANAL DE DRENAJE MONOLÍTICO EN CONCRETO POLIMÉRICO RD 150V, CLASE F900, COLOR NATURAL, H=38cm A=21cm, Long=100cm (Incluye rejilla).</v>
          </cell>
          <cell r="C3733" t="str">
            <v>UN</v>
          </cell>
          <cell r="D3733">
            <v>364606</v>
          </cell>
        </row>
        <row r="3734">
          <cell r="A3734">
            <v>11892</v>
          </cell>
          <cell r="B3734" t="str">
            <v>TELA KAMBREL GRAMAJE 90, COLOR BLANCO.</v>
          </cell>
          <cell r="C3734" t="str">
            <v>M2</v>
          </cell>
          <cell r="D3734">
            <v>857</v>
          </cell>
        </row>
        <row r="3735">
          <cell r="A3735">
            <v>11893</v>
          </cell>
          <cell r="B3735" t="str">
            <v>CUERDA NYLON D= 3mm</v>
          </cell>
          <cell r="C3735" t="str">
            <v>ML</v>
          </cell>
          <cell r="D3735">
            <v>266</v>
          </cell>
        </row>
        <row r="3736">
          <cell r="A3736">
            <v>11894</v>
          </cell>
          <cell r="B3736" t="str">
            <v>PERFORACIÓN HORIZONTAL PARA DUCTO DE POLIETILENO D=4", INCL. TUBERÍA (INCL. SUMINISTRO E INSTALACIÓN)</v>
          </cell>
          <cell r="C3736" t="str">
            <v>ML</v>
          </cell>
          <cell r="D3736">
            <v>486610</v>
          </cell>
        </row>
        <row r="3737">
          <cell r="A3737">
            <v>11895</v>
          </cell>
          <cell r="B3737" t="str">
            <v>VÁLVULA DE PIE ANTIGOLPE DE ARIETE - BRONCE D= 3".</v>
          </cell>
          <cell r="C3737" t="str">
            <v>UN</v>
          </cell>
          <cell r="D3737">
            <v>361641</v>
          </cell>
        </row>
        <row r="3738">
          <cell r="A3738">
            <v>11896</v>
          </cell>
          <cell r="B3738" t="str">
            <v>SOLDADURA SOLVENTE PARA CPVC (1/8 GLN)</v>
          </cell>
          <cell r="C3738" t="str">
            <v>UN</v>
          </cell>
          <cell r="D3738">
            <v>50750</v>
          </cell>
        </row>
        <row r="3739">
          <cell r="A3739">
            <v>11897</v>
          </cell>
          <cell r="B3739" t="str">
            <v>TUBERÍA CPVC DE 3/4"</v>
          </cell>
          <cell r="C3739" t="str">
            <v>ML</v>
          </cell>
          <cell r="D3739">
            <v>9829</v>
          </cell>
        </row>
        <row r="3740">
          <cell r="A3740">
            <v>11898</v>
          </cell>
          <cell r="B3740" t="str">
            <v>TUBERÍA CPVC DE 1/2"</v>
          </cell>
          <cell r="C3740" t="str">
            <v>ML</v>
          </cell>
          <cell r="D3740">
            <v>5977</v>
          </cell>
        </row>
        <row r="3741">
          <cell r="A3741">
            <v>11899</v>
          </cell>
          <cell r="B3741" t="str">
            <v>CODO 90° CPVC D=3/4"</v>
          </cell>
          <cell r="C3741" t="str">
            <v>UN</v>
          </cell>
          <cell r="D3741">
            <v>2367</v>
          </cell>
        </row>
        <row r="3742">
          <cell r="A3742">
            <v>11900</v>
          </cell>
          <cell r="B3742" t="str">
            <v>PUERTA PRACTICABLE DE MADERA 2 HOJAS. Suministro e instalación.</v>
          </cell>
          <cell r="C3742" t="str">
            <v>M2</v>
          </cell>
          <cell r="D3742">
            <v>1332800</v>
          </cell>
        </row>
        <row r="3743">
          <cell r="A3743">
            <v>11901</v>
          </cell>
          <cell r="B3743" t="str">
            <v>HERRAJE ANTI PÁNICO PARA PUERTA PRACTICABLE DE MADERA 2 HOJAS. Suministro e instalación.</v>
          </cell>
          <cell r="C3743" t="str">
            <v>UN</v>
          </cell>
          <cell r="D3743">
            <v>2737000</v>
          </cell>
        </row>
        <row r="3744">
          <cell r="A3744">
            <v>11902</v>
          </cell>
          <cell r="B3744" t="str">
            <v>UNIÓN UNIVERSAL PVC SOLDAR D=2"</v>
          </cell>
          <cell r="C3744" t="str">
            <v>UN</v>
          </cell>
          <cell r="D3744">
            <v>18000</v>
          </cell>
        </row>
        <row r="3745">
          <cell r="A3745">
            <v>11903</v>
          </cell>
          <cell r="B3745" t="str">
            <v>ACCESORIOS UNIÓN CPVC DE 1/2"</v>
          </cell>
          <cell r="C3745" t="str">
            <v>UN</v>
          </cell>
          <cell r="D3745">
            <v>951</v>
          </cell>
        </row>
        <row r="3746">
          <cell r="A3746">
            <v>11904</v>
          </cell>
          <cell r="B3746" t="str">
            <v>ACCESORIOS UNIÓN CPVC DE 3/4"</v>
          </cell>
          <cell r="C3746" t="str">
            <v>UN</v>
          </cell>
          <cell r="D3746">
            <v>1405</v>
          </cell>
        </row>
        <row r="3747">
          <cell r="A3747">
            <v>11905</v>
          </cell>
          <cell r="B3747" t="str">
            <v>ACCESORIOS CODO 90° CPVC DE 1/2"</v>
          </cell>
          <cell r="C3747" t="str">
            <v>UN</v>
          </cell>
          <cell r="D3747">
            <v>1310</v>
          </cell>
        </row>
        <row r="3748">
          <cell r="A3748">
            <v>11906</v>
          </cell>
          <cell r="B3748" t="str">
            <v>ACCESORIOS TEE CPVC DE 1/2"</v>
          </cell>
          <cell r="C3748" t="str">
            <v>UN</v>
          </cell>
          <cell r="D3748">
            <v>1739</v>
          </cell>
        </row>
        <row r="3749">
          <cell r="A3749">
            <v>11907</v>
          </cell>
          <cell r="B3749" t="str">
            <v>ACCESORIOS TEE CPVC DE 3/4"</v>
          </cell>
          <cell r="C3749" t="str">
            <v>UN</v>
          </cell>
          <cell r="D3749">
            <v>2754</v>
          </cell>
        </row>
        <row r="3750">
          <cell r="A3750">
            <v>11908</v>
          </cell>
          <cell r="B3750" t="str">
            <v>ADAPTADOR HEMBRA CPVC DE 3/4"</v>
          </cell>
          <cell r="C3750" t="str">
            <v>UN</v>
          </cell>
          <cell r="D3750">
            <v>2730</v>
          </cell>
        </row>
        <row r="3751">
          <cell r="A3751">
            <v>11909</v>
          </cell>
          <cell r="B3751" t="str">
            <v>ADAPTADOR MACHO CPVC DE 3/4"</v>
          </cell>
          <cell r="C3751" t="str">
            <v>UN</v>
          </cell>
          <cell r="D3751">
            <v>1754</v>
          </cell>
        </row>
        <row r="3752">
          <cell r="A3752">
            <v>11910</v>
          </cell>
          <cell r="B3752" t="str">
            <v>CODO CALLE GALVANIZADO Ø 1/2"</v>
          </cell>
          <cell r="C3752" t="str">
            <v>UN</v>
          </cell>
          <cell r="D3752">
            <v>1530</v>
          </cell>
        </row>
        <row r="3753">
          <cell r="A3753">
            <v>11911</v>
          </cell>
          <cell r="B3753" t="str">
            <v>ADAPTADOR HEMBRA CPVC DE 1/2"</v>
          </cell>
          <cell r="C3753" t="str">
            <v>UN</v>
          </cell>
          <cell r="D3753">
            <v>2238</v>
          </cell>
        </row>
        <row r="3754">
          <cell r="A3754">
            <v>11912</v>
          </cell>
          <cell r="B3754" t="str">
            <v>NIPLE GALVANIZADO Ø 1/2" x 8 cm</v>
          </cell>
          <cell r="C3754" t="str">
            <v>UN</v>
          </cell>
          <cell r="D3754">
            <v>2499</v>
          </cell>
        </row>
        <row r="3755">
          <cell r="A3755">
            <v>11913</v>
          </cell>
          <cell r="B3755" t="str">
            <v>TAPÓN GALVANIZADO Ø 1/2"</v>
          </cell>
          <cell r="C3755" t="str">
            <v>UN</v>
          </cell>
          <cell r="D3755">
            <v>893</v>
          </cell>
        </row>
        <row r="3756">
          <cell r="A3756">
            <v>11914</v>
          </cell>
          <cell r="B3756" t="str">
            <v>BUJE SOLDADO SANITARIA PVCS 4" x 2"</v>
          </cell>
          <cell r="C3756" t="str">
            <v>UN</v>
          </cell>
          <cell r="D3756">
            <v>8161</v>
          </cell>
        </row>
        <row r="3757">
          <cell r="A3757">
            <v>11915</v>
          </cell>
          <cell r="B3757" t="str">
            <v>BUJE SOLDADO SANITARIA PVCS 6" x 4"</v>
          </cell>
          <cell r="C3757" t="str">
            <v>UN</v>
          </cell>
          <cell r="D3757">
            <v>30977</v>
          </cell>
        </row>
        <row r="3758">
          <cell r="A3758">
            <v>11916</v>
          </cell>
          <cell r="B3758" t="str">
            <v>YEE SANITARIA PVCS REDUCIDA 6" x 4"</v>
          </cell>
          <cell r="C3758" t="str">
            <v>UN</v>
          </cell>
          <cell r="D3758">
            <v>101730</v>
          </cell>
        </row>
        <row r="3759">
          <cell r="A3759">
            <v>11917</v>
          </cell>
          <cell r="B3759" t="str">
            <v>ALFOMBRA MODULAR STRIPES MODULAR</v>
          </cell>
          <cell r="C3759" t="str">
            <v>M2</v>
          </cell>
          <cell r="D3759">
            <v>65000</v>
          </cell>
        </row>
        <row r="3760">
          <cell r="A3760">
            <v>11918</v>
          </cell>
          <cell r="B3760" t="str">
            <v>INTERRUPTORTRIPLE CONMUTABLE BLANCO</v>
          </cell>
          <cell r="C3760" t="str">
            <v>UN</v>
          </cell>
          <cell r="D3760">
            <v>8050</v>
          </cell>
        </row>
        <row r="3761">
          <cell r="A3761">
            <v>11919</v>
          </cell>
          <cell r="B3761" t="str">
            <v>PODA DE ESPECÍMENES MENORES A 5M (Incluye mano de obra)</v>
          </cell>
          <cell r="C3761" t="str">
            <v>UN</v>
          </cell>
          <cell r="D3761">
            <v>85001</v>
          </cell>
        </row>
        <row r="3762">
          <cell r="A3762">
            <v>11920</v>
          </cell>
          <cell r="B3762" t="str">
            <v>PODA RADICULAR (Incl. MdeO) Poda de raíz de especímenes de Rango 1. Incl. poda, aplicación de cicatrizante, astillado de residuos, limpieza del lugar, transporte y disposición final de residuos e info</v>
          </cell>
          <cell r="C3762" t="str">
            <v>UN</v>
          </cell>
          <cell r="D3762">
            <v>65000</v>
          </cell>
        </row>
        <row r="3763">
          <cell r="A3763">
            <v>11921</v>
          </cell>
          <cell r="B3763" t="str">
            <v>RIEGO DE ÁRBOL (Se aplica dosis de 40 litros por árbol)</v>
          </cell>
          <cell r="C3763" t="str">
            <v>UN</v>
          </cell>
          <cell r="D3763">
            <v>1701</v>
          </cell>
        </row>
        <row r="3764">
          <cell r="A3764">
            <v>11922</v>
          </cell>
          <cell r="B3764" t="str">
            <v>PODA DE ESPECÍMENES MAYORES A 5M (Incluye mano de obra)</v>
          </cell>
          <cell r="C3764" t="str">
            <v>UN</v>
          </cell>
          <cell r="D3764">
            <v>105000</v>
          </cell>
        </row>
        <row r="3765">
          <cell r="A3765">
            <v>11923</v>
          </cell>
          <cell r="B3765" t="str">
            <v>FERTILIZACIÓN EDÁFICA (Incluye mano de obra). Aplicación de 100 gramos de fertilizante por árbol.</v>
          </cell>
          <cell r="C3765" t="str">
            <v>UN</v>
          </cell>
          <cell r="D3765">
            <v>20000</v>
          </cell>
        </row>
        <row r="3766">
          <cell r="A3766">
            <v>11924</v>
          </cell>
          <cell r="B3766" t="str">
            <v>PODA RADICULAR (Incl. MdeO) Poda de raíz de especímenes de Rango . Incl. poda, aplicación de cicatrizante, astillado de residuos, limpieza del lugar, transporte y disposición final de residuos e info</v>
          </cell>
          <cell r="C3766" t="str">
            <v>UN</v>
          </cell>
          <cell r="D3766">
            <v>75000</v>
          </cell>
        </row>
        <row r="3767">
          <cell r="A3767">
            <v>11925</v>
          </cell>
          <cell r="B3767" t="str">
            <v>BORDILLO NO TRASPASABLE (Separador de Carril no rebasable) EN POLIETILENO DE ALTA DENSIDAD SIN PLOMO DE COLOR AMARILLO, SECCIONADO EN DOS UNIDADES, ALTURA MÍNIMA 15 cm, ANCHO 20 cm y LARGO 100 cm</v>
          </cell>
          <cell r="C3767" t="str">
            <v>UN</v>
          </cell>
          <cell r="D3767">
            <v>167399</v>
          </cell>
        </row>
        <row r="3768">
          <cell r="A3768">
            <v>11926</v>
          </cell>
          <cell r="B3768" t="str">
            <v>SEÑAL VERTICAL PREVENTIVA DE (60cm x 60cm) EN REFLECTIVO DE ALTA INTENSIDAD TIPO IV O SUPERIOR Y LÁMINA GALVANIZADA CAL. 16, INCLUYE PEDESTAL EN ÁNGULO</v>
          </cell>
          <cell r="C3768" t="str">
            <v>UN</v>
          </cell>
          <cell r="D3768">
            <v>171360</v>
          </cell>
        </row>
        <row r="3769">
          <cell r="A3769">
            <v>11927</v>
          </cell>
          <cell r="B3769" t="str">
            <v>SEÑAL VERTICAL PREVENTIVA DE (45cm x 45cm) EN REFLECTIVO DE ALTA INTENSIDAD TIPO IV O SUPERIOR Y LÁMINA GALVANIZADA CAL. 16, INCLUYE TUBO GALVANIZADO DE 2" DE DIÁMETRO INTERNO</v>
          </cell>
          <cell r="C3769" t="str">
            <v>UN</v>
          </cell>
          <cell r="D3769">
            <v>170170</v>
          </cell>
        </row>
        <row r="3770">
          <cell r="A3770">
            <v>11928</v>
          </cell>
          <cell r="B3770" t="str">
            <v>SEÑAL VERTICAL PREVENTIVA DE (60cm x 60cm) CON PLAQUETA (ALTO MÁXIMO DE 23cm) EN REFLECTIVO DE ALTA INTENSIDAD TIPO IV O SUPERIOR Y LÁMINA GALVANIZADA CAL. 16, INCLUYE PEDESTAL EN ÁNGULO</v>
          </cell>
          <cell r="C3770" t="str">
            <v>UN</v>
          </cell>
          <cell r="D3770">
            <v>214290</v>
          </cell>
        </row>
        <row r="3771">
          <cell r="A3771">
            <v>11929</v>
          </cell>
          <cell r="B3771" t="str">
            <v>SEÑAL VERTICAL INFORMATIVA DE (60cm x 60cm) EN REFLECTIVO DE ALTA INTENSIDAD TIPO IV O SUPERIOR Y LÁMINA GALVANIZADA CAL. 16, INCLUYE PEDESTAL EN ÁNGULO</v>
          </cell>
          <cell r="C3771" t="str">
            <v>UN</v>
          </cell>
          <cell r="D3771">
            <v>171360</v>
          </cell>
        </row>
        <row r="3772">
          <cell r="A3772">
            <v>11930</v>
          </cell>
          <cell r="B3772" t="str">
            <v>SEÑAL VERTICAL GRUPO DE REGLAMENTARIAS TIPO CIRCULO D=45cm. INCLUYE SUMINISTRO E INSTALACION.</v>
          </cell>
          <cell r="C3772" t="str">
            <v>UN</v>
          </cell>
          <cell r="D3772">
            <v>277613</v>
          </cell>
        </row>
        <row r="3773">
          <cell r="A3773">
            <v>11931</v>
          </cell>
          <cell r="B3773" t="str">
            <v>TAPA TI 480  D certificada con llave</v>
          </cell>
          <cell r="C3773" t="str">
            <v>UN</v>
          </cell>
          <cell r="D3773">
            <v>5795300</v>
          </cell>
        </row>
        <row r="3774">
          <cell r="A3774">
            <v>11932</v>
          </cell>
          <cell r="B3774" t="str">
            <v>LUMINARIA YOA MAXI 72 W</v>
          </cell>
          <cell r="C3774" t="str">
            <v>UN</v>
          </cell>
          <cell r="D3774">
            <v>2339183</v>
          </cell>
        </row>
        <row r="3775">
          <cell r="A3775">
            <v>11933</v>
          </cell>
          <cell r="B3775" t="str">
            <v>SOPORTE PARA LUMINARIA YOA MAXI 72 W</v>
          </cell>
          <cell r="C3775" t="str">
            <v>UN</v>
          </cell>
          <cell r="D3775">
            <v>52000</v>
          </cell>
        </row>
        <row r="3776">
          <cell r="A3776">
            <v>11934</v>
          </cell>
          <cell r="B3776" t="str">
            <v>FOTOCELDA PARA LUMINARIA YOA MAXI 72 W</v>
          </cell>
          <cell r="C3776" t="str">
            <v>UN</v>
          </cell>
          <cell r="D3776">
            <v>16327</v>
          </cell>
        </row>
        <row r="3777">
          <cell r="A3777">
            <v>11935</v>
          </cell>
          <cell r="B3777" t="str">
            <v>POSTE EN FIBRA DE VIDRIO H=6m</v>
          </cell>
          <cell r="C3777" t="str">
            <v>UN</v>
          </cell>
          <cell r="D3777">
            <v>1850300</v>
          </cell>
        </row>
        <row r="3778">
          <cell r="A3778">
            <v>11936</v>
          </cell>
          <cell r="B3778" t="str">
            <v>TRANSFORMADOR SEMISUMERGIBLE 112,5 KVA 11,4K/208-120V</v>
          </cell>
          <cell r="C3778" t="str">
            <v>UN</v>
          </cell>
          <cell r="D3778">
            <v>19278000</v>
          </cell>
        </row>
        <row r="3779">
          <cell r="A3779">
            <v>11937</v>
          </cell>
          <cell r="B3779" t="str">
            <v>MACROMEDIDOR TIPO WOLTMAN DE 2" HOMOLOGADO PARA ACUEDUCTO</v>
          </cell>
          <cell r="C3779" t="str">
            <v>UN</v>
          </cell>
          <cell r="D3779">
            <v>1838788</v>
          </cell>
        </row>
        <row r="3780">
          <cell r="A3780">
            <v>11938</v>
          </cell>
          <cell r="B3780" t="str">
            <v>BUJE SOLDADO PRESION PVC 3"X1 1/2" (REDUCCION CONCENTRICA)</v>
          </cell>
          <cell r="C3780" t="str">
            <v>UN</v>
          </cell>
          <cell r="D3780">
            <v>13616</v>
          </cell>
        </row>
        <row r="3781">
          <cell r="A3781">
            <v>11939</v>
          </cell>
          <cell r="B3781" t="str">
            <v>BUJE SOLDADO PRESION PVC 2"X3/4"</v>
          </cell>
          <cell r="C3781" t="str">
            <v>UN</v>
          </cell>
          <cell r="D3781">
            <v>4678</v>
          </cell>
        </row>
        <row r="3782">
          <cell r="A3782">
            <v>11940</v>
          </cell>
          <cell r="B3782" t="str">
            <v>REGISTRO DE BOLA 3"</v>
          </cell>
          <cell r="C3782" t="str">
            <v>UN</v>
          </cell>
          <cell r="D3782">
            <v>375743</v>
          </cell>
        </row>
        <row r="3783">
          <cell r="A3783">
            <v>11941</v>
          </cell>
          <cell r="B3783" t="str">
            <v>BUJE SOLDADO PRESION CPVC 3/4" x 1/2"</v>
          </cell>
          <cell r="C3783" t="str">
            <v>UN</v>
          </cell>
          <cell r="D3783">
            <v>1385</v>
          </cell>
        </row>
        <row r="3784">
          <cell r="A3784">
            <v>11942</v>
          </cell>
          <cell r="B3784" t="str">
            <v>TEE HD EXTREMO LISO 2"x2"</v>
          </cell>
          <cell r="C3784" t="str">
            <v>UN</v>
          </cell>
          <cell r="D3784">
            <v>63070</v>
          </cell>
        </row>
        <row r="3785">
          <cell r="A3785">
            <v>11943</v>
          </cell>
          <cell r="B3785" t="str">
            <v>REGISTRO DE BOLA 4"</v>
          </cell>
          <cell r="C3785" t="str">
            <v>UN</v>
          </cell>
          <cell r="D3785">
            <v>627487</v>
          </cell>
        </row>
        <row r="3786">
          <cell r="A3786">
            <v>11944</v>
          </cell>
          <cell r="B3786" t="str">
            <v>CODO HD EXTREMO LISO 45ºX3/4"</v>
          </cell>
          <cell r="C3786" t="str">
            <v>UN</v>
          </cell>
          <cell r="D3786">
            <v>1411</v>
          </cell>
        </row>
        <row r="3787">
          <cell r="A3787">
            <v>11945</v>
          </cell>
          <cell r="B3787" t="str">
            <v>UNION PVC (PRESION) D=1 1/2"</v>
          </cell>
          <cell r="C3787" t="str">
            <v>UN</v>
          </cell>
          <cell r="D3787">
            <v>2209</v>
          </cell>
        </row>
        <row r="3788">
          <cell r="A3788">
            <v>11946</v>
          </cell>
          <cell r="B3788" t="str">
            <v>UNION PVC (PRESION) D=3/4"</v>
          </cell>
          <cell r="C3788" t="str">
            <v>UN</v>
          </cell>
          <cell r="D3788">
            <v>538</v>
          </cell>
        </row>
        <row r="3789">
          <cell r="A3789">
            <v>11947</v>
          </cell>
          <cell r="B3789" t="str">
            <v>BUJE SOLDADO PRESION PVC 1 1/4" x 1/2"</v>
          </cell>
          <cell r="C3789" t="str">
            <v>UN</v>
          </cell>
          <cell r="D3789">
            <v>1981</v>
          </cell>
        </row>
        <row r="3790">
          <cell r="A3790">
            <v>11948</v>
          </cell>
          <cell r="B3790" t="str">
            <v>BUJE SOLDADO PRESIÓN PVC 2" x 1 1/4"</v>
          </cell>
          <cell r="C3790" t="str">
            <v>UN</v>
          </cell>
          <cell r="D3790">
            <v>4678</v>
          </cell>
        </row>
        <row r="3791">
          <cell r="A3791">
            <v>11949</v>
          </cell>
          <cell r="B3791" t="str">
            <v>BUJE SOLDADO PRESION PVC 2" x 1"</v>
          </cell>
          <cell r="C3791" t="str">
            <v>UN</v>
          </cell>
          <cell r="D3791">
            <v>4677</v>
          </cell>
        </row>
        <row r="3792">
          <cell r="A3792">
            <v>11950</v>
          </cell>
          <cell r="B3792" t="str">
            <v>COPA REDUCIDA GALVANIZADA HD 2" x 3/4"</v>
          </cell>
          <cell r="C3792" t="str">
            <v>UN</v>
          </cell>
          <cell r="D3792">
            <v>7021</v>
          </cell>
        </row>
        <row r="3793">
          <cell r="A3793">
            <v>11951</v>
          </cell>
          <cell r="B3793" t="str">
            <v>UNIÓN BRIDA x ACOPLE UNIVERSAL 3"</v>
          </cell>
          <cell r="C3793" t="str">
            <v>UN</v>
          </cell>
          <cell r="D3793">
            <v>119000</v>
          </cell>
        </row>
        <row r="3794">
          <cell r="A3794">
            <v>11952</v>
          </cell>
          <cell r="B3794" t="str">
            <v>UNIÓN BRIDA x ACOPLE UNIVERSAL 4"</v>
          </cell>
          <cell r="C3794" t="str">
            <v>UN</v>
          </cell>
          <cell r="D3794">
            <v>130900</v>
          </cell>
        </row>
        <row r="3795">
          <cell r="A3795">
            <v>11953</v>
          </cell>
          <cell r="B3795" t="str">
            <v>JUNTA ANTIVIBRATORIA D= 4"</v>
          </cell>
          <cell r="C3795" t="str">
            <v>UN</v>
          </cell>
          <cell r="D3795">
            <v>213486</v>
          </cell>
        </row>
        <row r="3796">
          <cell r="A3796">
            <v>11954</v>
          </cell>
          <cell r="B3796" t="str">
            <v>PASAMURO ACERO INOXIDABLE D= 1 1/2" x 50cm PARA TUBO DE 1"</v>
          </cell>
          <cell r="C3796" t="str">
            <v>UN</v>
          </cell>
          <cell r="D3796">
            <v>116620</v>
          </cell>
        </row>
        <row r="3797">
          <cell r="A3797">
            <v>11955</v>
          </cell>
          <cell r="B3797" t="str">
            <v>PASAMURO ACERO INOXIDABLE D= 4" x 50cm PARA TUBO DE 3"</v>
          </cell>
          <cell r="C3797" t="str">
            <v>UN</v>
          </cell>
          <cell r="D3797">
            <v>267750</v>
          </cell>
        </row>
        <row r="3798">
          <cell r="A3798">
            <v>11956</v>
          </cell>
          <cell r="B3798" t="str">
            <v>MANÓMETRO DE PRESIÓN 0 - 200 PSI</v>
          </cell>
          <cell r="C3798" t="str">
            <v>UN</v>
          </cell>
          <cell r="D3798">
            <v>14280</v>
          </cell>
        </row>
        <row r="3799">
          <cell r="A3799">
            <v>11957</v>
          </cell>
          <cell r="B3799" t="str">
            <v>TEE REDUCIDA PVC U.M. DE 4" x 3"</v>
          </cell>
          <cell r="C3799" t="str">
            <v>UN</v>
          </cell>
          <cell r="D3799">
            <v>338167</v>
          </cell>
        </row>
        <row r="3800">
          <cell r="A3800">
            <v>11958</v>
          </cell>
          <cell r="B3800" t="str">
            <v>PASAMURO ACERO INOXIDABLE D= 2 1/2" x 50cm PARA TUBO DE 2"</v>
          </cell>
          <cell r="C3800" t="str">
            <v>UN</v>
          </cell>
          <cell r="D3800">
            <v>184450</v>
          </cell>
        </row>
        <row r="3801">
          <cell r="A3801">
            <v>11959</v>
          </cell>
          <cell r="B3801" t="str">
            <v>BOMBA SUMERGIBLE AGUAS LLUVIAS 2" - 1.0 HP 110V 12 m ca 416 LPM</v>
          </cell>
          <cell r="C3801" t="str">
            <v>UN</v>
          </cell>
          <cell r="D3801">
            <v>580000</v>
          </cell>
        </row>
        <row r="3802">
          <cell r="A3802">
            <v>11960</v>
          </cell>
          <cell r="B3802" t="str">
            <v>ADAPTADOR MACHO CPVC DE 1/2"</v>
          </cell>
          <cell r="C3802" t="str">
            <v>UN</v>
          </cell>
          <cell r="D3802">
            <v>1427</v>
          </cell>
        </row>
        <row r="3803">
          <cell r="A3803">
            <v>11961</v>
          </cell>
          <cell r="B3803" t="str">
            <v>BLOQUE No. 3</v>
          </cell>
          <cell r="C3803" t="str">
            <v>UN</v>
          </cell>
          <cell r="D3803">
            <v>810</v>
          </cell>
        </row>
        <row r="3804">
          <cell r="A3804">
            <v>11962</v>
          </cell>
          <cell r="B3804" t="str">
            <v>BANCA VIRO EN CONCRETO DE 3 m DE LONGITUD Y 1730Kg DE PESO. (Incluye suministro e instalación y transporte. No incluye descargue).</v>
          </cell>
          <cell r="C3804" t="str">
            <v>UN</v>
          </cell>
          <cell r="D3804">
            <v>11305000</v>
          </cell>
        </row>
        <row r="3805">
          <cell r="A3805">
            <v>11963</v>
          </cell>
          <cell r="B3805" t="str">
            <v>BANCA BOLARDO M41 EN CONCRETO DE 0.40m x 0.40m</v>
          </cell>
          <cell r="C3805" t="str">
            <v>UN</v>
          </cell>
          <cell r="D3805">
            <v>129900</v>
          </cell>
        </row>
        <row r="3806">
          <cell r="A3806">
            <v>11964</v>
          </cell>
          <cell r="B3806" t="str">
            <v>BOLARDO KINDEN EN CONCRETO.</v>
          </cell>
          <cell r="C3806" t="str">
            <v>UN</v>
          </cell>
          <cell r="D3806">
            <v>380800</v>
          </cell>
        </row>
        <row r="3807">
          <cell r="A3807">
            <v>11965</v>
          </cell>
          <cell r="B3807" t="str">
            <v>TRANSFORMADOR SEMISUMERGIBLE 300 KVA 11,4K/208-120V</v>
          </cell>
          <cell r="C3807" t="str">
            <v>UN</v>
          </cell>
          <cell r="D3807">
            <v>26989200</v>
          </cell>
        </row>
        <row r="3808">
          <cell r="A3808">
            <v>11966</v>
          </cell>
          <cell r="B3808" t="str">
            <v>MEZCLA ASFÁLTICA EN CALIENTE DENSA MDC19</v>
          </cell>
          <cell r="C3808" t="str">
            <v>M3</v>
          </cell>
          <cell r="D3808">
            <v>404600</v>
          </cell>
        </row>
        <row r="3809">
          <cell r="A3809">
            <v>11967</v>
          </cell>
          <cell r="B3809" t="str">
            <v>MEZCLA ASFÁLTICA EN CALIENTE DENSA MDC25</v>
          </cell>
          <cell r="C3809" t="str">
            <v>M3</v>
          </cell>
          <cell r="D3809">
            <v>409455</v>
          </cell>
        </row>
        <row r="3810">
          <cell r="A3810">
            <v>11968</v>
          </cell>
          <cell r="B3810" t="str">
            <v>BASE GRANULAR CLASE A (BGA_BG38) o (BGA_BG25)</v>
          </cell>
          <cell r="C3810" t="str">
            <v>M3</v>
          </cell>
          <cell r="D3810">
            <v>92677</v>
          </cell>
        </row>
        <row r="3811">
          <cell r="A3811">
            <v>11969</v>
          </cell>
          <cell r="B3811" t="str">
            <v>AGREGADOS RECICLADOS PARA SUBBASE GRANULAR (AR_SBG50)</v>
          </cell>
          <cell r="C3811" t="str">
            <v>M3</v>
          </cell>
          <cell r="D3811">
            <v>79968</v>
          </cell>
        </row>
        <row r="3812">
          <cell r="A3812">
            <v>11970</v>
          </cell>
          <cell r="B3812" t="str">
            <v>GEOTEXTIL TEJIDO PARA SEPARACIÓN</v>
          </cell>
          <cell r="C3812" t="str">
            <v>M2</v>
          </cell>
          <cell r="D3812">
            <v>4730</v>
          </cell>
        </row>
        <row r="3813">
          <cell r="A3813">
            <v>11971</v>
          </cell>
          <cell r="B3813" t="str">
            <v>JARDINERA FALDEK EN CONCRETO GRIS AUTOPORTANTE (Dimensiones (0.50 X 0.50) m, peso = 91 kg)</v>
          </cell>
          <cell r="C3813" t="str">
            <v>UN</v>
          </cell>
          <cell r="D3813">
            <v>535500</v>
          </cell>
        </row>
        <row r="3814">
          <cell r="A3814">
            <v>11972</v>
          </cell>
          <cell r="B3814" t="str">
            <v>CANAL DE DRENAJE MONOLÍTICO Y REJA EN CONCRETO POLIMÉRICO RD 150V H480 F900 (1.00 X 0.21 X 0.48) m</v>
          </cell>
          <cell r="C3814" t="str">
            <v>UN</v>
          </cell>
          <cell r="D3814">
            <v>490003</v>
          </cell>
        </row>
        <row r="3815">
          <cell r="A3815">
            <v>11973</v>
          </cell>
          <cell r="B3815" t="str">
            <v>CANAL DE DRENAJE MONOLÍTICO Y REJA EN CONCRETO POLÍMERICO PD 100V H230 D400 (1.00 X 0.15 X 0.23) m</v>
          </cell>
          <cell r="C3815" t="str">
            <v>UN</v>
          </cell>
          <cell r="D3815">
            <v>184450</v>
          </cell>
        </row>
        <row r="3816">
          <cell r="A3816">
            <v>11974</v>
          </cell>
          <cell r="B3816" t="str">
            <v>CANAL DE DRENAJE MONOLÍTICO Y REJA EN CONCRETO POLÍMERICO RD 200V H330 F900 (1.00 X 0.26 X 0.33) m</v>
          </cell>
          <cell r="C3816" t="str">
            <v>UN</v>
          </cell>
          <cell r="D3816">
            <v>438039</v>
          </cell>
        </row>
        <row r="3817">
          <cell r="A3817">
            <v>11975</v>
          </cell>
          <cell r="B3817" t="str">
            <v>PERFORACIÓN HORIZONTAL PARA DUCTO DE POLIETILENO D=10", INCL. BENTONITA Y POLÍMEROS REQUERIDOS E INSTALACIÓN DE TUBERÍA</v>
          </cell>
          <cell r="C3817" t="str">
            <v>ML</v>
          </cell>
          <cell r="D3817">
            <v>605700</v>
          </cell>
        </row>
        <row r="3818">
          <cell r="A3818">
            <v>11976</v>
          </cell>
          <cell r="B3818" t="str">
            <v>EQUIPO DE ELECTROFUSIÓN DE 20 mm A 350 mm (Incluye certificado de calibración).</v>
          </cell>
          <cell r="C3818" t="str">
            <v>UN</v>
          </cell>
          <cell r="D3818">
            <v>6485500</v>
          </cell>
        </row>
        <row r="3819">
          <cell r="A3819">
            <v>11977</v>
          </cell>
          <cell r="B3819" t="str">
            <v>TAPON HD EXTREMO JUNTA HIDRÁULICA D=3"</v>
          </cell>
          <cell r="C3819" t="str">
            <v>UN</v>
          </cell>
          <cell r="D3819">
            <v>93594</v>
          </cell>
        </row>
        <row r="3820">
          <cell r="A3820">
            <v>11978</v>
          </cell>
          <cell r="B3820" t="str">
            <v>TEE HD EXTREMO JUNTA HIDRÁULICA 10"x6"</v>
          </cell>
          <cell r="C3820" t="str">
            <v>UN</v>
          </cell>
          <cell r="D3820">
            <v>1234030</v>
          </cell>
        </row>
        <row r="3821">
          <cell r="A3821">
            <v>11979</v>
          </cell>
          <cell r="B3821" t="str">
            <v>CODO HD EXTREMO JUNTA HIDRÁULICA PARA PVC 22.5ºX2"</v>
          </cell>
          <cell r="C3821" t="str">
            <v>UN</v>
          </cell>
          <cell r="D3821">
            <v>71400</v>
          </cell>
        </row>
        <row r="3822">
          <cell r="A3822">
            <v>11980</v>
          </cell>
          <cell r="B3822" t="str">
            <v>ALQUILER ENTIBADO METÁLICO TIPO CAJÓN (E1A-E1B) O DESLIZANTE (E2) SEGÚN NORMA EAAB</v>
          </cell>
          <cell r="C3822" t="str">
            <v>M2</v>
          </cell>
          <cell r="D3822">
            <v>38080</v>
          </cell>
        </row>
        <row r="3823">
          <cell r="A3823">
            <v>11981</v>
          </cell>
          <cell r="B3823" t="str">
            <v>PLANTACIÓN DE ÁRBOL CARISECO H= 1.5 m (Incl. aplicación y mezcla de sustrato, tutor, amarre y siembra. Incl. transporte y disposición final de sobrantes en sitio autorizado. Suministro y plantación).</v>
          </cell>
          <cell r="C3823" t="str">
            <v>UN</v>
          </cell>
          <cell r="D3823">
            <v>234275</v>
          </cell>
        </row>
        <row r="3824">
          <cell r="A3824">
            <v>11982</v>
          </cell>
          <cell r="B3824" t="str">
            <v>PALMA ALEJANDRA H= 1.5 m (Incluye aplicación y mezcla se sustrato, tutor, amarre y siembra. Incluye transporte y disposición final de sobrantes en sitio autorizado. Suministro y plantación)</v>
          </cell>
          <cell r="C3824" t="str">
            <v>UN</v>
          </cell>
          <cell r="D3824">
            <v>258275</v>
          </cell>
        </row>
        <row r="3825">
          <cell r="A3825">
            <v>11983</v>
          </cell>
          <cell r="B3825" t="str">
            <v>SIETECUEROS H= 1.5 m (Incluye aplicación y mezcla se sustrato, tutor, amarre y siembra. Incluye transporte y disposición final de sobrantes en sitio autorizado. Suministro y plantación)</v>
          </cell>
          <cell r="C3825" t="str">
            <v>UN</v>
          </cell>
          <cell r="D3825">
            <v>233275</v>
          </cell>
        </row>
        <row r="3826">
          <cell r="A3826">
            <v>11984</v>
          </cell>
          <cell r="B3826" t="str">
            <v>CLORURO DE CALCIO (En perlas)</v>
          </cell>
          <cell r="C3826" t="str">
            <v>KG</v>
          </cell>
          <cell r="D3826">
            <v>4106</v>
          </cell>
        </row>
        <row r="3827">
          <cell r="A3827">
            <v>11985</v>
          </cell>
          <cell r="B3827" t="str">
            <v>PERFORACIÓN HORIZONTAL PARA DUCTO DE POLIETILENO D=8", INCL. BENTONITA Y POLÍMEROS REQUERIDOS E INSTALACIÓN DE TUBERÍA</v>
          </cell>
          <cell r="C3827" t="str">
            <v>ML</v>
          </cell>
          <cell r="D3827">
            <v>1095535</v>
          </cell>
        </row>
        <row r="3828">
          <cell r="A3828">
            <v>11986</v>
          </cell>
          <cell r="B3828" t="str">
            <v>LOSETA PODOTACTIL EN POLIURETANO. ANCHO 0,40m. ACABADOS SEGÚN NORMA NTC 5610. DEC. 308/2018. INCLUYE LIMPIEZA Y ALISTAMIENTO DE SUPERFICIE. INCLUYE TODOS LOS ELEMENTOS DE COLOCACION, FIJACION Y MANO</v>
          </cell>
          <cell r="C3828" t="str">
            <v>ML</v>
          </cell>
          <cell r="D3828">
            <v>56406</v>
          </cell>
        </row>
        <row r="3829">
          <cell r="A3829">
            <v>11987</v>
          </cell>
          <cell r="B3829" t="str">
            <v>CUCHARO H= 1.5 m (Incluye aplicación y mezcla se sustrato, tutor, amarre y siembra. Incluye transporte y disposición final de sobrantes en sitio autorizado. Suministro y plantación).</v>
          </cell>
          <cell r="C3829" t="str">
            <v>UN</v>
          </cell>
          <cell r="D3829">
            <v>260670</v>
          </cell>
        </row>
        <row r="3830">
          <cell r="A3830">
            <v>11988</v>
          </cell>
          <cell r="B3830" t="str">
            <v>TELA PARA CERRAMIENTO 55 gr/m2, COLOR BLANCO, ANCHO = 2.10m</v>
          </cell>
          <cell r="C3830" t="str">
            <v>ML</v>
          </cell>
          <cell r="D3830">
            <v>1601</v>
          </cell>
        </row>
        <row r="3831">
          <cell r="A3831">
            <v>11989</v>
          </cell>
          <cell r="B3831" t="str">
            <v>ESPUMA DE POLIETILENO, ANCHO = 1.00 m,  ESPESOR = 5 mm</v>
          </cell>
          <cell r="C3831" t="str">
            <v>ML</v>
          </cell>
          <cell r="D3831">
            <v>3000</v>
          </cell>
        </row>
        <row r="3832">
          <cell r="A3832">
            <v>11990</v>
          </cell>
          <cell r="B3832" t="str">
            <v>HELECHO MACHO (Incluye suministro y transporte)</v>
          </cell>
          <cell r="C3832" t="str">
            <v>UN</v>
          </cell>
          <cell r="D3832">
            <v>2500</v>
          </cell>
        </row>
        <row r="3833">
          <cell r="A3833">
            <v>11991</v>
          </cell>
          <cell r="B3833" t="str">
            <v>PERFORACIÓN HORIZONTAL PARA DUCTO DE POLIETILENO D=6", INCLUYE TUBERÍA (Incluye suministro e instalación)</v>
          </cell>
          <cell r="C3833" t="str">
            <v>ML</v>
          </cell>
          <cell r="D3833">
            <v>804504</v>
          </cell>
        </row>
        <row r="3834">
          <cell r="A3834">
            <v>11992</v>
          </cell>
          <cell r="B3834" t="str">
            <v>PERFORACIÓN HORIZONTAL PARA DUCTO DE POLIETILENO D=12", INCLUYE TUBERÍA (Incluye suministro e instalación)</v>
          </cell>
          <cell r="C3834" t="str">
            <v>ML</v>
          </cell>
          <cell r="D3834">
            <v>1651264</v>
          </cell>
        </row>
        <row r="3835">
          <cell r="A3835">
            <v>11993</v>
          </cell>
          <cell r="B3835" t="str">
            <v>ADAPTADOR TERMINAL CAMPANA PVC D=2"</v>
          </cell>
          <cell r="C3835" t="str">
            <v>UN</v>
          </cell>
          <cell r="D3835">
            <v>3894</v>
          </cell>
        </row>
        <row r="3836">
          <cell r="A3836">
            <v>11994</v>
          </cell>
          <cell r="B3836" t="str">
            <v>TEE 6"x6" PE100, PN 16 ELECTROFUSIÓN</v>
          </cell>
          <cell r="C3836" t="str">
            <v>UN</v>
          </cell>
          <cell r="D3836">
            <v>353630</v>
          </cell>
        </row>
        <row r="3837">
          <cell r="A3837">
            <v>11995</v>
          </cell>
          <cell r="B3837" t="str">
            <v>REDUCCIÓN CONCÉNTRICA PE100 PN16 6"X4"</v>
          </cell>
          <cell r="C3837" t="str">
            <v>UN</v>
          </cell>
          <cell r="D3837">
            <v>141747</v>
          </cell>
        </row>
        <row r="3838">
          <cell r="A3838">
            <v>11996</v>
          </cell>
          <cell r="B3838" t="str">
            <v>TAPON HD EXTREMO JUNTA HIDRÁULICA D=12"</v>
          </cell>
          <cell r="C3838" t="str">
            <v>UN</v>
          </cell>
          <cell r="D3838">
            <v>737229</v>
          </cell>
        </row>
        <row r="3839">
          <cell r="A3839">
            <v>11997</v>
          </cell>
          <cell r="B3839" t="str">
            <v>BASE GRANULAR CLASE B (BGB_BG38) o (BGB_BG25)</v>
          </cell>
          <cell r="C3839" t="str">
            <v>M3</v>
          </cell>
          <cell r="D3839">
            <v>84252</v>
          </cell>
        </row>
        <row r="3840">
          <cell r="A3840">
            <v>11998</v>
          </cell>
          <cell r="B3840" t="str">
            <v>BARRERA DE SEGURIDAD - SEPARADOR CICLORUTA TIPO A-165 SIN ANCLAJE (0.53m x 0.60m x 1.50m) COLOR GRIS RESISTENCIA CONCRETO 28 Mpa</v>
          </cell>
          <cell r="C3840" t="str">
            <v>UN</v>
          </cell>
          <cell r="D3840">
            <v>257050</v>
          </cell>
        </row>
        <row r="3841">
          <cell r="A3841">
            <v>12002</v>
          </cell>
          <cell r="B3841" t="str">
            <v>ALCOHOL ANTISÉPTICO (ALCOHOL AL 70%). (Según Apéndice Bioseguridad Covid 19)_ Exento de IVA de forma temporal</v>
          </cell>
          <cell r="C3841" t="str">
            <v>GLN</v>
          </cell>
          <cell r="D3841">
            <v>25850</v>
          </cell>
        </row>
        <row r="3842">
          <cell r="A3842">
            <v>12003</v>
          </cell>
          <cell r="B3842" t="str">
            <v>TOALLAS DE PAPEL PARA MANOS. TIPO Z.  DOBLE HOJA. (PAQUETE 150 HOJAS)_(Según Apéndice Bioseguridad Covid 19)</v>
          </cell>
          <cell r="C3842" t="str">
            <v>UN</v>
          </cell>
          <cell r="D3842">
            <v>5700</v>
          </cell>
        </row>
        <row r="3843">
          <cell r="A3843">
            <v>12004</v>
          </cell>
          <cell r="B3843" t="str">
            <v>DISPENSADOR PLÁSTICO DE TOALLAS TIPO Z_(Según Apéndice Bioseguridad Covid 19)</v>
          </cell>
          <cell r="C3843" t="str">
            <v>UN</v>
          </cell>
          <cell r="D3843">
            <v>35900</v>
          </cell>
        </row>
        <row r="3844">
          <cell r="A3844">
            <v>12005</v>
          </cell>
          <cell r="B3844" t="str">
            <v>MESA PLÁSTICA DE 0.72m x 0.72m x 0.72m._(Según Apéndice Bioseguridad Covid 19)</v>
          </cell>
          <cell r="C3844" t="str">
            <v>UN</v>
          </cell>
          <cell r="D3844">
            <v>60900</v>
          </cell>
        </row>
        <row r="3845">
          <cell r="A3845">
            <v>12006</v>
          </cell>
          <cell r="B3845" t="str">
            <v>TERMÓMETRO INFRARROJO PARA USO EN HUMANOS, LIBRE DE CONTACTO, IMPERMEABLE. (Según Apéndice Bioseguridad Covid 19)_ Exento de IVA de forma temporal</v>
          </cell>
          <cell r="C3845" t="str">
            <v>UN</v>
          </cell>
          <cell r="D3845">
            <v>294109</v>
          </cell>
        </row>
        <row r="3846">
          <cell r="A3846">
            <v>12010</v>
          </cell>
          <cell r="B3846" t="str">
            <v>JABÓN LIQUIDO PARA MANOS. (Según Apéndice Bioseguridad Covid 19)_ Exento de IVA de forma temporal</v>
          </cell>
          <cell r="C3846" t="str">
            <v>GLN</v>
          </cell>
          <cell r="D3846">
            <v>18000</v>
          </cell>
        </row>
        <row r="3847">
          <cell r="A3847">
            <v>12011</v>
          </cell>
          <cell r="B3847" t="str">
            <v>LAVAMANOS PORTÁTIL EN ACERO INOXIDABLE CON DOS TANQUES PARA AGUA LIMPIA Y RESIDUAL DE 20 LT C/U_ (Según Apéndice Bioseguridad Covid 19)</v>
          </cell>
          <cell r="C3847" t="str">
            <v>UN</v>
          </cell>
          <cell r="D3847">
            <v>940000</v>
          </cell>
        </row>
        <row r="3848">
          <cell r="A3848">
            <v>12015</v>
          </cell>
          <cell r="B3848" t="str">
            <v>GEL ANTIBACTERIAL Antiséptico para manos sin enjuague, a base de glicerina, alcohol antiséptico al 70%, contenido máx. de agua 30%.(Según Apéndice Bioseguridad Covid 19)_ Exento IVA  de forma temporal</v>
          </cell>
          <cell r="C3848" t="str">
            <v>LT</v>
          </cell>
          <cell r="D3848">
            <v>12000</v>
          </cell>
        </row>
        <row r="3849">
          <cell r="A3849">
            <v>12017</v>
          </cell>
          <cell r="B3849" t="str">
            <v>FUMIGADORA DE ESPALDA. ASPERSOR BOMBA MANUAL 20 LITROS. DESINFECCIÓN_ (Según Apéndice Bioseguridad Covid 19)</v>
          </cell>
          <cell r="C3849" t="str">
            <v>UN</v>
          </cell>
          <cell r="D3849">
            <v>211235</v>
          </cell>
        </row>
        <row r="3850">
          <cell r="A3850">
            <v>12019</v>
          </cell>
          <cell r="B3850" t="str">
            <v>BIG BAG TELA POLIPROPILENO R220 GM/2  Rollo de 100m -  100cm x 100cm x 160cm Solapa/Fondo Ciego. Reata 25/30  blancos</v>
          </cell>
          <cell r="C3850" t="str">
            <v>UN</v>
          </cell>
          <cell r="D3850">
            <v>33000</v>
          </cell>
        </row>
        <row r="3851">
          <cell r="A3851">
            <v>12020</v>
          </cell>
          <cell r="B3851" t="str">
            <v>CARGUE, TRANSPORTE Y DISPOSICIÓN FINAL DE MADERA.</v>
          </cell>
          <cell r="C3851" t="str">
            <v>KG</v>
          </cell>
          <cell r="D3851">
            <v>21420</v>
          </cell>
        </row>
        <row r="3852">
          <cell r="A3852">
            <v>12021</v>
          </cell>
          <cell r="B3852" t="str">
            <v>CARGUE, TRANSPORTE Y DISPOSICIÓN FINAL DE RESIDUOS TIPO AGLOMERADO Y GUADUA.</v>
          </cell>
          <cell r="C3852" t="str">
            <v>KG</v>
          </cell>
          <cell r="D3852">
            <v>47600</v>
          </cell>
        </row>
        <row r="3853">
          <cell r="A3853">
            <v>12022</v>
          </cell>
          <cell r="B3853" t="str">
            <v>OVEROL TYVEK BLANCO</v>
          </cell>
          <cell r="C3853" t="str">
            <v>UN</v>
          </cell>
          <cell r="D3853">
            <v>21300</v>
          </cell>
        </row>
        <row r="3854">
          <cell r="A3854">
            <v>12023</v>
          </cell>
          <cell r="B3854" t="str">
            <v>RESPIRADOR ELASTOMÉRICO MEDIA CARA</v>
          </cell>
          <cell r="C3854" t="str">
            <v>UN</v>
          </cell>
          <cell r="D3854">
            <v>42143</v>
          </cell>
        </row>
        <row r="3855">
          <cell r="A3855">
            <v>12024</v>
          </cell>
          <cell r="B3855" t="str">
            <v>FILTRO P-100 PARTÍCULAS S/ACEITE HUMOS METÁLICOS VAPORES</v>
          </cell>
          <cell r="C3855" t="str">
            <v>PAR</v>
          </cell>
          <cell r="D3855">
            <v>32326</v>
          </cell>
        </row>
        <row r="3856">
          <cell r="A3856">
            <v>12025</v>
          </cell>
          <cell r="B3856" t="str">
            <v>MONOGAFAS CON VENTILACIÓN DIRECTA</v>
          </cell>
          <cell r="C3856" t="str">
            <v>PAR</v>
          </cell>
          <cell r="D3856">
            <v>24500</v>
          </cell>
        </row>
        <row r="3857">
          <cell r="A3857">
            <v>12026</v>
          </cell>
          <cell r="B3857" t="str">
            <v>GORRO DESECHABLE COFIA BLANCO</v>
          </cell>
          <cell r="C3857" t="str">
            <v>UN</v>
          </cell>
          <cell r="D3857">
            <v>145</v>
          </cell>
        </row>
        <row r="3858">
          <cell r="A3858">
            <v>12027</v>
          </cell>
          <cell r="B3858" t="str">
            <v>VYNIPEL DE 50cm x 50cm CALIBRE 6</v>
          </cell>
          <cell r="C3858" t="str">
            <v>ROLLO</v>
          </cell>
          <cell r="D3858">
            <v>28000</v>
          </cell>
        </row>
        <row r="3859">
          <cell r="A3859">
            <v>12028</v>
          </cell>
          <cell r="B3859" t="str">
            <v>DISPOSICIÓN FINAL DE RESIDUOS PELIGROSOS(MATERIALES CON CARACTERÍSTICAS DE PELIGROSIDAD TÓXICA, CORROSIVO, INFLAMABLES, EXPLOSIVOS Y/O ESPECIALES (RESIDUOS APROVECHABLES MEZCLADOS, COLCHONES, SOFÁS, F</v>
          </cell>
          <cell r="C3859" t="str">
            <v>KG</v>
          </cell>
          <cell r="D3859">
            <v>1550</v>
          </cell>
        </row>
        <row r="3860">
          <cell r="A3860">
            <v>12029</v>
          </cell>
          <cell r="B3860" t="str">
            <v>PETO PVC</v>
          </cell>
          <cell r="C3860" t="str">
            <v>UN</v>
          </cell>
          <cell r="D3860">
            <v>145</v>
          </cell>
        </row>
        <row r="3861">
          <cell r="A3861">
            <v>12030</v>
          </cell>
          <cell r="B3861" t="str">
            <v>CANECA PLÁSTICA CON TAPA 60 LTS</v>
          </cell>
          <cell r="C3861" t="str">
            <v>UN</v>
          </cell>
          <cell r="D3861">
            <v>65000</v>
          </cell>
        </row>
        <row r="3862">
          <cell r="A3862">
            <v>12031</v>
          </cell>
          <cell r="B3862" t="str">
            <v>TAPABOCAS N95 SIN FILTRO. (Según Apéndice Bioseguridad Covid 19)_ Exento de IVA de forma temporal</v>
          </cell>
          <cell r="C3862" t="str">
            <v>UN</v>
          </cell>
          <cell r="D3862">
            <v>7000</v>
          </cell>
        </row>
        <row r="3863">
          <cell r="A3863">
            <v>12038</v>
          </cell>
          <cell r="B3863" t="str">
            <v>SERVICIO ESPECIAL DE RECOLECCIÓN A PARTIR DE CAJAS DE AMPLIROLL - APYO CON MAQUINARIA. - RECOLECCIÓN POR M3 AFORO No. 1 (Incluye pajarita)</v>
          </cell>
          <cell r="C3863" t="str">
            <v>KG</v>
          </cell>
          <cell r="D3863">
            <v>44511</v>
          </cell>
        </row>
        <row r="3864">
          <cell r="A3864">
            <v>12039</v>
          </cell>
          <cell r="B3864" t="str">
            <v>TAPABOCAS DESECHABLE. (Según Apéndice Bioseguridad Covid 19)_ Exento de IVA de forma temporal</v>
          </cell>
          <cell r="C3864" t="str">
            <v>UN</v>
          </cell>
          <cell r="D3864">
            <v>1200</v>
          </cell>
        </row>
        <row r="3865">
          <cell r="A3865">
            <v>12040</v>
          </cell>
          <cell r="B3865" t="str">
            <v>HIPOCLORITO - (Según Apéndice Bioseguridad Covid 19)_ Exento de IVA de forma temporal</v>
          </cell>
          <cell r="C3865" t="str">
            <v>LT</v>
          </cell>
          <cell r="D3865">
            <v>1737</v>
          </cell>
        </row>
        <row r="3866">
          <cell r="A3866">
            <v>12041</v>
          </cell>
          <cell r="B3866" t="str">
            <v>LOSETA LISA BICAPA TPO A40 (60 X 20 x 6) cm COLOR GRIS CLARO (No incluye transporte)</v>
          </cell>
          <cell r="C3866" t="str">
            <v>M2</v>
          </cell>
          <cell r="D3866">
            <v>130007.5</v>
          </cell>
        </row>
        <row r="3867">
          <cell r="A3867">
            <v>12042</v>
          </cell>
          <cell r="B3867" t="str">
            <v>LOSETA LISA BICAPA TPO A40 (60 X 20 x 6) cm COLOR GRIS MEDIO (No incluye transporte)</v>
          </cell>
          <cell r="C3867" t="str">
            <v>M2</v>
          </cell>
          <cell r="D3867">
            <v>150280.34</v>
          </cell>
        </row>
        <row r="3868">
          <cell r="A3868">
            <v>12043</v>
          </cell>
          <cell r="B3868" t="str">
            <v>TEE PE100 PN16 12"X6"</v>
          </cell>
          <cell r="C3868" t="str">
            <v>UN</v>
          </cell>
          <cell r="D3868">
            <v>2040850</v>
          </cell>
        </row>
        <row r="3869">
          <cell r="A3869">
            <v>12044</v>
          </cell>
          <cell r="B3869" t="str">
            <v>LOSETA LISA BICAPA TPO A40 (60 X 20 x 6) cm COLOR GRIS OSCURO (No incluye transporte)</v>
          </cell>
          <cell r="C3869" t="str">
            <v>M2</v>
          </cell>
          <cell r="D3869">
            <v>155644</v>
          </cell>
        </row>
        <row r="3870">
          <cell r="A3870">
            <v>12045</v>
          </cell>
          <cell r="B3870" t="str">
            <v>ANGEO PLÁSTICO</v>
          </cell>
          <cell r="C3870" t="str">
            <v>M2</v>
          </cell>
          <cell r="D3870">
            <v>11633</v>
          </cell>
        </row>
        <row r="3871">
          <cell r="A3871">
            <v>12046</v>
          </cell>
          <cell r="B3871" t="str">
            <v>TRAGANTE CÚPULA CONCÉNTRICA DE 8"x 6" EN ALUMINIO</v>
          </cell>
          <cell r="C3871" t="str">
            <v>UN</v>
          </cell>
          <cell r="D3871">
            <v>78945</v>
          </cell>
        </row>
        <row r="3872">
          <cell r="A3872">
            <v>12047</v>
          </cell>
          <cell r="B3872" t="str">
            <v>JARDINERA KIINDEN EN CONCRETO GRIS AUTOPORTANTE, SIMPLEMENTE PUESTA (Dimensiones (0.59 X 1.29) m, peso = 200 kg)</v>
          </cell>
          <cell r="C3872" t="str">
            <v>UN</v>
          </cell>
          <cell r="D3872">
            <v>866320</v>
          </cell>
        </row>
        <row r="3873">
          <cell r="A3873">
            <v>12048</v>
          </cell>
          <cell r="B3873" t="str">
            <v>ABONO ORGÁNICO COMPOST (No incluye transporte)</v>
          </cell>
          <cell r="C3873" t="str">
            <v>KG</v>
          </cell>
          <cell r="D3873">
            <v>320</v>
          </cell>
        </row>
        <row r="3874">
          <cell r="A3874">
            <v>12049</v>
          </cell>
          <cell r="B3874" t="str">
            <v>PIEDRA POMEZ (No incluye transporte)</v>
          </cell>
          <cell r="C3874" t="str">
            <v>KG</v>
          </cell>
          <cell r="D3874">
            <v>6000</v>
          </cell>
        </row>
        <row r="3875">
          <cell r="A3875">
            <v>12050</v>
          </cell>
          <cell r="B3875" t="str">
            <v>REJA TIPO PASARELA FUNDICIÓN CLASE DE CARGA C250, Long=500 mm, H=22 mm, Ancho=323 mm</v>
          </cell>
          <cell r="C3875" t="str">
            <v>UN</v>
          </cell>
          <cell r="D3875">
            <v>309760</v>
          </cell>
        </row>
        <row r="3876">
          <cell r="A3876">
            <v>12051</v>
          </cell>
          <cell r="B3876" t="str">
            <v>TUBERÍA PVC SANITARIA D=10"</v>
          </cell>
          <cell r="C3876" t="str">
            <v>ML</v>
          </cell>
          <cell r="D3876">
            <v>138220</v>
          </cell>
        </row>
        <row r="3877">
          <cell r="A3877">
            <v>12052</v>
          </cell>
          <cell r="B3877" t="str">
            <v>TEE PVC SANITARIA D=6"</v>
          </cell>
          <cell r="C3877" t="str">
            <v>UN</v>
          </cell>
          <cell r="D3877">
            <v>148107</v>
          </cell>
        </row>
        <row r="3878">
          <cell r="A3878">
            <v>12053</v>
          </cell>
          <cell r="B3878" t="str">
            <v>CODO 22.5° CXC PVC SANITARIA D=6"</v>
          </cell>
          <cell r="C3878" t="str">
            <v>UN</v>
          </cell>
          <cell r="D3878">
            <v>129161</v>
          </cell>
        </row>
        <row r="3879">
          <cell r="A3879">
            <v>12054</v>
          </cell>
          <cell r="B3879" t="str">
            <v>CUBIERTA EN LAMINA DE POLICARBONATO ALVEOLAR OPALIZADO DE 6mm-CURVO PARA PUENTE PEATONAL ESTACIÓN GENERAL SANTANDER CON PERFILES CURVOS Y SISTEMA DE PERFILES EN ACERO LAMINADOS EN FRÍO. (Ver Observ.)</v>
          </cell>
          <cell r="C3879" t="str">
            <v>M2</v>
          </cell>
          <cell r="D3879">
            <v>2028322</v>
          </cell>
        </row>
        <row r="3880">
          <cell r="A3880">
            <v>12055</v>
          </cell>
          <cell r="B3880" t="str">
            <v>FACHADA LATERAL ASCENSORES PARA PUENTE PEATONAL ESTACIÓN GENERAL SANTANDER EN CRISTAL BLINDADO NIVEL 1 - 15MM CERTIFICADO VITELSA - INCOLORO CON PERFILES EN PLATINA ANTIBANDÁLICA 6MM, PL (Ver Observ.)</v>
          </cell>
          <cell r="C3880" t="str">
            <v>M2</v>
          </cell>
          <cell r="D3880">
            <v>3624960</v>
          </cell>
        </row>
        <row r="3881">
          <cell r="A3881">
            <v>12056</v>
          </cell>
          <cell r="B3881" t="str">
            <v>FACHADA LATERAL - VISTA ESTACIÓN GENERAL SANTANDER EN CRISTAL BLINDADO NIVEL 2 - 15MM CERTIFICADO VITELSA - OPALIZADO CON PERFILES EN PLATINA ANTIBANDÁLICA 6MM, PLACA EXTERIOR PARA TAPA, (Ver Observ.)</v>
          </cell>
          <cell r="C3881" t="str">
            <v>M2</v>
          </cell>
          <cell r="D3881">
            <v>3968436</v>
          </cell>
        </row>
        <row r="3882">
          <cell r="A3882">
            <v>12057</v>
          </cell>
          <cell r="B3882" t="str">
            <v>FACHADA ASCENSORES - INGRESO PARA PUENTE PEATONAL ESTACIÓN GENERAL SANTANDER EN CRISTAL LAMINADO-TEMPLADO INCOLORO 5+5 - PVB 0,76mm CON SISTEMA DE PERFILES EN ACERO LAMINADOS EN FRÍO. INC(Ver Observ.)</v>
          </cell>
          <cell r="C3882" t="str">
            <v>M2</v>
          </cell>
          <cell r="D3882">
            <v>1913831</v>
          </cell>
        </row>
      </sheetData>
      <sheetData sheetId="20" refreshError="1">
        <row r="2">
          <cell r="A2">
            <v>3007</v>
          </cell>
        </row>
        <row r="1174">
          <cell r="A1174">
            <v>4928</v>
          </cell>
        </row>
        <row r="1938">
          <cell r="A1938">
            <v>6178</v>
          </cell>
        </row>
        <row r="1941">
          <cell r="A1941">
            <v>6181</v>
          </cell>
        </row>
        <row r="1944">
          <cell r="A1944">
            <v>6186</v>
          </cell>
        </row>
        <row r="1945">
          <cell r="A1945">
            <v>6187</v>
          </cell>
        </row>
        <row r="2060">
          <cell r="A2060">
            <v>6318</v>
          </cell>
        </row>
      </sheetData>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RESUPUESTO"/>
      <sheetName val="D. ENTRADA"/>
      <sheetName val="PPTO OBRA"/>
      <sheetName val="CANTIDADES CIV"/>
      <sheetName val="AIU OBRA"/>
      <sheetName val="ENSAYOS-OBRA"/>
      <sheetName val="AMBIENTAL"/>
      <sheetName val="AIU AMBIENTAL"/>
      <sheetName val="PGS"/>
      <sheetName val="AIU PGS"/>
      <sheetName val="PMT"/>
      <sheetName val="AIU PMT"/>
      <sheetName val="CONSULTORIA"/>
      <sheetName val="CONSULT DEDIC"/>
      <sheetName val="ENSAY-CONSULT"/>
      <sheetName val="INDIC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TABLAS"/>
      <sheetName val="F.P"/>
      <sheetName val="ITEMS"/>
      <sheetName val="INSUMOS"/>
    </sheetNames>
    <sheetDataSet>
      <sheetData sheetId="0"/>
      <sheetData sheetId="1">
        <row r="7">
          <cell r="B7" t="str">
            <v>OBJETO DE LA LICITACIÓN:</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A Y SST"/>
      <sheetName val="AIU PGA Y SST"/>
      <sheetName val="PGS"/>
      <sheetName val="AIU PGS"/>
      <sheetName val="PMT"/>
      <sheetName val="AIU PMT"/>
    </sheetNames>
    <sheetDataSet>
      <sheetData sheetId="0"/>
      <sheetData sheetId="1"/>
      <sheetData sheetId="2"/>
      <sheetData sheetId="3"/>
      <sheetData sheetId="4">
        <row r="36">
          <cell r="Q36">
            <v>281488882</v>
          </cell>
        </row>
      </sheetData>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99"/>
  <sheetViews>
    <sheetView showGridLines="0" view="pageBreakPreview" topLeftCell="H68" zoomScale="80" zoomScaleNormal="80" zoomScaleSheetLayoutView="70" workbookViewId="0">
      <selection activeCell="G97" sqref="G97"/>
    </sheetView>
  </sheetViews>
  <sheetFormatPr defaultColWidth="11.42578125" defaultRowHeight="13.9"/>
  <cols>
    <col min="1" max="1" width="8.7109375" style="21" customWidth="1"/>
    <col min="2" max="2" width="8.140625" style="21" customWidth="1"/>
    <col min="3" max="3" width="6.42578125" style="21" customWidth="1"/>
    <col min="4" max="4" width="4" style="21" customWidth="1"/>
    <col min="5" max="5" width="11.42578125" style="21" hidden="1" customWidth="1"/>
    <col min="6" max="6" width="19.28515625" style="21" hidden="1" customWidth="1"/>
    <col min="7" max="7" width="44" style="21" customWidth="1"/>
    <col min="8" max="8" width="9.140625" style="35" customWidth="1"/>
    <col min="9" max="9" width="5.85546875" style="21" customWidth="1"/>
    <col min="10" max="10" width="7.7109375" style="21" customWidth="1"/>
    <col min="11" max="11" width="7.5703125" style="21" bestFit="1" customWidth="1"/>
    <col min="12" max="12" width="7.5703125" style="21" customWidth="1"/>
    <col min="13" max="13" width="13.7109375" style="21" customWidth="1"/>
    <col min="14" max="14" width="8.85546875" style="21" customWidth="1"/>
    <col min="15" max="15" width="19.5703125" style="39" customWidth="1"/>
    <col min="16" max="16" width="22.5703125" style="21" bestFit="1" customWidth="1"/>
    <col min="17" max="17" width="24.5703125" style="21" bestFit="1" customWidth="1"/>
    <col min="18" max="18" width="14.28515625" style="21" bestFit="1" customWidth="1"/>
    <col min="19" max="256" width="11.42578125" style="21"/>
    <col min="257" max="257" width="1.7109375" style="21" customWidth="1"/>
    <col min="258" max="258" width="8.140625" style="21" customWidth="1"/>
    <col min="259" max="259" width="6.42578125" style="21" customWidth="1"/>
    <col min="260" max="261" width="11.42578125" style="21"/>
    <col min="262" max="262" width="19.28515625" style="21" customWidth="1"/>
    <col min="263" max="263" width="51.28515625" style="21" customWidth="1"/>
    <col min="264" max="264" width="9.140625" style="21" customWidth="1"/>
    <col min="265" max="265" width="5.85546875" style="21" customWidth="1"/>
    <col min="266" max="266" width="7.7109375" style="21" customWidth="1"/>
    <col min="267" max="267" width="7.5703125" style="21" bestFit="1" customWidth="1"/>
    <col min="268" max="268" width="7.5703125" style="21" customWidth="1"/>
    <col min="269" max="269" width="13.7109375" style="21" customWidth="1"/>
    <col min="270" max="270" width="8.85546875" style="21" customWidth="1"/>
    <col min="271" max="271" width="19.5703125" style="21" customWidth="1"/>
    <col min="272" max="272" width="20.28515625" style="21" customWidth="1"/>
    <col min="273" max="273" width="14.85546875" style="21" customWidth="1"/>
    <col min="274" max="274" width="14.28515625" style="21" bestFit="1" customWidth="1"/>
    <col min="275" max="512" width="11.42578125" style="21"/>
    <col min="513" max="513" width="1.7109375" style="21" customWidth="1"/>
    <col min="514" max="514" width="8.140625" style="21" customWidth="1"/>
    <col min="515" max="515" width="6.42578125" style="21" customWidth="1"/>
    <col min="516" max="517" width="11.42578125" style="21"/>
    <col min="518" max="518" width="19.28515625" style="21" customWidth="1"/>
    <col min="519" max="519" width="51.28515625" style="21" customWidth="1"/>
    <col min="520" max="520" width="9.140625" style="21" customWidth="1"/>
    <col min="521" max="521" width="5.85546875" style="21" customWidth="1"/>
    <col min="522" max="522" width="7.7109375" style="21" customWidth="1"/>
    <col min="523" max="523" width="7.5703125" style="21" bestFit="1" customWidth="1"/>
    <col min="524" max="524" width="7.5703125" style="21" customWidth="1"/>
    <col min="525" max="525" width="13.7109375" style="21" customWidth="1"/>
    <col min="526" max="526" width="8.85546875" style="21" customWidth="1"/>
    <col min="527" max="527" width="19.5703125" style="21" customWidth="1"/>
    <col min="528" max="528" width="20.28515625" style="21" customWidth="1"/>
    <col min="529" max="529" width="14.85546875" style="21" customWidth="1"/>
    <col min="530" max="530" width="14.28515625" style="21" bestFit="1" customWidth="1"/>
    <col min="531" max="768" width="11.42578125" style="21"/>
    <col min="769" max="769" width="1.7109375" style="21" customWidth="1"/>
    <col min="770" max="770" width="8.140625" style="21" customWidth="1"/>
    <col min="771" max="771" width="6.42578125" style="21" customWidth="1"/>
    <col min="772" max="773" width="11.42578125" style="21"/>
    <col min="774" max="774" width="19.28515625" style="21" customWidth="1"/>
    <col min="775" max="775" width="51.28515625" style="21" customWidth="1"/>
    <col min="776" max="776" width="9.140625" style="21" customWidth="1"/>
    <col min="777" max="777" width="5.85546875" style="21" customWidth="1"/>
    <col min="778" max="778" width="7.7109375" style="21" customWidth="1"/>
    <col min="779" max="779" width="7.5703125" style="21" bestFit="1" customWidth="1"/>
    <col min="780" max="780" width="7.5703125" style="21" customWidth="1"/>
    <col min="781" max="781" width="13.7109375" style="21" customWidth="1"/>
    <col min="782" max="782" width="8.85546875" style="21" customWidth="1"/>
    <col min="783" max="783" width="19.5703125" style="21" customWidth="1"/>
    <col min="784" max="784" width="20.28515625" style="21" customWidth="1"/>
    <col min="785" max="785" width="14.85546875" style="21" customWidth="1"/>
    <col min="786" max="786" width="14.28515625" style="21" bestFit="1" customWidth="1"/>
    <col min="787" max="1024" width="11.42578125" style="21"/>
    <col min="1025" max="1025" width="1.7109375" style="21" customWidth="1"/>
    <col min="1026" max="1026" width="8.140625" style="21" customWidth="1"/>
    <col min="1027" max="1027" width="6.42578125" style="21" customWidth="1"/>
    <col min="1028" max="1029" width="11.42578125" style="21"/>
    <col min="1030" max="1030" width="19.28515625" style="21" customWidth="1"/>
    <col min="1031" max="1031" width="51.28515625" style="21" customWidth="1"/>
    <col min="1032" max="1032" width="9.140625" style="21" customWidth="1"/>
    <col min="1033" max="1033" width="5.85546875" style="21" customWidth="1"/>
    <col min="1034" max="1034" width="7.7109375" style="21" customWidth="1"/>
    <col min="1035" max="1035" width="7.5703125" style="21" bestFit="1" customWidth="1"/>
    <col min="1036" max="1036" width="7.5703125" style="21" customWidth="1"/>
    <col min="1037" max="1037" width="13.7109375" style="21" customWidth="1"/>
    <col min="1038" max="1038" width="8.85546875" style="21" customWidth="1"/>
    <col min="1039" max="1039" width="19.5703125" style="21" customWidth="1"/>
    <col min="1040" max="1040" width="20.28515625" style="21" customWidth="1"/>
    <col min="1041" max="1041" width="14.85546875" style="21" customWidth="1"/>
    <col min="1042" max="1042" width="14.28515625" style="21" bestFit="1" customWidth="1"/>
    <col min="1043" max="1280" width="11.42578125" style="21"/>
    <col min="1281" max="1281" width="1.7109375" style="21" customWidth="1"/>
    <col min="1282" max="1282" width="8.140625" style="21" customWidth="1"/>
    <col min="1283" max="1283" width="6.42578125" style="21" customWidth="1"/>
    <col min="1284" max="1285" width="11.42578125" style="21"/>
    <col min="1286" max="1286" width="19.28515625" style="21" customWidth="1"/>
    <col min="1287" max="1287" width="51.28515625" style="21" customWidth="1"/>
    <col min="1288" max="1288" width="9.140625" style="21" customWidth="1"/>
    <col min="1289" max="1289" width="5.85546875" style="21" customWidth="1"/>
    <col min="1290" max="1290" width="7.7109375" style="21" customWidth="1"/>
    <col min="1291" max="1291" width="7.5703125" style="21" bestFit="1" customWidth="1"/>
    <col min="1292" max="1292" width="7.5703125" style="21" customWidth="1"/>
    <col min="1293" max="1293" width="13.7109375" style="21" customWidth="1"/>
    <col min="1294" max="1294" width="8.85546875" style="21" customWidth="1"/>
    <col min="1295" max="1295" width="19.5703125" style="21" customWidth="1"/>
    <col min="1296" max="1296" width="20.28515625" style="21" customWidth="1"/>
    <col min="1297" max="1297" width="14.85546875" style="21" customWidth="1"/>
    <col min="1298" max="1298" width="14.28515625" style="21" bestFit="1" customWidth="1"/>
    <col min="1299" max="1536" width="11.42578125" style="21"/>
    <col min="1537" max="1537" width="1.7109375" style="21" customWidth="1"/>
    <col min="1538" max="1538" width="8.140625" style="21" customWidth="1"/>
    <col min="1539" max="1539" width="6.42578125" style="21" customWidth="1"/>
    <col min="1540" max="1541" width="11.42578125" style="21"/>
    <col min="1542" max="1542" width="19.28515625" style="21" customWidth="1"/>
    <col min="1543" max="1543" width="51.28515625" style="21" customWidth="1"/>
    <col min="1544" max="1544" width="9.140625" style="21" customWidth="1"/>
    <col min="1545" max="1545" width="5.85546875" style="21" customWidth="1"/>
    <col min="1546" max="1546" width="7.7109375" style="21" customWidth="1"/>
    <col min="1547" max="1547" width="7.5703125" style="21" bestFit="1" customWidth="1"/>
    <col min="1548" max="1548" width="7.5703125" style="21" customWidth="1"/>
    <col min="1549" max="1549" width="13.7109375" style="21" customWidth="1"/>
    <col min="1550" max="1550" width="8.85546875" style="21" customWidth="1"/>
    <col min="1551" max="1551" width="19.5703125" style="21" customWidth="1"/>
    <col min="1552" max="1552" width="20.28515625" style="21" customWidth="1"/>
    <col min="1553" max="1553" width="14.85546875" style="21" customWidth="1"/>
    <col min="1554" max="1554" width="14.28515625" style="21" bestFit="1" customWidth="1"/>
    <col min="1555" max="1792" width="11.42578125" style="21"/>
    <col min="1793" max="1793" width="1.7109375" style="21" customWidth="1"/>
    <col min="1794" max="1794" width="8.140625" style="21" customWidth="1"/>
    <col min="1795" max="1795" width="6.42578125" style="21" customWidth="1"/>
    <col min="1796" max="1797" width="11.42578125" style="21"/>
    <col min="1798" max="1798" width="19.28515625" style="21" customWidth="1"/>
    <col min="1799" max="1799" width="51.28515625" style="21" customWidth="1"/>
    <col min="1800" max="1800" width="9.140625" style="21" customWidth="1"/>
    <col min="1801" max="1801" width="5.85546875" style="21" customWidth="1"/>
    <col min="1802" max="1802" width="7.7109375" style="21" customWidth="1"/>
    <col min="1803" max="1803" width="7.5703125" style="21" bestFit="1" customWidth="1"/>
    <col min="1804" max="1804" width="7.5703125" style="21" customWidth="1"/>
    <col min="1805" max="1805" width="13.7109375" style="21" customWidth="1"/>
    <col min="1806" max="1806" width="8.85546875" style="21" customWidth="1"/>
    <col min="1807" max="1807" width="19.5703125" style="21" customWidth="1"/>
    <col min="1808" max="1808" width="20.28515625" style="21" customWidth="1"/>
    <col min="1809" max="1809" width="14.85546875" style="21" customWidth="1"/>
    <col min="1810" max="1810" width="14.28515625" style="21" bestFit="1" customWidth="1"/>
    <col min="1811" max="2048" width="11.42578125" style="21"/>
    <col min="2049" max="2049" width="1.7109375" style="21" customWidth="1"/>
    <col min="2050" max="2050" width="8.140625" style="21" customWidth="1"/>
    <col min="2051" max="2051" width="6.42578125" style="21" customWidth="1"/>
    <col min="2052" max="2053" width="11.42578125" style="21"/>
    <col min="2054" max="2054" width="19.28515625" style="21" customWidth="1"/>
    <col min="2055" max="2055" width="51.28515625" style="21" customWidth="1"/>
    <col min="2056" max="2056" width="9.140625" style="21" customWidth="1"/>
    <col min="2057" max="2057" width="5.85546875" style="21" customWidth="1"/>
    <col min="2058" max="2058" width="7.7109375" style="21" customWidth="1"/>
    <col min="2059" max="2059" width="7.5703125" style="21" bestFit="1" customWidth="1"/>
    <col min="2060" max="2060" width="7.5703125" style="21" customWidth="1"/>
    <col min="2061" max="2061" width="13.7109375" style="21" customWidth="1"/>
    <col min="2062" max="2062" width="8.85546875" style="21" customWidth="1"/>
    <col min="2063" max="2063" width="19.5703125" style="21" customWidth="1"/>
    <col min="2064" max="2064" width="20.28515625" style="21" customWidth="1"/>
    <col min="2065" max="2065" width="14.85546875" style="21" customWidth="1"/>
    <col min="2066" max="2066" width="14.28515625" style="21" bestFit="1" customWidth="1"/>
    <col min="2067" max="2304" width="11.42578125" style="21"/>
    <col min="2305" max="2305" width="1.7109375" style="21" customWidth="1"/>
    <col min="2306" max="2306" width="8.140625" style="21" customWidth="1"/>
    <col min="2307" max="2307" width="6.42578125" style="21" customWidth="1"/>
    <col min="2308" max="2309" width="11.42578125" style="21"/>
    <col min="2310" max="2310" width="19.28515625" style="21" customWidth="1"/>
    <col min="2311" max="2311" width="51.28515625" style="21" customWidth="1"/>
    <col min="2312" max="2312" width="9.140625" style="21" customWidth="1"/>
    <col min="2313" max="2313" width="5.85546875" style="21" customWidth="1"/>
    <col min="2314" max="2314" width="7.7109375" style="21" customWidth="1"/>
    <col min="2315" max="2315" width="7.5703125" style="21" bestFit="1" customWidth="1"/>
    <col min="2316" max="2316" width="7.5703125" style="21" customWidth="1"/>
    <col min="2317" max="2317" width="13.7109375" style="21" customWidth="1"/>
    <col min="2318" max="2318" width="8.85546875" style="21" customWidth="1"/>
    <col min="2319" max="2319" width="19.5703125" style="21" customWidth="1"/>
    <col min="2320" max="2320" width="20.28515625" style="21" customWidth="1"/>
    <col min="2321" max="2321" width="14.85546875" style="21" customWidth="1"/>
    <col min="2322" max="2322" width="14.28515625" style="21" bestFit="1" customWidth="1"/>
    <col min="2323" max="2560" width="11.42578125" style="21"/>
    <col min="2561" max="2561" width="1.7109375" style="21" customWidth="1"/>
    <col min="2562" max="2562" width="8.140625" style="21" customWidth="1"/>
    <col min="2563" max="2563" width="6.42578125" style="21" customWidth="1"/>
    <col min="2564" max="2565" width="11.42578125" style="21"/>
    <col min="2566" max="2566" width="19.28515625" style="21" customWidth="1"/>
    <col min="2567" max="2567" width="51.28515625" style="21" customWidth="1"/>
    <col min="2568" max="2568" width="9.140625" style="21" customWidth="1"/>
    <col min="2569" max="2569" width="5.85546875" style="21" customWidth="1"/>
    <col min="2570" max="2570" width="7.7109375" style="21" customWidth="1"/>
    <col min="2571" max="2571" width="7.5703125" style="21" bestFit="1" customWidth="1"/>
    <col min="2572" max="2572" width="7.5703125" style="21" customWidth="1"/>
    <col min="2573" max="2573" width="13.7109375" style="21" customWidth="1"/>
    <col min="2574" max="2574" width="8.85546875" style="21" customWidth="1"/>
    <col min="2575" max="2575" width="19.5703125" style="21" customWidth="1"/>
    <col min="2576" max="2576" width="20.28515625" style="21" customWidth="1"/>
    <col min="2577" max="2577" width="14.85546875" style="21" customWidth="1"/>
    <col min="2578" max="2578" width="14.28515625" style="21" bestFit="1" customWidth="1"/>
    <col min="2579" max="2816" width="11.42578125" style="21"/>
    <col min="2817" max="2817" width="1.7109375" style="21" customWidth="1"/>
    <col min="2818" max="2818" width="8.140625" style="21" customWidth="1"/>
    <col min="2819" max="2819" width="6.42578125" style="21" customWidth="1"/>
    <col min="2820" max="2821" width="11.42578125" style="21"/>
    <col min="2822" max="2822" width="19.28515625" style="21" customWidth="1"/>
    <col min="2823" max="2823" width="51.28515625" style="21" customWidth="1"/>
    <col min="2824" max="2824" width="9.140625" style="21" customWidth="1"/>
    <col min="2825" max="2825" width="5.85546875" style="21" customWidth="1"/>
    <col min="2826" max="2826" width="7.7109375" style="21" customWidth="1"/>
    <col min="2827" max="2827" width="7.5703125" style="21" bestFit="1" customWidth="1"/>
    <col min="2828" max="2828" width="7.5703125" style="21" customWidth="1"/>
    <col min="2829" max="2829" width="13.7109375" style="21" customWidth="1"/>
    <col min="2830" max="2830" width="8.85546875" style="21" customWidth="1"/>
    <col min="2831" max="2831" width="19.5703125" style="21" customWidth="1"/>
    <col min="2832" max="2832" width="20.28515625" style="21" customWidth="1"/>
    <col min="2833" max="2833" width="14.85546875" style="21" customWidth="1"/>
    <col min="2834" max="2834" width="14.28515625" style="21" bestFit="1" customWidth="1"/>
    <col min="2835" max="3072" width="11.42578125" style="21"/>
    <col min="3073" max="3073" width="1.7109375" style="21" customWidth="1"/>
    <col min="3074" max="3074" width="8.140625" style="21" customWidth="1"/>
    <col min="3075" max="3075" width="6.42578125" style="21" customWidth="1"/>
    <col min="3076" max="3077" width="11.42578125" style="21"/>
    <col min="3078" max="3078" width="19.28515625" style="21" customWidth="1"/>
    <col min="3079" max="3079" width="51.28515625" style="21" customWidth="1"/>
    <col min="3080" max="3080" width="9.140625" style="21" customWidth="1"/>
    <col min="3081" max="3081" width="5.85546875" style="21" customWidth="1"/>
    <col min="3082" max="3082" width="7.7109375" style="21" customWidth="1"/>
    <col min="3083" max="3083" width="7.5703125" style="21" bestFit="1" customWidth="1"/>
    <col min="3084" max="3084" width="7.5703125" style="21" customWidth="1"/>
    <col min="3085" max="3085" width="13.7109375" style="21" customWidth="1"/>
    <col min="3086" max="3086" width="8.85546875" style="21" customWidth="1"/>
    <col min="3087" max="3087" width="19.5703125" style="21" customWidth="1"/>
    <col min="3088" max="3088" width="20.28515625" style="21" customWidth="1"/>
    <col min="3089" max="3089" width="14.85546875" style="21" customWidth="1"/>
    <col min="3090" max="3090" width="14.28515625" style="21" bestFit="1" customWidth="1"/>
    <col min="3091" max="3328" width="11.42578125" style="21"/>
    <col min="3329" max="3329" width="1.7109375" style="21" customWidth="1"/>
    <col min="3330" max="3330" width="8.140625" style="21" customWidth="1"/>
    <col min="3331" max="3331" width="6.42578125" style="21" customWidth="1"/>
    <col min="3332" max="3333" width="11.42578125" style="21"/>
    <col min="3334" max="3334" width="19.28515625" style="21" customWidth="1"/>
    <col min="3335" max="3335" width="51.28515625" style="21" customWidth="1"/>
    <col min="3336" max="3336" width="9.140625" style="21" customWidth="1"/>
    <col min="3337" max="3337" width="5.85546875" style="21" customWidth="1"/>
    <col min="3338" max="3338" width="7.7109375" style="21" customWidth="1"/>
    <col min="3339" max="3339" width="7.5703125" style="21" bestFit="1" customWidth="1"/>
    <col min="3340" max="3340" width="7.5703125" style="21" customWidth="1"/>
    <col min="3341" max="3341" width="13.7109375" style="21" customWidth="1"/>
    <col min="3342" max="3342" width="8.85546875" style="21" customWidth="1"/>
    <col min="3343" max="3343" width="19.5703125" style="21" customWidth="1"/>
    <col min="3344" max="3344" width="20.28515625" style="21" customWidth="1"/>
    <col min="3345" max="3345" width="14.85546875" style="21" customWidth="1"/>
    <col min="3346" max="3346" width="14.28515625" style="21" bestFit="1" customWidth="1"/>
    <col min="3347" max="3584" width="11.42578125" style="21"/>
    <col min="3585" max="3585" width="1.7109375" style="21" customWidth="1"/>
    <col min="3586" max="3586" width="8.140625" style="21" customWidth="1"/>
    <col min="3587" max="3587" width="6.42578125" style="21" customWidth="1"/>
    <col min="3588" max="3589" width="11.42578125" style="21"/>
    <col min="3590" max="3590" width="19.28515625" style="21" customWidth="1"/>
    <col min="3591" max="3591" width="51.28515625" style="21" customWidth="1"/>
    <col min="3592" max="3592" width="9.140625" style="21" customWidth="1"/>
    <col min="3593" max="3593" width="5.85546875" style="21" customWidth="1"/>
    <col min="3594" max="3594" width="7.7109375" style="21" customWidth="1"/>
    <col min="3595" max="3595" width="7.5703125" style="21" bestFit="1" customWidth="1"/>
    <col min="3596" max="3596" width="7.5703125" style="21" customWidth="1"/>
    <col min="3597" max="3597" width="13.7109375" style="21" customWidth="1"/>
    <col min="3598" max="3598" width="8.85546875" style="21" customWidth="1"/>
    <col min="3599" max="3599" width="19.5703125" style="21" customWidth="1"/>
    <col min="3600" max="3600" width="20.28515625" style="21" customWidth="1"/>
    <col min="3601" max="3601" width="14.85546875" style="21" customWidth="1"/>
    <col min="3602" max="3602" width="14.28515625" style="21" bestFit="1" customWidth="1"/>
    <col min="3603" max="3840" width="11.42578125" style="21"/>
    <col min="3841" max="3841" width="1.7109375" style="21" customWidth="1"/>
    <col min="3842" max="3842" width="8.140625" style="21" customWidth="1"/>
    <col min="3843" max="3843" width="6.42578125" style="21" customWidth="1"/>
    <col min="3844" max="3845" width="11.42578125" style="21"/>
    <col min="3846" max="3846" width="19.28515625" style="21" customWidth="1"/>
    <col min="3847" max="3847" width="51.28515625" style="21" customWidth="1"/>
    <col min="3848" max="3848" width="9.140625" style="21" customWidth="1"/>
    <col min="3849" max="3849" width="5.85546875" style="21" customWidth="1"/>
    <col min="3850" max="3850" width="7.7109375" style="21" customWidth="1"/>
    <col min="3851" max="3851" width="7.5703125" style="21" bestFit="1" customWidth="1"/>
    <col min="3852" max="3852" width="7.5703125" style="21" customWidth="1"/>
    <col min="3853" max="3853" width="13.7109375" style="21" customWidth="1"/>
    <col min="3854" max="3854" width="8.85546875" style="21" customWidth="1"/>
    <col min="3855" max="3855" width="19.5703125" style="21" customWidth="1"/>
    <col min="3856" max="3856" width="20.28515625" style="21" customWidth="1"/>
    <col min="3857" max="3857" width="14.85546875" style="21" customWidth="1"/>
    <col min="3858" max="3858" width="14.28515625" style="21" bestFit="1" customWidth="1"/>
    <col min="3859" max="4096" width="11.42578125" style="21"/>
    <col min="4097" max="4097" width="1.7109375" style="21" customWidth="1"/>
    <col min="4098" max="4098" width="8.140625" style="21" customWidth="1"/>
    <col min="4099" max="4099" width="6.42578125" style="21" customWidth="1"/>
    <col min="4100" max="4101" width="11.42578125" style="21"/>
    <col min="4102" max="4102" width="19.28515625" style="21" customWidth="1"/>
    <col min="4103" max="4103" width="51.28515625" style="21" customWidth="1"/>
    <col min="4104" max="4104" width="9.140625" style="21" customWidth="1"/>
    <col min="4105" max="4105" width="5.85546875" style="21" customWidth="1"/>
    <col min="4106" max="4106" width="7.7109375" style="21" customWidth="1"/>
    <col min="4107" max="4107" width="7.5703125" style="21" bestFit="1" customWidth="1"/>
    <col min="4108" max="4108" width="7.5703125" style="21" customWidth="1"/>
    <col min="4109" max="4109" width="13.7109375" style="21" customWidth="1"/>
    <col min="4110" max="4110" width="8.85546875" style="21" customWidth="1"/>
    <col min="4111" max="4111" width="19.5703125" style="21" customWidth="1"/>
    <col min="4112" max="4112" width="20.28515625" style="21" customWidth="1"/>
    <col min="4113" max="4113" width="14.85546875" style="21" customWidth="1"/>
    <col min="4114" max="4114" width="14.28515625" style="21" bestFit="1" customWidth="1"/>
    <col min="4115" max="4352" width="11.42578125" style="21"/>
    <col min="4353" max="4353" width="1.7109375" style="21" customWidth="1"/>
    <col min="4354" max="4354" width="8.140625" style="21" customWidth="1"/>
    <col min="4355" max="4355" width="6.42578125" style="21" customWidth="1"/>
    <col min="4356" max="4357" width="11.42578125" style="21"/>
    <col min="4358" max="4358" width="19.28515625" style="21" customWidth="1"/>
    <col min="4359" max="4359" width="51.28515625" style="21" customWidth="1"/>
    <col min="4360" max="4360" width="9.140625" style="21" customWidth="1"/>
    <col min="4361" max="4361" width="5.85546875" style="21" customWidth="1"/>
    <col min="4362" max="4362" width="7.7109375" style="21" customWidth="1"/>
    <col min="4363" max="4363" width="7.5703125" style="21" bestFit="1" customWidth="1"/>
    <col min="4364" max="4364" width="7.5703125" style="21" customWidth="1"/>
    <col min="4365" max="4365" width="13.7109375" style="21" customWidth="1"/>
    <col min="4366" max="4366" width="8.85546875" style="21" customWidth="1"/>
    <col min="4367" max="4367" width="19.5703125" style="21" customWidth="1"/>
    <col min="4368" max="4368" width="20.28515625" style="21" customWidth="1"/>
    <col min="4369" max="4369" width="14.85546875" style="21" customWidth="1"/>
    <col min="4370" max="4370" width="14.28515625" style="21" bestFit="1" customWidth="1"/>
    <col min="4371" max="4608" width="11.42578125" style="21"/>
    <col min="4609" max="4609" width="1.7109375" style="21" customWidth="1"/>
    <col min="4610" max="4610" width="8.140625" style="21" customWidth="1"/>
    <col min="4611" max="4611" width="6.42578125" style="21" customWidth="1"/>
    <col min="4612" max="4613" width="11.42578125" style="21"/>
    <col min="4614" max="4614" width="19.28515625" style="21" customWidth="1"/>
    <col min="4615" max="4615" width="51.28515625" style="21" customWidth="1"/>
    <col min="4616" max="4616" width="9.140625" style="21" customWidth="1"/>
    <col min="4617" max="4617" width="5.85546875" style="21" customWidth="1"/>
    <col min="4618" max="4618" width="7.7109375" style="21" customWidth="1"/>
    <col min="4619" max="4619" width="7.5703125" style="21" bestFit="1" customWidth="1"/>
    <col min="4620" max="4620" width="7.5703125" style="21" customWidth="1"/>
    <col min="4621" max="4621" width="13.7109375" style="21" customWidth="1"/>
    <col min="4622" max="4622" width="8.85546875" style="21" customWidth="1"/>
    <col min="4623" max="4623" width="19.5703125" style="21" customWidth="1"/>
    <col min="4624" max="4624" width="20.28515625" style="21" customWidth="1"/>
    <col min="4625" max="4625" width="14.85546875" style="21" customWidth="1"/>
    <col min="4626" max="4626" width="14.28515625" style="21" bestFit="1" customWidth="1"/>
    <col min="4627" max="4864" width="11.42578125" style="21"/>
    <col min="4865" max="4865" width="1.7109375" style="21" customWidth="1"/>
    <col min="4866" max="4866" width="8.140625" style="21" customWidth="1"/>
    <col min="4867" max="4867" width="6.42578125" style="21" customWidth="1"/>
    <col min="4868" max="4869" width="11.42578125" style="21"/>
    <col min="4870" max="4870" width="19.28515625" style="21" customWidth="1"/>
    <col min="4871" max="4871" width="51.28515625" style="21" customWidth="1"/>
    <col min="4872" max="4872" width="9.140625" style="21" customWidth="1"/>
    <col min="4873" max="4873" width="5.85546875" style="21" customWidth="1"/>
    <col min="4874" max="4874" width="7.7109375" style="21" customWidth="1"/>
    <col min="4875" max="4875" width="7.5703125" style="21" bestFit="1" customWidth="1"/>
    <col min="4876" max="4876" width="7.5703125" style="21" customWidth="1"/>
    <col min="4877" max="4877" width="13.7109375" style="21" customWidth="1"/>
    <col min="4878" max="4878" width="8.85546875" style="21" customWidth="1"/>
    <col min="4879" max="4879" width="19.5703125" style="21" customWidth="1"/>
    <col min="4880" max="4880" width="20.28515625" style="21" customWidth="1"/>
    <col min="4881" max="4881" width="14.85546875" style="21" customWidth="1"/>
    <col min="4882" max="4882" width="14.28515625" style="21" bestFit="1" customWidth="1"/>
    <col min="4883" max="5120" width="11.42578125" style="21"/>
    <col min="5121" max="5121" width="1.7109375" style="21" customWidth="1"/>
    <col min="5122" max="5122" width="8.140625" style="21" customWidth="1"/>
    <col min="5123" max="5123" width="6.42578125" style="21" customWidth="1"/>
    <col min="5124" max="5125" width="11.42578125" style="21"/>
    <col min="5126" max="5126" width="19.28515625" style="21" customWidth="1"/>
    <col min="5127" max="5127" width="51.28515625" style="21" customWidth="1"/>
    <col min="5128" max="5128" width="9.140625" style="21" customWidth="1"/>
    <col min="5129" max="5129" width="5.85546875" style="21" customWidth="1"/>
    <col min="5130" max="5130" width="7.7109375" style="21" customWidth="1"/>
    <col min="5131" max="5131" width="7.5703125" style="21" bestFit="1" customWidth="1"/>
    <col min="5132" max="5132" width="7.5703125" style="21" customWidth="1"/>
    <col min="5133" max="5133" width="13.7109375" style="21" customWidth="1"/>
    <col min="5134" max="5134" width="8.85546875" style="21" customWidth="1"/>
    <col min="5135" max="5135" width="19.5703125" style="21" customWidth="1"/>
    <col min="5136" max="5136" width="20.28515625" style="21" customWidth="1"/>
    <col min="5137" max="5137" width="14.85546875" style="21" customWidth="1"/>
    <col min="5138" max="5138" width="14.28515625" style="21" bestFit="1" customWidth="1"/>
    <col min="5139" max="5376" width="11.42578125" style="21"/>
    <col min="5377" max="5377" width="1.7109375" style="21" customWidth="1"/>
    <col min="5378" max="5378" width="8.140625" style="21" customWidth="1"/>
    <col min="5379" max="5379" width="6.42578125" style="21" customWidth="1"/>
    <col min="5380" max="5381" width="11.42578125" style="21"/>
    <col min="5382" max="5382" width="19.28515625" style="21" customWidth="1"/>
    <col min="5383" max="5383" width="51.28515625" style="21" customWidth="1"/>
    <col min="5384" max="5384" width="9.140625" style="21" customWidth="1"/>
    <col min="5385" max="5385" width="5.85546875" style="21" customWidth="1"/>
    <col min="5386" max="5386" width="7.7109375" style="21" customWidth="1"/>
    <col min="5387" max="5387" width="7.5703125" style="21" bestFit="1" customWidth="1"/>
    <col min="5388" max="5388" width="7.5703125" style="21" customWidth="1"/>
    <col min="5389" max="5389" width="13.7109375" style="21" customWidth="1"/>
    <col min="5390" max="5390" width="8.85546875" style="21" customWidth="1"/>
    <col min="5391" max="5391" width="19.5703125" style="21" customWidth="1"/>
    <col min="5392" max="5392" width="20.28515625" style="21" customWidth="1"/>
    <col min="5393" max="5393" width="14.85546875" style="21" customWidth="1"/>
    <col min="5394" max="5394" width="14.28515625" style="21" bestFit="1" customWidth="1"/>
    <col min="5395" max="5632" width="11.42578125" style="21"/>
    <col min="5633" max="5633" width="1.7109375" style="21" customWidth="1"/>
    <col min="5634" max="5634" width="8.140625" style="21" customWidth="1"/>
    <col min="5635" max="5635" width="6.42578125" style="21" customWidth="1"/>
    <col min="5636" max="5637" width="11.42578125" style="21"/>
    <col min="5638" max="5638" width="19.28515625" style="21" customWidth="1"/>
    <col min="5639" max="5639" width="51.28515625" style="21" customWidth="1"/>
    <col min="5640" max="5640" width="9.140625" style="21" customWidth="1"/>
    <col min="5641" max="5641" width="5.85546875" style="21" customWidth="1"/>
    <col min="5642" max="5642" width="7.7109375" style="21" customWidth="1"/>
    <col min="5643" max="5643" width="7.5703125" style="21" bestFit="1" customWidth="1"/>
    <col min="5644" max="5644" width="7.5703125" style="21" customWidth="1"/>
    <col min="5645" max="5645" width="13.7109375" style="21" customWidth="1"/>
    <col min="5646" max="5646" width="8.85546875" style="21" customWidth="1"/>
    <col min="5647" max="5647" width="19.5703125" style="21" customWidth="1"/>
    <col min="5648" max="5648" width="20.28515625" style="21" customWidth="1"/>
    <col min="5649" max="5649" width="14.85546875" style="21" customWidth="1"/>
    <col min="5650" max="5650" width="14.28515625" style="21" bestFit="1" customWidth="1"/>
    <col min="5651" max="5888" width="11.42578125" style="21"/>
    <col min="5889" max="5889" width="1.7109375" style="21" customWidth="1"/>
    <col min="5890" max="5890" width="8.140625" style="21" customWidth="1"/>
    <col min="5891" max="5891" width="6.42578125" style="21" customWidth="1"/>
    <col min="5892" max="5893" width="11.42578125" style="21"/>
    <col min="5894" max="5894" width="19.28515625" style="21" customWidth="1"/>
    <col min="5895" max="5895" width="51.28515625" style="21" customWidth="1"/>
    <col min="5896" max="5896" width="9.140625" style="21" customWidth="1"/>
    <col min="5897" max="5897" width="5.85546875" style="21" customWidth="1"/>
    <col min="5898" max="5898" width="7.7109375" style="21" customWidth="1"/>
    <col min="5899" max="5899" width="7.5703125" style="21" bestFit="1" customWidth="1"/>
    <col min="5900" max="5900" width="7.5703125" style="21" customWidth="1"/>
    <col min="5901" max="5901" width="13.7109375" style="21" customWidth="1"/>
    <col min="5902" max="5902" width="8.85546875" style="21" customWidth="1"/>
    <col min="5903" max="5903" width="19.5703125" style="21" customWidth="1"/>
    <col min="5904" max="5904" width="20.28515625" style="21" customWidth="1"/>
    <col min="5905" max="5905" width="14.85546875" style="21" customWidth="1"/>
    <col min="5906" max="5906" width="14.28515625" style="21" bestFit="1" customWidth="1"/>
    <col min="5907" max="6144" width="11.42578125" style="21"/>
    <col min="6145" max="6145" width="1.7109375" style="21" customWidth="1"/>
    <col min="6146" max="6146" width="8.140625" style="21" customWidth="1"/>
    <col min="6147" max="6147" width="6.42578125" style="21" customWidth="1"/>
    <col min="6148" max="6149" width="11.42578125" style="21"/>
    <col min="6150" max="6150" width="19.28515625" style="21" customWidth="1"/>
    <col min="6151" max="6151" width="51.28515625" style="21" customWidth="1"/>
    <col min="6152" max="6152" width="9.140625" style="21" customWidth="1"/>
    <col min="6153" max="6153" width="5.85546875" style="21" customWidth="1"/>
    <col min="6154" max="6154" width="7.7109375" style="21" customWidth="1"/>
    <col min="6155" max="6155" width="7.5703125" style="21" bestFit="1" customWidth="1"/>
    <col min="6156" max="6156" width="7.5703125" style="21" customWidth="1"/>
    <col min="6157" max="6157" width="13.7109375" style="21" customWidth="1"/>
    <col min="6158" max="6158" width="8.85546875" style="21" customWidth="1"/>
    <col min="6159" max="6159" width="19.5703125" style="21" customWidth="1"/>
    <col min="6160" max="6160" width="20.28515625" style="21" customWidth="1"/>
    <col min="6161" max="6161" width="14.85546875" style="21" customWidth="1"/>
    <col min="6162" max="6162" width="14.28515625" style="21" bestFit="1" customWidth="1"/>
    <col min="6163" max="6400" width="11.42578125" style="21"/>
    <col min="6401" max="6401" width="1.7109375" style="21" customWidth="1"/>
    <col min="6402" max="6402" width="8.140625" style="21" customWidth="1"/>
    <col min="6403" max="6403" width="6.42578125" style="21" customWidth="1"/>
    <col min="6404" max="6405" width="11.42578125" style="21"/>
    <col min="6406" max="6406" width="19.28515625" style="21" customWidth="1"/>
    <col min="6407" max="6407" width="51.28515625" style="21" customWidth="1"/>
    <col min="6408" max="6408" width="9.140625" style="21" customWidth="1"/>
    <col min="6409" max="6409" width="5.85546875" style="21" customWidth="1"/>
    <col min="6410" max="6410" width="7.7109375" style="21" customWidth="1"/>
    <col min="6411" max="6411" width="7.5703125" style="21" bestFit="1" customWidth="1"/>
    <col min="6412" max="6412" width="7.5703125" style="21" customWidth="1"/>
    <col min="6413" max="6413" width="13.7109375" style="21" customWidth="1"/>
    <col min="6414" max="6414" width="8.85546875" style="21" customWidth="1"/>
    <col min="6415" max="6415" width="19.5703125" style="21" customWidth="1"/>
    <col min="6416" max="6416" width="20.28515625" style="21" customWidth="1"/>
    <col min="6417" max="6417" width="14.85546875" style="21" customWidth="1"/>
    <col min="6418" max="6418" width="14.28515625" style="21" bestFit="1" customWidth="1"/>
    <col min="6419" max="6656" width="11.42578125" style="21"/>
    <col min="6657" max="6657" width="1.7109375" style="21" customWidth="1"/>
    <col min="6658" max="6658" width="8.140625" style="21" customWidth="1"/>
    <col min="6659" max="6659" width="6.42578125" style="21" customWidth="1"/>
    <col min="6660" max="6661" width="11.42578125" style="21"/>
    <col min="6662" max="6662" width="19.28515625" style="21" customWidth="1"/>
    <col min="6663" max="6663" width="51.28515625" style="21" customWidth="1"/>
    <col min="6664" max="6664" width="9.140625" style="21" customWidth="1"/>
    <col min="6665" max="6665" width="5.85546875" style="21" customWidth="1"/>
    <col min="6666" max="6666" width="7.7109375" style="21" customWidth="1"/>
    <col min="6667" max="6667" width="7.5703125" style="21" bestFit="1" customWidth="1"/>
    <col min="6668" max="6668" width="7.5703125" style="21" customWidth="1"/>
    <col min="6669" max="6669" width="13.7109375" style="21" customWidth="1"/>
    <col min="6670" max="6670" width="8.85546875" style="21" customWidth="1"/>
    <col min="6671" max="6671" width="19.5703125" style="21" customWidth="1"/>
    <col min="6672" max="6672" width="20.28515625" style="21" customWidth="1"/>
    <col min="6673" max="6673" width="14.85546875" style="21" customWidth="1"/>
    <col min="6674" max="6674" width="14.28515625" style="21" bestFit="1" customWidth="1"/>
    <col min="6675" max="6912" width="11.42578125" style="21"/>
    <col min="6913" max="6913" width="1.7109375" style="21" customWidth="1"/>
    <col min="6914" max="6914" width="8.140625" style="21" customWidth="1"/>
    <col min="6915" max="6915" width="6.42578125" style="21" customWidth="1"/>
    <col min="6916" max="6917" width="11.42578125" style="21"/>
    <col min="6918" max="6918" width="19.28515625" style="21" customWidth="1"/>
    <col min="6919" max="6919" width="51.28515625" style="21" customWidth="1"/>
    <col min="6920" max="6920" width="9.140625" style="21" customWidth="1"/>
    <col min="6921" max="6921" width="5.85546875" style="21" customWidth="1"/>
    <col min="6922" max="6922" width="7.7109375" style="21" customWidth="1"/>
    <col min="6923" max="6923" width="7.5703125" style="21" bestFit="1" customWidth="1"/>
    <col min="6924" max="6924" width="7.5703125" style="21" customWidth="1"/>
    <col min="6925" max="6925" width="13.7109375" style="21" customWidth="1"/>
    <col min="6926" max="6926" width="8.85546875" style="21" customWidth="1"/>
    <col min="6927" max="6927" width="19.5703125" style="21" customWidth="1"/>
    <col min="6928" max="6928" width="20.28515625" style="21" customWidth="1"/>
    <col min="6929" max="6929" width="14.85546875" style="21" customWidth="1"/>
    <col min="6930" max="6930" width="14.28515625" style="21" bestFit="1" customWidth="1"/>
    <col min="6931" max="7168" width="11.42578125" style="21"/>
    <col min="7169" max="7169" width="1.7109375" style="21" customWidth="1"/>
    <col min="7170" max="7170" width="8.140625" style="21" customWidth="1"/>
    <col min="7171" max="7171" width="6.42578125" style="21" customWidth="1"/>
    <col min="7172" max="7173" width="11.42578125" style="21"/>
    <col min="7174" max="7174" width="19.28515625" style="21" customWidth="1"/>
    <col min="7175" max="7175" width="51.28515625" style="21" customWidth="1"/>
    <col min="7176" max="7176" width="9.140625" style="21" customWidth="1"/>
    <col min="7177" max="7177" width="5.85546875" style="21" customWidth="1"/>
    <col min="7178" max="7178" width="7.7109375" style="21" customWidth="1"/>
    <col min="7179" max="7179" width="7.5703125" style="21" bestFit="1" customWidth="1"/>
    <col min="7180" max="7180" width="7.5703125" style="21" customWidth="1"/>
    <col min="7181" max="7181" width="13.7109375" style="21" customWidth="1"/>
    <col min="7182" max="7182" width="8.85546875" style="21" customWidth="1"/>
    <col min="7183" max="7183" width="19.5703125" style="21" customWidth="1"/>
    <col min="7184" max="7184" width="20.28515625" style="21" customWidth="1"/>
    <col min="7185" max="7185" width="14.85546875" style="21" customWidth="1"/>
    <col min="7186" max="7186" width="14.28515625" style="21" bestFit="1" customWidth="1"/>
    <col min="7187" max="7424" width="11.42578125" style="21"/>
    <col min="7425" max="7425" width="1.7109375" style="21" customWidth="1"/>
    <col min="7426" max="7426" width="8.140625" style="21" customWidth="1"/>
    <col min="7427" max="7427" width="6.42578125" style="21" customWidth="1"/>
    <col min="7428" max="7429" width="11.42578125" style="21"/>
    <col min="7430" max="7430" width="19.28515625" style="21" customWidth="1"/>
    <col min="7431" max="7431" width="51.28515625" style="21" customWidth="1"/>
    <col min="7432" max="7432" width="9.140625" style="21" customWidth="1"/>
    <col min="7433" max="7433" width="5.85546875" style="21" customWidth="1"/>
    <col min="7434" max="7434" width="7.7109375" style="21" customWidth="1"/>
    <col min="7435" max="7435" width="7.5703125" style="21" bestFit="1" customWidth="1"/>
    <col min="7436" max="7436" width="7.5703125" style="21" customWidth="1"/>
    <col min="7437" max="7437" width="13.7109375" style="21" customWidth="1"/>
    <col min="7438" max="7438" width="8.85546875" style="21" customWidth="1"/>
    <col min="7439" max="7439" width="19.5703125" style="21" customWidth="1"/>
    <col min="7440" max="7440" width="20.28515625" style="21" customWidth="1"/>
    <col min="7441" max="7441" width="14.85546875" style="21" customWidth="1"/>
    <col min="7442" max="7442" width="14.28515625" style="21" bestFit="1" customWidth="1"/>
    <col min="7443" max="7680" width="11.42578125" style="21"/>
    <col min="7681" max="7681" width="1.7109375" style="21" customWidth="1"/>
    <col min="7682" max="7682" width="8.140625" style="21" customWidth="1"/>
    <col min="7683" max="7683" width="6.42578125" style="21" customWidth="1"/>
    <col min="7684" max="7685" width="11.42578125" style="21"/>
    <col min="7686" max="7686" width="19.28515625" style="21" customWidth="1"/>
    <col min="7687" max="7687" width="51.28515625" style="21" customWidth="1"/>
    <col min="7688" max="7688" width="9.140625" style="21" customWidth="1"/>
    <col min="7689" max="7689" width="5.85546875" style="21" customWidth="1"/>
    <col min="7690" max="7690" width="7.7109375" style="21" customWidth="1"/>
    <col min="7691" max="7691" width="7.5703125" style="21" bestFit="1" customWidth="1"/>
    <col min="7692" max="7692" width="7.5703125" style="21" customWidth="1"/>
    <col min="7693" max="7693" width="13.7109375" style="21" customWidth="1"/>
    <col min="7694" max="7694" width="8.85546875" style="21" customWidth="1"/>
    <col min="7695" max="7695" width="19.5703125" style="21" customWidth="1"/>
    <col min="7696" max="7696" width="20.28515625" style="21" customWidth="1"/>
    <col min="7697" max="7697" width="14.85546875" style="21" customWidth="1"/>
    <col min="7698" max="7698" width="14.28515625" style="21" bestFit="1" customWidth="1"/>
    <col min="7699" max="7936" width="11.42578125" style="21"/>
    <col min="7937" max="7937" width="1.7109375" style="21" customWidth="1"/>
    <col min="7938" max="7938" width="8.140625" style="21" customWidth="1"/>
    <col min="7939" max="7939" width="6.42578125" style="21" customWidth="1"/>
    <col min="7940" max="7941" width="11.42578125" style="21"/>
    <col min="7942" max="7942" width="19.28515625" style="21" customWidth="1"/>
    <col min="7943" max="7943" width="51.28515625" style="21" customWidth="1"/>
    <col min="7944" max="7944" width="9.140625" style="21" customWidth="1"/>
    <col min="7945" max="7945" width="5.85546875" style="21" customWidth="1"/>
    <col min="7946" max="7946" width="7.7109375" style="21" customWidth="1"/>
    <col min="7947" max="7947" width="7.5703125" style="21" bestFit="1" customWidth="1"/>
    <col min="7948" max="7948" width="7.5703125" style="21" customWidth="1"/>
    <col min="7949" max="7949" width="13.7109375" style="21" customWidth="1"/>
    <col min="7950" max="7950" width="8.85546875" style="21" customWidth="1"/>
    <col min="7951" max="7951" width="19.5703125" style="21" customWidth="1"/>
    <col min="7952" max="7952" width="20.28515625" style="21" customWidth="1"/>
    <col min="7953" max="7953" width="14.85546875" style="21" customWidth="1"/>
    <col min="7954" max="7954" width="14.28515625" style="21" bestFit="1" customWidth="1"/>
    <col min="7955" max="8192" width="11.42578125" style="21"/>
    <col min="8193" max="8193" width="1.7109375" style="21" customWidth="1"/>
    <col min="8194" max="8194" width="8.140625" style="21" customWidth="1"/>
    <col min="8195" max="8195" width="6.42578125" style="21" customWidth="1"/>
    <col min="8196" max="8197" width="11.42578125" style="21"/>
    <col min="8198" max="8198" width="19.28515625" style="21" customWidth="1"/>
    <col min="8199" max="8199" width="51.28515625" style="21" customWidth="1"/>
    <col min="8200" max="8200" width="9.140625" style="21" customWidth="1"/>
    <col min="8201" max="8201" width="5.85546875" style="21" customWidth="1"/>
    <col min="8202" max="8202" width="7.7109375" style="21" customWidth="1"/>
    <col min="8203" max="8203" width="7.5703125" style="21" bestFit="1" customWidth="1"/>
    <col min="8204" max="8204" width="7.5703125" style="21" customWidth="1"/>
    <col min="8205" max="8205" width="13.7109375" style="21" customWidth="1"/>
    <col min="8206" max="8206" width="8.85546875" style="21" customWidth="1"/>
    <col min="8207" max="8207" width="19.5703125" style="21" customWidth="1"/>
    <col min="8208" max="8208" width="20.28515625" style="21" customWidth="1"/>
    <col min="8209" max="8209" width="14.85546875" style="21" customWidth="1"/>
    <col min="8210" max="8210" width="14.28515625" style="21" bestFit="1" customWidth="1"/>
    <col min="8211" max="8448" width="11.42578125" style="21"/>
    <col min="8449" max="8449" width="1.7109375" style="21" customWidth="1"/>
    <col min="8450" max="8450" width="8.140625" style="21" customWidth="1"/>
    <col min="8451" max="8451" width="6.42578125" style="21" customWidth="1"/>
    <col min="8452" max="8453" width="11.42578125" style="21"/>
    <col min="8454" max="8454" width="19.28515625" style="21" customWidth="1"/>
    <col min="8455" max="8455" width="51.28515625" style="21" customWidth="1"/>
    <col min="8456" max="8456" width="9.140625" style="21" customWidth="1"/>
    <col min="8457" max="8457" width="5.85546875" style="21" customWidth="1"/>
    <col min="8458" max="8458" width="7.7109375" style="21" customWidth="1"/>
    <col min="8459" max="8459" width="7.5703125" style="21" bestFit="1" customWidth="1"/>
    <col min="8460" max="8460" width="7.5703125" style="21" customWidth="1"/>
    <col min="8461" max="8461" width="13.7109375" style="21" customWidth="1"/>
    <col min="8462" max="8462" width="8.85546875" style="21" customWidth="1"/>
    <col min="8463" max="8463" width="19.5703125" style="21" customWidth="1"/>
    <col min="8464" max="8464" width="20.28515625" style="21" customWidth="1"/>
    <col min="8465" max="8465" width="14.85546875" style="21" customWidth="1"/>
    <col min="8466" max="8466" width="14.28515625" style="21" bestFit="1" customWidth="1"/>
    <col min="8467" max="8704" width="11.42578125" style="21"/>
    <col min="8705" max="8705" width="1.7109375" style="21" customWidth="1"/>
    <col min="8706" max="8706" width="8.140625" style="21" customWidth="1"/>
    <col min="8707" max="8707" width="6.42578125" style="21" customWidth="1"/>
    <col min="8708" max="8709" width="11.42578125" style="21"/>
    <col min="8710" max="8710" width="19.28515625" style="21" customWidth="1"/>
    <col min="8711" max="8711" width="51.28515625" style="21" customWidth="1"/>
    <col min="8712" max="8712" width="9.140625" style="21" customWidth="1"/>
    <col min="8713" max="8713" width="5.85546875" style="21" customWidth="1"/>
    <col min="8714" max="8714" width="7.7109375" style="21" customWidth="1"/>
    <col min="8715" max="8715" width="7.5703125" style="21" bestFit="1" customWidth="1"/>
    <col min="8716" max="8716" width="7.5703125" style="21" customWidth="1"/>
    <col min="8717" max="8717" width="13.7109375" style="21" customWidth="1"/>
    <col min="8718" max="8718" width="8.85546875" style="21" customWidth="1"/>
    <col min="8719" max="8719" width="19.5703125" style="21" customWidth="1"/>
    <col min="8720" max="8720" width="20.28515625" style="21" customWidth="1"/>
    <col min="8721" max="8721" width="14.85546875" style="21" customWidth="1"/>
    <col min="8722" max="8722" width="14.28515625" style="21" bestFit="1" customWidth="1"/>
    <col min="8723" max="8960" width="11.42578125" style="21"/>
    <col min="8961" max="8961" width="1.7109375" style="21" customWidth="1"/>
    <col min="8962" max="8962" width="8.140625" style="21" customWidth="1"/>
    <col min="8963" max="8963" width="6.42578125" style="21" customWidth="1"/>
    <col min="8964" max="8965" width="11.42578125" style="21"/>
    <col min="8966" max="8966" width="19.28515625" style="21" customWidth="1"/>
    <col min="8967" max="8967" width="51.28515625" style="21" customWidth="1"/>
    <col min="8968" max="8968" width="9.140625" style="21" customWidth="1"/>
    <col min="8969" max="8969" width="5.85546875" style="21" customWidth="1"/>
    <col min="8970" max="8970" width="7.7109375" style="21" customWidth="1"/>
    <col min="8971" max="8971" width="7.5703125" style="21" bestFit="1" customWidth="1"/>
    <col min="8972" max="8972" width="7.5703125" style="21" customWidth="1"/>
    <col min="8973" max="8973" width="13.7109375" style="21" customWidth="1"/>
    <col min="8974" max="8974" width="8.85546875" style="21" customWidth="1"/>
    <col min="8975" max="8975" width="19.5703125" style="21" customWidth="1"/>
    <col min="8976" max="8976" width="20.28515625" style="21" customWidth="1"/>
    <col min="8977" max="8977" width="14.85546875" style="21" customWidth="1"/>
    <col min="8978" max="8978" width="14.28515625" style="21" bestFit="1" customWidth="1"/>
    <col min="8979" max="9216" width="11.42578125" style="21"/>
    <col min="9217" max="9217" width="1.7109375" style="21" customWidth="1"/>
    <col min="9218" max="9218" width="8.140625" style="21" customWidth="1"/>
    <col min="9219" max="9219" width="6.42578125" style="21" customWidth="1"/>
    <col min="9220" max="9221" width="11.42578125" style="21"/>
    <col min="9222" max="9222" width="19.28515625" style="21" customWidth="1"/>
    <col min="9223" max="9223" width="51.28515625" style="21" customWidth="1"/>
    <col min="9224" max="9224" width="9.140625" style="21" customWidth="1"/>
    <col min="9225" max="9225" width="5.85546875" style="21" customWidth="1"/>
    <col min="9226" max="9226" width="7.7109375" style="21" customWidth="1"/>
    <col min="9227" max="9227" width="7.5703125" style="21" bestFit="1" customWidth="1"/>
    <col min="9228" max="9228" width="7.5703125" style="21" customWidth="1"/>
    <col min="9229" max="9229" width="13.7109375" style="21" customWidth="1"/>
    <col min="9230" max="9230" width="8.85546875" style="21" customWidth="1"/>
    <col min="9231" max="9231" width="19.5703125" style="21" customWidth="1"/>
    <col min="9232" max="9232" width="20.28515625" style="21" customWidth="1"/>
    <col min="9233" max="9233" width="14.85546875" style="21" customWidth="1"/>
    <col min="9234" max="9234" width="14.28515625" style="21" bestFit="1" customWidth="1"/>
    <col min="9235" max="9472" width="11.42578125" style="21"/>
    <col min="9473" max="9473" width="1.7109375" style="21" customWidth="1"/>
    <col min="9474" max="9474" width="8.140625" style="21" customWidth="1"/>
    <col min="9475" max="9475" width="6.42578125" style="21" customWidth="1"/>
    <col min="9476" max="9477" width="11.42578125" style="21"/>
    <col min="9478" max="9478" width="19.28515625" style="21" customWidth="1"/>
    <col min="9479" max="9479" width="51.28515625" style="21" customWidth="1"/>
    <col min="9480" max="9480" width="9.140625" style="21" customWidth="1"/>
    <col min="9481" max="9481" width="5.85546875" style="21" customWidth="1"/>
    <col min="9482" max="9482" width="7.7109375" style="21" customWidth="1"/>
    <col min="9483" max="9483" width="7.5703125" style="21" bestFit="1" customWidth="1"/>
    <col min="9484" max="9484" width="7.5703125" style="21" customWidth="1"/>
    <col min="9485" max="9485" width="13.7109375" style="21" customWidth="1"/>
    <col min="9486" max="9486" width="8.85546875" style="21" customWidth="1"/>
    <col min="9487" max="9487" width="19.5703125" style="21" customWidth="1"/>
    <col min="9488" max="9488" width="20.28515625" style="21" customWidth="1"/>
    <col min="9489" max="9489" width="14.85546875" style="21" customWidth="1"/>
    <col min="9490" max="9490" width="14.28515625" style="21" bestFit="1" customWidth="1"/>
    <col min="9491" max="9728" width="11.42578125" style="21"/>
    <col min="9729" max="9729" width="1.7109375" style="21" customWidth="1"/>
    <col min="9730" max="9730" width="8.140625" style="21" customWidth="1"/>
    <col min="9731" max="9731" width="6.42578125" style="21" customWidth="1"/>
    <col min="9732" max="9733" width="11.42578125" style="21"/>
    <col min="9734" max="9734" width="19.28515625" style="21" customWidth="1"/>
    <col min="9735" max="9735" width="51.28515625" style="21" customWidth="1"/>
    <col min="9736" max="9736" width="9.140625" style="21" customWidth="1"/>
    <col min="9737" max="9737" width="5.85546875" style="21" customWidth="1"/>
    <col min="9738" max="9738" width="7.7109375" style="21" customWidth="1"/>
    <col min="9739" max="9739" width="7.5703125" style="21" bestFit="1" customWidth="1"/>
    <col min="9740" max="9740" width="7.5703125" style="21" customWidth="1"/>
    <col min="9741" max="9741" width="13.7109375" style="21" customWidth="1"/>
    <col min="9742" max="9742" width="8.85546875" style="21" customWidth="1"/>
    <col min="9743" max="9743" width="19.5703125" style="21" customWidth="1"/>
    <col min="9744" max="9744" width="20.28515625" style="21" customWidth="1"/>
    <col min="9745" max="9745" width="14.85546875" style="21" customWidth="1"/>
    <col min="9746" max="9746" width="14.28515625" style="21" bestFit="1" customWidth="1"/>
    <col min="9747" max="9984" width="11.42578125" style="21"/>
    <col min="9985" max="9985" width="1.7109375" style="21" customWidth="1"/>
    <col min="9986" max="9986" width="8.140625" style="21" customWidth="1"/>
    <col min="9987" max="9987" width="6.42578125" style="21" customWidth="1"/>
    <col min="9988" max="9989" width="11.42578125" style="21"/>
    <col min="9990" max="9990" width="19.28515625" style="21" customWidth="1"/>
    <col min="9991" max="9991" width="51.28515625" style="21" customWidth="1"/>
    <col min="9992" max="9992" width="9.140625" style="21" customWidth="1"/>
    <col min="9993" max="9993" width="5.85546875" style="21" customWidth="1"/>
    <col min="9994" max="9994" width="7.7109375" style="21" customWidth="1"/>
    <col min="9995" max="9995" width="7.5703125" style="21" bestFit="1" customWidth="1"/>
    <col min="9996" max="9996" width="7.5703125" style="21" customWidth="1"/>
    <col min="9997" max="9997" width="13.7109375" style="21" customWidth="1"/>
    <col min="9998" max="9998" width="8.85546875" style="21" customWidth="1"/>
    <col min="9999" max="9999" width="19.5703125" style="21" customWidth="1"/>
    <col min="10000" max="10000" width="20.28515625" style="21" customWidth="1"/>
    <col min="10001" max="10001" width="14.85546875" style="21" customWidth="1"/>
    <col min="10002" max="10002" width="14.28515625" style="21" bestFit="1" customWidth="1"/>
    <col min="10003" max="10240" width="11.42578125" style="21"/>
    <col min="10241" max="10241" width="1.7109375" style="21" customWidth="1"/>
    <col min="10242" max="10242" width="8.140625" style="21" customWidth="1"/>
    <col min="10243" max="10243" width="6.42578125" style="21" customWidth="1"/>
    <col min="10244" max="10245" width="11.42578125" style="21"/>
    <col min="10246" max="10246" width="19.28515625" style="21" customWidth="1"/>
    <col min="10247" max="10247" width="51.28515625" style="21" customWidth="1"/>
    <col min="10248" max="10248" width="9.140625" style="21" customWidth="1"/>
    <col min="10249" max="10249" width="5.85546875" style="21" customWidth="1"/>
    <col min="10250" max="10250" width="7.7109375" style="21" customWidth="1"/>
    <col min="10251" max="10251" width="7.5703125" style="21" bestFit="1" customWidth="1"/>
    <col min="10252" max="10252" width="7.5703125" style="21" customWidth="1"/>
    <col min="10253" max="10253" width="13.7109375" style="21" customWidth="1"/>
    <col min="10254" max="10254" width="8.85546875" style="21" customWidth="1"/>
    <col min="10255" max="10255" width="19.5703125" style="21" customWidth="1"/>
    <col min="10256" max="10256" width="20.28515625" style="21" customWidth="1"/>
    <col min="10257" max="10257" width="14.85546875" style="21" customWidth="1"/>
    <col min="10258" max="10258" width="14.28515625" style="21" bestFit="1" customWidth="1"/>
    <col min="10259" max="10496" width="11.42578125" style="21"/>
    <col min="10497" max="10497" width="1.7109375" style="21" customWidth="1"/>
    <col min="10498" max="10498" width="8.140625" style="21" customWidth="1"/>
    <col min="10499" max="10499" width="6.42578125" style="21" customWidth="1"/>
    <col min="10500" max="10501" width="11.42578125" style="21"/>
    <col min="10502" max="10502" width="19.28515625" style="21" customWidth="1"/>
    <col min="10503" max="10503" width="51.28515625" style="21" customWidth="1"/>
    <col min="10504" max="10504" width="9.140625" style="21" customWidth="1"/>
    <col min="10505" max="10505" width="5.85546875" style="21" customWidth="1"/>
    <col min="10506" max="10506" width="7.7109375" style="21" customWidth="1"/>
    <col min="10507" max="10507" width="7.5703125" style="21" bestFit="1" customWidth="1"/>
    <col min="10508" max="10508" width="7.5703125" style="21" customWidth="1"/>
    <col min="10509" max="10509" width="13.7109375" style="21" customWidth="1"/>
    <col min="10510" max="10510" width="8.85546875" style="21" customWidth="1"/>
    <col min="10511" max="10511" width="19.5703125" style="21" customWidth="1"/>
    <col min="10512" max="10512" width="20.28515625" style="21" customWidth="1"/>
    <col min="10513" max="10513" width="14.85546875" style="21" customWidth="1"/>
    <col min="10514" max="10514" width="14.28515625" style="21" bestFit="1" customWidth="1"/>
    <col min="10515" max="10752" width="11.42578125" style="21"/>
    <col min="10753" max="10753" width="1.7109375" style="21" customWidth="1"/>
    <col min="10754" max="10754" width="8.140625" style="21" customWidth="1"/>
    <col min="10755" max="10755" width="6.42578125" style="21" customWidth="1"/>
    <col min="10756" max="10757" width="11.42578125" style="21"/>
    <col min="10758" max="10758" width="19.28515625" style="21" customWidth="1"/>
    <col min="10759" max="10759" width="51.28515625" style="21" customWidth="1"/>
    <col min="10760" max="10760" width="9.140625" style="21" customWidth="1"/>
    <col min="10761" max="10761" width="5.85546875" style="21" customWidth="1"/>
    <col min="10762" max="10762" width="7.7109375" style="21" customWidth="1"/>
    <col min="10763" max="10763" width="7.5703125" style="21" bestFit="1" customWidth="1"/>
    <col min="10764" max="10764" width="7.5703125" style="21" customWidth="1"/>
    <col min="10765" max="10765" width="13.7109375" style="21" customWidth="1"/>
    <col min="10766" max="10766" width="8.85546875" style="21" customWidth="1"/>
    <col min="10767" max="10767" width="19.5703125" style="21" customWidth="1"/>
    <col min="10768" max="10768" width="20.28515625" style="21" customWidth="1"/>
    <col min="10769" max="10769" width="14.85546875" style="21" customWidth="1"/>
    <col min="10770" max="10770" width="14.28515625" style="21" bestFit="1" customWidth="1"/>
    <col min="10771" max="11008" width="11.42578125" style="21"/>
    <col min="11009" max="11009" width="1.7109375" style="21" customWidth="1"/>
    <col min="11010" max="11010" width="8.140625" style="21" customWidth="1"/>
    <col min="11011" max="11011" width="6.42578125" style="21" customWidth="1"/>
    <col min="11012" max="11013" width="11.42578125" style="21"/>
    <col min="11014" max="11014" width="19.28515625" style="21" customWidth="1"/>
    <col min="11015" max="11015" width="51.28515625" style="21" customWidth="1"/>
    <col min="11016" max="11016" width="9.140625" style="21" customWidth="1"/>
    <col min="11017" max="11017" width="5.85546875" style="21" customWidth="1"/>
    <col min="11018" max="11018" width="7.7109375" style="21" customWidth="1"/>
    <col min="11019" max="11019" width="7.5703125" style="21" bestFit="1" customWidth="1"/>
    <col min="11020" max="11020" width="7.5703125" style="21" customWidth="1"/>
    <col min="11021" max="11021" width="13.7109375" style="21" customWidth="1"/>
    <col min="11022" max="11022" width="8.85546875" style="21" customWidth="1"/>
    <col min="11023" max="11023" width="19.5703125" style="21" customWidth="1"/>
    <col min="11024" max="11024" width="20.28515625" style="21" customWidth="1"/>
    <col min="11025" max="11025" width="14.85546875" style="21" customWidth="1"/>
    <col min="11026" max="11026" width="14.28515625" style="21" bestFit="1" customWidth="1"/>
    <col min="11027" max="11264" width="11.42578125" style="21"/>
    <col min="11265" max="11265" width="1.7109375" style="21" customWidth="1"/>
    <col min="11266" max="11266" width="8.140625" style="21" customWidth="1"/>
    <col min="11267" max="11267" width="6.42578125" style="21" customWidth="1"/>
    <col min="11268" max="11269" width="11.42578125" style="21"/>
    <col min="11270" max="11270" width="19.28515625" style="21" customWidth="1"/>
    <col min="11271" max="11271" width="51.28515625" style="21" customWidth="1"/>
    <col min="11272" max="11272" width="9.140625" style="21" customWidth="1"/>
    <col min="11273" max="11273" width="5.85546875" style="21" customWidth="1"/>
    <col min="11274" max="11274" width="7.7109375" style="21" customWidth="1"/>
    <col min="11275" max="11275" width="7.5703125" style="21" bestFit="1" customWidth="1"/>
    <col min="11276" max="11276" width="7.5703125" style="21" customWidth="1"/>
    <col min="11277" max="11277" width="13.7109375" style="21" customWidth="1"/>
    <col min="11278" max="11278" width="8.85546875" style="21" customWidth="1"/>
    <col min="11279" max="11279" width="19.5703125" style="21" customWidth="1"/>
    <col min="11280" max="11280" width="20.28515625" style="21" customWidth="1"/>
    <col min="11281" max="11281" width="14.85546875" style="21" customWidth="1"/>
    <col min="11282" max="11282" width="14.28515625" style="21" bestFit="1" customWidth="1"/>
    <col min="11283" max="11520" width="11.42578125" style="21"/>
    <col min="11521" max="11521" width="1.7109375" style="21" customWidth="1"/>
    <col min="11522" max="11522" width="8.140625" style="21" customWidth="1"/>
    <col min="11523" max="11523" width="6.42578125" style="21" customWidth="1"/>
    <col min="11524" max="11525" width="11.42578125" style="21"/>
    <col min="11526" max="11526" width="19.28515625" style="21" customWidth="1"/>
    <col min="11527" max="11527" width="51.28515625" style="21" customWidth="1"/>
    <col min="11528" max="11528" width="9.140625" style="21" customWidth="1"/>
    <col min="11529" max="11529" width="5.85546875" style="21" customWidth="1"/>
    <col min="11530" max="11530" width="7.7109375" style="21" customWidth="1"/>
    <col min="11531" max="11531" width="7.5703125" style="21" bestFit="1" customWidth="1"/>
    <col min="11532" max="11532" width="7.5703125" style="21" customWidth="1"/>
    <col min="11533" max="11533" width="13.7109375" style="21" customWidth="1"/>
    <col min="11534" max="11534" width="8.85546875" style="21" customWidth="1"/>
    <col min="11535" max="11535" width="19.5703125" style="21" customWidth="1"/>
    <col min="11536" max="11536" width="20.28515625" style="21" customWidth="1"/>
    <col min="11537" max="11537" width="14.85546875" style="21" customWidth="1"/>
    <col min="11538" max="11538" width="14.28515625" style="21" bestFit="1" customWidth="1"/>
    <col min="11539" max="11776" width="11.42578125" style="21"/>
    <col min="11777" max="11777" width="1.7109375" style="21" customWidth="1"/>
    <col min="11778" max="11778" width="8.140625" style="21" customWidth="1"/>
    <col min="11779" max="11779" width="6.42578125" style="21" customWidth="1"/>
    <col min="11780" max="11781" width="11.42578125" style="21"/>
    <col min="11782" max="11782" width="19.28515625" style="21" customWidth="1"/>
    <col min="11783" max="11783" width="51.28515625" style="21" customWidth="1"/>
    <col min="11784" max="11784" width="9.140625" style="21" customWidth="1"/>
    <col min="11785" max="11785" width="5.85546875" style="21" customWidth="1"/>
    <col min="11786" max="11786" width="7.7109375" style="21" customWidth="1"/>
    <col min="11787" max="11787" width="7.5703125" style="21" bestFit="1" customWidth="1"/>
    <col min="11788" max="11788" width="7.5703125" style="21" customWidth="1"/>
    <col min="11789" max="11789" width="13.7109375" style="21" customWidth="1"/>
    <col min="11790" max="11790" width="8.85546875" style="21" customWidth="1"/>
    <col min="11791" max="11791" width="19.5703125" style="21" customWidth="1"/>
    <col min="11792" max="11792" width="20.28515625" style="21" customWidth="1"/>
    <col min="11793" max="11793" width="14.85546875" style="21" customWidth="1"/>
    <col min="11794" max="11794" width="14.28515625" style="21" bestFit="1" customWidth="1"/>
    <col min="11795" max="12032" width="11.42578125" style="21"/>
    <col min="12033" max="12033" width="1.7109375" style="21" customWidth="1"/>
    <col min="12034" max="12034" width="8.140625" style="21" customWidth="1"/>
    <col min="12035" max="12035" width="6.42578125" style="21" customWidth="1"/>
    <col min="12036" max="12037" width="11.42578125" style="21"/>
    <col min="12038" max="12038" width="19.28515625" style="21" customWidth="1"/>
    <col min="12039" max="12039" width="51.28515625" style="21" customWidth="1"/>
    <col min="12040" max="12040" width="9.140625" style="21" customWidth="1"/>
    <col min="12041" max="12041" width="5.85546875" style="21" customWidth="1"/>
    <col min="12042" max="12042" width="7.7109375" style="21" customWidth="1"/>
    <col min="12043" max="12043" width="7.5703125" style="21" bestFit="1" customWidth="1"/>
    <col min="12044" max="12044" width="7.5703125" style="21" customWidth="1"/>
    <col min="12045" max="12045" width="13.7109375" style="21" customWidth="1"/>
    <col min="12046" max="12046" width="8.85546875" style="21" customWidth="1"/>
    <col min="12047" max="12047" width="19.5703125" style="21" customWidth="1"/>
    <col min="12048" max="12048" width="20.28515625" style="21" customWidth="1"/>
    <col min="12049" max="12049" width="14.85546875" style="21" customWidth="1"/>
    <col min="12050" max="12050" width="14.28515625" style="21" bestFit="1" customWidth="1"/>
    <col min="12051" max="12288" width="11.42578125" style="21"/>
    <col min="12289" max="12289" width="1.7109375" style="21" customWidth="1"/>
    <col min="12290" max="12290" width="8.140625" style="21" customWidth="1"/>
    <col min="12291" max="12291" width="6.42578125" style="21" customWidth="1"/>
    <col min="12292" max="12293" width="11.42578125" style="21"/>
    <col min="12294" max="12294" width="19.28515625" style="21" customWidth="1"/>
    <col min="12295" max="12295" width="51.28515625" style="21" customWidth="1"/>
    <col min="12296" max="12296" width="9.140625" style="21" customWidth="1"/>
    <col min="12297" max="12297" width="5.85546875" style="21" customWidth="1"/>
    <col min="12298" max="12298" width="7.7109375" style="21" customWidth="1"/>
    <col min="12299" max="12299" width="7.5703125" style="21" bestFit="1" customWidth="1"/>
    <col min="12300" max="12300" width="7.5703125" style="21" customWidth="1"/>
    <col min="12301" max="12301" width="13.7109375" style="21" customWidth="1"/>
    <col min="12302" max="12302" width="8.85546875" style="21" customWidth="1"/>
    <col min="12303" max="12303" width="19.5703125" style="21" customWidth="1"/>
    <col min="12304" max="12304" width="20.28515625" style="21" customWidth="1"/>
    <col min="12305" max="12305" width="14.85546875" style="21" customWidth="1"/>
    <col min="12306" max="12306" width="14.28515625" style="21" bestFit="1" customWidth="1"/>
    <col min="12307" max="12544" width="11.42578125" style="21"/>
    <col min="12545" max="12545" width="1.7109375" style="21" customWidth="1"/>
    <col min="12546" max="12546" width="8.140625" style="21" customWidth="1"/>
    <col min="12547" max="12547" width="6.42578125" style="21" customWidth="1"/>
    <col min="12548" max="12549" width="11.42578125" style="21"/>
    <col min="12550" max="12550" width="19.28515625" style="21" customWidth="1"/>
    <col min="12551" max="12551" width="51.28515625" style="21" customWidth="1"/>
    <col min="12552" max="12552" width="9.140625" style="21" customWidth="1"/>
    <col min="12553" max="12553" width="5.85546875" style="21" customWidth="1"/>
    <col min="12554" max="12554" width="7.7109375" style="21" customWidth="1"/>
    <col min="12555" max="12555" width="7.5703125" style="21" bestFit="1" customWidth="1"/>
    <col min="12556" max="12556" width="7.5703125" style="21" customWidth="1"/>
    <col min="12557" max="12557" width="13.7109375" style="21" customWidth="1"/>
    <col min="12558" max="12558" width="8.85546875" style="21" customWidth="1"/>
    <col min="12559" max="12559" width="19.5703125" style="21" customWidth="1"/>
    <col min="12560" max="12560" width="20.28515625" style="21" customWidth="1"/>
    <col min="12561" max="12561" width="14.85546875" style="21" customWidth="1"/>
    <col min="12562" max="12562" width="14.28515625" style="21" bestFit="1" customWidth="1"/>
    <col min="12563" max="12800" width="11.42578125" style="21"/>
    <col min="12801" max="12801" width="1.7109375" style="21" customWidth="1"/>
    <col min="12802" max="12802" width="8.140625" style="21" customWidth="1"/>
    <col min="12803" max="12803" width="6.42578125" style="21" customWidth="1"/>
    <col min="12804" max="12805" width="11.42578125" style="21"/>
    <col min="12806" max="12806" width="19.28515625" style="21" customWidth="1"/>
    <col min="12807" max="12807" width="51.28515625" style="21" customWidth="1"/>
    <col min="12808" max="12808" width="9.140625" style="21" customWidth="1"/>
    <col min="12809" max="12809" width="5.85546875" style="21" customWidth="1"/>
    <col min="12810" max="12810" width="7.7109375" style="21" customWidth="1"/>
    <col min="12811" max="12811" width="7.5703125" style="21" bestFit="1" customWidth="1"/>
    <col min="12812" max="12812" width="7.5703125" style="21" customWidth="1"/>
    <col min="12813" max="12813" width="13.7109375" style="21" customWidth="1"/>
    <col min="12814" max="12814" width="8.85546875" style="21" customWidth="1"/>
    <col min="12815" max="12815" width="19.5703125" style="21" customWidth="1"/>
    <col min="12816" max="12816" width="20.28515625" style="21" customWidth="1"/>
    <col min="12817" max="12817" width="14.85546875" style="21" customWidth="1"/>
    <col min="12818" max="12818" width="14.28515625" style="21" bestFit="1" customWidth="1"/>
    <col min="12819" max="13056" width="11.42578125" style="21"/>
    <col min="13057" max="13057" width="1.7109375" style="21" customWidth="1"/>
    <col min="13058" max="13058" width="8.140625" style="21" customWidth="1"/>
    <col min="13059" max="13059" width="6.42578125" style="21" customWidth="1"/>
    <col min="13060" max="13061" width="11.42578125" style="21"/>
    <col min="13062" max="13062" width="19.28515625" style="21" customWidth="1"/>
    <col min="13063" max="13063" width="51.28515625" style="21" customWidth="1"/>
    <col min="13064" max="13064" width="9.140625" style="21" customWidth="1"/>
    <col min="13065" max="13065" width="5.85546875" style="21" customWidth="1"/>
    <col min="13066" max="13066" width="7.7109375" style="21" customWidth="1"/>
    <col min="13067" max="13067" width="7.5703125" style="21" bestFit="1" customWidth="1"/>
    <col min="13068" max="13068" width="7.5703125" style="21" customWidth="1"/>
    <col min="13069" max="13069" width="13.7109375" style="21" customWidth="1"/>
    <col min="13070" max="13070" width="8.85546875" style="21" customWidth="1"/>
    <col min="13071" max="13071" width="19.5703125" style="21" customWidth="1"/>
    <col min="13072" max="13072" width="20.28515625" style="21" customWidth="1"/>
    <col min="13073" max="13073" width="14.85546875" style="21" customWidth="1"/>
    <col min="13074" max="13074" width="14.28515625" style="21" bestFit="1" customWidth="1"/>
    <col min="13075" max="13312" width="11.42578125" style="21"/>
    <col min="13313" max="13313" width="1.7109375" style="21" customWidth="1"/>
    <col min="13314" max="13314" width="8.140625" style="21" customWidth="1"/>
    <col min="13315" max="13315" width="6.42578125" style="21" customWidth="1"/>
    <col min="13316" max="13317" width="11.42578125" style="21"/>
    <col min="13318" max="13318" width="19.28515625" style="21" customWidth="1"/>
    <col min="13319" max="13319" width="51.28515625" style="21" customWidth="1"/>
    <col min="13320" max="13320" width="9.140625" style="21" customWidth="1"/>
    <col min="13321" max="13321" width="5.85546875" style="21" customWidth="1"/>
    <col min="13322" max="13322" width="7.7109375" style="21" customWidth="1"/>
    <col min="13323" max="13323" width="7.5703125" style="21" bestFit="1" customWidth="1"/>
    <col min="13324" max="13324" width="7.5703125" style="21" customWidth="1"/>
    <col min="13325" max="13325" width="13.7109375" style="21" customWidth="1"/>
    <col min="13326" max="13326" width="8.85546875" style="21" customWidth="1"/>
    <col min="13327" max="13327" width="19.5703125" style="21" customWidth="1"/>
    <col min="13328" max="13328" width="20.28515625" style="21" customWidth="1"/>
    <col min="13329" max="13329" width="14.85546875" style="21" customWidth="1"/>
    <col min="13330" max="13330" width="14.28515625" style="21" bestFit="1" customWidth="1"/>
    <col min="13331" max="13568" width="11.42578125" style="21"/>
    <col min="13569" max="13569" width="1.7109375" style="21" customWidth="1"/>
    <col min="13570" max="13570" width="8.140625" style="21" customWidth="1"/>
    <col min="13571" max="13571" width="6.42578125" style="21" customWidth="1"/>
    <col min="13572" max="13573" width="11.42578125" style="21"/>
    <col min="13574" max="13574" width="19.28515625" style="21" customWidth="1"/>
    <col min="13575" max="13575" width="51.28515625" style="21" customWidth="1"/>
    <col min="13576" max="13576" width="9.140625" style="21" customWidth="1"/>
    <col min="13577" max="13577" width="5.85546875" style="21" customWidth="1"/>
    <col min="13578" max="13578" width="7.7109375" style="21" customWidth="1"/>
    <col min="13579" max="13579" width="7.5703125" style="21" bestFit="1" customWidth="1"/>
    <col min="13580" max="13580" width="7.5703125" style="21" customWidth="1"/>
    <col min="13581" max="13581" width="13.7109375" style="21" customWidth="1"/>
    <col min="13582" max="13582" width="8.85546875" style="21" customWidth="1"/>
    <col min="13583" max="13583" width="19.5703125" style="21" customWidth="1"/>
    <col min="13584" max="13584" width="20.28515625" style="21" customWidth="1"/>
    <col min="13585" max="13585" width="14.85546875" style="21" customWidth="1"/>
    <col min="13586" max="13586" width="14.28515625" style="21" bestFit="1" customWidth="1"/>
    <col min="13587" max="13824" width="11.42578125" style="21"/>
    <col min="13825" max="13825" width="1.7109375" style="21" customWidth="1"/>
    <col min="13826" max="13826" width="8.140625" style="21" customWidth="1"/>
    <col min="13827" max="13827" width="6.42578125" style="21" customWidth="1"/>
    <col min="13828" max="13829" width="11.42578125" style="21"/>
    <col min="13830" max="13830" width="19.28515625" style="21" customWidth="1"/>
    <col min="13831" max="13831" width="51.28515625" style="21" customWidth="1"/>
    <col min="13832" max="13832" width="9.140625" style="21" customWidth="1"/>
    <col min="13833" max="13833" width="5.85546875" style="21" customWidth="1"/>
    <col min="13834" max="13834" width="7.7109375" style="21" customWidth="1"/>
    <col min="13835" max="13835" width="7.5703125" style="21" bestFit="1" customWidth="1"/>
    <col min="13836" max="13836" width="7.5703125" style="21" customWidth="1"/>
    <col min="13837" max="13837" width="13.7109375" style="21" customWidth="1"/>
    <col min="13838" max="13838" width="8.85546875" style="21" customWidth="1"/>
    <col min="13839" max="13839" width="19.5703125" style="21" customWidth="1"/>
    <col min="13840" max="13840" width="20.28515625" style="21" customWidth="1"/>
    <col min="13841" max="13841" width="14.85546875" style="21" customWidth="1"/>
    <col min="13842" max="13842" width="14.28515625" style="21" bestFit="1" customWidth="1"/>
    <col min="13843" max="14080" width="11.42578125" style="21"/>
    <col min="14081" max="14081" width="1.7109375" style="21" customWidth="1"/>
    <col min="14082" max="14082" width="8.140625" style="21" customWidth="1"/>
    <col min="14083" max="14083" width="6.42578125" style="21" customWidth="1"/>
    <col min="14084" max="14085" width="11.42578125" style="21"/>
    <col min="14086" max="14086" width="19.28515625" style="21" customWidth="1"/>
    <col min="14087" max="14087" width="51.28515625" style="21" customWidth="1"/>
    <col min="14088" max="14088" width="9.140625" style="21" customWidth="1"/>
    <col min="14089" max="14089" width="5.85546875" style="21" customWidth="1"/>
    <col min="14090" max="14090" width="7.7109375" style="21" customWidth="1"/>
    <col min="14091" max="14091" width="7.5703125" style="21" bestFit="1" customWidth="1"/>
    <col min="14092" max="14092" width="7.5703125" style="21" customWidth="1"/>
    <col min="14093" max="14093" width="13.7109375" style="21" customWidth="1"/>
    <col min="14094" max="14094" width="8.85546875" style="21" customWidth="1"/>
    <col min="14095" max="14095" width="19.5703125" style="21" customWidth="1"/>
    <col min="14096" max="14096" width="20.28515625" style="21" customWidth="1"/>
    <col min="14097" max="14097" width="14.85546875" style="21" customWidth="1"/>
    <col min="14098" max="14098" width="14.28515625" style="21" bestFit="1" customWidth="1"/>
    <col min="14099" max="14336" width="11.42578125" style="21"/>
    <col min="14337" max="14337" width="1.7109375" style="21" customWidth="1"/>
    <col min="14338" max="14338" width="8.140625" style="21" customWidth="1"/>
    <col min="14339" max="14339" width="6.42578125" style="21" customWidth="1"/>
    <col min="14340" max="14341" width="11.42578125" style="21"/>
    <col min="14342" max="14342" width="19.28515625" style="21" customWidth="1"/>
    <col min="14343" max="14343" width="51.28515625" style="21" customWidth="1"/>
    <col min="14344" max="14344" width="9.140625" style="21" customWidth="1"/>
    <col min="14345" max="14345" width="5.85546875" style="21" customWidth="1"/>
    <col min="14346" max="14346" width="7.7109375" style="21" customWidth="1"/>
    <col min="14347" max="14347" width="7.5703125" style="21" bestFit="1" customWidth="1"/>
    <col min="14348" max="14348" width="7.5703125" style="21" customWidth="1"/>
    <col min="14349" max="14349" width="13.7109375" style="21" customWidth="1"/>
    <col min="14350" max="14350" width="8.85546875" style="21" customWidth="1"/>
    <col min="14351" max="14351" width="19.5703125" style="21" customWidth="1"/>
    <col min="14352" max="14352" width="20.28515625" style="21" customWidth="1"/>
    <col min="14353" max="14353" width="14.85546875" style="21" customWidth="1"/>
    <col min="14354" max="14354" width="14.28515625" style="21" bestFit="1" customWidth="1"/>
    <col min="14355" max="14592" width="11.42578125" style="21"/>
    <col min="14593" max="14593" width="1.7109375" style="21" customWidth="1"/>
    <col min="14594" max="14594" width="8.140625" style="21" customWidth="1"/>
    <col min="14595" max="14595" width="6.42578125" style="21" customWidth="1"/>
    <col min="14596" max="14597" width="11.42578125" style="21"/>
    <col min="14598" max="14598" width="19.28515625" style="21" customWidth="1"/>
    <col min="14599" max="14599" width="51.28515625" style="21" customWidth="1"/>
    <col min="14600" max="14600" width="9.140625" style="21" customWidth="1"/>
    <col min="14601" max="14601" width="5.85546875" style="21" customWidth="1"/>
    <col min="14602" max="14602" width="7.7109375" style="21" customWidth="1"/>
    <col min="14603" max="14603" width="7.5703125" style="21" bestFit="1" customWidth="1"/>
    <col min="14604" max="14604" width="7.5703125" style="21" customWidth="1"/>
    <col min="14605" max="14605" width="13.7109375" style="21" customWidth="1"/>
    <col min="14606" max="14606" width="8.85546875" style="21" customWidth="1"/>
    <col min="14607" max="14607" width="19.5703125" style="21" customWidth="1"/>
    <col min="14608" max="14608" width="20.28515625" style="21" customWidth="1"/>
    <col min="14609" max="14609" width="14.85546875" style="21" customWidth="1"/>
    <col min="14610" max="14610" width="14.28515625" style="21" bestFit="1" customWidth="1"/>
    <col min="14611" max="14848" width="11.42578125" style="21"/>
    <col min="14849" max="14849" width="1.7109375" style="21" customWidth="1"/>
    <col min="14850" max="14850" width="8.140625" style="21" customWidth="1"/>
    <col min="14851" max="14851" width="6.42578125" style="21" customWidth="1"/>
    <col min="14852" max="14853" width="11.42578125" style="21"/>
    <col min="14854" max="14854" width="19.28515625" style="21" customWidth="1"/>
    <col min="14855" max="14855" width="51.28515625" style="21" customWidth="1"/>
    <col min="14856" max="14856" width="9.140625" style="21" customWidth="1"/>
    <col min="14857" max="14857" width="5.85546875" style="21" customWidth="1"/>
    <col min="14858" max="14858" width="7.7109375" style="21" customWidth="1"/>
    <col min="14859" max="14859" width="7.5703125" style="21" bestFit="1" customWidth="1"/>
    <col min="14860" max="14860" width="7.5703125" style="21" customWidth="1"/>
    <col min="14861" max="14861" width="13.7109375" style="21" customWidth="1"/>
    <col min="14862" max="14862" width="8.85546875" style="21" customWidth="1"/>
    <col min="14863" max="14863" width="19.5703125" style="21" customWidth="1"/>
    <col min="14864" max="14864" width="20.28515625" style="21" customWidth="1"/>
    <col min="14865" max="14865" width="14.85546875" style="21" customWidth="1"/>
    <col min="14866" max="14866" width="14.28515625" style="21" bestFit="1" customWidth="1"/>
    <col min="14867" max="15104" width="11.42578125" style="21"/>
    <col min="15105" max="15105" width="1.7109375" style="21" customWidth="1"/>
    <col min="15106" max="15106" width="8.140625" style="21" customWidth="1"/>
    <col min="15107" max="15107" width="6.42578125" style="21" customWidth="1"/>
    <col min="15108" max="15109" width="11.42578125" style="21"/>
    <col min="15110" max="15110" width="19.28515625" style="21" customWidth="1"/>
    <col min="15111" max="15111" width="51.28515625" style="21" customWidth="1"/>
    <col min="15112" max="15112" width="9.140625" style="21" customWidth="1"/>
    <col min="15113" max="15113" width="5.85546875" style="21" customWidth="1"/>
    <col min="15114" max="15114" width="7.7109375" style="21" customWidth="1"/>
    <col min="15115" max="15115" width="7.5703125" style="21" bestFit="1" customWidth="1"/>
    <col min="15116" max="15116" width="7.5703125" style="21" customWidth="1"/>
    <col min="15117" max="15117" width="13.7109375" style="21" customWidth="1"/>
    <col min="15118" max="15118" width="8.85546875" style="21" customWidth="1"/>
    <col min="15119" max="15119" width="19.5703125" style="21" customWidth="1"/>
    <col min="15120" max="15120" width="20.28515625" style="21" customWidth="1"/>
    <col min="15121" max="15121" width="14.85546875" style="21" customWidth="1"/>
    <col min="15122" max="15122" width="14.28515625" style="21" bestFit="1" customWidth="1"/>
    <col min="15123" max="15360" width="11.42578125" style="21"/>
    <col min="15361" max="15361" width="1.7109375" style="21" customWidth="1"/>
    <col min="15362" max="15362" width="8.140625" style="21" customWidth="1"/>
    <col min="15363" max="15363" width="6.42578125" style="21" customWidth="1"/>
    <col min="15364" max="15365" width="11.42578125" style="21"/>
    <col min="15366" max="15366" width="19.28515625" style="21" customWidth="1"/>
    <col min="15367" max="15367" width="51.28515625" style="21" customWidth="1"/>
    <col min="15368" max="15368" width="9.140625" style="21" customWidth="1"/>
    <col min="15369" max="15369" width="5.85546875" style="21" customWidth="1"/>
    <col min="15370" max="15370" width="7.7109375" style="21" customWidth="1"/>
    <col min="15371" max="15371" width="7.5703125" style="21" bestFit="1" customWidth="1"/>
    <col min="15372" max="15372" width="7.5703125" style="21" customWidth="1"/>
    <col min="15373" max="15373" width="13.7109375" style="21" customWidth="1"/>
    <col min="15374" max="15374" width="8.85546875" style="21" customWidth="1"/>
    <col min="15375" max="15375" width="19.5703125" style="21" customWidth="1"/>
    <col min="15376" max="15376" width="20.28515625" style="21" customWidth="1"/>
    <col min="15377" max="15377" width="14.85546875" style="21" customWidth="1"/>
    <col min="15378" max="15378" width="14.28515625" style="21" bestFit="1" customWidth="1"/>
    <col min="15379" max="15616" width="11.42578125" style="21"/>
    <col min="15617" max="15617" width="1.7109375" style="21" customWidth="1"/>
    <col min="15618" max="15618" width="8.140625" style="21" customWidth="1"/>
    <col min="15619" max="15619" width="6.42578125" style="21" customWidth="1"/>
    <col min="15620" max="15621" width="11.42578125" style="21"/>
    <col min="15622" max="15622" width="19.28515625" style="21" customWidth="1"/>
    <col min="15623" max="15623" width="51.28515625" style="21" customWidth="1"/>
    <col min="15624" max="15624" width="9.140625" style="21" customWidth="1"/>
    <col min="15625" max="15625" width="5.85546875" style="21" customWidth="1"/>
    <col min="15626" max="15626" width="7.7109375" style="21" customWidth="1"/>
    <col min="15627" max="15627" width="7.5703125" style="21" bestFit="1" customWidth="1"/>
    <col min="15628" max="15628" width="7.5703125" style="21" customWidth="1"/>
    <col min="15629" max="15629" width="13.7109375" style="21" customWidth="1"/>
    <col min="15630" max="15630" width="8.85546875" style="21" customWidth="1"/>
    <col min="15631" max="15631" width="19.5703125" style="21" customWidth="1"/>
    <col min="15632" max="15632" width="20.28515625" style="21" customWidth="1"/>
    <col min="15633" max="15633" width="14.85546875" style="21" customWidth="1"/>
    <col min="15634" max="15634" width="14.28515625" style="21" bestFit="1" customWidth="1"/>
    <col min="15635" max="15872" width="11.42578125" style="21"/>
    <col min="15873" max="15873" width="1.7109375" style="21" customWidth="1"/>
    <col min="15874" max="15874" width="8.140625" style="21" customWidth="1"/>
    <col min="15875" max="15875" width="6.42578125" style="21" customWidth="1"/>
    <col min="15876" max="15877" width="11.42578125" style="21"/>
    <col min="15878" max="15878" width="19.28515625" style="21" customWidth="1"/>
    <col min="15879" max="15879" width="51.28515625" style="21" customWidth="1"/>
    <col min="15880" max="15880" width="9.140625" style="21" customWidth="1"/>
    <col min="15881" max="15881" width="5.85546875" style="21" customWidth="1"/>
    <col min="15882" max="15882" width="7.7109375" style="21" customWidth="1"/>
    <col min="15883" max="15883" width="7.5703125" style="21" bestFit="1" customWidth="1"/>
    <col min="15884" max="15884" width="7.5703125" style="21" customWidth="1"/>
    <col min="15885" max="15885" width="13.7109375" style="21" customWidth="1"/>
    <col min="15886" max="15886" width="8.85546875" style="21" customWidth="1"/>
    <col min="15887" max="15887" width="19.5703125" style="21" customWidth="1"/>
    <col min="15888" max="15888" width="20.28515625" style="21" customWidth="1"/>
    <col min="15889" max="15889" width="14.85546875" style="21" customWidth="1"/>
    <col min="15890" max="15890" width="14.28515625" style="21" bestFit="1" customWidth="1"/>
    <col min="15891" max="16128" width="11.42578125" style="21"/>
    <col min="16129" max="16129" width="1.7109375" style="21" customWidth="1"/>
    <col min="16130" max="16130" width="8.140625" style="21" customWidth="1"/>
    <col min="16131" max="16131" width="6.42578125" style="21" customWidth="1"/>
    <col min="16132" max="16133" width="11.42578125" style="21"/>
    <col min="16134" max="16134" width="19.28515625" style="21" customWidth="1"/>
    <col min="16135" max="16135" width="51.28515625" style="21" customWidth="1"/>
    <col min="16136" max="16136" width="9.140625" style="21" customWidth="1"/>
    <col min="16137" max="16137" width="5.85546875" style="21" customWidth="1"/>
    <col min="16138" max="16138" width="7.7109375" style="21" customWidth="1"/>
    <col min="16139" max="16139" width="7.5703125" style="21" bestFit="1" customWidth="1"/>
    <col min="16140" max="16140" width="7.5703125" style="21" customWidth="1"/>
    <col min="16141" max="16141" width="13.7109375" style="21" customWidth="1"/>
    <col min="16142" max="16142" width="8.85546875" style="21" customWidth="1"/>
    <col min="16143" max="16143" width="19.5703125" style="21" customWidth="1"/>
    <col min="16144" max="16144" width="20.28515625" style="21" customWidth="1"/>
    <col min="16145" max="16145" width="14.85546875" style="21" customWidth="1"/>
    <col min="16146" max="16146" width="14.28515625" style="21" bestFit="1" customWidth="1"/>
    <col min="16147" max="16384" width="11.42578125" style="21"/>
  </cols>
  <sheetData>
    <row r="1" spans="2:18" ht="14.45" thickBot="1">
      <c r="C1" s="22"/>
      <c r="D1" s="23"/>
      <c r="E1" s="23"/>
      <c r="F1" s="23"/>
      <c r="G1" s="23"/>
      <c r="H1" s="23"/>
      <c r="I1" s="23"/>
      <c r="J1" s="23"/>
      <c r="K1" s="23"/>
      <c r="L1" s="23"/>
      <c r="M1" s="23"/>
      <c r="N1" s="24"/>
      <c r="O1" s="24"/>
    </row>
    <row r="2" spans="2:18">
      <c r="C2" s="329" t="s">
        <v>0</v>
      </c>
      <c r="D2" s="330"/>
      <c r="E2" s="330"/>
      <c r="F2" s="330"/>
      <c r="G2" s="330"/>
      <c r="H2" s="330"/>
      <c r="I2" s="330"/>
      <c r="J2" s="330"/>
      <c r="K2" s="330"/>
      <c r="L2" s="331"/>
      <c r="M2" s="332"/>
      <c r="N2" s="333"/>
      <c r="O2" s="334"/>
    </row>
    <row r="3" spans="2:18">
      <c r="C3" s="341" t="s">
        <v>1</v>
      </c>
      <c r="D3" s="342"/>
      <c r="E3" s="342"/>
      <c r="F3" s="342"/>
      <c r="G3" s="342"/>
      <c r="H3" s="342"/>
      <c r="I3" s="342"/>
      <c r="J3" s="342"/>
      <c r="K3" s="342"/>
      <c r="L3" s="343"/>
      <c r="M3" s="335"/>
      <c r="N3" s="336"/>
      <c r="O3" s="337"/>
    </row>
    <row r="4" spans="2:18">
      <c r="C4" s="341" t="s">
        <v>2</v>
      </c>
      <c r="D4" s="342"/>
      <c r="E4" s="342"/>
      <c r="F4" s="342"/>
      <c r="G4" s="342"/>
      <c r="H4" s="342"/>
      <c r="I4" s="342"/>
      <c r="J4" s="342"/>
      <c r="K4" s="342"/>
      <c r="L4" s="343"/>
      <c r="M4" s="338"/>
      <c r="N4" s="339"/>
      <c r="O4" s="340"/>
    </row>
    <row r="5" spans="2:18" ht="14.45" thickBot="1">
      <c r="C5" s="344" t="s">
        <v>3</v>
      </c>
      <c r="D5" s="345"/>
      <c r="E5" s="345"/>
      <c r="F5" s="345"/>
      <c r="G5" s="345"/>
      <c r="H5" s="345"/>
      <c r="I5" s="345"/>
      <c r="J5" s="345"/>
      <c r="K5" s="345"/>
      <c r="L5" s="346"/>
      <c r="M5" s="347" t="s">
        <v>4</v>
      </c>
      <c r="N5" s="348"/>
      <c r="O5" s="349"/>
    </row>
    <row r="6" spans="2:18" ht="48.75" customHeight="1" thickBot="1">
      <c r="C6" s="350" t="str">
        <f>'[117]DATOS ENTRADA'!$B$7</f>
        <v>OBJETO DE LA LICITACIÓN:</v>
      </c>
      <c r="D6" s="351"/>
      <c r="E6" s="352"/>
      <c r="F6" s="350" t="s">
        <v>5</v>
      </c>
      <c r="G6" s="351"/>
      <c r="H6" s="351"/>
      <c r="I6" s="351"/>
      <c r="J6" s="351"/>
      <c r="K6" s="351"/>
      <c r="L6" s="351"/>
      <c r="M6" s="351"/>
      <c r="N6" s="351"/>
      <c r="O6" s="352"/>
    </row>
    <row r="7" spans="2:18">
      <c r="C7" s="97"/>
      <c r="D7" s="25"/>
      <c r="E7" s="25"/>
      <c r="F7" s="25"/>
      <c r="G7" s="25"/>
      <c r="H7" s="25"/>
      <c r="I7" s="25"/>
      <c r="J7" s="25"/>
      <c r="K7" s="25"/>
      <c r="L7" s="25"/>
      <c r="M7" s="25"/>
      <c r="N7" s="25"/>
      <c r="O7" s="26"/>
    </row>
    <row r="8" spans="2:18">
      <c r="C8" s="353" t="s">
        <v>6</v>
      </c>
      <c r="D8" s="354"/>
      <c r="E8" s="354"/>
      <c r="F8" s="354"/>
      <c r="G8" s="354"/>
      <c r="H8" s="354"/>
      <c r="I8" s="354"/>
      <c r="J8" s="354"/>
      <c r="K8" s="354"/>
      <c r="L8" s="354"/>
      <c r="M8" s="354"/>
      <c r="N8" s="354"/>
      <c r="O8" s="355"/>
    </row>
    <row r="9" spans="2:18">
      <c r="C9" s="98"/>
      <c r="D9" s="27"/>
      <c r="E9" s="27"/>
      <c r="F9" s="27"/>
      <c r="G9" s="27"/>
      <c r="H9" s="28"/>
      <c r="I9" s="28"/>
      <c r="J9" s="29"/>
      <c r="K9" s="30"/>
      <c r="L9" s="31"/>
      <c r="M9" s="32"/>
      <c r="N9" s="33"/>
      <c r="O9" s="99"/>
    </row>
    <row r="10" spans="2:18">
      <c r="C10" s="100"/>
      <c r="D10" s="34"/>
      <c r="E10" s="34"/>
      <c r="F10" s="34"/>
      <c r="G10" s="169"/>
      <c r="H10" s="169"/>
      <c r="I10" s="34"/>
      <c r="J10" s="34"/>
      <c r="K10" s="356" t="s">
        <v>7</v>
      </c>
      <c r="L10" s="356"/>
      <c r="M10" s="356"/>
      <c r="N10" s="273">
        <v>3</v>
      </c>
      <c r="O10" s="279" t="s">
        <v>8</v>
      </c>
    </row>
    <row r="11" spans="2:18">
      <c r="C11" s="357" t="s">
        <v>9</v>
      </c>
      <c r="D11" s="358"/>
      <c r="E11" s="358"/>
      <c r="F11" s="358"/>
      <c r="G11" s="358"/>
      <c r="H11" s="358"/>
      <c r="I11" s="358"/>
      <c r="J11" s="358"/>
      <c r="K11" s="358"/>
      <c r="L11" s="358"/>
      <c r="M11" s="358"/>
      <c r="N11" s="358"/>
      <c r="O11" s="359"/>
    </row>
    <row r="12" spans="2:18">
      <c r="C12" s="361" t="s">
        <v>10</v>
      </c>
      <c r="D12" s="362"/>
      <c r="E12" s="362"/>
      <c r="F12" s="362"/>
      <c r="G12" s="362"/>
      <c r="H12" s="362"/>
      <c r="I12" s="362"/>
      <c r="J12" s="362"/>
      <c r="K12" s="362"/>
      <c r="L12" s="362"/>
      <c r="M12" s="362"/>
      <c r="N12" s="362"/>
      <c r="O12" s="363"/>
    </row>
    <row r="13" spans="2:18">
      <c r="C13" s="364" t="s">
        <v>11</v>
      </c>
      <c r="D13" s="365"/>
      <c r="E13" s="365"/>
      <c r="F13" s="365"/>
      <c r="G13" s="185" t="s">
        <v>12</v>
      </c>
      <c r="H13" s="185" t="s">
        <v>13</v>
      </c>
      <c r="I13" s="366" t="s">
        <v>14</v>
      </c>
      <c r="J13" s="366"/>
      <c r="K13" s="367" t="s">
        <v>15</v>
      </c>
      <c r="L13" s="367"/>
      <c r="M13" s="367"/>
      <c r="N13" s="368" t="s">
        <v>16</v>
      </c>
      <c r="O13" s="369"/>
      <c r="Q13" s="35"/>
      <c r="R13" s="35"/>
    </row>
    <row r="14" spans="2:18">
      <c r="C14" s="186" t="s">
        <v>17</v>
      </c>
      <c r="D14" s="370" t="s">
        <v>18</v>
      </c>
      <c r="E14" s="370"/>
      <c r="F14" s="370"/>
      <c r="G14" s="370"/>
      <c r="H14" s="370"/>
      <c r="I14" s="370"/>
      <c r="J14" s="370"/>
      <c r="K14" s="370"/>
      <c r="L14" s="370"/>
      <c r="M14" s="370"/>
      <c r="N14" s="370"/>
      <c r="O14" s="371"/>
    </row>
    <row r="15" spans="2:18">
      <c r="B15" s="21">
        <f>[118]INSUMOS!A728</f>
        <v>7559</v>
      </c>
      <c r="C15" s="182">
        <v>1.1000000000000001</v>
      </c>
      <c r="D15" s="360" t="s">
        <v>19</v>
      </c>
      <c r="E15" s="360"/>
      <c r="F15" s="360"/>
      <c r="G15" s="187" t="s">
        <v>20</v>
      </c>
      <c r="H15" s="36" t="s">
        <v>21</v>
      </c>
      <c r="I15" s="323">
        <v>100</v>
      </c>
      <c r="J15" s="323"/>
      <c r="K15" s="324">
        <v>2763</v>
      </c>
      <c r="L15" s="325"/>
      <c r="M15" s="326"/>
      <c r="N15" s="327">
        <f>ROUND((I15*K15),0)</f>
        <v>276300</v>
      </c>
      <c r="O15" s="328"/>
      <c r="Q15" s="37"/>
    </row>
    <row r="16" spans="2:18">
      <c r="B16" s="21">
        <f>[118]INSUMOS!A566</f>
        <v>7285</v>
      </c>
      <c r="C16" s="182">
        <v>1.2</v>
      </c>
      <c r="D16" s="360" t="s">
        <v>22</v>
      </c>
      <c r="E16" s="360"/>
      <c r="F16" s="360"/>
      <c r="G16" s="187" t="s">
        <v>23</v>
      </c>
      <c r="H16" s="36" t="s">
        <v>24</v>
      </c>
      <c r="I16" s="323">
        <v>60</v>
      </c>
      <c r="J16" s="323"/>
      <c r="K16" s="324">
        <v>22050</v>
      </c>
      <c r="L16" s="325"/>
      <c r="M16" s="326"/>
      <c r="N16" s="327">
        <f>ROUND((I16*K16),0)</f>
        <v>1323000</v>
      </c>
      <c r="O16" s="328"/>
      <c r="Q16" s="37"/>
    </row>
    <row r="17" spans="2:17">
      <c r="C17" s="372"/>
      <c r="D17" s="373"/>
      <c r="E17" s="373"/>
      <c r="F17" s="373"/>
      <c r="G17" s="374"/>
      <c r="H17" s="378" t="s">
        <v>25</v>
      </c>
      <c r="I17" s="378"/>
      <c r="J17" s="378"/>
      <c r="K17" s="378"/>
      <c r="L17" s="378"/>
      <c r="M17" s="378"/>
      <c r="N17" s="379">
        <f>SUM(N15:O16)</f>
        <v>1599300</v>
      </c>
      <c r="O17" s="380"/>
    </row>
    <row r="18" spans="2:17">
      <c r="C18" s="381"/>
      <c r="D18" s="382"/>
      <c r="E18" s="382"/>
      <c r="F18" s="382"/>
      <c r="G18" s="382"/>
      <c r="H18" s="382"/>
      <c r="I18" s="382"/>
      <c r="J18" s="382"/>
      <c r="K18" s="382"/>
      <c r="L18" s="382"/>
      <c r="M18" s="382"/>
      <c r="N18" s="382"/>
      <c r="O18" s="383"/>
    </row>
    <row r="19" spans="2:17">
      <c r="C19" s="361" t="s">
        <v>26</v>
      </c>
      <c r="D19" s="362"/>
      <c r="E19" s="362"/>
      <c r="F19" s="362"/>
      <c r="G19" s="362"/>
      <c r="H19" s="362"/>
      <c r="I19" s="362"/>
      <c r="J19" s="362"/>
      <c r="K19" s="362"/>
      <c r="L19" s="362"/>
      <c r="M19" s="362"/>
      <c r="N19" s="362"/>
      <c r="O19" s="363"/>
    </row>
    <row r="20" spans="2:17" ht="15" customHeight="1">
      <c r="C20" s="364" t="s">
        <v>11</v>
      </c>
      <c r="D20" s="365"/>
      <c r="E20" s="365"/>
      <c r="F20" s="365"/>
      <c r="G20" s="185" t="s">
        <v>12</v>
      </c>
      <c r="H20" s="185" t="s">
        <v>13</v>
      </c>
      <c r="I20" s="366" t="s">
        <v>14</v>
      </c>
      <c r="J20" s="366"/>
      <c r="K20" s="367" t="s">
        <v>15</v>
      </c>
      <c r="L20" s="367"/>
      <c r="M20" s="367"/>
      <c r="N20" s="368" t="s">
        <v>16</v>
      </c>
      <c r="O20" s="369"/>
    </row>
    <row r="21" spans="2:17" ht="15" customHeight="1">
      <c r="C21" s="186" t="s">
        <v>27</v>
      </c>
      <c r="D21" s="370" t="s">
        <v>28</v>
      </c>
      <c r="E21" s="370"/>
      <c r="F21" s="370"/>
      <c r="G21" s="370"/>
      <c r="H21" s="370"/>
      <c r="I21" s="370"/>
      <c r="J21" s="370"/>
      <c r="K21" s="370"/>
      <c r="L21" s="370"/>
      <c r="M21" s="370"/>
      <c r="N21" s="370"/>
      <c r="O21" s="371"/>
    </row>
    <row r="22" spans="2:17" ht="31.5" customHeight="1">
      <c r="B22" s="21">
        <f>[118]INSUMOS!A1548</f>
        <v>9290</v>
      </c>
      <c r="C22" s="182">
        <v>1.1000000000000001</v>
      </c>
      <c r="D22" s="360" t="s">
        <v>29</v>
      </c>
      <c r="E22" s="360"/>
      <c r="F22" s="360"/>
      <c r="G22" s="276" t="s">
        <v>30</v>
      </c>
      <c r="H22" s="278" t="s">
        <v>24</v>
      </c>
      <c r="I22" s="323">
        <v>4</v>
      </c>
      <c r="J22" s="323"/>
      <c r="K22" s="324">
        <v>142496</v>
      </c>
      <c r="L22" s="325"/>
      <c r="M22" s="326"/>
      <c r="N22" s="327">
        <f>ROUND((I22*K22),0)</f>
        <v>569984</v>
      </c>
      <c r="O22" s="328"/>
      <c r="Q22" s="37"/>
    </row>
    <row r="23" spans="2:17" ht="15" customHeight="1">
      <c r="C23" s="372"/>
      <c r="D23" s="373"/>
      <c r="E23" s="373"/>
      <c r="F23" s="373"/>
      <c r="G23" s="374"/>
      <c r="H23" s="375" t="s">
        <v>31</v>
      </c>
      <c r="I23" s="375"/>
      <c r="J23" s="375"/>
      <c r="K23" s="375"/>
      <c r="L23" s="375"/>
      <c r="M23" s="375"/>
      <c r="N23" s="376">
        <f>SUM(N22:N22)</f>
        <v>569984</v>
      </c>
      <c r="O23" s="377"/>
    </row>
    <row r="24" spans="2:17" ht="13.5" customHeight="1">
      <c r="C24" s="381"/>
      <c r="D24" s="382"/>
      <c r="E24" s="382"/>
      <c r="F24" s="382"/>
      <c r="G24" s="382"/>
      <c r="H24" s="382"/>
      <c r="I24" s="382"/>
      <c r="J24" s="382"/>
      <c r="K24" s="382"/>
      <c r="L24" s="382"/>
      <c r="M24" s="382"/>
      <c r="N24" s="382"/>
      <c r="O24" s="383"/>
    </row>
    <row r="25" spans="2:17">
      <c r="C25" s="182" t="s">
        <v>32</v>
      </c>
      <c r="D25" s="384" t="s">
        <v>33</v>
      </c>
      <c r="E25" s="384"/>
      <c r="F25" s="384"/>
      <c r="G25" s="384"/>
      <c r="H25" s="384"/>
      <c r="I25" s="384"/>
      <c r="J25" s="384"/>
      <c r="K25" s="384"/>
      <c r="L25" s="384"/>
      <c r="M25" s="384"/>
      <c r="N25" s="384"/>
      <c r="O25" s="385"/>
    </row>
    <row r="26" spans="2:17">
      <c r="B26" s="21">
        <f>[118]INSUMOS!A725</f>
        <v>7556</v>
      </c>
      <c r="C26" s="386">
        <v>2.1</v>
      </c>
      <c r="D26" s="389" t="s">
        <v>34</v>
      </c>
      <c r="E26" s="390"/>
      <c r="F26" s="391"/>
      <c r="G26" s="188" t="s">
        <v>35</v>
      </c>
      <c r="H26" s="36" t="s">
        <v>21</v>
      </c>
      <c r="I26" s="323">
        <v>60</v>
      </c>
      <c r="J26" s="323"/>
      <c r="K26" s="324">
        <v>1728</v>
      </c>
      <c r="L26" s="325"/>
      <c r="M26" s="326"/>
      <c r="N26" s="327">
        <f>ROUND((I26*K26),0)</f>
        <v>103680</v>
      </c>
      <c r="O26" s="328"/>
      <c r="Q26" s="37"/>
    </row>
    <row r="27" spans="2:17">
      <c r="B27" s="21">
        <f>[118]INSUMOS!A723</f>
        <v>7554</v>
      </c>
      <c r="C27" s="387"/>
      <c r="D27" s="392"/>
      <c r="E27" s="393"/>
      <c r="F27" s="394"/>
      <c r="G27" s="188" t="s">
        <v>36</v>
      </c>
      <c r="H27" s="36" t="s">
        <v>24</v>
      </c>
      <c r="I27" s="323">
        <v>10</v>
      </c>
      <c r="J27" s="323"/>
      <c r="K27" s="324">
        <v>46520</v>
      </c>
      <c r="L27" s="325"/>
      <c r="M27" s="326"/>
      <c r="N27" s="327">
        <f t="shared" ref="N27:N28" si="0">ROUND((I27*K27),0)</f>
        <v>465200</v>
      </c>
      <c r="O27" s="328"/>
      <c r="Q27" s="37"/>
    </row>
    <row r="28" spans="2:17" ht="26.45">
      <c r="B28" s="21">
        <f>[118]INSUMOS!A892</f>
        <v>7850</v>
      </c>
      <c r="C28" s="388"/>
      <c r="D28" s="395"/>
      <c r="E28" s="396"/>
      <c r="F28" s="397"/>
      <c r="G28" s="188" t="s">
        <v>37</v>
      </c>
      <c r="H28" s="36" t="s">
        <v>38</v>
      </c>
      <c r="I28" s="323">
        <v>10</v>
      </c>
      <c r="J28" s="323"/>
      <c r="K28" s="324">
        <v>26009</v>
      </c>
      <c r="L28" s="325"/>
      <c r="M28" s="326"/>
      <c r="N28" s="327">
        <f t="shared" si="0"/>
        <v>260090</v>
      </c>
      <c r="O28" s="328"/>
      <c r="Q28" s="37"/>
    </row>
    <row r="29" spans="2:17" ht="15" customHeight="1">
      <c r="C29" s="97"/>
      <c r="D29" s="38"/>
      <c r="E29" s="38"/>
      <c r="F29" s="38"/>
      <c r="G29" s="38"/>
      <c r="H29" s="375" t="s">
        <v>39</v>
      </c>
      <c r="I29" s="375"/>
      <c r="J29" s="375"/>
      <c r="K29" s="375"/>
      <c r="L29" s="375"/>
      <c r="M29" s="375"/>
      <c r="N29" s="376">
        <f>SUM(N26:O28)</f>
        <v>828970</v>
      </c>
      <c r="O29" s="377"/>
    </row>
    <row r="30" spans="2:17" ht="11.25" customHeight="1">
      <c r="C30" s="97"/>
      <c r="D30" s="38"/>
      <c r="E30" s="38"/>
      <c r="F30" s="38"/>
      <c r="G30" s="38"/>
      <c r="H30" s="166"/>
      <c r="I30" s="166"/>
      <c r="J30" s="166"/>
      <c r="K30" s="166"/>
      <c r="L30" s="166"/>
      <c r="M30" s="166"/>
      <c r="N30" s="167"/>
      <c r="O30" s="168"/>
    </row>
    <row r="31" spans="2:17">
      <c r="C31" s="182" t="s">
        <v>40</v>
      </c>
      <c r="D31" s="384" t="s">
        <v>41</v>
      </c>
      <c r="E31" s="384"/>
      <c r="F31" s="384"/>
      <c r="G31" s="384"/>
      <c r="H31" s="384"/>
      <c r="I31" s="384"/>
      <c r="J31" s="384"/>
      <c r="K31" s="384"/>
      <c r="L31" s="384"/>
      <c r="M31" s="384"/>
      <c r="N31" s="384"/>
      <c r="O31" s="385"/>
    </row>
    <row r="32" spans="2:17" ht="28.5" customHeight="1">
      <c r="B32" s="21">
        <f>[118]INSUMOS!A725</f>
        <v>7556</v>
      </c>
      <c r="C32" s="182">
        <v>3.1</v>
      </c>
      <c r="D32" s="398" t="s">
        <v>42</v>
      </c>
      <c r="E32" s="399"/>
      <c r="F32" s="399"/>
      <c r="G32" s="188" t="s">
        <v>35</v>
      </c>
      <c r="H32" s="36" t="s">
        <v>21</v>
      </c>
      <c r="I32" s="323">
        <v>50</v>
      </c>
      <c r="J32" s="323"/>
      <c r="K32" s="324">
        <v>1728</v>
      </c>
      <c r="L32" s="325"/>
      <c r="M32" s="326"/>
      <c r="N32" s="327">
        <f>ROUND((I32*K32),0)</f>
        <v>86400</v>
      </c>
      <c r="O32" s="328"/>
      <c r="Q32" s="37"/>
    </row>
    <row r="33" spans="2:17" ht="39.6">
      <c r="B33" s="313">
        <f>[118]INSUMOS!A871</f>
        <v>7812</v>
      </c>
      <c r="C33" s="406">
        <v>3.2</v>
      </c>
      <c r="D33" s="360" t="s">
        <v>43</v>
      </c>
      <c r="E33" s="360"/>
      <c r="F33" s="360"/>
      <c r="G33" s="314" t="s">
        <v>44</v>
      </c>
      <c r="H33" s="36" t="s">
        <v>24</v>
      </c>
      <c r="I33" s="400">
        <v>1</v>
      </c>
      <c r="J33" s="401"/>
      <c r="K33" s="324">
        <v>292948</v>
      </c>
      <c r="L33" s="325"/>
      <c r="M33" s="326"/>
      <c r="N33" s="327">
        <f t="shared" ref="N33:N39" si="1">ROUND((I33*K33),0)</f>
        <v>292948</v>
      </c>
      <c r="O33" s="328"/>
      <c r="Q33" s="37"/>
    </row>
    <row r="34" spans="2:17">
      <c r="B34" s="21">
        <f>[118]INSUMOS!A1545</f>
        <v>9287</v>
      </c>
      <c r="C34" s="406"/>
      <c r="D34" s="360"/>
      <c r="E34" s="360"/>
      <c r="F34" s="360"/>
      <c r="G34" s="188" t="s">
        <v>45</v>
      </c>
      <c r="H34" s="36" t="s">
        <v>24</v>
      </c>
      <c r="I34" s="400">
        <v>1</v>
      </c>
      <c r="J34" s="401"/>
      <c r="K34" s="324">
        <v>22046</v>
      </c>
      <c r="L34" s="325"/>
      <c r="M34" s="326"/>
      <c r="N34" s="327">
        <f t="shared" si="1"/>
        <v>22046</v>
      </c>
      <c r="O34" s="328"/>
      <c r="Q34" s="37"/>
    </row>
    <row r="35" spans="2:17" ht="25.5" customHeight="1">
      <c r="B35" s="21">
        <f>[118]INSUMOS!A870</f>
        <v>7811</v>
      </c>
      <c r="C35" s="406"/>
      <c r="D35" s="360"/>
      <c r="E35" s="360"/>
      <c r="F35" s="360"/>
      <c r="G35" s="188" t="s">
        <v>46</v>
      </c>
      <c r="H35" s="36" t="s">
        <v>24</v>
      </c>
      <c r="I35" s="400">
        <v>2</v>
      </c>
      <c r="J35" s="401"/>
      <c r="K35" s="324">
        <v>16483</v>
      </c>
      <c r="L35" s="325"/>
      <c r="M35" s="326"/>
      <c r="N35" s="327">
        <f t="shared" si="1"/>
        <v>32966</v>
      </c>
      <c r="O35" s="328"/>
      <c r="Q35" s="37"/>
    </row>
    <row r="36" spans="2:17">
      <c r="B36" s="21">
        <f>[118]INSUMOS!A872</f>
        <v>7813</v>
      </c>
      <c r="C36" s="406"/>
      <c r="D36" s="360"/>
      <c r="E36" s="360"/>
      <c r="F36" s="360"/>
      <c r="G36" s="314" t="s">
        <v>47</v>
      </c>
      <c r="H36" s="36" t="s">
        <v>24</v>
      </c>
      <c r="I36" s="400">
        <v>2</v>
      </c>
      <c r="J36" s="401"/>
      <c r="K36" s="324">
        <v>108900</v>
      </c>
      <c r="L36" s="325"/>
      <c r="M36" s="326"/>
      <c r="N36" s="327">
        <f t="shared" si="1"/>
        <v>217800</v>
      </c>
      <c r="O36" s="328"/>
      <c r="Q36" s="37"/>
    </row>
    <row r="37" spans="2:17">
      <c r="B37" s="21">
        <f>[118]INSUMOS!A873</f>
        <v>7814</v>
      </c>
      <c r="C37" s="406"/>
      <c r="D37" s="360"/>
      <c r="E37" s="360"/>
      <c r="F37" s="360"/>
      <c r="G37" s="314" t="s">
        <v>48</v>
      </c>
      <c r="H37" s="36" t="s">
        <v>24</v>
      </c>
      <c r="I37" s="400">
        <v>2</v>
      </c>
      <c r="J37" s="401"/>
      <c r="K37" s="324">
        <v>36700</v>
      </c>
      <c r="L37" s="325"/>
      <c r="M37" s="326"/>
      <c r="N37" s="327">
        <f t="shared" si="1"/>
        <v>73400</v>
      </c>
      <c r="O37" s="328"/>
      <c r="Q37" s="37"/>
    </row>
    <row r="38" spans="2:17">
      <c r="B38" s="21">
        <f>[118]INSUMOS!A874</f>
        <v>7815</v>
      </c>
      <c r="C38" s="406"/>
      <c r="D38" s="360"/>
      <c r="E38" s="360"/>
      <c r="F38" s="360"/>
      <c r="G38" s="314" t="s">
        <v>49</v>
      </c>
      <c r="H38" s="36" t="s">
        <v>24</v>
      </c>
      <c r="I38" s="400">
        <v>2</v>
      </c>
      <c r="J38" s="401"/>
      <c r="K38" s="324">
        <f>VLOOKUP(B38,[118]INSUMOS!$A$2:$D$3882,4,FALSE)</f>
        <v>41900</v>
      </c>
      <c r="L38" s="325"/>
      <c r="M38" s="326"/>
      <c r="N38" s="327">
        <f t="shared" si="1"/>
        <v>83800</v>
      </c>
      <c r="O38" s="328"/>
      <c r="Q38" s="37"/>
    </row>
    <row r="39" spans="2:17" ht="39.6" customHeight="1">
      <c r="B39" s="21">
        <f>[118]INSUMOS!A1542</f>
        <v>9280</v>
      </c>
      <c r="C39" s="406"/>
      <c r="D39" s="360"/>
      <c r="E39" s="360"/>
      <c r="F39" s="360"/>
      <c r="G39" s="188" t="s">
        <v>50</v>
      </c>
      <c r="H39" s="36" t="s">
        <v>24</v>
      </c>
      <c r="I39" s="323">
        <v>10</v>
      </c>
      <c r="J39" s="323"/>
      <c r="K39" s="324">
        <v>13475</v>
      </c>
      <c r="L39" s="325"/>
      <c r="M39" s="326"/>
      <c r="N39" s="327">
        <f t="shared" si="1"/>
        <v>134750</v>
      </c>
      <c r="O39" s="328"/>
      <c r="Q39" s="37"/>
    </row>
    <row r="40" spans="2:17" ht="15" customHeight="1">
      <c r="C40" s="315"/>
      <c r="D40" s="316"/>
      <c r="E40" s="316"/>
      <c r="F40" s="316"/>
      <c r="G40" s="402"/>
      <c r="H40" s="403" t="s">
        <v>51</v>
      </c>
      <c r="I40" s="403"/>
      <c r="J40" s="403"/>
      <c r="K40" s="403"/>
      <c r="L40" s="403"/>
      <c r="M40" s="403"/>
      <c r="N40" s="404">
        <f>SUM(N32:O39)</f>
        <v>944110</v>
      </c>
      <c r="O40" s="405"/>
    </row>
    <row r="41" spans="2:17" ht="11.25" customHeight="1">
      <c r="C41" s="381"/>
      <c r="D41" s="382"/>
      <c r="E41" s="382"/>
      <c r="F41" s="382"/>
      <c r="G41" s="382"/>
      <c r="H41" s="382"/>
      <c r="I41" s="382"/>
      <c r="J41" s="382"/>
      <c r="K41" s="382"/>
      <c r="L41" s="382"/>
      <c r="M41" s="382"/>
      <c r="N41" s="382"/>
      <c r="O41" s="383"/>
    </row>
    <row r="42" spans="2:17">
      <c r="C42" s="182" t="s">
        <v>52</v>
      </c>
      <c r="D42" s="384" t="s">
        <v>53</v>
      </c>
      <c r="E42" s="384"/>
      <c r="F42" s="384"/>
      <c r="G42" s="384"/>
      <c r="H42" s="384"/>
      <c r="I42" s="384"/>
      <c r="J42" s="384"/>
      <c r="K42" s="384"/>
      <c r="L42" s="384"/>
      <c r="M42" s="384"/>
      <c r="N42" s="384"/>
      <c r="O42" s="385"/>
    </row>
    <row r="43" spans="2:17" ht="26.45">
      <c r="B43" s="21">
        <f>[118]INSUMOS!A723</f>
        <v>7554</v>
      </c>
      <c r="C43" s="182">
        <v>4.0999999999999996</v>
      </c>
      <c r="D43" s="407" t="s">
        <v>54</v>
      </c>
      <c r="E43" s="407"/>
      <c r="F43" s="407"/>
      <c r="G43" s="188" t="s">
        <v>36</v>
      </c>
      <c r="H43" s="36" t="s">
        <v>24</v>
      </c>
      <c r="I43" s="323">
        <v>5</v>
      </c>
      <c r="J43" s="323"/>
      <c r="K43" s="324">
        <v>46520</v>
      </c>
      <c r="L43" s="325"/>
      <c r="M43" s="326"/>
      <c r="N43" s="327">
        <f>ROUND((I43*K43),0)</f>
        <v>232600</v>
      </c>
      <c r="O43" s="328"/>
      <c r="P43" s="35"/>
      <c r="Q43" s="37"/>
    </row>
    <row r="44" spans="2:17" ht="25.5" customHeight="1">
      <c r="B44" s="21">
        <v>10259</v>
      </c>
      <c r="C44" s="182">
        <v>4.2</v>
      </c>
      <c r="D44" s="407"/>
      <c r="E44" s="407"/>
      <c r="F44" s="407"/>
      <c r="G44" s="188" t="s">
        <v>55</v>
      </c>
      <c r="H44" s="36" t="s">
        <v>21</v>
      </c>
      <c r="I44" s="323">
        <v>50</v>
      </c>
      <c r="J44" s="323"/>
      <c r="K44" s="324">
        <v>1985</v>
      </c>
      <c r="L44" s="325"/>
      <c r="M44" s="326"/>
      <c r="N44" s="327">
        <f>ROUND((I44*K44),0)</f>
        <v>99250</v>
      </c>
      <c r="O44" s="328"/>
      <c r="P44" s="35"/>
      <c r="Q44" s="37"/>
    </row>
    <row r="45" spans="2:17" ht="15" customHeight="1">
      <c r="C45" s="97"/>
      <c r="D45" s="38"/>
      <c r="E45" s="38"/>
      <c r="F45" s="38"/>
      <c r="G45" s="38"/>
      <c r="H45" s="403" t="s">
        <v>56</v>
      </c>
      <c r="I45" s="403"/>
      <c r="J45" s="403"/>
      <c r="K45" s="403"/>
      <c r="L45" s="403"/>
      <c r="M45" s="403"/>
      <c r="N45" s="404">
        <f>SUM(N43:O44)</f>
        <v>331850</v>
      </c>
      <c r="O45" s="405"/>
    </row>
    <row r="46" spans="2:17" ht="9.75" customHeight="1">
      <c r="C46" s="97"/>
      <c r="D46" s="38"/>
      <c r="E46" s="38"/>
      <c r="F46" s="38"/>
      <c r="G46" s="38"/>
      <c r="H46" s="166"/>
      <c r="I46" s="166"/>
      <c r="J46" s="166"/>
      <c r="K46" s="166"/>
      <c r="L46" s="166"/>
      <c r="M46" s="166"/>
      <c r="N46" s="167"/>
      <c r="O46" s="168"/>
    </row>
    <row r="47" spans="2:17">
      <c r="C47" s="182" t="s">
        <v>57</v>
      </c>
      <c r="D47" s="384" t="s">
        <v>58</v>
      </c>
      <c r="E47" s="384"/>
      <c r="F47" s="384"/>
      <c r="G47" s="384"/>
      <c r="H47" s="384"/>
      <c r="I47" s="384"/>
      <c r="J47" s="384"/>
      <c r="K47" s="384"/>
      <c r="L47" s="384"/>
      <c r="M47" s="384"/>
      <c r="N47" s="384"/>
      <c r="O47" s="385"/>
    </row>
    <row r="48" spans="2:17" ht="39.75" customHeight="1">
      <c r="B48" s="21">
        <v>7819</v>
      </c>
      <c r="C48" s="182">
        <v>5.0999999999999996</v>
      </c>
      <c r="D48" s="390" t="s">
        <v>59</v>
      </c>
      <c r="E48" s="390"/>
      <c r="F48" s="390"/>
      <c r="G48" s="285" t="s">
        <v>60</v>
      </c>
      <c r="H48" s="277" t="s">
        <v>61</v>
      </c>
      <c r="I48" s="323">
        <v>40</v>
      </c>
      <c r="J48" s="323"/>
      <c r="K48" s="324">
        <v>5984</v>
      </c>
      <c r="L48" s="325"/>
      <c r="M48" s="326"/>
      <c r="N48" s="327">
        <f>ROUND((I48*K48),0)</f>
        <v>239360</v>
      </c>
      <c r="O48" s="328"/>
      <c r="Q48" s="37"/>
    </row>
    <row r="49" spans="2:19" ht="38.25" customHeight="1">
      <c r="B49" s="21">
        <v>10259</v>
      </c>
      <c r="C49" s="182">
        <v>5.3</v>
      </c>
      <c r="D49" s="396"/>
      <c r="E49" s="396"/>
      <c r="F49" s="396"/>
      <c r="G49" s="188" t="s">
        <v>55</v>
      </c>
      <c r="H49" s="277" t="s">
        <v>21</v>
      </c>
      <c r="I49" s="323">
        <v>50</v>
      </c>
      <c r="J49" s="323"/>
      <c r="K49" s="324">
        <v>1985</v>
      </c>
      <c r="L49" s="325"/>
      <c r="M49" s="326"/>
      <c r="N49" s="327">
        <f t="shared" ref="N49" si="2">ROUND((I49*K49),0)</f>
        <v>99250</v>
      </c>
      <c r="O49" s="328"/>
      <c r="Q49" s="37"/>
    </row>
    <row r="50" spans="2:19">
      <c r="C50" s="189"/>
      <c r="D50" s="190"/>
      <c r="E50" s="190"/>
      <c r="F50" s="190"/>
      <c r="G50" s="38"/>
      <c r="H50" s="403" t="s">
        <v>62</v>
      </c>
      <c r="I50" s="375"/>
      <c r="J50" s="375"/>
      <c r="K50" s="375"/>
      <c r="L50" s="375"/>
      <c r="M50" s="375"/>
      <c r="N50" s="419">
        <f>SUM(N48:O49)</f>
        <v>338610</v>
      </c>
      <c r="O50" s="420"/>
    </row>
    <row r="51" spans="2:19" ht="15" customHeight="1">
      <c r="C51" s="97"/>
      <c r="D51" s="38"/>
      <c r="E51" s="38"/>
      <c r="F51" s="38"/>
      <c r="G51" s="38"/>
      <c r="H51" s="378" t="s">
        <v>63</v>
      </c>
      <c r="I51" s="378"/>
      <c r="J51" s="378"/>
      <c r="K51" s="378"/>
      <c r="L51" s="378"/>
      <c r="M51" s="378"/>
      <c r="N51" s="421">
        <f>N23+N29+N40+N45+N50</f>
        <v>3013524</v>
      </c>
      <c r="O51" s="422"/>
    </row>
    <row r="52" spans="2:19" ht="12" customHeight="1">
      <c r="C52" s="97"/>
      <c r="D52" s="38"/>
      <c r="E52" s="38"/>
      <c r="F52" s="38"/>
      <c r="G52" s="38"/>
      <c r="H52" s="408"/>
      <c r="I52" s="408"/>
      <c r="J52" s="408"/>
      <c r="K52" s="408"/>
      <c r="L52" s="408"/>
      <c r="M52" s="408"/>
      <c r="N52" s="409"/>
      <c r="O52" s="410"/>
    </row>
    <row r="53" spans="2:19">
      <c r="C53" s="411" t="s">
        <v>64</v>
      </c>
      <c r="D53" s="412"/>
      <c r="E53" s="412"/>
      <c r="F53" s="412"/>
      <c r="G53" s="412"/>
      <c r="H53" s="412"/>
      <c r="I53" s="412"/>
      <c r="J53" s="412"/>
      <c r="K53" s="412"/>
      <c r="L53" s="412"/>
      <c r="M53" s="412"/>
      <c r="N53" s="412"/>
      <c r="O53" s="413"/>
    </row>
    <row r="54" spans="2:19">
      <c r="C54" s="414" t="s">
        <v>11</v>
      </c>
      <c r="D54" s="415"/>
      <c r="E54" s="415"/>
      <c r="F54" s="415"/>
      <c r="G54" s="415"/>
      <c r="H54" s="184" t="s">
        <v>13</v>
      </c>
      <c r="I54" s="415" t="s">
        <v>14</v>
      </c>
      <c r="J54" s="415"/>
      <c r="K54" s="416" t="s">
        <v>15</v>
      </c>
      <c r="L54" s="416"/>
      <c r="M54" s="416"/>
      <c r="N54" s="417" t="s">
        <v>16</v>
      </c>
      <c r="O54" s="418"/>
    </row>
    <row r="55" spans="2:19">
      <c r="C55" s="182" t="s">
        <v>65</v>
      </c>
      <c r="D55" s="384" t="s">
        <v>66</v>
      </c>
      <c r="E55" s="384"/>
      <c r="F55" s="384"/>
      <c r="G55" s="384"/>
      <c r="H55" s="384"/>
      <c r="I55" s="384"/>
      <c r="J55" s="384"/>
      <c r="K55" s="384"/>
      <c r="L55" s="384"/>
      <c r="M55" s="384"/>
      <c r="N55" s="384"/>
      <c r="O55" s="385"/>
    </row>
    <row r="56" spans="2:19" ht="14.25" customHeight="1">
      <c r="B56" s="21">
        <v>12357</v>
      </c>
      <c r="C56" s="191">
        <v>1.01</v>
      </c>
      <c r="D56" s="320" t="s">
        <v>67</v>
      </c>
      <c r="E56" s="321"/>
      <c r="F56" s="321"/>
      <c r="G56" s="322"/>
      <c r="H56" s="36" t="s">
        <v>24</v>
      </c>
      <c r="I56" s="323">
        <v>1</v>
      </c>
      <c r="J56" s="323"/>
      <c r="K56" s="324">
        <v>56900</v>
      </c>
      <c r="L56" s="325"/>
      <c r="M56" s="326"/>
      <c r="N56" s="327">
        <f>ROUND((I56*K56),0)</f>
        <v>56900</v>
      </c>
      <c r="O56" s="328"/>
      <c r="P56" s="315"/>
      <c r="Q56" s="316"/>
      <c r="R56" s="316"/>
      <c r="S56" s="316"/>
    </row>
    <row r="57" spans="2:19" ht="14.25" customHeight="1">
      <c r="B57" s="21">
        <v>11084</v>
      </c>
      <c r="C57" s="191">
        <f>C56+0.01</f>
        <v>1.02</v>
      </c>
      <c r="D57" s="320" t="s">
        <v>68</v>
      </c>
      <c r="E57" s="321"/>
      <c r="F57" s="321"/>
      <c r="G57" s="322"/>
      <c r="H57" s="36" t="s">
        <v>24</v>
      </c>
      <c r="I57" s="323">
        <v>1</v>
      </c>
      <c r="J57" s="323"/>
      <c r="K57" s="324">
        <v>158000</v>
      </c>
      <c r="L57" s="325"/>
      <c r="M57" s="326"/>
      <c r="N57" s="327">
        <f t="shared" ref="N57:N69" si="3">ROUND((I57*K57),0)</f>
        <v>158000</v>
      </c>
      <c r="O57" s="328"/>
      <c r="P57" s="315"/>
      <c r="Q57" s="316"/>
      <c r="R57" s="316"/>
      <c r="S57" s="316"/>
    </row>
    <row r="58" spans="2:19" ht="14.25" customHeight="1">
      <c r="B58" s="21">
        <f>[118]INSUMOS!A876</f>
        <v>7819</v>
      </c>
      <c r="C58" s="191">
        <f t="shared" ref="C58:C69" si="4">C57+0.01</f>
        <v>1.03</v>
      </c>
      <c r="D58" s="320" t="s">
        <v>69</v>
      </c>
      <c r="E58" s="321"/>
      <c r="F58" s="321"/>
      <c r="G58" s="322"/>
      <c r="H58" s="36" t="s">
        <v>24</v>
      </c>
      <c r="I58" s="323">
        <v>1</v>
      </c>
      <c r="J58" s="323"/>
      <c r="K58" s="324">
        <v>93900</v>
      </c>
      <c r="L58" s="325"/>
      <c r="M58" s="326"/>
      <c r="N58" s="327">
        <f t="shared" si="3"/>
        <v>93900</v>
      </c>
      <c r="O58" s="328"/>
      <c r="P58" s="315"/>
      <c r="Q58" s="316"/>
      <c r="R58" s="316"/>
      <c r="S58" s="316"/>
    </row>
    <row r="59" spans="2:19" ht="14.25" customHeight="1">
      <c r="B59" s="21">
        <f>[118]INSUMOS!A878</f>
        <v>7822</v>
      </c>
      <c r="C59" s="191">
        <f>C58+0.01</f>
        <v>1.04</v>
      </c>
      <c r="D59" s="320" t="s">
        <v>70</v>
      </c>
      <c r="E59" s="321"/>
      <c r="F59" s="321"/>
      <c r="G59" s="322"/>
      <c r="H59" s="36" t="s">
        <v>71</v>
      </c>
      <c r="I59" s="323">
        <v>2</v>
      </c>
      <c r="J59" s="323"/>
      <c r="K59" s="324">
        <v>96900</v>
      </c>
      <c r="L59" s="325"/>
      <c r="M59" s="326"/>
      <c r="N59" s="327">
        <f t="shared" si="3"/>
        <v>193800</v>
      </c>
      <c r="O59" s="328"/>
      <c r="P59" s="315"/>
      <c r="Q59" s="316"/>
      <c r="R59" s="316"/>
      <c r="S59" s="316"/>
    </row>
    <row r="60" spans="2:19" ht="14.25" customHeight="1">
      <c r="B60" s="21">
        <f>[118]INSUMOS!A879</f>
        <v>7823</v>
      </c>
      <c r="C60" s="191">
        <f>C59+0.01</f>
        <v>1.05</v>
      </c>
      <c r="D60" s="320" t="s">
        <v>72</v>
      </c>
      <c r="E60" s="321"/>
      <c r="F60" s="321"/>
      <c r="G60" s="322"/>
      <c r="H60" s="36" t="s">
        <v>71</v>
      </c>
      <c r="I60" s="323">
        <v>2</v>
      </c>
      <c r="J60" s="323"/>
      <c r="K60" s="324">
        <v>130000</v>
      </c>
      <c r="L60" s="325"/>
      <c r="M60" s="326"/>
      <c r="N60" s="327">
        <f t="shared" si="3"/>
        <v>260000</v>
      </c>
      <c r="O60" s="328"/>
      <c r="P60" s="315"/>
      <c r="Q60" s="316"/>
      <c r="R60" s="316"/>
      <c r="S60" s="316"/>
    </row>
    <row r="61" spans="2:19" ht="14.25" customHeight="1">
      <c r="B61" s="21">
        <f>[118]INSUMOS!A883</f>
        <v>7827</v>
      </c>
      <c r="C61" s="191">
        <f t="shared" si="4"/>
        <v>1.06</v>
      </c>
      <c r="D61" s="320" t="s">
        <v>73</v>
      </c>
      <c r="E61" s="321"/>
      <c r="F61" s="321"/>
      <c r="G61" s="322"/>
      <c r="H61" s="36" t="s">
        <v>71</v>
      </c>
      <c r="I61" s="323">
        <v>3</v>
      </c>
      <c r="J61" s="323"/>
      <c r="K61" s="324">
        <v>2142</v>
      </c>
      <c r="L61" s="325"/>
      <c r="M61" s="326"/>
      <c r="N61" s="327">
        <f t="shared" si="3"/>
        <v>6426</v>
      </c>
      <c r="O61" s="328"/>
      <c r="P61" s="315"/>
      <c r="Q61" s="316"/>
      <c r="R61" s="316"/>
      <c r="S61" s="316"/>
    </row>
    <row r="62" spans="2:19" ht="14.25" customHeight="1">
      <c r="B62" s="21">
        <f>[118]INSUMOS!A745</f>
        <v>7583</v>
      </c>
      <c r="C62" s="191">
        <f t="shared" si="4"/>
        <v>1.07</v>
      </c>
      <c r="D62" s="320" t="s">
        <v>74</v>
      </c>
      <c r="E62" s="321"/>
      <c r="F62" s="321"/>
      <c r="G62" s="322"/>
      <c r="H62" s="36" t="s">
        <v>24</v>
      </c>
      <c r="I62" s="323">
        <v>3</v>
      </c>
      <c r="J62" s="323"/>
      <c r="K62" s="324">
        <v>29750</v>
      </c>
      <c r="L62" s="325"/>
      <c r="M62" s="326"/>
      <c r="N62" s="327">
        <f t="shared" si="3"/>
        <v>89250</v>
      </c>
      <c r="O62" s="328"/>
      <c r="P62" s="315"/>
      <c r="Q62" s="316"/>
      <c r="R62" s="316"/>
      <c r="S62" s="316"/>
    </row>
    <row r="63" spans="2:19" ht="14.25" customHeight="1">
      <c r="B63" s="21">
        <f>[118]INSUMOS!A885</f>
        <v>7832</v>
      </c>
      <c r="C63" s="191">
        <f t="shared" si="4"/>
        <v>1.08</v>
      </c>
      <c r="D63" s="320" t="s">
        <v>75</v>
      </c>
      <c r="E63" s="321"/>
      <c r="F63" s="321"/>
      <c r="G63" s="322"/>
      <c r="H63" s="36" t="s">
        <v>24</v>
      </c>
      <c r="I63" s="323">
        <v>3</v>
      </c>
      <c r="J63" s="323"/>
      <c r="K63" s="324">
        <v>6188</v>
      </c>
      <c r="L63" s="325"/>
      <c r="M63" s="326"/>
      <c r="N63" s="327">
        <f t="shared" si="3"/>
        <v>18564</v>
      </c>
      <c r="O63" s="328"/>
      <c r="P63" s="315"/>
      <c r="Q63" s="316"/>
      <c r="R63" s="316"/>
      <c r="S63" s="316"/>
    </row>
    <row r="64" spans="2:19" ht="14.25" customHeight="1">
      <c r="B64" s="21">
        <f>[118]INSUMOS!A740</f>
        <v>7577</v>
      </c>
      <c r="C64" s="191">
        <f t="shared" si="4"/>
        <v>1.0900000000000001</v>
      </c>
      <c r="D64" s="320" t="s">
        <v>76</v>
      </c>
      <c r="E64" s="321"/>
      <c r="F64" s="321"/>
      <c r="G64" s="322"/>
      <c r="H64" s="36" t="s">
        <v>24</v>
      </c>
      <c r="I64" s="323">
        <v>10</v>
      </c>
      <c r="J64" s="323"/>
      <c r="K64" s="324">
        <v>8000</v>
      </c>
      <c r="L64" s="325"/>
      <c r="M64" s="326"/>
      <c r="N64" s="327">
        <f t="shared" si="3"/>
        <v>80000</v>
      </c>
      <c r="O64" s="328"/>
      <c r="P64" s="315"/>
      <c r="Q64" s="316"/>
      <c r="R64" s="316"/>
      <c r="S64" s="316"/>
    </row>
    <row r="65" spans="2:19" ht="14.25" customHeight="1">
      <c r="B65" s="21">
        <f>[118]INSUMOS!A1544</f>
        <v>9286</v>
      </c>
      <c r="C65" s="191">
        <f t="shared" si="4"/>
        <v>1.1000000000000001</v>
      </c>
      <c r="D65" s="320" t="s">
        <v>77</v>
      </c>
      <c r="E65" s="321"/>
      <c r="F65" s="321"/>
      <c r="G65" s="322"/>
      <c r="H65" s="36" t="s">
        <v>24</v>
      </c>
      <c r="I65" s="323">
        <v>6</v>
      </c>
      <c r="J65" s="323"/>
      <c r="K65" s="324">
        <v>71281</v>
      </c>
      <c r="L65" s="325"/>
      <c r="M65" s="326"/>
      <c r="N65" s="327">
        <f t="shared" si="3"/>
        <v>427686</v>
      </c>
      <c r="O65" s="328"/>
      <c r="P65" s="315"/>
      <c r="Q65" s="316"/>
      <c r="R65" s="316"/>
      <c r="S65" s="316"/>
    </row>
    <row r="66" spans="2:19" ht="14.25" customHeight="1">
      <c r="B66" s="21">
        <f>[118]INSUMOS!A889</f>
        <v>7839</v>
      </c>
      <c r="C66" s="191">
        <f t="shared" si="4"/>
        <v>1.1100000000000001</v>
      </c>
      <c r="D66" s="320" t="s">
        <v>78</v>
      </c>
      <c r="E66" s="321"/>
      <c r="F66" s="321"/>
      <c r="G66" s="322"/>
      <c r="H66" s="36" t="s">
        <v>24</v>
      </c>
      <c r="I66" s="323">
        <v>2</v>
      </c>
      <c r="J66" s="323"/>
      <c r="K66" s="324">
        <v>57715</v>
      </c>
      <c r="L66" s="325"/>
      <c r="M66" s="326"/>
      <c r="N66" s="327">
        <f t="shared" si="3"/>
        <v>115430</v>
      </c>
      <c r="O66" s="328"/>
      <c r="P66" s="315"/>
      <c r="Q66" s="316"/>
      <c r="R66" s="316"/>
      <c r="S66" s="316"/>
    </row>
    <row r="67" spans="2:19" ht="14.25" customHeight="1">
      <c r="B67" s="21">
        <f>[118]INSUMOS!A891</f>
        <v>7846</v>
      </c>
      <c r="C67" s="191">
        <f t="shared" si="4"/>
        <v>1.1200000000000001</v>
      </c>
      <c r="D67" s="320" t="s">
        <v>79</v>
      </c>
      <c r="E67" s="321"/>
      <c r="F67" s="321"/>
      <c r="G67" s="322"/>
      <c r="H67" s="36" t="s">
        <v>71</v>
      </c>
      <c r="I67" s="323">
        <v>6</v>
      </c>
      <c r="J67" s="323"/>
      <c r="K67" s="324">
        <v>10591</v>
      </c>
      <c r="L67" s="325"/>
      <c r="M67" s="326"/>
      <c r="N67" s="327">
        <f t="shared" si="3"/>
        <v>63546</v>
      </c>
      <c r="O67" s="328"/>
      <c r="P67" s="315"/>
      <c r="Q67" s="316"/>
      <c r="R67" s="316"/>
      <c r="S67" s="316"/>
    </row>
    <row r="68" spans="2:19" ht="14.25" customHeight="1">
      <c r="B68" s="21">
        <f>[118]INSUMOS!A1543</f>
        <v>9283</v>
      </c>
      <c r="C68" s="191">
        <f t="shared" si="4"/>
        <v>1.1300000000000001</v>
      </c>
      <c r="D68" s="320" t="s">
        <v>80</v>
      </c>
      <c r="E68" s="321"/>
      <c r="F68" s="321"/>
      <c r="G68" s="322"/>
      <c r="H68" s="36" t="s">
        <v>71</v>
      </c>
      <c r="I68" s="323">
        <v>1</v>
      </c>
      <c r="J68" s="323"/>
      <c r="K68" s="324">
        <v>7407</v>
      </c>
      <c r="L68" s="325"/>
      <c r="M68" s="326"/>
      <c r="N68" s="327">
        <f t="shared" si="3"/>
        <v>7407</v>
      </c>
      <c r="O68" s="328"/>
      <c r="P68" s="315"/>
      <c r="Q68" s="316"/>
      <c r="R68" s="316"/>
      <c r="S68" s="316"/>
    </row>
    <row r="69" spans="2:19" ht="14.25" customHeight="1">
      <c r="B69" s="21">
        <f>[118]INSUMOS!A890</f>
        <v>7844</v>
      </c>
      <c r="C69" s="191">
        <f t="shared" si="4"/>
        <v>1.1400000000000001</v>
      </c>
      <c r="D69" s="320" t="s">
        <v>81</v>
      </c>
      <c r="E69" s="321"/>
      <c r="F69" s="321"/>
      <c r="G69" s="322"/>
      <c r="H69" s="36" t="s">
        <v>71</v>
      </c>
      <c r="I69" s="323">
        <v>6</v>
      </c>
      <c r="J69" s="323"/>
      <c r="K69" s="324">
        <v>10591</v>
      </c>
      <c r="L69" s="325"/>
      <c r="M69" s="326"/>
      <c r="N69" s="327">
        <f t="shared" si="3"/>
        <v>63546</v>
      </c>
      <c r="O69" s="328"/>
      <c r="P69" s="315"/>
      <c r="Q69" s="316"/>
      <c r="R69" s="316"/>
      <c r="S69" s="316"/>
    </row>
    <row r="70" spans="2:19" ht="13.9" customHeight="1">
      <c r="C70" s="317" t="s">
        <v>82</v>
      </c>
      <c r="D70" s="318"/>
      <c r="E70" s="318"/>
      <c r="F70" s="318"/>
      <c r="G70" s="319"/>
      <c r="H70" s="192"/>
      <c r="I70" s="428"/>
      <c r="J70" s="429"/>
      <c r="K70" s="423"/>
      <c r="L70" s="424"/>
      <c r="M70" s="425"/>
      <c r="N70" s="426"/>
      <c r="O70" s="427"/>
      <c r="P70" s="315"/>
      <c r="Q70" s="316"/>
      <c r="R70" s="316"/>
      <c r="S70" s="316"/>
    </row>
    <row r="71" spans="2:19" ht="14.25" customHeight="1">
      <c r="B71" s="21">
        <f>[118]INSUMOS!A907</f>
        <v>7904</v>
      </c>
      <c r="C71" s="191">
        <f>C69+0.01</f>
        <v>1.1500000000000001</v>
      </c>
      <c r="D71" s="320" t="s">
        <v>83</v>
      </c>
      <c r="E71" s="321"/>
      <c r="F71" s="321"/>
      <c r="G71" s="322"/>
      <c r="H71" s="36" t="s">
        <v>24</v>
      </c>
      <c r="I71" s="323">
        <v>6</v>
      </c>
      <c r="J71" s="323"/>
      <c r="K71" s="324">
        <v>33000</v>
      </c>
      <c r="L71" s="325"/>
      <c r="M71" s="326"/>
      <c r="N71" s="327">
        <f>ROUND((I71*K71),0)</f>
        <v>198000</v>
      </c>
      <c r="O71" s="328"/>
      <c r="P71" s="315"/>
      <c r="Q71" s="316"/>
      <c r="R71" s="316"/>
      <c r="S71" s="316"/>
    </row>
    <row r="72" spans="2:19" ht="14.25" customHeight="1">
      <c r="B72" s="21">
        <f>[118]INSUMOS!A908</f>
        <v>7906</v>
      </c>
      <c r="C72" s="191">
        <f>C71+0.01</f>
        <v>1.1600000000000001</v>
      </c>
      <c r="D72" s="320" t="s">
        <v>84</v>
      </c>
      <c r="E72" s="321"/>
      <c r="F72" s="321"/>
      <c r="G72" s="322"/>
      <c r="H72" s="36" t="s">
        <v>24</v>
      </c>
      <c r="I72" s="323">
        <v>6</v>
      </c>
      <c r="J72" s="323"/>
      <c r="K72" s="324">
        <v>25000</v>
      </c>
      <c r="L72" s="325"/>
      <c r="M72" s="326"/>
      <c r="N72" s="327">
        <f t="shared" ref="N72:N74" si="5">ROUND((I72*K72),0)</f>
        <v>150000</v>
      </c>
      <c r="O72" s="328"/>
      <c r="P72" s="315"/>
      <c r="Q72" s="316"/>
      <c r="R72" s="316"/>
      <c r="S72" s="316"/>
    </row>
    <row r="73" spans="2:19" ht="14.25" customHeight="1">
      <c r="B73" s="21">
        <f>[118]INSUMOS!A909</f>
        <v>7908</v>
      </c>
      <c r="C73" s="191">
        <f>C72+0.01</f>
        <v>1.1700000000000002</v>
      </c>
      <c r="D73" s="320" t="s">
        <v>85</v>
      </c>
      <c r="E73" s="321"/>
      <c r="F73" s="321"/>
      <c r="G73" s="322"/>
      <c r="H73" s="36" t="s">
        <v>24</v>
      </c>
      <c r="I73" s="323">
        <v>6</v>
      </c>
      <c r="J73" s="323"/>
      <c r="K73" s="324">
        <v>25600</v>
      </c>
      <c r="L73" s="325"/>
      <c r="M73" s="326"/>
      <c r="N73" s="327">
        <f t="shared" si="5"/>
        <v>153600</v>
      </c>
      <c r="O73" s="328"/>
      <c r="P73" s="315"/>
      <c r="Q73" s="316"/>
      <c r="R73" s="316"/>
      <c r="S73" s="316"/>
    </row>
    <row r="74" spans="2:19" ht="14.25" customHeight="1">
      <c r="B74" s="21">
        <f>[118]INSUMOS!A910</f>
        <v>7910</v>
      </c>
      <c r="C74" s="191">
        <f>C73+0.01</f>
        <v>1.1800000000000002</v>
      </c>
      <c r="D74" s="320" t="s">
        <v>86</v>
      </c>
      <c r="E74" s="321"/>
      <c r="F74" s="321"/>
      <c r="G74" s="322"/>
      <c r="H74" s="36" t="s">
        <v>24</v>
      </c>
      <c r="I74" s="323">
        <v>6</v>
      </c>
      <c r="J74" s="323"/>
      <c r="K74" s="324">
        <v>30000</v>
      </c>
      <c r="L74" s="325"/>
      <c r="M74" s="326"/>
      <c r="N74" s="327">
        <f t="shared" si="5"/>
        <v>180000</v>
      </c>
      <c r="O74" s="328"/>
      <c r="P74" s="315"/>
      <c r="Q74" s="316"/>
      <c r="R74" s="316"/>
      <c r="S74" s="316"/>
    </row>
    <row r="75" spans="2:19" ht="15" customHeight="1">
      <c r="C75" s="97"/>
      <c r="D75" s="38"/>
      <c r="E75" s="38"/>
      <c r="F75" s="38"/>
      <c r="G75" s="38"/>
      <c r="H75" s="434" t="s">
        <v>87</v>
      </c>
      <c r="I75" s="435"/>
      <c r="J75" s="435"/>
      <c r="K75" s="435"/>
      <c r="L75" s="435"/>
      <c r="M75" s="436"/>
      <c r="N75" s="437">
        <f>SUM(N56:O74)</f>
        <v>2316055</v>
      </c>
      <c r="O75" s="438"/>
    </row>
    <row r="76" spans="2:19">
      <c r="C76" s="97"/>
      <c r="D76" s="38"/>
      <c r="E76" s="38"/>
      <c r="F76" s="38"/>
      <c r="G76" s="38"/>
      <c r="H76" s="408"/>
      <c r="I76" s="408"/>
      <c r="J76" s="408"/>
      <c r="K76" s="408"/>
      <c r="L76" s="408"/>
      <c r="M76" s="408"/>
      <c r="N76" s="409"/>
      <c r="O76" s="410"/>
    </row>
    <row r="77" spans="2:19" ht="24" hidden="1" customHeight="1">
      <c r="C77" s="430" t="s">
        <v>88</v>
      </c>
      <c r="D77" s="431"/>
      <c r="E77" s="431"/>
      <c r="F77" s="431"/>
      <c r="G77" s="431"/>
      <c r="H77" s="431"/>
      <c r="I77" s="431"/>
      <c r="J77" s="431"/>
      <c r="K77" s="431"/>
      <c r="L77" s="431"/>
      <c r="M77" s="431"/>
      <c r="N77" s="431"/>
      <c r="O77" s="432"/>
    </row>
    <row r="78" spans="2:19" hidden="1">
      <c r="C78" s="97"/>
      <c r="O78" s="101"/>
    </row>
    <row r="79" spans="2:19">
      <c r="C79" s="433" t="s">
        <v>89</v>
      </c>
      <c r="D79" s="384"/>
      <c r="E79" s="384"/>
      <c r="F79" s="384"/>
      <c r="G79" s="384"/>
      <c r="H79" s="384"/>
      <c r="I79" s="384"/>
      <c r="J79" s="384"/>
      <c r="K79" s="384"/>
      <c r="L79" s="384"/>
      <c r="M79" s="384"/>
      <c r="N79" s="384"/>
      <c r="O79" s="385"/>
    </row>
    <row r="80" spans="2:19">
      <c r="C80" s="414" t="s">
        <v>11</v>
      </c>
      <c r="D80" s="415"/>
      <c r="E80" s="415"/>
      <c r="F80" s="415"/>
      <c r="G80" s="184" t="s">
        <v>12</v>
      </c>
      <c r="H80" s="184" t="s">
        <v>13</v>
      </c>
      <c r="I80" s="415" t="s">
        <v>14</v>
      </c>
      <c r="J80" s="415"/>
      <c r="K80" s="416" t="s">
        <v>15</v>
      </c>
      <c r="L80" s="416"/>
      <c r="M80" s="416"/>
      <c r="N80" s="417" t="s">
        <v>16</v>
      </c>
      <c r="O80" s="418"/>
    </row>
    <row r="81" spans="2:18">
      <c r="C81" s="182" t="s">
        <v>90</v>
      </c>
      <c r="D81" s="384" t="s">
        <v>91</v>
      </c>
      <c r="E81" s="384"/>
      <c r="F81" s="384"/>
      <c r="G81" s="384"/>
      <c r="H81" s="384"/>
      <c r="I81" s="384"/>
      <c r="J81" s="384"/>
      <c r="K81" s="384"/>
      <c r="L81" s="384"/>
      <c r="M81" s="384"/>
      <c r="N81" s="384"/>
      <c r="O81" s="385"/>
      <c r="Q81" s="94"/>
      <c r="R81" s="92"/>
    </row>
    <row r="82" spans="2:18" ht="27.75" customHeight="1">
      <c r="B82" s="21">
        <f>[118]INSUMOS!A2044</f>
        <v>9985</v>
      </c>
      <c r="C82" s="386">
        <v>1.2</v>
      </c>
      <c r="D82" s="439" t="s">
        <v>92</v>
      </c>
      <c r="E82" s="440"/>
      <c r="F82" s="441"/>
      <c r="G82" s="188" t="str">
        <f>VLOOKUP(B82,[118]INSUMOS!$A$2:$D$3882,2,FALSE)</f>
        <v>SEÑAL EN POLIESTRIENO (30cm x 20cm) FOTOLUMINISCENTE - NORMA NTC - ISO</v>
      </c>
      <c r="H82" s="36" t="str">
        <f>VLOOKUP(B82,[118]INSUMOS!$A$2:$D$3882,3,FALSE)</f>
        <v>UN</v>
      </c>
      <c r="I82" s="323">
        <v>2</v>
      </c>
      <c r="J82" s="323"/>
      <c r="K82" s="324">
        <v>70765</v>
      </c>
      <c r="L82" s="325"/>
      <c r="M82" s="326"/>
      <c r="N82" s="327">
        <f>ROUND((I82*K82),0)</f>
        <v>141530</v>
      </c>
      <c r="O82" s="328"/>
      <c r="Q82" s="37"/>
    </row>
    <row r="83" spans="2:18" ht="28.5" customHeight="1">
      <c r="B83" s="21">
        <f>[118]INSUMOS!A2045</f>
        <v>9986</v>
      </c>
      <c r="C83" s="388"/>
      <c r="D83" s="442"/>
      <c r="E83" s="443"/>
      <c r="F83" s="444"/>
      <c r="G83" s="188" t="str">
        <f>VLOOKUP(B83,[118]INSUMOS!$A$2:$D$3882,2,FALSE)</f>
        <v>SEÑAL EN POLIESTRIENO (30cm x 45cm) REFLECTIVO GRADO INGENIERÍA - NORMA ISO</v>
      </c>
      <c r="H83" s="36" t="str">
        <f>VLOOKUP(B83,[118]INSUMOS!$A$2:$D$3882,3,FALSE)</f>
        <v>UN</v>
      </c>
      <c r="I83" s="323">
        <v>2</v>
      </c>
      <c r="J83" s="323"/>
      <c r="K83" s="324">
        <v>93902</v>
      </c>
      <c r="L83" s="325"/>
      <c r="M83" s="326"/>
      <c r="N83" s="327">
        <f>ROUND((I83*K83),0)</f>
        <v>187804</v>
      </c>
      <c r="O83" s="328"/>
      <c r="Q83" s="37"/>
    </row>
    <row r="84" spans="2:18">
      <c r="C84" s="97"/>
      <c r="D84" s="38"/>
      <c r="E84" s="38"/>
      <c r="F84" s="38"/>
      <c r="G84" s="38"/>
      <c r="H84" s="378" t="s">
        <v>93</v>
      </c>
      <c r="I84" s="378"/>
      <c r="J84" s="378"/>
      <c r="K84" s="378"/>
      <c r="L84" s="378"/>
      <c r="M84" s="378"/>
      <c r="N84" s="421">
        <f>SUM(N82:O83)</f>
        <v>329334</v>
      </c>
      <c r="O84" s="422"/>
      <c r="P84" s="89"/>
      <c r="Q84" s="91"/>
    </row>
    <row r="85" spans="2:18">
      <c r="C85" s="97"/>
      <c r="D85" s="38"/>
      <c r="E85" s="38"/>
      <c r="F85" s="38"/>
      <c r="G85" s="38"/>
      <c r="H85" s="166"/>
      <c r="I85" s="166"/>
      <c r="J85" s="166"/>
      <c r="K85" s="166"/>
      <c r="L85" s="166"/>
      <c r="M85" s="166"/>
      <c r="N85" s="167"/>
      <c r="O85" s="168"/>
      <c r="P85" s="89"/>
      <c r="Q85" s="92"/>
    </row>
    <row r="86" spans="2:18">
      <c r="C86" s="97"/>
      <c r="D86" s="38"/>
      <c r="E86" s="38"/>
      <c r="F86" s="38"/>
      <c r="G86" s="38"/>
      <c r="H86" s="408"/>
      <c r="I86" s="408"/>
      <c r="J86" s="408"/>
      <c r="K86" s="408"/>
      <c r="L86" s="408"/>
      <c r="M86" s="408"/>
      <c r="N86" s="409"/>
      <c r="O86" s="410"/>
      <c r="P86" s="89"/>
      <c r="Q86" s="92"/>
    </row>
    <row r="87" spans="2:18">
      <c r="B87" s="275"/>
      <c r="C87" s="452" t="s">
        <v>94</v>
      </c>
      <c r="D87" s="378"/>
      <c r="E87" s="378"/>
      <c r="F87" s="378"/>
      <c r="G87" s="378"/>
      <c r="H87" s="378"/>
      <c r="I87" s="378"/>
      <c r="J87" s="378"/>
      <c r="K87" s="378"/>
      <c r="L87" s="378"/>
      <c r="M87" s="378"/>
      <c r="N87" s="453">
        <f>N17+N51+N75+N84</f>
        <v>7258213</v>
      </c>
      <c r="O87" s="454"/>
    </row>
    <row r="88" spans="2:18">
      <c r="B88" s="275"/>
      <c r="C88" s="445" t="s">
        <v>95</v>
      </c>
      <c r="D88" s="446"/>
      <c r="E88" s="446"/>
      <c r="F88" s="446"/>
      <c r="G88" s="446"/>
      <c r="H88" s="446"/>
      <c r="I88" s="446"/>
      <c r="J88" s="446"/>
      <c r="K88" s="446"/>
      <c r="L88" s="447"/>
      <c r="M88" s="183">
        <f>'AIU PGA Y SST'!L39</f>
        <v>0.24215930009218523</v>
      </c>
      <c r="N88" s="448">
        <f>N87*M88</f>
        <v>1757643.78</v>
      </c>
      <c r="O88" s="449"/>
      <c r="Q88" s="91"/>
    </row>
    <row r="89" spans="2:18">
      <c r="B89" s="275"/>
      <c r="C89" s="406" t="s">
        <v>96</v>
      </c>
      <c r="D89" s="375"/>
      <c r="E89" s="375"/>
      <c r="F89" s="375"/>
      <c r="G89" s="375"/>
      <c r="H89" s="375"/>
      <c r="I89" s="375"/>
      <c r="J89" s="375"/>
      <c r="K89" s="375"/>
      <c r="L89" s="375"/>
      <c r="M89" s="375"/>
      <c r="N89" s="450">
        <f>N87+N88</f>
        <v>9015856.7799999993</v>
      </c>
      <c r="O89" s="451"/>
      <c r="P89" s="90"/>
    </row>
    <row r="90" spans="2:18">
      <c r="C90" s="97"/>
      <c r="O90" s="101"/>
      <c r="P90" s="90"/>
    </row>
    <row r="91" spans="2:18" ht="14.45" thickBot="1">
      <c r="C91" s="97"/>
      <c r="O91" s="179">
        <f>N89/446754098.41</f>
        <v>2.0180803739881684E-2</v>
      </c>
      <c r="P91" s="93"/>
      <c r="Q91" s="95"/>
    </row>
    <row r="92" spans="2:18" ht="14.45" thickBot="1">
      <c r="C92" s="102"/>
      <c r="D92" s="103"/>
      <c r="E92" s="103"/>
      <c r="F92" s="103"/>
      <c r="G92" s="103"/>
      <c r="H92" s="104"/>
      <c r="I92" s="103"/>
      <c r="J92" s="103"/>
      <c r="K92" s="103"/>
      <c r="L92" s="103"/>
      <c r="M92" s="103"/>
      <c r="N92" s="103"/>
      <c r="O92" s="180">
        <f>+O91</f>
        <v>2.0180803739881684E-2</v>
      </c>
      <c r="P92" s="206">
        <v>2.02</v>
      </c>
      <c r="Q92" s="176"/>
    </row>
    <row r="93" spans="2:18">
      <c r="O93" s="21"/>
    </row>
    <row r="94" spans="2:18">
      <c r="O94" s="21"/>
      <c r="P94" s="90"/>
      <c r="Q94" s="93"/>
    </row>
    <row r="95" spans="2:18">
      <c r="P95" s="90"/>
      <c r="Q95" s="93"/>
    </row>
    <row r="96" spans="2:18">
      <c r="O96" s="21"/>
      <c r="P96" s="90"/>
      <c r="Q96" s="93"/>
    </row>
    <row r="97" spans="15:15">
      <c r="O97" s="21"/>
    </row>
    <row r="98" spans="15:15">
      <c r="O98" s="21"/>
    </row>
    <row r="99" spans="15:15">
      <c r="O99" s="21"/>
    </row>
  </sheetData>
  <mergeCells count="243">
    <mergeCell ref="C88:L88"/>
    <mergeCell ref="N88:O88"/>
    <mergeCell ref="C89:M89"/>
    <mergeCell ref="N89:O89"/>
    <mergeCell ref="H84:M84"/>
    <mergeCell ref="N84:O84"/>
    <mergeCell ref="H86:M86"/>
    <mergeCell ref="N86:O86"/>
    <mergeCell ref="C87:M87"/>
    <mergeCell ref="N87:O87"/>
    <mergeCell ref="C82:C83"/>
    <mergeCell ref="D82:F83"/>
    <mergeCell ref="I82:J82"/>
    <mergeCell ref="K82:M82"/>
    <mergeCell ref="N82:O82"/>
    <mergeCell ref="I83:J83"/>
    <mergeCell ref="K83:M83"/>
    <mergeCell ref="N83:O83"/>
    <mergeCell ref="D81:O81"/>
    <mergeCell ref="H76:M76"/>
    <mergeCell ref="N76:O76"/>
    <mergeCell ref="C77:O77"/>
    <mergeCell ref="C79:O79"/>
    <mergeCell ref="C80:F80"/>
    <mergeCell ref="I80:J80"/>
    <mergeCell ref="K80:M80"/>
    <mergeCell ref="N80:O80"/>
    <mergeCell ref="D74:G74"/>
    <mergeCell ref="I74:J74"/>
    <mergeCell ref="K74:M74"/>
    <mergeCell ref="N74:O74"/>
    <mergeCell ref="H75:M75"/>
    <mergeCell ref="N75:O75"/>
    <mergeCell ref="I72:J72"/>
    <mergeCell ref="K72:M72"/>
    <mergeCell ref="N72:O72"/>
    <mergeCell ref="D73:G73"/>
    <mergeCell ref="I73:J73"/>
    <mergeCell ref="K73:M73"/>
    <mergeCell ref="N73:O73"/>
    <mergeCell ref="K70:M70"/>
    <mergeCell ref="N70:O70"/>
    <mergeCell ref="D71:G71"/>
    <mergeCell ref="I71:J71"/>
    <mergeCell ref="K71:M71"/>
    <mergeCell ref="N71:O71"/>
    <mergeCell ref="I70:J70"/>
    <mergeCell ref="D63:G63"/>
    <mergeCell ref="I63:J63"/>
    <mergeCell ref="K63:M63"/>
    <mergeCell ref="N63:O63"/>
    <mergeCell ref="D65:G65"/>
    <mergeCell ref="I65:J65"/>
    <mergeCell ref="K65:M65"/>
    <mergeCell ref="N65:O65"/>
    <mergeCell ref="D66:G66"/>
    <mergeCell ref="I66:J66"/>
    <mergeCell ref="K66:M66"/>
    <mergeCell ref="N66:O66"/>
    <mergeCell ref="D64:G64"/>
    <mergeCell ref="I64:J64"/>
    <mergeCell ref="K64:M64"/>
    <mergeCell ref="N64:O64"/>
    <mergeCell ref="D62:G62"/>
    <mergeCell ref="I62:J62"/>
    <mergeCell ref="K62:M62"/>
    <mergeCell ref="N62:O62"/>
    <mergeCell ref="D60:G60"/>
    <mergeCell ref="I60:J60"/>
    <mergeCell ref="K60:M60"/>
    <mergeCell ref="N60:O60"/>
    <mergeCell ref="D61:G61"/>
    <mergeCell ref="I61:J61"/>
    <mergeCell ref="K61:M61"/>
    <mergeCell ref="N61:O61"/>
    <mergeCell ref="D58:G58"/>
    <mergeCell ref="I58:J58"/>
    <mergeCell ref="K58:M58"/>
    <mergeCell ref="N58:O58"/>
    <mergeCell ref="D59:G59"/>
    <mergeCell ref="I59:J59"/>
    <mergeCell ref="K59:M59"/>
    <mergeCell ref="N59:O59"/>
    <mergeCell ref="D55:O55"/>
    <mergeCell ref="D56:G56"/>
    <mergeCell ref="I56:J56"/>
    <mergeCell ref="K56:M56"/>
    <mergeCell ref="N56:O56"/>
    <mergeCell ref="D57:G57"/>
    <mergeCell ref="I57:J57"/>
    <mergeCell ref="K57:M57"/>
    <mergeCell ref="N57:O57"/>
    <mergeCell ref="H52:M52"/>
    <mergeCell ref="N52:O52"/>
    <mergeCell ref="C53:O53"/>
    <mergeCell ref="C54:G54"/>
    <mergeCell ref="I54:J54"/>
    <mergeCell ref="K54:M54"/>
    <mergeCell ref="N54:O54"/>
    <mergeCell ref="N49:O49"/>
    <mergeCell ref="H50:M50"/>
    <mergeCell ref="N50:O50"/>
    <mergeCell ref="H51:M51"/>
    <mergeCell ref="N51:O51"/>
    <mergeCell ref="H45:M45"/>
    <mergeCell ref="N45:O45"/>
    <mergeCell ref="D47:O47"/>
    <mergeCell ref="D48:F49"/>
    <mergeCell ref="I48:J48"/>
    <mergeCell ref="K48:M48"/>
    <mergeCell ref="N48:O48"/>
    <mergeCell ref="I49:J49"/>
    <mergeCell ref="K49:M49"/>
    <mergeCell ref="C41:O41"/>
    <mergeCell ref="D42:O42"/>
    <mergeCell ref="D43:F44"/>
    <mergeCell ref="I43:J43"/>
    <mergeCell ref="K43:M43"/>
    <mergeCell ref="N43:O43"/>
    <mergeCell ref="I44:J44"/>
    <mergeCell ref="K44:M44"/>
    <mergeCell ref="N44:O44"/>
    <mergeCell ref="C40:G40"/>
    <mergeCell ref="H40:M40"/>
    <mergeCell ref="N40:O40"/>
    <mergeCell ref="I37:J37"/>
    <mergeCell ref="K37:M37"/>
    <mergeCell ref="N37:O37"/>
    <mergeCell ref="I38:J38"/>
    <mergeCell ref="K38:M38"/>
    <mergeCell ref="N38:O38"/>
    <mergeCell ref="C33:C39"/>
    <mergeCell ref="K34:M34"/>
    <mergeCell ref="N34:O34"/>
    <mergeCell ref="I35:J35"/>
    <mergeCell ref="K35:M35"/>
    <mergeCell ref="N35:O35"/>
    <mergeCell ref="I36:J36"/>
    <mergeCell ref="K36:M36"/>
    <mergeCell ref="N36:O36"/>
    <mergeCell ref="D32:F32"/>
    <mergeCell ref="I32:J32"/>
    <mergeCell ref="K32:M32"/>
    <mergeCell ref="N32:O32"/>
    <mergeCell ref="D33:F39"/>
    <mergeCell ref="I33:J33"/>
    <mergeCell ref="K33:M33"/>
    <mergeCell ref="N33:O33"/>
    <mergeCell ref="I34:J34"/>
    <mergeCell ref="I39:J39"/>
    <mergeCell ref="K39:M39"/>
    <mergeCell ref="N39:O39"/>
    <mergeCell ref="I28:J28"/>
    <mergeCell ref="K28:M28"/>
    <mergeCell ref="N28:O28"/>
    <mergeCell ref="H29:M29"/>
    <mergeCell ref="N29:O29"/>
    <mergeCell ref="D31:O31"/>
    <mergeCell ref="C24:O24"/>
    <mergeCell ref="D25:O25"/>
    <mergeCell ref="C26:C28"/>
    <mergeCell ref="D26:F28"/>
    <mergeCell ref="I26:J26"/>
    <mergeCell ref="K26:M26"/>
    <mergeCell ref="N26:O26"/>
    <mergeCell ref="I27:J27"/>
    <mergeCell ref="K27:M27"/>
    <mergeCell ref="N27:O27"/>
    <mergeCell ref="D21:O21"/>
    <mergeCell ref="D22:F22"/>
    <mergeCell ref="I22:J22"/>
    <mergeCell ref="K22:M22"/>
    <mergeCell ref="N22:O22"/>
    <mergeCell ref="C23:G23"/>
    <mergeCell ref="H23:M23"/>
    <mergeCell ref="N23:O23"/>
    <mergeCell ref="C17:G17"/>
    <mergeCell ref="H17:M17"/>
    <mergeCell ref="N17:O17"/>
    <mergeCell ref="C18:O18"/>
    <mergeCell ref="C19:O19"/>
    <mergeCell ref="C20:F20"/>
    <mergeCell ref="I20:J20"/>
    <mergeCell ref="K20:M20"/>
    <mergeCell ref="N20:O20"/>
    <mergeCell ref="K10:M10"/>
    <mergeCell ref="C11:O11"/>
    <mergeCell ref="D15:F15"/>
    <mergeCell ref="I15:J15"/>
    <mergeCell ref="K15:M15"/>
    <mergeCell ref="N15:O15"/>
    <mergeCell ref="D16:F16"/>
    <mergeCell ref="I16:J16"/>
    <mergeCell ref="K16:M16"/>
    <mergeCell ref="N16:O16"/>
    <mergeCell ref="C12:O12"/>
    <mergeCell ref="C13:F13"/>
    <mergeCell ref="I13:J13"/>
    <mergeCell ref="K13:M13"/>
    <mergeCell ref="N13:O13"/>
    <mergeCell ref="D14:O14"/>
    <mergeCell ref="C2:L2"/>
    <mergeCell ref="M2:O4"/>
    <mergeCell ref="C3:L3"/>
    <mergeCell ref="C4:L4"/>
    <mergeCell ref="C5:L5"/>
    <mergeCell ref="M5:O5"/>
    <mergeCell ref="C6:E6"/>
    <mergeCell ref="F6:O6"/>
    <mergeCell ref="C8:O8"/>
    <mergeCell ref="P56:S56"/>
    <mergeCell ref="P57:S57"/>
    <mergeCell ref="P58:S58"/>
    <mergeCell ref="P59:S59"/>
    <mergeCell ref="P60:S60"/>
    <mergeCell ref="P61:S61"/>
    <mergeCell ref="P62:S62"/>
    <mergeCell ref="P63:S63"/>
    <mergeCell ref="P64:S64"/>
    <mergeCell ref="P74:S74"/>
    <mergeCell ref="C70:G70"/>
    <mergeCell ref="P65:S65"/>
    <mergeCell ref="P66:S66"/>
    <mergeCell ref="P67:S67"/>
    <mergeCell ref="P68:S68"/>
    <mergeCell ref="P69:S69"/>
    <mergeCell ref="P70:S70"/>
    <mergeCell ref="P71:S71"/>
    <mergeCell ref="P72:S72"/>
    <mergeCell ref="P73:S73"/>
    <mergeCell ref="D68:G68"/>
    <mergeCell ref="I68:J68"/>
    <mergeCell ref="K68:M68"/>
    <mergeCell ref="N68:O68"/>
    <mergeCell ref="D69:G69"/>
    <mergeCell ref="I69:J69"/>
    <mergeCell ref="K69:M69"/>
    <mergeCell ref="N69:O69"/>
    <mergeCell ref="D67:G67"/>
    <mergeCell ref="I67:J67"/>
    <mergeCell ref="K67:M67"/>
    <mergeCell ref="N67:O67"/>
    <mergeCell ref="D72:G72"/>
  </mergeCells>
  <printOptions horizontalCentered="1"/>
  <pageMargins left="0.51181102362204722" right="0.51181102362204722" top="0.74803149606299213" bottom="0.74803149606299213" header="0.31496062992125984" footer="0.31496062992125984"/>
  <pageSetup scale="50" fitToHeight="2" orientation="portrait" r:id="rId1"/>
  <rowBreaks count="1" manualBreakCount="1">
    <brk id="67" min="2" max="14" man="1"/>
  </rowBreaks>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P43"/>
  <sheetViews>
    <sheetView view="pageBreakPreview" topLeftCell="B22" zoomScale="90" zoomScaleNormal="100" zoomScaleSheetLayoutView="90" workbookViewId="0">
      <selection activeCell="J16" sqref="J16:K16"/>
    </sheetView>
  </sheetViews>
  <sheetFormatPr defaultColWidth="11.42578125" defaultRowHeight="13.15"/>
  <cols>
    <col min="1" max="1" width="7.140625" style="40" bestFit="1" customWidth="1"/>
    <col min="2" max="2" width="5.28515625" style="40" bestFit="1" customWidth="1"/>
    <col min="3" max="3" width="43.7109375" style="41" customWidth="1"/>
    <col min="4" max="4" width="13.5703125" style="41" customWidth="1"/>
    <col min="5" max="5" width="10.140625" style="41" customWidth="1"/>
    <col min="6" max="6" width="10" style="41" customWidth="1"/>
    <col min="7" max="7" width="6.140625" style="41" bestFit="1" customWidth="1"/>
    <col min="8" max="8" width="6.140625" style="41" customWidth="1"/>
    <col min="9" max="9" width="14.85546875" style="41" bestFit="1" customWidth="1"/>
    <col min="10" max="10" width="12.85546875" style="41" bestFit="1" customWidth="1"/>
    <col min="11" max="11" width="7.7109375" style="41" customWidth="1"/>
    <col min="12" max="12" width="18" style="41" customWidth="1"/>
    <col min="13" max="13" width="8.28515625" style="41" customWidth="1"/>
    <col min="14" max="14" width="20.42578125" style="41" customWidth="1"/>
    <col min="15" max="15" width="15.140625" style="41" bestFit="1" customWidth="1"/>
    <col min="16" max="16" width="14.140625" style="41" bestFit="1" customWidth="1"/>
    <col min="17" max="256" width="11.42578125" style="41"/>
    <col min="257" max="257" width="7.140625" style="41" bestFit="1" customWidth="1"/>
    <col min="258" max="258" width="5.28515625" style="41" bestFit="1" customWidth="1"/>
    <col min="259" max="259" width="43.7109375" style="41" customWidth="1"/>
    <col min="260" max="260" width="13.5703125" style="41" customWidth="1"/>
    <col min="261" max="261" width="10.140625" style="41" customWidth="1"/>
    <col min="262" max="262" width="10" style="41" customWidth="1"/>
    <col min="263" max="263" width="6.140625" style="41" bestFit="1" customWidth="1"/>
    <col min="264" max="264" width="4.7109375" style="41" customWidth="1"/>
    <col min="265" max="265" width="14.85546875" style="41" bestFit="1" customWidth="1"/>
    <col min="266" max="266" width="12.85546875" style="41" bestFit="1" customWidth="1"/>
    <col min="267" max="267" width="7.7109375" style="41" customWidth="1"/>
    <col min="268" max="268" width="18" style="41" customWidth="1"/>
    <col min="269" max="269" width="8.28515625" style="41" customWidth="1"/>
    <col min="270" max="270" width="16" style="41" customWidth="1"/>
    <col min="271" max="271" width="15.140625" style="41" bestFit="1" customWidth="1"/>
    <col min="272" max="272" width="14.140625" style="41" bestFit="1" customWidth="1"/>
    <col min="273" max="512" width="11.42578125" style="41"/>
    <col min="513" max="513" width="7.140625" style="41" bestFit="1" customWidth="1"/>
    <col min="514" max="514" width="5.28515625" style="41" bestFit="1" customWidth="1"/>
    <col min="515" max="515" width="43.7109375" style="41" customWidth="1"/>
    <col min="516" max="516" width="13.5703125" style="41" customWidth="1"/>
    <col min="517" max="517" width="10.140625" style="41" customWidth="1"/>
    <col min="518" max="518" width="10" style="41" customWidth="1"/>
    <col min="519" max="519" width="6.140625" style="41" bestFit="1" customWidth="1"/>
    <col min="520" max="520" width="4.7109375" style="41" customWidth="1"/>
    <col min="521" max="521" width="14.85546875" style="41" bestFit="1" customWidth="1"/>
    <col min="522" max="522" width="12.85546875" style="41" bestFit="1" customWidth="1"/>
    <col min="523" max="523" width="7.7109375" style="41" customWidth="1"/>
    <col min="524" max="524" width="18" style="41" customWidth="1"/>
    <col min="525" max="525" width="8.28515625" style="41" customWidth="1"/>
    <col min="526" max="526" width="16" style="41" customWidth="1"/>
    <col min="527" max="527" width="15.140625" style="41" bestFit="1" customWidth="1"/>
    <col min="528" max="528" width="14.140625" style="41" bestFit="1" customWidth="1"/>
    <col min="529" max="768" width="11.42578125" style="41"/>
    <col min="769" max="769" width="7.140625" style="41" bestFit="1" customWidth="1"/>
    <col min="770" max="770" width="5.28515625" style="41" bestFit="1" customWidth="1"/>
    <col min="771" max="771" width="43.7109375" style="41" customWidth="1"/>
    <col min="772" max="772" width="13.5703125" style="41" customWidth="1"/>
    <col min="773" max="773" width="10.140625" style="41" customWidth="1"/>
    <col min="774" max="774" width="10" style="41" customWidth="1"/>
    <col min="775" max="775" width="6.140625" style="41" bestFit="1" customWidth="1"/>
    <col min="776" max="776" width="4.7109375" style="41" customWidth="1"/>
    <col min="777" max="777" width="14.85546875" style="41" bestFit="1" customWidth="1"/>
    <col min="778" max="778" width="12.85546875" style="41" bestFit="1" customWidth="1"/>
    <col min="779" max="779" width="7.7109375" style="41" customWidth="1"/>
    <col min="780" max="780" width="18" style="41" customWidth="1"/>
    <col min="781" max="781" width="8.28515625" style="41" customWidth="1"/>
    <col min="782" max="782" width="16" style="41" customWidth="1"/>
    <col min="783" max="783" width="15.140625" style="41" bestFit="1" customWidth="1"/>
    <col min="784" max="784" width="14.140625" style="41" bestFit="1" customWidth="1"/>
    <col min="785" max="1024" width="11.42578125" style="41"/>
    <col min="1025" max="1025" width="7.140625" style="41" bestFit="1" customWidth="1"/>
    <col min="1026" max="1026" width="5.28515625" style="41" bestFit="1" customWidth="1"/>
    <col min="1027" max="1027" width="43.7109375" style="41" customWidth="1"/>
    <col min="1028" max="1028" width="13.5703125" style="41" customWidth="1"/>
    <col min="1029" max="1029" width="10.140625" style="41" customWidth="1"/>
    <col min="1030" max="1030" width="10" style="41" customWidth="1"/>
    <col min="1031" max="1031" width="6.140625" style="41" bestFit="1" customWidth="1"/>
    <col min="1032" max="1032" width="4.7109375" style="41" customWidth="1"/>
    <col min="1033" max="1033" width="14.85546875" style="41" bestFit="1" customWidth="1"/>
    <col min="1034" max="1034" width="12.85546875" style="41" bestFit="1" customWidth="1"/>
    <col min="1035" max="1035" width="7.7109375" style="41" customWidth="1"/>
    <col min="1036" max="1036" width="18" style="41" customWidth="1"/>
    <col min="1037" max="1037" width="8.28515625" style="41" customWidth="1"/>
    <col min="1038" max="1038" width="16" style="41" customWidth="1"/>
    <col min="1039" max="1039" width="15.140625" style="41" bestFit="1" customWidth="1"/>
    <col min="1040" max="1040" width="14.140625" style="41" bestFit="1" customWidth="1"/>
    <col min="1041" max="1280" width="11.42578125" style="41"/>
    <col min="1281" max="1281" width="7.140625" style="41" bestFit="1" customWidth="1"/>
    <col min="1282" max="1282" width="5.28515625" style="41" bestFit="1" customWidth="1"/>
    <col min="1283" max="1283" width="43.7109375" style="41" customWidth="1"/>
    <col min="1284" max="1284" width="13.5703125" style="41" customWidth="1"/>
    <col min="1285" max="1285" width="10.140625" style="41" customWidth="1"/>
    <col min="1286" max="1286" width="10" style="41" customWidth="1"/>
    <col min="1287" max="1287" width="6.140625" style="41" bestFit="1" customWidth="1"/>
    <col min="1288" max="1288" width="4.7109375" style="41" customWidth="1"/>
    <col min="1289" max="1289" width="14.85546875" style="41" bestFit="1" customWidth="1"/>
    <col min="1290" max="1290" width="12.85546875" style="41" bestFit="1" customWidth="1"/>
    <col min="1291" max="1291" width="7.7109375" style="41" customWidth="1"/>
    <col min="1292" max="1292" width="18" style="41" customWidth="1"/>
    <col min="1293" max="1293" width="8.28515625" style="41" customWidth="1"/>
    <col min="1294" max="1294" width="16" style="41" customWidth="1"/>
    <col min="1295" max="1295" width="15.140625" style="41" bestFit="1" customWidth="1"/>
    <col min="1296" max="1296" width="14.140625" style="41" bestFit="1" customWidth="1"/>
    <col min="1297" max="1536" width="11.42578125" style="41"/>
    <col min="1537" max="1537" width="7.140625" style="41" bestFit="1" customWidth="1"/>
    <col min="1538" max="1538" width="5.28515625" style="41" bestFit="1" customWidth="1"/>
    <col min="1539" max="1539" width="43.7109375" style="41" customWidth="1"/>
    <col min="1540" max="1540" width="13.5703125" style="41" customWidth="1"/>
    <col min="1541" max="1541" width="10.140625" style="41" customWidth="1"/>
    <col min="1542" max="1542" width="10" style="41" customWidth="1"/>
    <col min="1543" max="1543" width="6.140625" style="41" bestFit="1" customWidth="1"/>
    <col min="1544" max="1544" width="4.7109375" style="41" customWidth="1"/>
    <col min="1545" max="1545" width="14.85546875" style="41" bestFit="1" customWidth="1"/>
    <col min="1546" max="1546" width="12.85546875" style="41" bestFit="1" customWidth="1"/>
    <col min="1547" max="1547" width="7.7109375" style="41" customWidth="1"/>
    <col min="1548" max="1548" width="18" style="41" customWidth="1"/>
    <col min="1549" max="1549" width="8.28515625" style="41" customWidth="1"/>
    <col min="1550" max="1550" width="16" style="41" customWidth="1"/>
    <col min="1551" max="1551" width="15.140625" style="41" bestFit="1" customWidth="1"/>
    <col min="1552" max="1552" width="14.140625" style="41" bestFit="1" customWidth="1"/>
    <col min="1553" max="1792" width="11.42578125" style="41"/>
    <col min="1793" max="1793" width="7.140625" style="41" bestFit="1" customWidth="1"/>
    <col min="1794" max="1794" width="5.28515625" style="41" bestFit="1" customWidth="1"/>
    <col min="1795" max="1795" width="43.7109375" style="41" customWidth="1"/>
    <col min="1796" max="1796" width="13.5703125" style="41" customWidth="1"/>
    <col min="1797" max="1797" width="10.140625" style="41" customWidth="1"/>
    <col min="1798" max="1798" width="10" style="41" customWidth="1"/>
    <col min="1799" max="1799" width="6.140625" style="41" bestFit="1" customWidth="1"/>
    <col min="1800" max="1800" width="4.7109375" style="41" customWidth="1"/>
    <col min="1801" max="1801" width="14.85546875" style="41" bestFit="1" customWidth="1"/>
    <col min="1802" max="1802" width="12.85546875" style="41" bestFit="1" customWidth="1"/>
    <col min="1803" max="1803" width="7.7109375" style="41" customWidth="1"/>
    <col min="1804" max="1804" width="18" style="41" customWidth="1"/>
    <col min="1805" max="1805" width="8.28515625" style="41" customWidth="1"/>
    <col min="1806" max="1806" width="16" style="41" customWidth="1"/>
    <col min="1807" max="1807" width="15.140625" style="41" bestFit="1" customWidth="1"/>
    <col min="1808" max="1808" width="14.140625" style="41" bestFit="1" customWidth="1"/>
    <col min="1809" max="2048" width="11.42578125" style="41"/>
    <col min="2049" max="2049" width="7.140625" style="41" bestFit="1" customWidth="1"/>
    <col min="2050" max="2050" width="5.28515625" style="41" bestFit="1" customWidth="1"/>
    <col min="2051" max="2051" width="43.7109375" style="41" customWidth="1"/>
    <col min="2052" max="2052" width="13.5703125" style="41" customWidth="1"/>
    <col min="2053" max="2053" width="10.140625" style="41" customWidth="1"/>
    <col min="2054" max="2054" width="10" style="41" customWidth="1"/>
    <col min="2055" max="2055" width="6.140625" style="41" bestFit="1" customWidth="1"/>
    <col min="2056" max="2056" width="4.7109375" style="41" customWidth="1"/>
    <col min="2057" max="2057" width="14.85546875" style="41" bestFit="1" customWidth="1"/>
    <col min="2058" max="2058" width="12.85546875" style="41" bestFit="1" customWidth="1"/>
    <col min="2059" max="2059" width="7.7109375" style="41" customWidth="1"/>
    <col min="2060" max="2060" width="18" style="41" customWidth="1"/>
    <col min="2061" max="2061" width="8.28515625" style="41" customWidth="1"/>
    <col min="2062" max="2062" width="16" style="41" customWidth="1"/>
    <col min="2063" max="2063" width="15.140625" style="41" bestFit="1" customWidth="1"/>
    <col min="2064" max="2064" width="14.140625" style="41" bestFit="1" customWidth="1"/>
    <col min="2065" max="2304" width="11.42578125" style="41"/>
    <col min="2305" max="2305" width="7.140625" style="41" bestFit="1" customWidth="1"/>
    <col min="2306" max="2306" width="5.28515625" style="41" bestFit="1" customWidth="1"/>
    <col min="2307" max="2307" width="43.7109375" style="41" customWidth="1"/>
    <col min="2308" max="2308" width="13.5703125" style="41" customWidth="1"/>
    <col min="2309" max="2309" width="10.140625" style="41" customWidth="1"/>
    <col min="2310" max="2310" width="10" style="41" customWidth="1"/>
    <col min="2311" max="2311" width="6.140625" style="41" bestFit="1" customWidth="1"/>
    <col min="2312" max="2312" width="4.7109375" style="41" customWidth="1"/>
    <col min="2313" max="2313" width="14.85546875" style="41" bestFit="1" customWidth="1"/>
    <col min="2314" max="2314" width="12.85546875" style="41" bestFit="1" customWidth="1"/>
    <col min="2315" max="2315" width="7.7109375" style="41" customWidth="1"/>
    <col min="2316" max="2316" width="18" style="41" customWidth="1"/>
    <col min="2317" max="2317" width="8.28515625" style="41" customWidth="1"/>
    <col min="2318" max="2318" width="16" style="41" customWidth="1"/>
    <col min="2319" max="2319" width="15.140625" style="41" bestFit="1" customWidth="1"/>
    <col min="2320" max="2320" width="14.140625" style="41" bestFit="1" customWidth="1"/>
    <col min="2321" max="2560" width="11.42578125" style="41"/>
    <col min="2561" max="2561" width="7.140625" style="41" bestFit="1" customWidth="1"/>
    <col min="2562" max="2562" width="5.28515625" style="41" bestFit="1" customWidth="1"/>
    <col min="2563" max="2563" width="43.7109375" style="41" customWidth="1"/>
    <col min="2564" max="2564" width="13.5703125" style="41" customWidth="1"/>
    <col min="2565" max="2565" width="10.140625" style="41" customWidth="1"/>
    <col min="2566" max="2566" width="10" style="41" customWidth="1"/>
    <col min="2567" max="2567" width="6.140625" style="41" bestFit="1" customWidth="1"/>
    <col min="2568" max="2568" width="4.7109375" style="41" customWidth="1"/>
    <col min="2569" max="2569" width="14.85546875" style="41" bestFit="1" customWidth="1"/>
    <col min="2570" max="2570" width="12.85546875" style="41" bestFit="1" customWidth="1"/>
    <col min="2571" max="2571" width="7.7109375" style="41" customWidth="1"/>
    <col min="2572" max="2572" width="18" style="41" customWidth="1"/>
    <col min="2573" max="2573" width="8.28515625" style="41" customWidth="1"/>
    <col min="2574" max="2574" width="16" style="41" customWidth="1"/>
    <col min="2575" max="2575" width="15.140625" style="41" bestFit="1" customWidth="1"/>
    <col min="2576" max="2576" width="14.140625" style="41" bestFit="1" customWidth="1"/>
    <col min="2577" max="2816" width="11.42578125" style="41"/>
    <col min="2817" max="2817" width="7.140625" style="41" bestFit="1" customWidth="1"/>
    <col min="2818" max="2818" width="5.28515625" style="41" bestFit="1" customWidth="1"/>
    <col min="2819" max="2819" width="43.7109375" style="41" customWidth="1"/>
    <col min="2820" max="2820" width="13.5703125" style="41" customWidth="1"/>
    <col min="2821" max="2821" width="10.140625" style="41" customWidth="1"/>
    <col min="2822" max="2822" width="10" style="41" customWidth="1"/>
    <col min="2823" max="2823" width="6.140625" style="41" bestFit="1" customWidth="1"/>
    <col min="2824" max="2824" width="4.7109375" style="41" customWidth="1"/>
    <col min="2825" max="2825" width="14.85546875" style="41" bestFit="1" customWidth="1"/>
    <col min="2826" max="2826" width="12.85546875" style="41" bestFit="1" customWidth="1"/>
    <col min="2827" max="2827" width="7.7109375" style="41" customWidth="1"/>
    <col min="2828" max="2828" width="18" style="41" customWidth="1"/>
    <col min="2829" max="2829" width="8.28515625" style="41" customWidth="1"/>
    <col min="2830" max="2830" width="16" style="41" customWidth="1"/>
    <col min="2831" max="2831" width="15.140625" style="41" bestFit="1" customWidth="1"/>
    <col min="2832" max="2832" width="14.140625" style="41" bestFit="1" customWidth="1"/>
    <col min="2833" max="3072" width="11.42578125" style="41"/>
    <col min="3073" max="3073" width="7.140625" style="41" bestFit="1" customWidth="1"/>
    <col min="3074" max="3074" width="5.28515625" style="41" bestFit="1" customWidth="1"/>
    <col min="3075" max="3075" width="43.7109375" style="41" customWidth="1"/>
    <col min="3076" max="3076" width="13.5703125" style="41" customWidth="1"/>
    <col min="3077" max="3077" width="10.140625" style="41" customWidth="1"/>
    <col min="3078" max="3078" width="10" style="41" customWidth="1"/>
    <col min="3079" max="3079" width="6.140625" style="41" bestFit="1" customWidth="1"/>
    <col min="3080" max="3080" width="4.7109375" style="41" customWidth="1"/>
    <col min="3081" max="3081" width="14.85546875" style="41" bestFit="1" customWidth="1"/>
    <col min="3082" max="3082" width="12.85546875" style="41" bestFit="1" customWidth="1"/>
    <col min="3083" max="3083" width="7.7109375" style="41" customWidth="1"/>
    <col min="3084" max="3084" width="18" style="41" customWidth="1"/>
    <col min="3085" max="3085" width="8.28515625" style="41" customWidth="1"/>
    <col min="3086" max="3086" width="16" style="41" customWidth="1"/>
    <col min="3087" max="3087" width="15.140625" style="41" bestFit="1" customWidth="1"/>
    <col min="3088" max="3088" width="14.140625" style="41" bestFit="1" customWidth="1"/>
    <col min="3089" max="3328" width="11.42578125" style="41"/>
    <col min="3329" max="3329" width="7.140625" style="41" bestFit="1" customWidth="1"/>
    <col min="3330" max="3330" width="5.28515625" style="41" bestFit="1" customWidth="1"/>
    <col min="3331" max="3331" width="43.7109375" style="41" customWidth="1"/>
    <col min="3332" max="3332" width="13.5703125" style="41" customWidth="1"/>
    <col min="3333" max="3333" width="10.140625" style="41" customWidth="1"/>
    <col min="3334" max="3334" width="10" style="41" customWidth="1"/>
    <col min="3335" max="3335" width="6.140625" style="41" bestFit="1" customWidth="1"/>
    <col min="3336" max="3336" width="4.7109375" style="41" customWidth="1"/>
    <col min="3337" max="3337" width="14.85546875" style="41" bestFit="1" customWidth="1"/>
    <col min="3338" max="3338" width="12.85546875" style="41" bestFit="1" customWidth="1"/>
    <col min="3339" max="3339" width="7.7109375" style="41" customWidth="1"/>
    <col min="3340" max="3340" width="18" style="41" customWidth="1"/>
    <col min="3341" max="3341" width="8.28515625" style="41" customWidth="1"/>
    <col min="3342" max="3342" width="16" style="41" customWidth="1"/>
    <col min="3343" max="3343" width="15.140625" style="41" bestFit="1" customWidth="1"/>
    <col min="3344" max="3344" width="14.140625" style="41" bestFit="1" customWidth="1"/>
    <col min="3345" max="3584" width="11.42578125" style="41"/>
    <col min="3585" max="3585" width="7.140625" style="41" bestFit="1" customWidth="1"/>
    <col min="3586" max="3586" width="5.28515625" style="41" bestFit="1" customWidth="1"/>
    <col min="3587" max="3587" width="43.7109375" style="41" customWidth="1"/>
    <col min="3588" max="3588" width="13.5703125" style="41" customWidth="1"/>
    <col min="3589" max="3589" width="10.140625" style="41" customWidth="1"/>
    <col min="3590" max="3590" width="10" style="41" customWidth="1"/>
    <col min="3591" max="3591" width="6.140625" style="41" bestFit="1" customWidth="1"/>
    <col min="3592" max="3592" width="4.7109375" style="41" customWidth="1"/>
    <col min="3593" max="3593" width="14.85546875" style="41" bestFit="1" customWidth="1"/>
    <col min="3594" max="3594" width="12.85546875" style="41" bestFit="1" customWidth="1"/>
    <col min="3595" max="3595" width="7.7109375" style="41" customWidth="1"/>
    <col min="3596" max="3596" width="18" style="41" customWidth="1"/>
    <col min="3597" max="3597" width="8.28515625" style="41" customWidth="1"/>
    <col min="3598" max="3598" width="16" style="41" customWidth="1"/>
    <col min="3599" max="3599" width="15.140625" style="41" bestFit="1" customWidth="1"/>
    <col min="3600" max="3600" width="14.140625" style="41" bestFit="1" customWidth="1"/>
    <col min="3601" max="3840" width="11.42578125" style="41"/>
    <col min="3841" max="3841" width="7.140625" style="41" bestFit="1" customWidth="1"/>
    <col min="3842" max="3842" width="5.28515625" style="41" bestFit="1" customWidth="1"/>
    <col min="3843" max="3843" width="43.7109375" style="41" customWidth="1"/>
    <col min="3844" max="3844" width="13.5703125" style="41" customWidth="1"/>
    <col min="3845" max="3845" width="10.140625" style="41" customWidth="1"/>
    <col min="3846" max="3846" width="10" style="41" customWidth="1"/>
    <col min="3847" max="3847" width="6.140625" style="41" bestFit="1" customWidth="1"/>
    <col min="3848" max="3848" width="4.7109375" style="41" customWidth="1"/>
    <col min="3849" max="3849" width="14.85546875" style="41" bestFit="1" customWidth="1"/>
    <col min="3850" max="3850" width="12.85546875" style="41" bestFit="1" customWidth="1"/>
    <col min="3851" max="3851" width="7.7109375" style="41" customWidth="1"/>
    <col min="3852" max="3852" width="18" style="41" customWidth="1"/>
    <col min="3853" max="3853" width="8.28515625" style="41" customWidth="1"/>
    <col min="3854" max="3854" width="16" style="41" customWidth="1"/>
    <col min="3855" max="3855" width="15.140625" style="41" bestFit="1" customWidth="1"/>
    <col min="3856" max="3856" width="14.140625" style="41" bestFit="1" customWidth="1"/>
    <col min="3857" max="4096" width="11.42578125" style="41"/>
    <col min="4097" max="4097" width="7.140625" style="41" bestFit="1" customWidth="1"/>
    <col min="4098" max="4098" width="5.28515625" style="41" bestFit="1" customWidth="1"/>
    <col min="4099" max="4099" width="43.7109375" style="41" customWidth="1"/>
    <col min="4100" max="4100" width="13.5703125" style="41" customWidth="1"/>
    <col min="4101" max="4101" width="10.140625" style="41" customWidth="1"/>
    <col min="4102" max="4102" width="10" style="41" customWidth="1"/>
    <col min="4103" max="4103" width="6.140625" style="41" bestFit="1" customWidth="1"/>
    <col min="4104" max="4104" width="4.7109375" style="41" customWidth="1"/>
    <col min="4105" max="4105" width="14.85546875" style="41" bestFit="1" customWidth="1"/>
    <col min="4106" max="4106" width="12.85546875" style="41" bestFit="1" customWidth="1"/>
    <col min="4107" max="4107" width="7.7109375" style="41" customWidth="1"/>
    <col min="4108" max="4108" width="18" style="41" customWidth="1"/>
    <col min="4109" max="4109" width="8.28515625" style="41" customWidth="1"/>
    <col min="4110" max="4110" width="16" style="41" customWidth="1"/>
    <col min="4111" max="4111" width="15.140625" style="41" bestFit="1" customWidth="1"/>
    <col min="4112" max="4112" width="14.140625" style="41" bestFit="1" customWidth="1"/>
    <col min="4113" max="4352" width="11.42578125" style="41"/>
    <col min="4353" max="4353" width="7.140625" style="41" bestFit="1" customWidth="1"/>
    <col min="4354" max="4354" width="5.28515625" style="41" bestFit="1" customWidth="1"/>
    <col min="4355" max="4355" width="43.7109375" style="41" customWidth="1"/>
    <col min="4356" max="4356" width="13.5703125" style="41" customWidth="1"/>
    <col min="4357" max="4357" width="10.140625" style="41" customWidth="1"/>
    <col min="4358" max="4358" width="10" style="41" customWidth="1"/>
    <col min="4359" max="4359" width="6.140625" style="41" bestFit="1" customWidth="1"/>
    <col min="4360" max="4360" width="4.7109375" style="41" customWidth="1"/>
    <col min="4361" max="4361" width="14.85546875" style="41" bestFit="1" customWidth="1"/>
    <col min="4362" max="4362" width="12.85546875" style="41" bestFit="1" customWidth="1"/>
    <col min="4363" max="4363" width="7.7109375" style="41" customWidth="1"/>
    <col min="4364" max="4364" width="18" style="41" customWidth="1"/>
    <col min="4365" max="4365" width="8.28515625" style="41" customWidth="1"/>
    <col min="4366" max="4366" width="16" style="41" customWidth="1"/>
    <col min="4367" max="4367" width="15.140625" style="41" bestFit="1" customWidth="1"/>
    <col min="4368" max="4368" width="14.140625" style="41" bestFit="1" customWidth="1"/>
    <col min="4369" max="4608" width="11.42578125" style="41"/>
    <col min="4609" max="4609" width="7.140625" style="41" bestFit="1" customWidth="1"/>
    <col min="4610" max="4610" width="5.28515625" style="41" bestFit="1" customWidth="1"/>
    <col min="4611" max="4611" width="43.7109375" style="41" customWidth="1"/>
    <col min="4612" max="4612" width="13.5703125" style="41" customWidth="1"/>
    <col min="4613" max="4613" width="10.140625" style="41" customWidth="1"/>
    <col min="4614" max="4614" width="10" style="41" customWidth="1"/>
    <col min="4615" max="4615" width="6.140625" style="41" bestFit="1" customWidth="1"/>
    <col min="4616" max="4616" width="4.7109375" style="41" customWidth="1"/>
    <col min="4617" max="4617" width="14.85546875" style="41" bestFit="1" customWidth="1"/>
    <col min="4618" max="4618" width="12.85546875" style="41" bestFit="1" customWidth="1"/>
    <col min="4619" max="4619" width="7.7109375" style="41" customWidth="1"/>
    <col min="4620" max="4620" width="18" style="41" customWidth="1"/>
    <col min="4621" max="4621" width="8.28515625" style="41" customWidth="1"/>
    <col min="4622" max="4622" width="16" style="41" customWidth="1"/>
    <col min="4623" max="4623" width="15.140625" style="41" bestFit="1" customWidth="1"/>
    <col min="4624" max="4624" width="14.140625" style="41" bestFit="1" customWidth="1"/>
    <col min="4625" max="4864" width="11.42578125" style="41"/>
    <col min="4865" max="4865" width="7.140625" style="41" bestFit="1" customWidth="1"/>
    <col min="4866" max="4866" width="5.28515625" style="41" bestFit="1" customWidth="1"/>
    <col min="4867" max="4867" width="43.7109375" style="41" customWidth="1"/>
    <col min="4868" max="4868" width="13.5703125" style="41" customWidth="1"/>
    <col min="4869" max="4869" width="10.140625" style="41" customWidth="1"/>
    <col min="4870" max="4870" width="10" style="41" customWidth="1"/>
    <col min="4871" max="4871" width="6.140625" style="41" bestFit="1" customWidth="1"/>
    <col min="4872" max="4872" width="4.7109375" style="41" customWidth="1"/>
    <col min="4873" max="4873" width="14.85546875" style="41" bestFit="1" customWidth="1"/>
    <col min="4874" max="4874" width="12.85546875" style="41" bestFit="1" customWidth="1"/>
    <col min="4875" max="4875" width="7.7109375" style="41" customWidth="1"/>
    <col min="4876" max="4876" width="18" style="41" customWidth="1"/>
    <col min="4877" max="4877" width="8.28515625" style="41" customWidth="1"/>
    <col min="4878" max="4878" width="16" style="41" customWidth="1"/>
    <col min="4879" max="4879" width="15.140625" style="41" bestFit="1" customWidth="1"/>
    <col min="4880" max="4880" width="14.140625" style="41" bestFit="1" customWidth="1"/>
    <col min="4881" max="5120" width="11.42578125" style="41"/>
    <col min="5121" max="5121" width="7.140625" style="41" bestFit="1" customWidth="1"/>
    <col min="5122" max="5122" width="5.28515625" style="41" bestFit="1" customWidth="1"/>
    <col min="5123" max="5123" width="43.7109375" style="41" customWidth="1"/>
    <col min="5124" max="5124" width="13.5703125" style="41" customWidth="1"/>
    <col min="5125" max="5125" width="10.140625" style="41" customWidth="1"/>
    <col min="5126" max="5126" width="10" style="41" customWidth="1"/>
    <col min="5127" max="5127" width="6.140625" style="41" bestFit="1" customWidth="1"/>
    <col min="5128" max="5128" width="4.7109375" style="41" customWidth="1"/>
    <col min="5129" max="5129" width="14.85546875" style="41" bestFit="1" customWidth="1"/>
    <col min="5130" max="5130" width="12.85546875" style="41" bestFit="1" customWidth="1"/>
    <col min="5131" max="5131" width="7.7109375" style="41" customWidth="1"/>
    <col min="5132" max="5132" width="18" style="41" customWidth="1"/>
    <col min="5133" max="5133" width="8.28515625" style="41" customWidth="1"/>
    <col min="5134" max="5134" width="16" style="41" customWidth="1"/>
    <col min="5135" max="5135" width="15.140625" style="41" bestFit="1" customWidth="1"/>
    <col min="5136" max="5136" width="14.140625" style="41" bestFit="1" customWidth="1"/>
    <col min="5137" max="5376" width="11.42578125" style="41"/>
    <col min="5377" max="5377" width="7.140625" style="41" bestFit="1" customWidth="1"/>
    <col min="5378" max="5378" width="5.28515625" style="41" bestFit="1" customWidth="1"/>
    <col min="5379" max="5379" width="43.7109375" style="41" customWidth="1"/>
    <col min="5380" max="5380" width="13.5703125" style="41" customWidth="1"/>
    <col min="5381" max="5381" width="10.140625" style="41" customWidth="1"/>
    <col min="5382" max="5382" width="10" style="41" customWidth="1"/>
    <col min="5383" max="5383" width="6.140625" style="41" bestFit="1" customWidth="1"/>
    <col min="5384" max="5384" width="4.7109375" style="41" customWidth="1"/>
    <col min="5385" max="5385" width="14.85546875" style="41" bestFit="1" customWidth="1"/>
    <col min="5386" max="5386" width="12.85546875" style="41" bestFit="1" customWidth="1"/>
    <col min="5387" max="5387" width="7.7109375" style="41" customWidth="1"/>
    <col min="5388" max="5388" width="18" style="41" customWidth="1"/>
    <col min="5389" max="5389" width="8.28515625" style="41" customWidth="1"/>
    <col min="5390" max="5390" width="16" style="41" customWidth="1"/>
    <col min="5391" max="5391" width="15.140625" style="41" bestFit="1" customWidth="1"/>
    <col min="5392" max="5392" width="14.140625" style="41" bestFit="1" customWidth="1"/>
    <col min="5393" max="5632" width="11.42578125" style="41"/>
    <col min="5633" max="5633" width="7.140625" style="41" bestFit="1" customWidth="1"/>
    <col min="5634" max="5634" width="5.28515625" style="41" bestFit="1" customWidth="1"/>
    <col min="5635" max="5635" width="43.7109375" style="41" customWidth="1"/>
    <col min="5636" max="5636" width="13.5703125" style="41" customWidth="1"/>
    <col min="5637" max="5637" width="10.140625" style="41" customWidth="1"/>
    <col min="5638" max="5638" width="10" style="41" customWidth="1"/>
    <col min="5639" max="5639" width="6.140625" style="41" bestFit="1" customWidth="1"/>
    <col min="5640" max="5640" width="4.7109375" style="41" customWidth="1"/>
    <col min="5641" max="5641" width="14.85546875" style="41" bestFit="1" customWidth="1"/>
    <col min="5642" max="5642" width="12.85546875" style="41" bestFit="1" customWidth="1"/>
    <col min="5643" max="5643" width="7.7109375" style="41" customWidth="1"/>
    <col min="5644" max="5644" width="18" style="41" customWidth="1"/>
    <col min="5645" max="5645" width="8.28515625" style="41" customWidth="1"/>
    <col min="5646" max="5646" width="16" style="41" customWidth="1"/>
    <col min="5647" max="5647" width="15.140625" style="41" bestFit="1" customWidth="1"/>
    <col min="5648" max="5648" width="14.140625" style="41" bestFit="1" customWidth="1"/>
    <col min="5649" max="5888" width="11.42578125" style="41"/>
    <col min="5889" max="5889" width="7.140625" style="41" bestFit="1" customWidth="1"/>
    <col min="5890" max="5890" width="5.28515625" style="41" bestFit="1" customWidth="1"/>
    <col min="5891" max="5891" width="43.7109375" style="41" customWidth="1"/>
    <col min="5892" max="5892" width="13.5703125" style="41" customWidth="1"/>
    <col min="5893" max="5893" width="10.140625" style="41" customWidth="1"/>
    <col min="5894" max="5894" width="10" style="41" customWidth="1"/>
    <col min="5895" max="5895" width="6.140625" style="41" bestFit="1" customWidth="1"/>
    <col min="5896" max="5896" width="4.7109375" style="41" customWidth="1"/>
    <col min="5897" max="5897" width="14.85546875" style="41" bestFit="1" customWidth="1"/>
    <col min="5898" max="5898" width="12.85546875" style="41" bestFit="1" customWidth="1"/>
    <col min="5899" max="5899" width="7.7109375" style="41" customWidth="1"/>
    <col min="5900" max="5900" width="18" style="41" customWidth="1"/>
    <col min="5901" max="5901" width="8.28515625" style="41" customWidth="1"/>
    <col min="5902" max="5902" width="16" style="41" customWidth="1"/>
    <col min="5903" max="5903" width="15.140625" style="41" bestFit="1" customWidth="1"/>
    <col min="5904" max="5904" width="14.140625" style="41" bestFit="1" customWidth="1"/>
    <col min="5905" max="6144" width="11.42578125" style="41"/>
    <col min="6145" max="6145" width="7.140625" style="41" bestFit="1" customWidth="1"/>
    <col min="6146" max="6146" width="5.28515625" style="41" bestFit="1" customWidth="1"/>
    <col min="6147" max="6147" width="43.7109375" style="41" customWidth="1"/>
    <col min="6148" max="6148" width="13.5703125" style="41" customWidth="1"/>
    <col min="6149" max="6149" width="10.140625" style="41" customWidth="1"/>
    <col min="6150" max="6150" width="10" style="41" customWidth="1"/>
    <col min="6151" max="6151" width="6.140625" style="41" bestFit="1" customWidth="1"/>
    <col min="6152" max="6152" width="4.7109375" style="41" customWidth="1"/>
    <col min="6153" max="6153" width="14.85546875" style="41" bestFit="1" customWidth="1"/>
    <col min="6154" max="6154" width="12.85546875" style="41" bestFit="1" customWidth="1"/>
    <col min="6155" max="6155" width="7.7109375" style="41" customWidth="1"/>
    <col min="6156" max="6156" width="18" style="41" customWidth="1"/>
    <col min="6157" max="6157" width="8.28515625" style="41" customWidth="1"/>
    <col min="6158" max="6158" width="16" style="41" customWidth="1"/>
    <col min="6159" max="6159" width="15.140625" style="41" bestFit="1" customWidth="1"/>
    <col min="6160" max="6160" width="14.140625" style="41" bestFit="1" customWidth="1"/>
    <col min="6161" max="6400" width="11.42578125" style="41"/>
    <col min="6401" max="6401" width="7.140625" style="41" bestFit="1" customWidth="1"/>
    <col min="6402" max="6402" width="5.28515625" style="41" bestFit="1" customWidth="1"/>
    <col min="6403" max="6403" width="43.7109375" style="41" customWidth="1"/>
    <col min="6404" max="6404" width="13.5703125" style="41" customWidth="1"/>
    <col min="6405" max="6405" width="10.140625" style="41" customWidth="1"/>
    <col min="6406" max="6406" width="10" style="41" customWidth="1"/>
    <col min="6407" max="6407" width="6.140625" style="41" bestFit="1" customWidth="1"/>
    <col min="6408" max="6408" width="4.7109375" style="41" customWidth="1"/>
    <col min="6409" max="6409" width="14.85546875" style="41" bestFit="1" customWidth="1"/>
    <col min="6410" max="6410" width="12.85546875" style="41" bestFit="1" customWidth="1"/>
    <col min="6411" max="6411" width="7.7109375" style="41" customWidth="1"/>
    <col min="6412" max="6412" width="18" style="41" customWidth="1"/>
    <col min="6413" max="6413" width="8.28515625" style="41" customWidth="1"/>
    <col min="6414" max="6414" width="16" style="41" customWidth="1"/>
    <col min="6415" max="6415" width="15.140625" style="41" bestFit="1" customWidth="1"/>
    <col min="6416" max="6416" width="14.140625" style="41" bestFit="1" customWidth="1"/>
    <col min="6417" max="6656" width="11.42578125" style="41"/>
    <col min="6657" max="6657" width="7.140625" style="41" bestFit="1" customWidth="1"/>
    <col min="6658" max="6658" width="5.28515625" style="41" bestFit="1" customWidth="1"/>
    <col min="6659" max="6659" width="43.7109375" style="41" customWidth="1"/>
    <col min="6660" max="6660" width="13.5703125" style="41" customWidth="1"/>
    <col min="6661" max="6661" width="10.140625" style="41" customWidth="1"/>
    <col min="6662" max="6662" width="10" style="41" customWidth="1"/>
    <col min="6663" max="6663" width="6.140625" style="41" bestFit="1" customWidth="1"/>
    <col min="6664" max="6664" width="4.7109375" style="41" customWidth="1"/>
    <col min="6665" max="6665" width="14.85546875" style="41" bestFit="1" customWidth="1"/>
    <col min="6666" max="6666" width="12.85546875" style="41" bestFit="1" customWidth="1"/>
    <col min="6667" max="6667" width="7.7109375" style="41" customWidth="1"/>
    <col min="6668" max="6668" width="18" style="41" customWidth="1"/>
    <col min="6669" max="6669" width="8.28515625" style="41" customWidth="1"/>
    <col min="6670" max="6670" width="16" style="41" customWidth="1"/>
    <col min="6671" max="6671" width="15.140625" style="41" bestFit="1" customWidth="1"/>
    <col min="6672" max="6672" width="14.140625" style="41" bestFit="1" customWidth="1"/>
    <col min="6673" max="6912" width="11.42578125" style="41"/>
    <col min="6913" max="6913" width="7.140625" style="41" bestFit="1" customWidth="1"/>
    <col min="6914" max="6914" width="5.28515625" style="41" bestFit="1" customWidth="1"/>
    <col min="6915" max="6915" width="43.7109375" style="41" customWidth="1"/>
    <col min="6916" max="6916" width="13.5703125" style="41" customWidth="1"/>
    <col min="6917" max="6917" width="10.140625" style="41" customWidth="1"/>
    <col min="6918" max="6918" width="10" style="41" customWidth="1"/>
    <col min="6919" max="6919" width="6.140625" style="41" bestFit="1" customWidth="1"/>
    <col min="6920" max="6920" width="4.7109375" style="41" customWidth="1"/>
    <col min="6921" max="6921" width="14.85546875" style="41" bestFit="1" customWidth="1"/>
    <col min="6922" max="6922" width="12.85546875" style="41" bestFit="1" customWidth="1"/>
    <col min="6923" max="6923" width="7.7109375" style="41" customWidth="1"/>
    <col min="6924" max="6924" width="18" style="41" customWidth="1"/>
    <col min="6925" max="6925" width="8.28515625" style="41" customWidth="1"/>
    <col min="6926" max="6926" width="16" style="41" customWidth="1"/>
    <col min="6927" max="6927" width="15.140625" style="41" bestFit="1" customWidth="1"/>
    <col min="6928" max="6928" width="14.140625" style="41" bestFit="1" customWidth="1"/>
    <col min="6929" max="7168" width="11.42578125" style="41"/>
    <col min="7169" max="7169" width="7.140625" style="41" bestFit="1" customWidth="1"/>
    <col min="7170" max="7170" width="5.28515625" style="41" bestFit="1" customWidth="1"/>
    <col min="7171" max="7171" width="43.7109375" style="41" customWidth="1"/>
    <col min="7172" max="7172" width="13.5703125" style="41" customWidth="1"/>
    <col min="7173" max="7173" width="10.140625" style="41" customWidth="1"/>
    <col min="7174" max="7174" width="10" style="41" customWidth="1"/>
    <col min="7175" max="7175" width="6.140625" style="41" bestFit="1" customWidth="1"/>
    <col min="7176" max="7176" width="4.7109375" style="41" customWidth="1"/>
    <col min="7177" max="7177" width="14.85546875" style="41" bestFit="1" customWidth="1"/>
    <col min="7178" max="7178" width="12.85546875" style="41" bestFit="1" customWidth="1"/>
    <col min="7179" max="7179" width="7.7109375" style="41" customWidth="1"/>
    <col min="7180" max="7180" width="18" style="41" customWidth="1"/>
    <col min="7181" max="7181" width="8.28515625" style="41" customWidth="1"/>
    <col min="7182" max="7182" width="16" style="41" customWidth="1"/>
    <col min="7183" max="7183" width="15.140625" style="41" bestFit="1" customWidth="1"/>
    <col min="7184" max="7184" width="14.140625" style="41" bestFit="1" customWidth="1"/>
    <col min="7185" max="7424" width="11.42578125" style="41"/>
    <col min="7425" max="7425" width="7.140625" style="41" bestFit="1" customWidth="1"/>
    <col min="7426" max="7426" width="5.28515625" style="41" bestFit="1" customWidth="1"/>
    <col min="7427" max="7427" width="43.7109375" style="41" customWidth="1"/>
    <col min="7428" max="7428" width="13.5703125" style="41" customWidth="1"/>
    <col min="7429" max="7429" width="10.140625" style="41" customWidth="1"/>
    <col min="7430" max="7430" width="10" style="41" customWidth="1"/>
    <col min="7431" max="7431" width="6.140625" style="41" bestFit="1" customWidth="1"/>
    <col min="7432" max="7432" width="4.7109375" style="41" customWidth="1"/>
    <col min="7433" max="7433" width="14.85546875" style="41" bestFit="1" customWidth="1"/>
    <col min="7434" max="7434" width="12.85546875" style="41" bestFit="1" customWidth="1"/>
    <col min="7435" max="7435" width="7.7109375" style="41" customWidth="1"/>
    <col min="7436" max="7436" width="18" style="41" customWidth="1"/>
    <col min="7437" max="7437" width="8.28515625" style="41" customWidth="1"/>
    <col min="7438" max="7438" width="16" style="41" customWidth="1"/>
    <col min="7439" max="7439" width="15.140625" style="41" bestFit="1" customWidth="1"/>
    <col min="7440" max="7440" width="14.140625" style="41" bestFit="1" customWidth="1"/>
    <col min="7441" max="7680" width="11.42578125" style="41"/>
    <col min="7681" max="7681" width="7.140625" style="41" bestFit="1" customWidth="1"/>
    <col min="7682" max="7682" width="5.28515625" style="41" bestFit="1" customWidth="1"/>
    <col min="7683" max="7683" width="43.7109375" style="41" customWidth="1"/>
    <col min="7684" max="7684" width="13.5703125" style="41" customWidth="1"/>
    <col min="7685" max="7685" width="10.140625" style="41" customWidth="1"/>
    <col min="7686" max="7686" width="10" style="41" customWidth="1"/>
    <col min="7687" max="7687" width="6.140625" style="41" bestFit="1" customWidth="1"/>
    <col min="7688" max="7688" width="4.7109375" style="41" customWidth="1"/>
    <col min="7689" max="7689" width="14.85546875" style="41" bestFit="1" customWidth="1"/>
    <col min="7690" max="7690" width="12.85546875" style="41" bestFit="1" customWidth="1"/>
    <col min="7691" max="7691" width="7.7109375" style="41" customWidth="1"/>
    <col min="7692" max="7692" width="18" style="41" customWidth="1"/>
    <col min="7693" max="7693" width="8.28515625" style="41" customWidth="1"/>
    <col min="7694" max="7694" width="16" style="41" customWidth="1"/>
    <col min="7695" max="7695" width="15.140625" style="41" bestFit="1" customWidth="1"/>
    <col min="7696" max="7696" width="14.140625" style="41" bestFit="1" customWidth="1"/>
    <col min="7697" max="7936" width="11.42578125" style="41"/>
    <col min="7937" max="7937" width="7.140625" style="41" bestFit="1" customWidth="1"/>
    <col min="7938" max="7938" width="5.28515625" style="41" bestFit="1" customWidth="1"/>
    <col min="7939" max="7939" width="43.7109375" style="41" customWidth="1"/>
    <col min="7940" max="7940" width="13.5703125" style="41" customWidth="1"/>
    <col min="7941" max="7941" width="10.140625" style="41" customWidth="1"/>
    <col min="7942" max="7942" width="10" style="41" customWidth="1"/>
    <col min="7943" max="7943" width="6.140625" style="41" bestFit="1" customWidth="1"/>
    <col min="7944" max="7944" width="4.7109375" style="41" customWidth="1"/>
    <col min="7945" max="7945" width="14.85546875" style="41" bestFit="1" customWidth="1"/>
    <col min="7946" max="7946" width="12.85546875" style="41" bestFit="1" customWidth="1"/>
    <col min="7947" max="7947" width="7.7109375" style="41" customWidth="1"/>
    <col min="7948" max="7948" width="18" style="41" customWidth="1"/>
    <col min="7949" max="7949" width="8.28515625" style="41" customWidth="1"/>
    <col min="7950" max="7950" width="16" style="41" customWidth="1"/>
    <col min="7951" max="7951" width="15.140625" style="41" bestFit="1" customWidth="1"/>
    <col min="7952" max="7952" width="14.140625" style="41" bestFit="1" customWidth="1"/>
    <col min="7953" max="8192" width="11.42578125" style="41"/>
    <col min="8193" max="8193" width="7.140625" style="41" bestFit="1" customWidth="1"/>
    <col min="8194" max="8194" width="5.28515625" style="41" bestFit="1" customWidth="1"/>
    <col min="8195" max="8195" width="43.7109375" style="41" customWidth="1"/>
    <col min="8196" max="8196" width="13.5703125" style="41" customWidth="1"/>
    <col min="8197" max="8197" width="10.140625" style="41" customWidth="1"/>
    <col min="8198" max="8198" width="10" style="41" customWidth="1"/>
    <col min="8199" max="8199" width="6.140625" style="41" bestFit="1" customWidth="1"/>
    <col min="8200" max="8200" width="4.7109375" style="41" customWidth="1"/>
    <col min="8201" max="8201" width="14.85546875" style="41" bestFit="1" customWidth="1"/>
    <col min="8202" max="8202" width="12.85546875" style="41" bestFit="1" customWidth="1"/>
    <col min="8203" max="8203" width="7.7109375" style="41" customWidth="1"/>
    <col min="8204" max="8204" width="18" style="41" customWidth="1"/>
    <col min="8205" max="8205" width="8.28515625" style="41" customWidth="1"/>
    <col min="8206" max="8206" width="16" style="41" customWidth="1"/>
    <col min="8207" max="8207" width="15.140625" style="41" bestFit="1" customWidth="1"/>
    <col min="8208" max="8208" width="14.140625" style="41" bestFit="1" customWidth="1"/>
    <col min="8209" max="8448" width="11.42578125" style="41"/>
    <col min="8449" max="8449" width="7.140625" style="41" bestFit="1" customWidth="1"/>
    <col min="8450" max="8450" width="5.28515625" style="41" bestFit="1" customWidth="1"/>
    <col min="8451" max="8451" width="43.7109375" style="41" customWidth="1"/>
    <col min="8452" max="8452" width="13.5703125" style="41" customWidth="1"/>
    <col min="8453" max="8453" width="10.140625" style="41" customWidth="1"/>
    <col min="8454" max="8454" width="10" style="41" customWidth="1"/>
    <col min="8455" max="8455" width="6.140625" style="41" bestFit="1" customWidth="1"/>
    <col min="8456" max="8456" width="4.7109375" style="41" customWidth="1"/>
    <col min="8457" max="8457" width="14.85546875" style="41" bestFit="1" customWidth="1"/>
    <col min="8458" max="8458" width="12.85546875" style="41" bestFit="1" customWidth="1"/>
    <col min="8459" max="8459" width="7.7109375" style="41" customWidth="1"/>
    <col min="8460" max="8460" width="18" style="41" customWidth="1"/>
    <col min="8461" max="8461" width="8.28515625" style="41" customWidth="1"/>
    <col min="8462" max="8462" width="16" style="41" customWidth="1"/>
    <col min="8463" max="8463" width="15.140625" style="41" bestFit="1" customWidth="1"/>
    <col min="8464" max="8464" width="14.140625" style="41" bestFit="1" customWidth="1"/>
    <col min="8465" max="8704" width="11.42578125" style="41"/>
    <col min="8705" max="8705" width="7.140625" style="41" bestFit="1" customWidth="1"/>
    <col min="8706" max="8706" width="5.28515625" style="41" bestFit="1" customWidth="1"/>
    <col min="8707" max="8707" width="43.7109375" style="41" customWidth="1"/>
    <col min="8708" max="8708" width="13.5703125" style="41" customWidth="1"/>
    <col min="8709" max="8709" width="10.140625" style="41" customWidth="1"/>
    <col min="8710" max="8710" width="10" style="41" customWidth="1"/>
    <col min="8711" max="8711" width="6.140625" style="41" bestFit="1" customWidth="1"/>
    <col min="8712" max="8712" width="4.7109375" style="41" customWidth="1"/>
    <col min="8713" max="8713" width="14.85546875" style="41" bestFit="1" customWidth="1"/>
    <col min="8714" max="8714" width="12.85546875" style="41" bestFit="1" customWidth="1"/>
    <col min="8715" max="8715" width="7.7109375" style="41" customWidth="1"/>
    <col min="8716" max="8716" width="18" style="41" customWidth="1"/>
    <col min="8717" max="8717" width="8.28515625" style="41" customWidth="1"/>
    <col min="8718" max="8718" width="16" style="41" customWidth="1"/>
    <col min="8719" max="8719" width="15.140625" style="41" bestFit="1" customWidth="1"/>
    <col min="8720" max="8720" width="14.140625" style="41" bestFit="1" customWidth="1"/>
    <col min="8721" max="8960" width="11.42578125" style="41"/>
    <col min="8961" max="8961" width="7.140625" style="41" bestFit="1" customWidth="1"/>
    <col min="8962" max="8962" width="5.28515625" style="41" bestFit="1" customWidth="1"/>
    <col min="8963" max="8963" width="43.7109375" style="41" customWidth="1"/>
    <col min="8964" max="8964" width="13.5703125" style="41" customWidth="1"/>
    <col min="8965" max="8965" width="10.140625" style="41" customWidth="1"/>
    <col min="8966" max="8966" width="10" style="41" customWidth="1"/>
    <col min="8967" max="8967" width="6.140625" style="41" bestFit="1" customWidth="1"/>
    <col min="8968" max="8968" width="4.7109375" style="41" customWidth="1"/>
    <col min="8969" max="8969" width="14.85546875" style="41" bestFit="1" customWidth="1"/>
    <col min="8970" max="8970" width="12.85546875" style="41" bestFit="1" customWidth="1"/>
    <col min="8971" max="8971" width="7.7109375" style="41" customWidth="1"/>
    <col min="8972" max="8972" width="18" style="41" customWidth="1"/>
    <col min="8973" max="8973" width="8.28515625" style="41" customWidth="1"/>
    <col min="8974" max="8974" width="16" style="41" customWidth="1"/>
    <col min="8975" max="8975" width="15.140625" style="41" bestFit="1" customWidth="1"/>
    <col min="8976" max="8976" width="14.140625" style="41" bestFit="1" customWidth="1"/>
    <col min="8977" max="9216" width="11.42578125" style="41"/>
    <col min="9217" max="9217" width="7.140625" style="41" bestFit="1" customWidth="1"/>
    <col min="9218" max="9218" width="5.28515625" style="41" bestFit="1" customWidth="1"/>
    <col min="9219" max="9219" width="43.7109375" style="41" customWidth="1"/>
    <col min="9220" max="9220" width="13.5703125" style="41" customWidth="1"/>
    <col min="9221" max="9221" width="10.140625" style="41" customWidth="1"/>
    <col min="9222" max="9222" width="10" style="41" customWidth="1"/>
    <col min="9223" max="9223" width="6.140625" style="41" bestFit="1" customWidth="1"/>
    <col min="9224" max="9224" width="4.7109375" style="41" customWidth="1"/>
    <col min="9225" max="9225" width="14.85546875" style="41" bestFit="1" customWidth="1"/>
    <col min="9226" max="9226" width="12.85546875" style="41" bestFit="1" customWidth="1"/>
    <col min="9227" max="9227" width="7.7109375" style="41" customWidth="1"/>
    <col min="9228" max="9228" width="18" style="41" customWidth="1"/>
    <col min="9229" max="9229" width="8.28515625" style="41" customWidth="1"/>
    <col min="9230" max="9230" width="16" style="41" customWidth="1"/>
    <col min="9231" max="9231" width="15.140625" style="41" bestFit="1" customWidth="1"/>
    <col min="9232" max="9232" width="14.140625" style="41" bestFit="1" customWidth="1"/>
    <col min="9233" max="9472" width="11.42578125" style="41"/>
    <col min="9473" max="9473" width="7.140625" style="41" bestFit="1" customWidth="1"/>
    <col min="9474" max="9474" width="5.28515625" style="41" bestFit="1" customWidth="1"/>
    <col min="9475" max="9475" width="43.7109375" style="41" customWidth="1"/>
    <col min="9476" max="9476" width="13.5703125" style="41" customWidth="1"/>
    <col min="9477" max="9477" width="10.140625" style="41" customWidth="1"/>
    <col min="9478" max="9478" width="10" style="41" customWidth="1"/>
    <col min="9479" max="9479" width="6.140625" style="41" bestFit="1" customWidth="1"/>
    <col min="9480" max="9480" width="4.7109375" style="41" customWidth="1"/>
    <col min="9481" max="9481" width="14.85546875" style="41" bestFit="1" customWidth="1"/>
    <col min="9482" max="9482" width="12.85546875" style="41" bestFit="1" customWidth="1"/>
    <col min="9483" max="9483" width="7.7109375" style="41" customWidth="1"/>
    <col min="9484" max="9484" width="18" style="41" customWidth="1"/>
    <col min="9485" max="9485" width="8.28515625" style="41" customWidth="1"/>
    <col min="9486" max="9486" width="16" style="41" customWidth="1"/>
    <col min="9487" max="9487" width="15.140625" style="41" bestFit="1" customWidth="1"/>
    <col min="9488" max="9488" width="14.140625" style="41" bestFit="1" customWidth="1"/>
    <col min="9489" max="9728" width="11.42578125" style="41"/>
    <col min="9729" max="9729" width="7.140625" style="41" bestFit="1" customWidth="1"/>
    <col min="9730" max="9730" width="5.28515625" style="41" bestFit="1" customWidth="1"/>
    <col min="9731" max="9731" width="43.7109375" style="41" customWidth="1"/>
    <col min="9732" max="9732" width="13.5703125" style="41" customWidth="1"/>
    <col min="9733" max="9733" width="10.140625" style="41" customWidth="1"/>
    <col min="9734" max="9734" width="10" style="41" customWidth="1"/>
    <col min="9735" max="9735" width="6.140625" style="41" bestFit="1" customWidth="1"/>
    <col min="9736" max="9736" width="4.7109375" style="41" customWidth="1"/>
    <col min="9737" max="9737" width="14.85546875" style="41" bestFit="1" customWidth="1"/>
    <col min="9738" max="9738" width="12.85546875" style="41" bestFit="1" customWidth="1"/>
    <col min="9739" max="9739" width="7.7109375" style="41" customWidth="1"/>
    <col min="9740" max="9740" width="18" style="41" customWidth="1"/>
    <col min="9741" max="9741" width="8.28515625" style="41" customWidth="1"/>
    <col min="9742" max="9742" width="16" style="41" customWidth="1"/>
    <col min="9743" max="9743" width="15.140625" style="41" bestFit="1" customWidth="1"/>
    <col min="9744" max="9744" width="14.140625" style="41" bestFit="1" customWidth="1"/>
    <col min="9745" max="9984" width="11.42578125" style="41"/>
    <col min="9985" max="9985" width="7.140625" style="41" bestFit="1" customWidth="1"/>
    <col min="9986" max="9986" width="5.28515625" style="41" bestFit="1" customWidth="1"/>
    <col min="9987" max="9987" width="43.7109375" style="41" customWidth="1"/>
    <col min="9988" max="9988" width="13.5703125" style="41" customWidth="1"/>
    <col min="9989" max="9989" width="10.140625" style="41" customWidth="1"/>
    <col min="9990" max="9990" width="10" style="41" customWidth="1"/>
    <col min="9991" max="9991" width="6.140625" style="41" bestFit="1" customWidth="1"/>
    <col min="9992" max="9992" width="4.7109375" style="41" customWidth="1"/>
    <col min="9993" max="9993" width="14.85546875" style="41" bestFit="1" customWidth="1"/>
    <col min="9994" max="9994" width="12.85546875" style="41" bestFit="1" customWidth="1"/>
    <col min="9995" max="9995" width="7.7109375" style="41" customWidth="1"/>
    <col min="9996" max="9996" width="18" style="41" customWidth="1"/>
    <col min="9997" max="9997" width="8.28515625" style="41" customWidth="1"/>
    <col min="9998" max="9998" width="16" style="41" customWidth="1"/>
    <col min="9999" max="9999" width="15.140625" style="41" bestFit="1" customWidth="1"/>
    <col min="10000" max="10000" width="14.140625" style="41" bestFit="1" customWidth="1"/>
    <col min="10001" max="10240" width="11.42578125" style="41"/>
    <col min="10241" max="10241" width="7.140625" style="41" bestFit="1" customWidth="1"/>
    <col min="10242" max="10242" width="5.28515625" style="41" bestFit="1" customWidth="1"/>
    <col min="10243" max="10243" width="43.7109375" style="41" customWidth="1"/>
    <col min="10244" max="10244" width="13.5703125" style="41" customWidth="1"/>
    <col min="10245" max="10245" width="10.140625" style="41" customWidth="1"/>
    <col min="10246" max="10246" width="10" style="41" customWidth="1"/>
    <col min="10247" max="10247" width="6.140625" style="41" bestFit="1" customWidth="1"/>
    <col min="10248" max="10248" width="4.7109375" style="41" customWidth="1"/>
    <col min="10249" max="10249" width="14.85546875" style="41" bestFit="1" customWidth="1"/>
    <col min="10250" max="10250" width="12.85546875" style="41" bestFit="1" customWidth="1"/>
    <col min="10251" max="10251" width="7.7109375" style="41" customWidth="1"/>
    <col min="10252" max="10252" width="18" style="41" customWidth="1"/>
    <col min="10253" max="10253" width="8.28515625" style="41" customWidth="1"/>
    <col min="10254" max="10254" width="16" style="41" customWidth="1"/>
    <col min="10255" max="10255" width="15.140625" style="41" bestFit="1" customWidth="1"/>
    <col min="10256" max="10256" width="14.140625" style="41" bestFit="1" customWidth="1"/>
    <col min="10257" max="10496" width="11.42578125" style="41"/>
    <col min="10497" max="10497" width="7.140625" style="41" bestFit="1" customWidth="1"/>
    <col min="10498" max="10498" width="5.28515625" style="41" bestFit="1" customWidth="1"/>
    <col min="10499" max="10499" width="43.7109375" style="41" customWidth="1"/>
    <col min="10500" max="10500" width="13.5703125" style="41" customWidth="1"/>
    <col min="10501" max="10501" width="10.140625" style="41" customWidth="1"/>
    <col min="10502" max="10502" width="10" style="41" customWidth="1"/>
    <col min="10503" max="10503" width="6.140625" style="41" bestFit="1" customWidth="1"/>
    <col min="10504" max="10504" width="4.7109375" style="41" customWidth="1"/>
    <col min="10505" max="10505" width="14.85546875" style="41" bestFit="1" customWidth="1"/>
    <col min="10506" max="10506" width="12.85546875" style="41" bestFit="1" customWidth="1"/>
    <col min="10507" max="10507" width="7.7109375" style="41" customWidth="1"/>
    <col min="10508" max="10508" width="18" style="41" customWidth="1"/>
    <col min="10509" max="10509" width="8.28515625" style="41" customWidth="1"/>
    <col min="10510" max="10510" width="16" style="41" customWidth="1"/>
    <col min="10511" max="10511" width="15.140625" style="41" bestFit="1" customWidth="1"/>
    <col min="10512" max="10512" width="14.140625" style="41" bestFit="1" customWidth="1"/>
    <col min="10513" max="10752" width="11.42578125" style="41"/>
    <col min="10753" max="10753" width="7.140625" style="41" bestFit="1" customWidth="1"/>
    <col min="10754" max="10754" width="5.28515625" style="41" bestFit="1" customWidth="1"/>
    <col min="10755" max="10755" width="43.7109375" style="41" customWidth="1"/>
    <col min="10756" max="10756" width="13.5703125" style="41" customWidth="1"/>
    <col min="10757" max="10757" width="10.140625" style="41" customWidth="1"/>
    <col min="10758" max="10758" width="10" style="41" customWidth="1"/>
    <col min="10759" max="10759" width="6.140625" style="41" bestFit="1" customWidth="1"/>
    <col min="10760" max="10760" width="4.7109375" style="41" customWidth="1"/>
    <col min="10761" max="10761" width="14.85546875" style="41" bestFit="1" customWidth="1"/>
    <col min="10762" max="10762" width="12.85546875" style="41" bestFit="1" customWidth="1"/>
    <col min="10763" max="10763" width="7.7109375" style="41" customWidth="1"/>
    <col min="10764" max="10764" width="18" style="41" customWidth="1"/>
    <col min="10765" max="10765" width="8.28515625" style="41" customWidth="1"/>
    <col min="10766" max="10766" width="16" style="41" customWidth="1"/>
    <col min="10767" max="10767" width="15.140625" style="41" bestFit="1" customWidth="1"/>
    <col min="10768" max="10768" width="14.140625" style="41" bestFit="1" customWidth="1"/>
    <col min="10769" max="11008" width="11.42578125" style="41"/>
    <col min="11009" max="11009" width="7.140625" style="41" bestFit="1" customWidth="1"/>
    <col min="11010" max="11010" width="5.28515625" style="41" bestFit="1" customWidth="1"/>
    <col min="11011" max="11011" width="43.7109375" style="41" customWidth="1"/>
    <col min="11012" max="11012" width="13.5703125" style="41" customWidth="1"/>
    <col min="11013" max="11013" width="10.140625" style="41" customWidth="1"/>
    <col min="11014" max="11014" width="10" style="41" customWidth="1"/>
    <col min="11015" max="11015" width="6.140625" style="41" bestFit="1" customWidth="1"/>
    <col min="11016" max="11016" width="4.7109375" style="41" customWidth="1"/>
    <col min="11017" max="11017" width="14.85546875" style="41" bestFit="1" customWidth="1"/>
    <col min="11018" max="11018" width="12.85546875" style="41" bestFit="1" customWidth="1"/>
    <col min="11019" max="11019" width="7.7109375" style="41" customWidth="1"/>
    <col min="11020" max="11020" width="18" style="41" customWidth="1"/>
    <col min="11021" max="11021" width="8.28515625" style="41" customWidth="1"/>
    <col min="11022" max="11022" width="16" style="41" customWidth="1"/>
    <col min="11023" max="11023" width="15.140625" style="41" bestFit="1" customWidth="1"/>
    <col min="11024" max="11024" width="14.140625" style="41" bestFit="1" customWidth="1"/>
    <col min="11025" max="11264" width="11.42578125" style="41"/>
    <col min="11265" max="11265" width="7.140625" style="41" bestFit="1" customWidth="1"/>
    <col min="11266" max="11266" width="5.28515625" style="41" bestFit="1" customWidth="1"/>
    <col min="11267" max="11267" width="43.7109375" style="41" customWidth="1"/>
    <col min="11268" max="11268" width="13.5703125" style="41" customWidth="1"/>
    <col min="11269" max="11269" width="10.140625" style="41" customWidth="1"/>
    <col min="11270" max="11270" width="10" style="41" customWidth="1"/>
    <col min="11271" max="11271" width="6.140625" style="41" bestFit="1" customWidth="1"/>
    <col min="11272" max="11272" width="4.7109375" style="41" customWidth="1"/>
    <col min="11273" max="11273" width="14.85546875" style="41" bestFit="1" customWidth="1"/>
    <col min="11274" max="11274" width="12.85546875" style="41" bestFit="1" customWidth="1"/>
    <col min="11275" max="11275" width="7.7109375" style="41" customWidth="1"/>
    <col min="11276" max="11276" width="18" style="41" customWidth="1"/>
    <col min="11277" max="11277" width="8.28515625" style="41" customWidth="1"/>
    <col min="11278" max="11278" width="16" style="41" customWidth="1"/>
    <col min="11279" max="11279" width="15.140625" style="41" bestFit="1" customWidth="1"/>
    <col min="11280" max="11280" width="14.140625" style="41" bestFit="1" customWidth="1"/>
    <col min="11281" max="11520" width="11.42578125" style="41"/>
    <col min="11521" max="11521" width="7.140625" style="41" bestFit="1" customWidth="1"/>
    <col min="11522" max="11522" width="5.28515625" style="41" bestFit="1" customWidth="1"/>
    <col min="11523" max="11523" width="43.7109375" style="41" customWidth="1"/>
    <col min="11524" max="11524" width="13.5703125" style="41" customWidth="1"/>
    <col min="11525" max="11525" width="10.140625" style="41" customWidth="1"/>
    <col min="11526" max="11526" width="10" style="41" customWidth="1"/>
    <col min="11527" max="11527" width="6.140625" style="41" bestFit="1" customWidth="1"/>
    <col min="11528" max="11528" width="4.7109375" style="41" customWidth="1"/>
    <col min="11529" max="11529" width="14.85546875" style="41" bestFit="1" customWidth="1"/>
    <col min="11530" max="11530" width="12.85546875" style="41" bestFit="1" customWidth="1"/>
    <col min="11531" max="11531" width="7.7109375" style="41" customWidth="1"/>
    <col min="11532" max="11532" width="18" style="41" customWidth="1"/>
    <col min="11533" max="11533" width="8.28515625" style="41" customWidth="1"/>
    <col min="11534" max="11534" width="16" style="41" customWidth="1"/>
    <col min="11535" max="11535" width="15.140625" style="41" bestFit="1" customWidth="1"/>
    <col min="11536" max="11536" width="14.140625" style="41" bestFit="1" customWidth="1"/>
    <col min="11537" max="11776" width="11.42578125" style="41"/>
    <col min="11777" max="11777" width="7.140625" style="41" bestFit="1" customWidth="1"/>
    <col min="11778" max="11778" width="5.28515625" style="41" bestFit="1" customWidth="1"/>
    <col min="11779" max="11779" width="43.7109375" style="41" customWidth="1"/>
    <col min="11780" max="11780" width="13.5703125" style="41" customWidth="1"/>
    <col min="11781" max="11781" width="10.140625" style="41" customWidth="1"/>
    <col min="11782" max="11782" width="10" style="41" customWidth="1"/>
    <col min="11783" max="11783" width="6.140625" style="41" bestFit="1" customWidth="1"/>
    <col min="11784" max="11784" width="4.7109375" style="41" customWidth="1"/>
    <col min="11785" max="11785" width="14.85546875" style="41" bestFit="1" customWidth="1"/>
    <col min="11786" max="11786" width="12.85546875" style="41" bestFit="1" customWidth="1"/>
    <col min="11787" max="11787" width="7.7109375" style="41" customWidth="1"/>
    <col min="11788" max="11788" width="18" style="41" customWidth="1"/>
    <col min="11789" max="11789" width="8.28515625" style="41" customWidth="1"/>
    <col min="11790" max="11790" width="16" style="41" customWidth="1"/>
    <col min="11791" max="11791" width="15.140625" style="41" bestFit="1" customWidth="1"/>
    <col min="11792" max="11792" width="14.140625" style="41" bestFit="1" customWidth="1"/>
    <col min="11793" max="12032" width="11.42578125" style="41"/>
    <col min="12033" max="12033" width="7.140625" style="41" bestFit="1" customWidth="1"/>
    <col min="12034" max="12034" width="5.28515625" style="41" bestFit="1" customWidth="1"/>
    <col min="12035" max="12035" width="43.7109375" style="41" customWidth="1"/>
    <col min="12036" max="12036" width="13.5703125" style="41" customWidth="1"/>
    <col min="12037" max="12037" width="10.140625" style="41" customWidth="1"/>
    <col min="12038" max="12038" width="10" style="41" customWidth="1"/>
    <col min="12039" max="12039" width="6.140625" style="41" bestFit="1" customWidth="1"/>
    <col min="12040" max="12040" width="4.7109375" style="41" customWidth="1"/>
    <col min="12041" max="12041" width="14.85546875" style="41" bestFit="1" customWidth="1"/>
    <col min="12042" max="12042" width="12.85546875" style="41" bestFit="1" customWidth="1"/>
    <col min="12043" max="12043" width="7.7109375" style="41" customWidth="1"/>
    <col min="12044" max="12044" width="18" style="41" customWidth="1"/>
    <col min="12045" max="12045" width="8.28515625" style="41" customWidth="1"/>
    <col min="12046" max="12046" width="16" style="41" customWidth="1"/>
    <col min="12047" max="12047" width="15.140625" style="41" bestFit="1" customWidth="1"/>
    <col min="12048" max="12048" width="14.140625" style="41" bestFit="1" customWidth="1"/>
    <col min="12049" max="12288" width="11.42578125" style="41"/>
    <col min="12289" max="12289" width="7.140625" style="41" bestFit="1" customWidth="1"/>
    <col min="12290" max="12290" width="5.28515625" style="41" bestFit="1" customWidth="1"/>
    <col min="12291" max="12291" width="43.7109375" style="41" customWidth="1"/>
    <col min="12292" max="12292" width="13.5703125" style="41" customWidth="1"/>
    <col min="12293" max="12293" width="10.140625" style="41" customWidth="1"/>
    <col min="12294" max="12294" width="10" style="41" customWidth="1"/>
    <col min="12295" max="12295" width="6.140625" style="41" bestFit="1" customWidth="1"/>
    <col min="12296" max="12296" width="4.7109375" style="41" customWidth="1"/>
    <col min="12297" max="12297" width="14.85546875" style="41" bestFit="1" customWidth="1"/>
    <col min="12298" max="12298" width="12.85546875" style="41" bestFit="1" customWidth="1"/>
    <col min="12299" max="12299" width="7.7109375" style="41" customWidth="1"/>
    <col min="12300" max="12300" width="18" style="41" customWidth="1"/>
    <col min="12301" max="12301" width="8.28515625" style="41" customWidth="1"/>
    <col min="12302" max="12302" width="16" style="41" customWidth="1"/>
    <col min="12303" max="12303" width="15.140625" style="41" bestFit="1" customWidth="1"/>
    <col min="12304" max="12304" width="14.140625" style="41" bestFit="1" customWidth="1"/>
    <col min="12305" max="12544" width="11.42578125" style="41"/>
    <col min="12545" max="12545" width="7.140625" style="41" bestFit="1" customWidth="1"/>
    <col min="12546" max="12546" width="5.28515625" style="41" bestFit="1" customWidth="1"/>
    <col min="12547" max="12547" width="43.7109375" style="41" customWidth="1"/>
    <col min="12548" max="12548" width="13.5703125" style="41" customWidth="1"/>
    <col min="12549" max="12549" width="10.140625" style="41" customWidth="1"/>
    <col min="12550" max="12550" width="10" style="41" customWidth="1"/>
    <col min="12551" max="12551" width="6.140625" style="41" bestFit="1" customWidth="1"/>
    <col min="12552" max="12552" width="4.7109375" style="41" customWidth="1"/>
    <col min="12553" max="12553" width="14.85546875" style="41" bestFit="1" customWidth="1"/>
    <col min="12554" max="12554" width="12.85546875" style="41" bestFit="1" customWidth="1"/>
    <col min="12555" max="12555" width="7.7109375" style="41" customWidth="1"/>
    <col min="12556" max="12556" width="18" style="41" customWidth="1"/>
    <col min="12557" max="12557" width="8.28515625" style="41" customWidth="1"/>
    <col min="12558" max="12558" width="16" style="41" customWidth="1"/>
    <col min="12559" max="12559" width="15.140625" style="41" bestFit="1" customWidth="1"/>
    <col min="12560" max="12560" width="14.140625" style="41" bestFit="1" customWidth="1"/>
    <col min="12561" max="12800" width="11.42578125" style="41"/>
    <col min="12801" max="12801" width="7.140625" style="41" bestFit="1" customWidth="1"/>
    <col min="12802" max="12802" width="5.28515625" style="41" bestFit="1" customWidth="1"/>
    <col min="12803" max="12803" width="43.7109375" style="41" customWidth="1"/>
    <col min="12804" max="12804" width="13.5703125" style="41" customWidth="1"/>
    <col min="12805" max="12805" width="10.140625" style="41" customWidth="1"/>
    <col min="12806" max="12806" width="10" style="41" customWidth="1"/>
    <col min="12807" max="12807" width="6.140625" style="41" bestFit="1" customWidth="1"/>
    <col min="12808" max="12808" width="4.7109375" style="41" customWidth="1"/>
    <col min="12809" max="12809" width="14.85546875" style="41" bestFit="1" customWidth="1"/>
    <col min="12810" max="12810" width="12.85546875" style="41" bestFit="1" customWidth="1"/>
    <col min="12811" max="12811" width="7.7109375" style="41" customWidth="1"/>
    <col min="12812" max="12812" width="18" style="41" customWidth="1"/>
    <col min="12813" max="12813" width="8.28515625" style="41" customWidth="1"/>
    <col min="12814" max="12814" width="16" style="41" customWidth="1"/>
    <col min="12815" max="12815" width="15.140625" style="41" bestFit="1" customWidth="1"/>
    <col min="12816" max="12816" width="14.140625" style="41" bestFit="1" customWidth="1"/>
    <col min="12817" max="13056" width="11.42578125" style="41"/>
    <col min="13057" max="13057" width="7.140625" style="41" bestFit="1" customWidth="1"/>
    <col min="13058" max="13058" width="5.28515625" style="41" bestFit="1" customWidth="1"/>
    <col min="13059" max="13059" width="43.7109375" style="41" customWidth="1"/>
    <col min="13060" max="13060" width="13.5703125" style="41" customWidth="1"/>
    <col min="13061" max="13061" width="10.140625" style="41" customWidth="1"/>
    <col min="13062" max="13062" width="10" style="41" customWidth="1"/>
    <col min="13063" max="13063" width="6.140625" style="41" bestFit="1" customWidth="1"/>
    <col min="13064" max="13064" width="4.7109375" style="41" customWidth="1"/>
    <col min="13065" max="13065" width="14.85546875" style="41" bestFit="1" customWidth="1"/>
    <col min="13066" max="13066" width="12.85546875" style="41" bestFit="1" customWidth="1"/>
    <col min="13067" max="13067" width="7.7109375" style="41" customWidth="1"/>
    <col min="13068" max="13068" width="18" style="41" customWidth="1"/>
    <col min="13069" max="13069" width="8.28515625" style="41" customWidth="1"/>
    <col min="13070" max="13070" width="16" style="41" customWidth="1"/>
    <col min="13071" max="13071" width="15.140625" style="41" bestFit="1" customWidth="1"/>
    <col min="13072" max="13072" width="14.140625" style="41" bestFit="1" customWidth="1"/>
    <col min="13073" max="13312" width="11.42578125" style="41"/>
    <col min="13313" max="13313" width="7.140625" style="41" bestFit="1" customWidth="1"/>
    <col min="13314" max="13314" width="5.28515625" style="41" bestFit="1" customWidth="1"/>
    <col min="13315" max="13315" width="43.7109375" style="41" customWidth="1"/>
    <col min="13316" max="13316" width="13.5703125" style="41" customWidth="1"/>
    <col min="13317" max="13317" width="10.140625" style="41" customWidth="1"/>
    <col min="13318" max="13318" width="10" style="41" customWidth="1"/>
    <col min="13319" max="13319" width="6.140625" style="41" bestFit="1" customWidth="1"/>
    <col min="13320" max="13320" width="4.7109375" style="41" customWidth="1"/>
    <col min="13321" max="13321" width="14.85546875" style="41" bestFit="1" customWidth="1"/>
    <col min="13322" max="13322" width="12.85546875" style="41" bestFit="1" customWidth="1"/>
    <col min="13323" max="13323" width="7.7109375" style="41" customWidth="1"/>
    <col min="13324" max="13324" width="18" style="41" customWidth="1"/>
    <col min="13325" max="13325" width="8.28515625" style="41" customWidth="1"/>
    <col min="13326" max="13326" width="16" style="41" customWidth="1"/>
    <col min="13327" max="13327" width="15.140625" style="41" bestFit="1" customWidth="1"/>
    <col min="13328" max="13328" width="14.140625" style="41" bestFit="1" customWidth="1"/>
    <col min="13329" max="13568" width="11.42578125" style="41"/>
    <col min="13569" max="13569" width="7.140625" style="41" bestFit="1" customWidth="1"/>
    <col min="13570" max="13570" width="5.28515625" style="41" bestFit="1" customWidth="1"/>
    <col min="13571" max="13571" width="43.7109375" style="41" customWidth="1"/>
    <col min="13572" max="13572" width="13.5703125" style="41" customWidth="1"/>
    <col min="13573" max="13573" width="10.140625" style="41" customWidth="1"/>
    <col min="13574" max="13574" width="10" style="41" customWidth="1"/>
    <col min="13575" max="13575" width="6.140625" style="41" bestFit="1" customWidth="1"/>
    <col min="13576" max="13576" width="4.7109375" style="41" customWidth="1"/>
    <col min="13577" max="13577" width="14.85546875" style="41" bestFit="1" customWidth="1"/>
    <col min="13578" max="13578" width="12.85546875" style="41" bestFit="1" customWidth="1"/>
    <col min="13579" max="13579" width="7.7109375" style="41" customWidth="1"/>
    <col min="13580" max="13580" width="18" style="41" customWidth="1"/>
    <col min="13581" max="13581" width="8.28515625" style="41" customWidth="1"/>
    <col min="13582" max="13582" width="16" style="41" customWidth="1"/>
    <col min="13583" max="13583" width="15.140625" style="41" bestFit="1" customWidth="1"/>
    <col min="13584" max="13584" width="14.140625" style="41" bestFit="1" customWidth="1"/>
    <col min="13585" max="13824" width="11.42578125" style="41"/>
    <col min="13825" max="13825" width="7.140625" style="41" bestFit="1" customWidth="1"/>
    <col min="13826" max="13826" width="5.28515625" style="41" bestFit="1" customWidth="1"/>
    <col min="13827" max="13827" width="43.7109375" style="41" customWidth="1"/>
    <col min="13828" max="13828" width="13.5703125" style="41" customWidth="1"/>
    <col min="13829" max="13829" width="10.140625" style="41" customWidth="1"/>
    <col min="13830" max="13830" width="10" style="41" customWidth="1"/>
    <col min="13831" max="13831" width="6.140625" style="41" bestFit="1" customWidth="1"/>
    <col min="13832" max="13832" width="4.7109375" style="41" customWidth="1"/>
    <col min="13833" max="13833" width="14.85546875" style="41" bestFit="1" customWidth="1"/>
    <col min="13834" max="13834" width="12.85546875" style="41" bestFit="1" customWidth="1"/>
    <col min="13835" max="13835" width="7.7109375" style="41" customWidth="1"/>
    <col min="13836" max="13836" width="18" style="41" customWidth="1"/>
    <col min="13837" max="13837" width="8.28515625" style="41" customWidth="1"/>
    <col min="13838" max="13838" width="16" style="41" customWidth="1"/>
    <col min="13839" max="13839" width="15.140625" style="41" bestFit="1" customWidth="1"/>
    <col min="13840" max="13840" width="14.140625" style="41" bestFit="1" customWidth="1"/>
    <col min="13841" max="14080" width="11.42578125" style="41"/>
    <col min="14081" max="14081" width="7.140625" style="41" bestFit="1" customWidth="1"/>
    <col min="14082" max="14082" width="5.28515625" style="41" bestFit="1" customWidth="1"/>
    <col min="14083" max="14083" width="43.7109375" style="41" customWidth="1"/>
    <col min="14084" max="14084" width="13.5703125" style="41" customWidth="1"/>
    <col min="14085" max="14085" width="10.140625" style="41" customWidth="1"/>
    <col min="14086" max="14086" width="10" style="41" customWidth="1"/>
    <col min="14087" max="14087" width="6.140625" style="41" bestFit="1" customWidth="1"/>
    <col min="14088" max="14088" width="4.7109375" style="41" customWidth="1"/>
    <col min="14089" max="14089" width="14.85546875" style="41" bestFit="1" customWidth="1"/>
    <col min="14090" max="14090" width="12.85546875" style="41" bestFit="1" customWidth="1"/>
    <col min="14091" max="14091" width="7.7109375" style="41" customWidth="1"/>
    <col min="14092" max="14092" width="18" style="41" customWidth="1"/>
    <col min="14093" max="14093" width="8.28515625" style="41" customWidth="1"/>
    <col min="14094" max="14094" width="16" style="41" customWidth="1"/>
    <col min="14095" max="14095" width="15.140625" style="41" bestFit="1" customWidth="1"/>
    <col min="14096" max="14096" width="14.140625" style="41" bestFit="1" customWidth="1"/>
    <col min="14097" max="14336" width="11.42578125" style="41"/>
    <col min="14337" max="14337" width="7.140625" style="41" bestFit="1" customWidth="1"/>
    <col min="14338" max="14338" width="5.28515625" style="41" bestFit="1" customWidth="1"/>
    <col min="14339" max="14339" width="43.7109375" style="41" customWidth="1"/>
    <col min="14340" max="14340" width="13.5703125" style="41" customWidth="1"/>
    <col min="14341" max="14341" width="10.140625" style="41" customWidth="1"/>
    <col min="14342" max="14342" width="10" style="41" customWidth="1"/>
    <col min="14343" max="14343" width="6.140625" style="41" bestFit="1" customWidth="1"/>
    <col min="14344" max="14344" width="4.7109375" style="41" customWidth="1"/>
    <col min="14345" max="14345" width="14.85546875" style="41" bestFit="1" customWidth="1"/>
    <col min="14346" max="14346" width="12.85546875" style="41" bestFit="1" customWidth="1"/>
    <col min="14347" max="14347" width="7.7109375" style="41" customWidth="1"/>
    <col min="14348" max="14348" width="18" style="41" customWidth="1"/>
    <col min="14349" max="14349" width="8.28515625" style="41" customWidth="1"/>
    <col min="14350" max="14350" width="16" style="41" customWidth="1"/>
    <col min="14351" max="14351" width="15.140625" style="41" bestFit="1" customWidth="1"/>
    <col min="14352" max="14352" width="14.140625" style="41" bestFit="1" customWidth="1"/>
    <col min="14353" max="14592" width="11.42578125" style="41"/>
    <col min="14593" max="14593" width="7.140625" style="41" bestFit="1" customWidth="1"/>
    <col min="14594" max="14594" width="5.28515625" style="41" bestFit="1" customWidth="1"/>
    <col min="14595" max="14595" width="43.7109375" style="41" customWidth="1"/>
    <col min="14596" max="14596" width="13.5703125" style="41" customWidth="1"/>
    <col min="14597" max="14597" width="10.140625" style="41" customWidth="1"/>
    <col min="14598" max="14598" width="10" style="41" customWidth="1"/>
    <col min="14599" max="14599" width="6.140625" style="41" bestFit="1" customWidth="1"/>
    <col min="14600" max="14600" width="4.7109375" style="41" customWidth="1"/>
    <col min="14601" max="14601" width="14.85546875" style="41" bestFit="1" customWidth="1"/>
    <col min="14602" max="14602" width="12.85546875" style="41" bestFit="1" customWidth="1"/>
    <col min="14603" max="14603" width="7.7109375" style="41" customWidth="1"/>
    <col min="14604" max="14604" width="18" style="41" customWidth="1"/>
    <col min="14605" max="14605" width="8.28515625" style="41" customWidth="1"/>
    <col min="14606" max="14606" width="16" style="41" customWidth="1"/>
    <col min="14607" max="14607" width="15.140625" style="41" bestFit="1" customWidth="1"/>
    <col min="14608" max="14608" width="14.140625" style="41" bestFit="1" customWidth="1"/>
    <col min="14609" max="14848" width="11.42578125" style="41"/>
    <col min="14849" max="14849" width="7.140625" style="41" bestFit="1" customWidth="1"/>
    <col min="14850" max="14850" width="5.28515625" style="41" bestFit="1" customWidth="1"/>
    <col min="14851" max="14851" width="43.7109375" style="41" customWidth="1"/>
    <col min="14852" max="14852" width="13.5703125" style="41" customWidth="1"/>
    <col min="14853" max="14853" width="10.140625" style="41" customWidth="1"/>
    <col min="14854" max="14854" width="10" style="41" customWidth="1"/>
    <col min="14855" max="14855" width="6.140625" style="41" bestFit="1" customWidth="1"/>
    <col min="14856" max="14856" width="4.7109375" style="41" customWidth="1"/>
    <col min="14857" max="14857" width="14.85546875" style="41" bestFit="1" customWidth="1"/>
    <col min="14858" max="14858" width="12.85546875" style="41" bestFit="1" customWidth="1"/>
    <col min="14859" max="14859" width="7.7109375" style="41" customWidth="1"/>
    <col min="14860" max="14860" width="18" style="41" customWidth="1"/>
    <col min="14861" max="14861" width="8.28515625" style="41" customWidth="1"/>
    <col min="14862" max="14862" width="16" style="41" customWidth="1"/>
    <col min="14863" max="14863" width="15.140625" style="41" bestFit="1" customWidth="1"/>
    <col min="14864" max="14864" width="14.140625" style="41" bestFit="1" customWidth="1"/>
    <col min="14865" max="15104" width="11.42578125" style="41"/>
    <col min="15105" max="15105" width="7.140625" style="41" bestFit="1" customWidth="1"/>
    <col min="15106" max="15106" width="5.28515625" style="41" bestFit="1" customWidth="1"/>
    <col min="15107" max="15107" width="43.7109375" style="41" customWidth="1"/>
    <col min="15108" max="15108" width="13.5703125" style="41" customWidth="1"/>
    <col min="15109" max="15109" width="10.140625" style="41" customWidth="1"/>
    <col min="15110" max="15110" width="10" style="41" customWidth="1"/>
    <col min="15111" max="15111" width="6.140625" style="41" bestFit="1" customWidth="1"/>
    <col min="15112" max="15112" width="4.7109375" style="41" customWidth="1"/>
    <col min="15113" max="15113" width="14.85546875" style="41" bestFit="1" customWidth="1"/>
    <col min="15114" max="15114" width="12.85546875" style="41" bestFit="1" customWidth="1"/>
    <col min="15115" max="15115" width="7.7109375" style="41" customWidth="1"/>
    <col min="15116" max="15116" width="18" style="41" customWidth="1"/>
    <col min="15117" max="15117" width="8.28515625" style="41" customWidth="1"/>
    <col min="15118" max="15118" width="16" style="41" customWidth="1"/>
    <col min="15119" max="15119" width="15.140625" style="41" bestFit="1" customWidth="1"/>
    <col min="15120" max="15120" width="14.140625" style="41" bestFit="1" customWidth="1"/>
    <col min="15121" max="15360" width="11.42578125" style="41"/>
    <col min="15361" max="15361" width="7.140625" style="41" bestFit="1" customWidth="1"/>
    <col min="15362" max="15362" width="5.28515625" style="41" bestFit="1" customWidth="1"/>
    <col min="15363" max="15363" width="43.7109375" style="41" customWidth="1"/>
    <col min="15364" max="15364" width="13.5703125" style="41" customWidth="1"/>
    <col min="15365" max="15365" width="10.140625" style="41" customWidth="1"/>
    <col min="15366" max="15366" width="10" style="41" customWidth="1"/>
    <col min="15367" max="15367" width="6.140625" style="41" bestFit="1" customWidth="1"/>
    <col min="15368" max="15368" width="4.7109375" style="41" customWidth="1"/>
    <col min="15369" max="15369" width="14.85546875" style="41" bestFit="1" customWidth="1"/>
    <col min="15370" max="15370" width="12.85546875" style="41" bestFit="1" customWidth="1"/>
    <col min="15371" max="15371" width="7.7109375" style="41" customWidth="1"/>
    <col min="15372" max="15372" width="18" style="41" customWidth="1"/>
    <col min="15373" max="15373" width="8.28515625" style="41" customWidth="1"/>
    <col min="15374" max="15374" width="16" style="41" customWidth="1"/>
    <col min="15375" max="15375" width="15.140625" style="41" bestFit="1" customWidth="1"/>
    <col min="15376" max="15376" width="14.140625" style="41" bestFit="1" customWidth="1"/>
    <col min="15377" max="15616" width="11.42578125" style="41"/>
    <col min="15617" max="15617" width="7.140625" style="41" bestFit="1" customWidth="1"/>
    <col min="15618" max="15618" width="5.28515625" style="41" bestFit="1" customWidth="1"/>
    <col min="15619" max="15619" width="43.7109375" style="41" customWidth="1"/>
    <col min="15620" max="15620" width="13.5703125" style="41" customWidth="1"/>
    <col min="15621" max="15621" width="10.140625" style="41" customWidth="1"/>
    <col min="15622" max="15622" width="10" style="41" customWidth="1"/>
    <col min="15623" max="15623" width="6.140625" style="41" bestFit="1" customWidth="1"/>
    <col min="15624" max="15624" width="4.7109375" style="41" customWidth="1"/>
    <col min="15625" max="15625" width="14.85546875" style="41" bestFit="1" customWidth="1"/>
    <col min="15626" max="15626" width="12.85546875" style="41" bestFit="1" customWidth="1"/>
    <col min="15627" max="15627" width="7.7109375" style="41" customWidth="1"/>
    <col min="15628" max="15628" width="18" style="41" customWidth="1"/>
    <col min="15629" max="15629" width="8.28515625" style="41" customWidth="1"/>
    <col min="15630" max="15630" width="16" style="41" customWidth="1"/>
    <col min="15631" max="15631" width="15.140625" style="41" bestFit="1" customWidth="1"/>
    <col min="15632" max="15632" width="14.140625" style="41" bestFit="1" customWidth="1"/>
    <col min="15633" max="15872" width="11.42578125" style="41"/>
    <col min="15873" max="15873" width="7.140625" style="41" bestFit="1" customWidth="1"/>
    <col min="15874" max="15874" width="5.28515625" style="41" bestFit="1" customWidth="1"/>
    <col min="15875" max="15875" width="43.7109375" style="41" customWidth="1"/>
    <col min="15876" max="15876" width="13.5703125" style="41" customWidth="1"/>
    <col min="15877" max="15877" width="10.140625" style="41" customWidth="1"/>
    <col min="15878" max="15878" width="10" style="41" customWidth="1"/>
    <col min="15879" max="15879" width="6.140625" style="41" bestFit="1" customWidth="1"/>
    <col min="15880" max="15880" width="4.7109375" style="41" customWidth="1"/>
    <col min="15881" max="15881" width="14.85546875" style="41" bestFit="1" customWidth="1"/>
    <col min="15882" max="15882" width="12.85546875" style="41" bestFit="1" customWidth="1"/>
    <col min="15883" max="15883" width="7.7109375" style="41" customWidth="1"/>
    <col min="15884" max="15884" width="18" style="41" customWidth="1"/>
    <col min="15885" max="15885" width="8.28515625" style="41" customWidth="1"/>
    <col min="15886" max="15886" width="16" style="41" customWidth="1"/>
    <col min="15887" max="15887" width="15.140625" style="41" bestFit="1" customWidth="1"/>
    <col min="15888" max="15888" width="14.140625" style="41" bestFit="1" customWidth="1"/>
    <col min="15889" max="16128" width="11.42578125" style="41"/>
    <col min="16129" max="16129" width="7.140625" style="41" bestFit="1" customWidth="1"/>
    <col min="16130" max="16130" width="5.28515625" style="41" bestFit="1" customWidth="1"/>
    <col min="16131" max="16131" width="43.7109375" style="41" customWidth="1"/>
    <col min="16132" max="16132" width="13.5703125" style="41" customWidth="1"/>
    <col min="16133" max="16133" width="10.140625" style="41" customWidth="1"/>
    <col min="16134" max="16134" width="10" style="41" customWidth="1"/>
    <col min="16135" max="16135" width="6.140625" style="41" bestFit="1" customWidth="1"/>
    <col min="16136" max="16136" width="4.7109375" style="41" customWidth="1"/>
    <col min="16137" max="16137" width="14.85546875" style="41" bestFit="1" customWidth="1"/>
    <col min="16138" max="16138" width="12.85546875" style="41" bestFit="1" customWidth="1"/>
    <col min="16139" max="16139" width="7.7109375" style="41" customWidth="1"/>
    <col min="16140" max="16140" width="18" style="41" customWidth="1"/>
    <col min="16141" max="16141" width="8.28515625" style="41" customWidth="1"/>
    <col min="16142" max="16142" width="16" style="41" customWidth="1"/>
    <col min="16143" max="16143" width="15.140625" style="41" bestFit="1" customWidth="1"/>
    <col min="16144" max="16144" width="14.140625" style="41" bestFit="1" customWidth="1"/>
    <col min="16145" max="16384" width="11.42578125" style="41"/>
  </cols>
  <sheetData>
    <row r="1" spans="1:15" ht="7.5" customHeight="1" thickBot="1"/>
    <row r="2" spans="1:15">
      <c r="B2" s="461" t="s">
        <v>97</v>
      </c>
      <c r="C2" s="462"/>
      <c r="D2" s="462"/>
      <c r="E2" s="462"/>
      <c r="F2" s="462"/>
      <c r="G2" s="462"/>
      <c r="H2" s="462"/>
      <c r="I2" s="463"/>
      <c r="J2" s="42"/>
      <c r="K2" s="42"/>
      <c r="L2" s="43"/>
    </row>
    <row r="3" spans="1:15">
      <c r="B3" s="464" t="s">
        <v>1</v>
      </c>
      <c r="C3" s="465"/>
      <c r="D3" s="465"/>
      <c r="E3" s="465"/>
      <c r="F3" s="465"/>
      <c r="G3" s="465"/>
      <c r="H3" s="465"/>
      <c r="I3" s="466"/>
      <c r="J3" s="44"/>
      <c r="K3" s="44"/>
      <c r="L3" s="45"/>
    </row>
    <row r="4" spans="1:15">
      <c r="B4" s="464" t="s">
        <v>98</v>
      </c>
      <c r="C4" s="465"/>
      <c r="D4" s="465"/>
      <c r="E4" s="465"/>
      <c r="F4" s="465"/>
      <c r="G4" s="465"/>
      <c r="H4" s="465"/>
      <c r="I4" s="466"/>
      <c r="J4" s="44"/>
      <c r="K4" s="44"/>
      <c r="L4" s="45"/>
    </row>
    <row r="5" spans="1:15" ht="13.9" thickBot="1">
      <c r="B5" s="467" t="s">
        <v>99</v>
      </c>
      <c r="C5" s="468"/>
      <c r="D5" s="468"/>
      <c r="E5" s="468"/>
      <c r="F5" s="468"/>
      <c r="G5" s="468"/>
      <c r="H5" s="468"/>
      <c r="I5" s="469"/>
      <c r="J5" s="470" t="s">
        <v>100</v>
      </c>
      <c r="K5" s="471"/>
      <c r="L5" s="472"/>
    </row>
    <row r="6" spans="1:15" ht="43.5" customHeight="1" thickBot="1">
      <c r="B6" s="455" t="s">
        <v>101</v>
      </c>
      <c r="C6" s="456"/>
      <c r="D6" s="457" t="s">
        <v>102</v>
      </c>
      <c r="E6" s="458"/>
      <c r="F6" s="458"/>
      <c r="G6" s="458"/>
      <c r="H6" s="458"/>
      <c r="I6" s="458"/>
      <c r="J6" s="459"/>
      <c r="K6" s="459"/>
      <c r="L6" s="460"/>
    </row>
    <row r="7" spans="1:15" ht="13.9" thickBot="1">
      <c r="A7" s="41"/>
      <c r="B7" s="105"/>
      <c r="C7" s="46"/>
      <c r="D7" s="46"/>
      <c r="E7" s="46"/>
      <c r="F7" s="46"/>
      <c r="G7" s="46"/>
      <c r="H7" s="46"/>
      <c r="I7" s="46"/>
      <c r="J7" s="46"/>
      <c r="K7" s="46"/>
      <c r="L7" s="106"/>
    </row>
    <row r="8" spans="1:15" ht="13.9" thickBot="1">
      <c r="A8" s="41"/>
      <c r="B8" s="473" t="s">
        <v>103</v>
      </c>
      <c r="C8" s="474"/>
      <c r="D8" s="474"/>
      <c r="E8" s="474"/>
      <c r="F8" s="474"/>
      <c r="G8" s="474"/>
      <c r="H8" s="474"/>
      <c r="I8" s="474"/>
      <c r="J8" s="474"/>
      <c r="K8" s="474"/>
      <c r="L8" s="475"/>
      <c r="N8" s="88"/>
    </row>
    <row r="9" spans="1:15">
      <c r="B9" s="476" t="s">
        <v>104</v>
      </c>
      <c r="C9" s="477"/>
      <c r="D9" s="477"/>
      <c r="E9" s="478">
        <f>'PGA Y SST'!N87</f>
        <v>7258213</v>
      </c>
      <c r="F9" s="479"/>
      <c r="G9" s="480"/>
      <c r="H9" s="47"/>
      <c r="I9" s="48" t="s">
        <v>105</v>
      </c>
      <c r="J9" s="481"/>
      <c r="K9" s="481"/>
      <c r="L9" s="482"/>
      <c r="N9" s="88"/>
    </row>
    <row r="10" spans="1:15" ht="13.9" thickBot="1">
      <c r="B10" s="483" t="s">
        <v>106</v>
      </c>
      <c r="C10" s="484"/>
      <c r="D10" s="484"/>
      <c r="E10" s="165">
        <v>3</v>
      </c>
      <c r="F10" s="484" t="s">
        <v>8</v>
      </c>
      <c r="G10" s="485"/>
      <c r="H10" s="49"/>
      <c r="I10" s="50" t="s">
        <v>107</v>
      </c>
      <c r="J10" s="486"/>
      <c r="K10" s="486"/>
      <c r="L10" s="487"/>
    </row>
    <row r="11" spans="1:15">
      <c r="B11" s="107"/>
      <c r="L11" s="108"/>
    </row>
    <row r="12" spans="1:15" s="2" customFormat="1" ht="12.75" customHeight="1">
      <c r="A12" s="8"/>
      <c r="B12" s="490" t="s">
        <v>108</v>
      </c>
      <c r="C12" s="491"/>
      <c r="D12" s="491"/>
      <c r="E12" s="491"/>
      <c r="F12" s="491"/>
      <c r="G12" s="491"/>
      <c r="H12" s="491"/>
      <c r="I12" s="491"/>
      <c r="J12" s="491"/>
      <c r="K12" s="491"/>
      <c r="L12" s="492"/>
    </row>
    <row r="13" spans="1:15" s="9" customFormat="1" ht="10.15">
      <c r="A13" s="3"/>
      <c r="B13" s="109">
        <v>1.1000000000000001</v>
      </c>
      <c r="C13" s="493" t="s">
        <v>109</v>
      </c>
      <c r="D13" s="493"/>
      <c r="E13" s="493"/>
      <c r="F13" s="493"/>
      <c r="G13" s="493"/>
      <c r="H13" s="493"/>
      <c r="I13" s="493"/>
      <c r="J13" s="493"/>
      <c r="K13" s="493"/>
      <c r="L13" s="494"/>
    </row>
    <row r="14" spans="1:15" s="9" customFormat="1" ht="10.15">
      <c r="A14" s="3"/>
      <c r="B14" s="110" t="s">
        <v>110</v>
      </c>
      <c r="C14" s="495" t="s">
        <v>111</v>
      </c>
      <c r="D14" s="496"/>
      <c r="E14" s="10"/>
      <c r="F14" s="11"/>
      <c r="G14" s="497"/>
      <c r="H14" s="497"/>
      <c r="I14" s="12"/>
      <c r="J14" s="495" t="s">
        <v>112</v>
      </c>
      <c r="K14" s="498"/>
      <c r="L14" s="111" t="s">
        <v>113</v>
      </c>
    </row>
    <row r="15" spans="1:15" s="2" customFormat="1" ht="10.15">
      <c r="A15" s="3"/>
      <c r="B15" s="112">
        <f>B13+0.001</f>
        <v>1.101</v>
      </c>
      <c r="C15" s="51" t="s">
        <v>114</v>
      </c>
      <c r="D15" s="52"/>
      <c r="E15" s="52"/>
      <c r="F15" s="52"/>
      <c r="G15" s="52"/>
      <c r="H15" s="52"/>
      <c r="I15" s="53"/>
      <c r="J15" s="499">
        <v>0.05</v>
      </c>
      <c r="K15" s="500"/>
      <c r="L15" s="113">
        <f>ROUND($E$9*J15,0)</f>
        <v>362911</v>
      </c>
      <c r="O15" s="13"/>
    </row>
    <row r="16" spans="1:15" s="2" customFormat="1" ht="10.15">
      <c r="A16" s="3"/>
      <c r="B16" s="112">
        <f>B15+0.001</f>
        <v>1.1019999999999999</v>
      </c>
      <c r="C16" s="51" t="s">
        <v>115</v>
      </c>
      <c r="D16" s="52"/>
      <c r="E16" s="52"/>
      <c r="F16" s="52"/>
      <c r="G16" s="52"/>
      <c r="H16" s="52"/>
      <c r="I16" s="53"/>
      <c r="J16" s="499">
        <f>6.9/1000</f>
        <v>6.9000000000000008E-3</v>
      </c>
      <c r="K16" s="500"/>
      <c r="L16" s="113">
        <f>ROUND($E$9*J16,0)</f>
        <v>50082</v>
      </c>
      <c r="O16" s="13"/>
    </row>
    <row r="17" spans="1:16" s="2" customFormat="1" ht="10.15">
      <c r="A17" s="3"/>
      <c r="B17" s="112">
        <f>B16+0.001</f>
        <v>1.1029999999999998</v>
      </c>
      <c r="C17" s="51" t="s">
        <v>116</v>
      </c>
      <c r="D17" s="52"/>
      <c r="E17" s="52"/>
      <c r="F17" s="52"/>
      <c r="G17" s="52"/>
      <c r="H17" s="52"/>
      <c r="I17" s="53"/>
      <c r="J17" s="499">
        <f>(4/1000)</f>
        <v>4.0000000000000001E-3</v>
      </c>
      <c r="K17" s="500"/>
      <c r="L17" s="113">
        <f>ROUND($E$9*J17,0)</f>
        <v>29033</v>
      </c>
      <c r="O17" s="13"/>
    </row>
    <row r="18" spans="1:16" s="2" customFormat="1" ht="11.25" customHeight="1">
      <c r="A18" s="3"/>
      <c r="B18" s="112">
        <f>B17+0.001</f>
        <v>1.1039999999999996</v>
      </c>
      <c r="C18" s="51" t="s">
        <v>117</v>
      </c>
      <c r="D18" s="52"/>
      <c r="E18" s="52"/>
      <c r="F18" s="52"/>
      <c r="G18" s="52"/>
      <c r="H18" s="52"/>
      <c r="I18" s="53"/>
      <c r="J18" s="499">
        <v>0.02</v>
      </c>
      <c r="K18" s="500"/>
      <c r="L18" s="113">
        <f>ROUND($E$9*J18,0)</f>
        <v>145164</v>
      </c>
      <c r="O18" s="13"/>
    </row>
    <row r="19" spans="1:16" s="2" customFormat="1" ht="10.15">
      <c r="A19" s="3"/>
      <c r="B19" s="112">
        <f>B18+0.001</f>
        <v>1.1049999999999995</v>
      </c>
      <c r="C19" s="51" t="s">
        <v>118</v>
      </c>
      <c r="D19" s="52"/>
      <c r="E19" s="52"/>
      <c r="F19" s="52"/>
      <c r="G19" s="52"/>
      <c r="H19" s="52"/>
      <c r="I19" s="53"/>
      <c r="J19" s="499">
        <v>5.0000000000000001E-3</v>
      </c>
      <c r="K19" s="500"/>
      <c r="L19" s="113">
        <f>ROUND($E$9*J19,0)</f>
        <v>36291</v>
      </c>
      <c r="O19" s="13"/>
    </row>
    <row r="20" spans="1:16" s="2" customFormat="1" ht="10.15">
      <c r="A20" s="3"/>
      <c r="B20" s="114"/>
      <c r="C20" s="501" t="s">
        <v>119</v>
      </c>
      <c r="D20" s="502"/>
      <c r="E20" s="502"/>
      <c r="F20" s="502"/>
      <c r="G20" s="502"/>
      <c r="H20" s="502"/>
      <c r="I20" s="502"/>
      <c r="J20" s="502"/>
      <c r="K20" s="503"/>
      <c r="L20" s="115">
        <f>SUM(L15:L19)</f>
        <v>623481</v>
      </c>
      <c r="O20" s="13"/>
    </row>
    <row r="21" spans="1:16" s="2" customFormat="1" ht="10.15">
      <c r="A21" s="3"/>
      <c r="B21" s="114"/>
      <c r="C21" s="14"/>
      <c r="D21" s="14"/>
      <c r="E21" s="14"/>
      <c r="F21" s="14"/>
      <c r="G21" s="14"/>
      <c r="H21" s="14"/>
      <c r="I21" s="14"/>
      <c r="J21" s="14"/>
      <c r="K21" s="14"/>
      <c r="L21" s="116"/>
    </row>
    <row r="22" spans="1:16" s="2" customFormat="1" ht="10.15">
      <c r="A22" s="3"/>
      <c r="B22" s="109">
        <f>B13+0.1</f>
        <v>1.2000000000000002</v>
      </c>
      <c r="C22" s="488" t="s">
        <v>120</v>
      </c>
      <c r="D22" s="488"/>
      <c r="E22" s="488"/>
      <c r="F22" s="488"/>
      <c r="G22" s="488"/>
      <c r="H22" s="488"/>
      <c r="I22" s="488"/>
      <c r="J22" s="488"/>
      <c r="K22" s="488"/>
      <c r="L22" s="489"/>
    </row>
    <row r="23" spans="1:16" s="1" customFormat="1" ht="34.9" customHeight="1">
      <c r="A23" s="3"/>
      <c r="B23" s="110" t="s">
        <v>110</v>
      </c>
      <c r="C23" s="504" t="s">
        <v>111</v>
      </c>
      <c r="D23" s="504"/>
      <c r="E23" s="505" t="s">
        <v>121</v>
      </c>
      <c r="F23" s="506"/>
      <c r="G23" s="495" t="s">
        <v>122</v>
      </c>
      <c r="H23" s="498"/>
      <c r="I23" s="164" t="s">
        <v>123</v>
      </c>
      <c r="J23" s="495" t="s">
        <v>124</v>
      </c>
      <c r="K23" s="498"/>
      <c r="L23" s="111" t="s">
        <v>113</v>
      </c>
    </row>
    <row r="24" spans="1:16" s="2" customFormat="1" ht="12.75" customHeight="1">
      <c r="A24" s="3"/>
      <c r="B24" s="112">
        <f>B22+0.001</f>
        <v>1.2010000000000001</v>
      </c>
      <c r="C24" s="15" t="s">
        <v>125</v>
      </c>
      <c r="D24" s="507" t="s">
        <v>126</v>
      </c>
      <c r="E24" s="509">
        <f>E9</f>
        <v>7258213</v>
      </c>
      <c r="F24" s="510"/>
      <c r="G24" s="511">
        <v>0.1</v>
      </c>
      <c r="H24" s="511"/>
      <c r="I24" s="16">
        <v>12</v>
      </c>
      <c r="J24" s="499">
        <v>4.0000000000000001E-3</v>
      </c>
      <c r="K24" s="500"/>
      <c r="L24" s="113">
        <f>(((((E24*G24)*J24)/12)*I24)+2500)*1.19</f>
        <v>6429.909388</v>
      </c>
    </row>
    <row r="25" spans="1:16" s="2" customFormat="1" ht="12.75" customHeight="1">
      <c r="A25" s="3"/>
      <c r="B25" s="112">
        <f>B24+0.001</f>
        <v>1.202</v>
      </c>
      <c r="C25" s="15" t="s">
        <v>127</v>
      </c>
      <c r="D25" s="508"/>
      <c r="E25" s="509">
        <f>E9*0.3</f>
        <v>2177463.9</v>
      </c>
      <c r="F25" s="510"/>
      <c r="G25" s="511">
        <v>1</v>
      </c>
      <c r="H25" s="511"/>
      <c r="I25" s="16">
        <v>6</v>
      </c>
      <c r="J25" s="499">
        <v>4.0000000000000001E-3</v>
      </c>
      <c r="K25" s="500"/>
      <c r="L25" s="113">
        <f>(((((E25*G25)*J25)/12)*I25)+2500)*1.19</f>
        <v>8157.3640819999991</v>
      </c>
    </row>
    <row r="26" spans="1:16" s="2" customFormat="1" ht="12.75" customHeight="1">
      <c r="A26" s="3"/>
      <c r="B26" s="112">
        <f>B25+0.001</f>
        <v>1.2029999999999998</v>
      </c>
      <c r="C26" s="15" t="s">
        <v>128</v>
      </c>
      <c r="D26" s="508"/>
      <c r="E26" s="509">
        <f>E9</f>
        <v>7258213</v>
      </c>
      <c r="F26" s="510"/>
      <c r="G26" s="511">
        <v>0.05</v>
      </c>
      <c r="H26" s="511"/>
      <c r="I26" s="16">
        <v>42</v>
      </c>
      <c r="J26" s="499">
        <v>3.0000000000000001E-3</v>
      </c>
      <c r="K26" s="500"/>
      <c r="L26" s="113">
        <f>(((((E26*G26)*J26)/12)*I26)+2500)*1.19</f>
        <v>7509.56857175</v>
      </c>
      <c r="O26" s="54"/>
      <c r="P26" s="54"/>
    </row>
    <row r="27" spans="1:16" s="2" customFormat="1" ht="12">
      <c r="A27" s="3"/>
      <c r="B27" s="112">
        <f>B26+0.001</f>
        <v>1.2039999999999997</v>
      </c>
      <c r="C27" s="15" t="s">
        <v>129</v>
      </c>
      <c r="D27" s="508"/>
      <c r="E27" s="509">
        <f>E9</f>
        <v>7258213</v>
      </c>
      <c r="F27" s="510"/>
      <c r="G27" s="511">
        <v>0.3</v>
      </c>
      <c r="H27" s="511"/>
      <c r="I27" s="16">
        <v>60</v>
      </c>
      <c r="J27" s="499">
        <v>4.0000000000000001E-3</v>
      </c>
      <c r="K27" s="500"/>
      <c r="L27" s="113">
        <f>(((((E27*G27)*J27)/12)*I27)+2500)*1.19</f>
        <v>54798.640819999993</v>
      </c>
      <c r="N27" s="4"/>
      <c r="O27" s="55"/>
      <c r="P27" s="54"/>
    </row>
    <row r="28" spans="1:16" s="2" customFormat="1" ht="30.75" customHeight="1">
      <c r="A28" s="3"/>
      <c r="B28" s="112">
        <f>B27+0.001</f>
        <v>1.2049999999999996</v>
      </c>
      <c r="C28" s="17" t="s">
        <v>130</v>
      </c>
      <c r="D28" s="56" t="s">
        <v>131</v>
      </c>
      <c r="E28" s="509">
        <f>200*1300000</f>
        <v>260000000</v>
      </c>
      <c r="F28" s="510"/>
      <c r="G28" s="511" t="s">
        <v>132</v>
      </c>
      <c r="H28" s="511"/>
      <c r="I28" s="16">
        <v>6</v>
      </c>
      <c r="J28" s="499">
        <v>4.0000000000000001E-3</v>
      </c>
      <c r="K28" s="500"/>
      <c r="L28" s="113">
        <f>((((E28*J28)/12)*I28)+2500)*1.19</f>
        <v>621775</v>
      </c>
      <c r="N28" s="4"/>
      <c r="O28" s="4"/>
      <c r="P28" s="57"/>
    </row>
    <row r="29" spans="1:16">
      <c r="B29" s="107"/>
      <c r="L29" s="108"/>
    </row>
    <row r="30" spans="1:16" s="2" customFormat="1" ht="10.15">
      <c r="A30" s="3"/>
      <c r="B30" s="114"/>
      <c r="C30" s="501" t="s">
        <v>133</v>
      </c>
      <c r="D30" s="502"/>
      <c r="E30" s="502"/>
      <c r="F30" s="502"/>
      <c r="G30" s="502"/>
      <c r="H30" s="502"/>
      <c r="I30" s="502"/>
      <c r="J30" s="502"/>
      <c r="K30" s="503"/>
      <c r="L30" s="115">
        <f>ROUND((SUM(L24:L28)),0)</f>
        <v>698670</v>
      </c>
    </row>
    <row r="31" spans="1:16" s="2" customFormat="1" ht="10.15">
      <c r="A31" s="3"/>
      <c r="B31" s="114"/>
      <c r="C31" s="512"/>
      <c r="D31" s="512"/>
      <c r="E31" s="512"/>
      <c r="F31" s="512"/>
      <c r="G31" s="512"/>
      <c r="H31" s="512"/>
      <c r="I31" s="512"/>
      <c r="J31" s="512"/>
      <c r="K31" s="512"/>
      <c r="L31" s="513"/>
      <c r="N31" s="58"/>
    </row>
    <row r="32" spans="1:16" s="2" customFormat="1" ht="10.15">
      <c r="A32" s="3"/>
      <c r="B32" s="114"/>
      <c r="C32" s="5" t="s">
        <v>134</v>
      </c>
      <c r="D32" s="6"/>
      <c r="E32" s="6"/>
      <c r="F32" s="6"/>
      <c r="G32" s="6"/>
      <c r="H32" s="6"/>
      <c r="I32" s="6"/>
      <c r="J32" s="6"/>
      <c r="K32" s="7"/>
      <c r="L32" s="115">
        <f>L20+L30</f>
        <v>1322151</v>
      </c>
    </row>
    <row r="33" spans="1:16" s="2" customFormat="1">
      <c r="A33" s="3"/>
      <c r="B33" s="114"/>
      <c r="C33" s="5" t="s">
        <v>135</v>
      </c>
      <c r="D33" s="6"/>
      <c r="E33" s="6"/>
      <c r="F33" s="6"/>
      <c r="G33" s="6"/>
      <c r="H33" s="6"/>
      <c r="I33" s="6"/>
      <c r="J33" s="6"/>
      <c r="K33" s="7"/>
      <c r="L33" s="117">
        <f>L32/E9</f>
        <v>0.18215930009218523</v>
      </c>
    </row>
    <row r="34" spans="1:16" s="2" customFormat="1" ht="10.15">
      <c r="A34" s="3"/>
      <c r="B34" s="114"/>
      <c r="C34" s="512"/>
      <c r="D34" s="512"/>
      <c r="E34" s="512"/>
      <c r="F34" s="512"/>
      <c r="G34" s="512"/>
      <c r="H34" s="512"/>
      <c r="I34" s="512"/>
      <c r="J34" s="512"/>
      <c r="K34" s="512"/>
      <c r="L34" s="513"/>
    </row>
    <row r="35" spans="1:16" s="2" customFormat="1" ht="10.15">
      <c r="A35" s="3"/>
      <c r="B35" s="114"/>
      <c r="C35" s="5" t="s">
        <v>136</v>
      </c>
      <c r="D35" s="6"/>
      <c r="E35" s="6"/>
      <c r="F35" s="6"/>
      <c r="G35" s="6"/>
      <c r="H35" s="6"/>
      <c r="I35" s="6"/>
      <c r="J35" s="6"/>
      <c r="K35" s="7"/>
      <c r="L35" s="118">
        <f>L33</f>
        <v>0.18215930009218523</v>
      </c>
    </row>
    <row r="36" spans="1:16" s="1" customFormat="1" ht="10.15">
      <c r="A36" s="9"/>
      <c r="B36" s="119"/>
      <c r="C36" s="5" t="s">
        <v>137</v>
      </c>
      <c r="D36" s="6"/>
      <c r="E36" s="6"/>
      <c r="F36" s="6"/>
      <c r="G36" s="6"/>
      <c r="H36" s="6"/>
      <c r="I36" s="6"/>
      <c r="J36" s="6"/>
      <c r="K36" s="7"/>
      <c r="L36" s="118">
        <f>'[118]AIU OBRA'!L72</f>
        <v>0.01</v>
      </c>
      <c r="O36" s="59"/>
      <c r="P36" s="18"/>
    </row>
    <row r="37" spans="1:16" s="1" customFormat="1" ht="10.15">
      <c r="A37" s="9"/>
      <c r="B37" s="119"/>
      <c r="C37" s="5" t="s">
        <v>138</v>
      </c>
      <c r="D37" s="6"/>
      <c r="E37" s="6"/>
      <c r="F37" s="6"/>
      <c r="G37" s="6"/>
      <c r="H37" s="6"/>
      <c r="I37" s="6"/>
      <c r="J37" s="6"/>
      <c r="K37" s="7"/>
      <c r="L37" s="118">
        <v>0.05</v>
      </c>
    </row>
    <row r="38" spans="1:16" s="2" customFormat="1" ht="10.15">
      <c r="A38" s="3"/>
      <c r="B38" s="114"/>
      <c r="C38" s="512"/>
      <c r="D38" s="512"/>
      <c r="E38" s="512"/>
      <c r="F38" s="512"/>
      <c r="G38" s="512"/>
      <c r="H38" s="512"/>
      <c r="I38" s="512"/>
      <c r="J38" s="512"/>
      <c r="K38" s="512"/>
      <c r="L38" s="513"/>
      <c r="M38" s="19"/>
    </row>
    <row r="39" spans="1:16" s="2" customFormat="1">
      <c r="A39" s="3"/>
      <c r="B39" s="114"/>
      <c r="C39" s="5" t="s">
        <v>139</v>
      </c>
      <c r="D39" s="6"/>
      <c r="E39" s="6"/>
      <c r="F39" s="6"/>
      <c r="G39" s="6"/>
      <c r="H39" s="6"/>
      <c r="I39" s="6"/>
      <c r="J39" s="6"/>
      <c r="K39" s="20"/>
      <c r="L39" s="120">
        <f>SUM(L35:L37)</f>
        <v>0.24215930009218523</v>
      </c>
      <c r="M39" s="60"/>
    </row>
    <row r="40" spans="1:16" s="2" customFormat="1" ht="13.9" thickBot="1">
      <c r="A40" s="3"/>
      <c r="B40" s="121"/>
      <c r="C40" s="122"/>
      <c r="D40" s="122"/>
      <c r="E40" s="122"/>
      <c r="F40" s="122"/>
      <c r="G40" s="123"/>
      <c r="H40" s="123"/>
      <c r="I40" s="123"/>
      <c r="J40" s="123"/>
      <c r="K40" s="123"/>
      <c r="L40" s="124"/>
    </row>
    <row r="41" spans="1:16" s="2" customFormat="1" ht="10.15">
      <c r="A41" s="3"/>
      <c r="B41" s="3"/>
    </row>
    <row r="42" spans="1:16" s="2" customFormat="1" ht="10.15">
      <c r="A42" s="3"/>
      <c r="B42" s="3"/>
    </row>
    <row r="43" spans="1:16" s="2" customFormat="1" ht="10.15">
      <c r="A43" s="3"/>
      <c r="B43" s="3"/>
    </row>
  </sheetData>
  <mergeCells count="50">
    <mergeCell ref="J27:K27"/>
    <mergeCell ref="C38:L38"/>
    <mergeCell ref="E28:F28"/>
    <mergeCell ref="G28:H28"/>
    <mergeCell ref="J28:K28"/>
    <mergeCell ref="C30:K30"/>
    <mergeCell ref="C31:L31"/>
    <mergeCell ref="C34:L34"/>
    <mergeCell ref="C23:D23"/>
    <mergeCell ref="E23:F23"/>
    <mergeCell ref="G23:H23"/>
    <mergeCell ref="J23:K23"/>
    <mergeCell ref="D24:D27"/>
    <mergeCell ref="E24:F24"/>
    <mergeCell ref="G24:H24"/>
    <mergeCell ref="J24:K24"/>
    <mergeCell ref="E25:F25"/>
    <mergeCell ref="G25:H25"/>
    <mergeCell ref="J25:K25"/>
    <mergeCell ref="E26:F26"/>
    <mergeCell ref="G26:H26"/>
    <mergeCell ref="J26:K26"/>
    <mergeCell ref="E27:F27"/>
    <mergeCell ref="G27:H27"/>
    <mergeCell ref="C22:L22"/>
    <mergeCell ref="B12:L12"/>
    <mergeCell ref="C13:L13"/>
    <mergeCell ref="C14:D14"/>
    <mergeCell ref="G14:H14"/>
    <mergeCell ref="J14:K14"/>
    <mergeCell ref="J15:K15"/>
    <mergeCell ref="J16:K16"/>
    <mergeCell ref="J17:K17"/>
    <mergeCell ref="J18:K18"/>
    <mergeCell ref="J19:K19"/>
    <mergeCell ref="C20:K20"/>
    <mergeCell ref="B8:L8"/>
    <mergeCell ref="B9:D9"/>
    <mergeCell ref="E9:G9"/>
    <mergeCell ref="J9:L9"/>
    <mergeCell ref="B10:D10"/>
    <mergeCell ref="F10:G10"/>
    <mergeCell ref="J10:L10"/>
    <mergeCell ref="B6:C6"/>
    <mergeCell ref="D6:L6"/>
    <mergeCell ref="B2:I2"/>
    <mergeCell ref="B3:I3"/>
    <mergeCell ref="B4:I4"/>
    <mergeCell ref="B5:I5"/>
    <mergeCell ref="J5:L5"/>
  </mergeCells>
  <printOptions horizontalCentered="1" verticalCentered="1"/>
  <pageMargins left="0.70866141732283472" right="0.70866141732283472" top="0.74803149606299213" bottom="0.74803149606299213" header="0.31496062992125984" footer="0.31496062992125984"/>
  <pageSetup scale="84"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P45"/>
  <sheetViews>
    <sheetView view="pageBreakPreview" topLeftCell="I26" zoomScale="80" zoomScaleNormal="80" zoomScaleSheetLayoutView="80" workbookViewId="0">
      <selection activeCell="L38" sqref="L38"/>
    </sheetView>
  </sheetViews>
  <sheetFormatPr defaultColWidth="11.42578125" defaultRowHeight="13.9"/>
  <cols>
    <col min="1" max="1" width="6.28515625" style="63" customWidth="1"/>
    <col min="2" max="2" width="6" style="61" bestFit="1" customWidth="1"/>
    <col min="3" max="3" width="8.7109375" style="63" customWidth="1"/>
    <col min="4" max="4" width="48.42578125" style="63" customWidth="1"/>
    <col min="5" max="5" width="14.28515625" style="78" customWidth="1"/>
    <col min="6" max="6" width="12.85546875" style="63" bestFit="1" customWidth="1"/>
    <col min="7" max="7" width="14" style="63" customWidth="1"/>
    <col min="8" max="8" width="9.7109375" style="63" customWidth="1"/>
    <col min="9" max="9" width="11.5703125" style="63" customWidth="1"/>
    <col min="10" max="10" width="10.42578125" style="63" customWidth="1"/>
    <col min="11" max="11" width="9.42578125" style="63" bestFit="1" customWidth="1"/>
    <col min="12" max="12" width="25.140625" style="63" customWidth="1"/>
    <col min="13" max="13" width="11.42578125" style="63"/>
    <col min="14" max="14" width="18.85546875" style="63" bestFit="1" customWidth="1"/>
    <col min="15" max="256" width="11.42578125" style="63"/>
    <col min="257" max="257" width="1.7109375" style="63" customWidth="1"/>
    <col min="258" max="258" width="6" style="63" bestFit="1" customWidth="1"/>
    <col min="259" max="259" width="8.7109375" style="63" customWidth="1"/>
    <col min="260" max="260" width="48.42578125" style="63" customWidth="1"/>
    <col min="261" max="261" width="14.28515625" style="63" customWidth="1"/>
    <col min="262" max="262" width="12.85546875" style="63" bestFit="1" customWidth="1"/>
    <col min="263" max="263" width="14" style="63" customWidth="1"/>
    <col min="264" max="264" width="9.7109375" style="63" customWidth="1"/>
    <col min="265" max="265" width="11.5703125" style="63" customWidth="1"/>
    <col min="266" max="266" width="10.42578125" style="63" customWidth="1"/>
    <col min="267" max="267" width="9.42578125" style="63" bestFit="1" customWidth="1"/>
    <col min="268" max="268" width="18.42578125" style="63" customWidth="1"/>
    <col min="269" max="269" width="11.42578125" style="63"/>
    <col min="270" max="270" width="14.140625" style="63" bestFit="1" customWidth="1"/>
    <col min="271" max="512" width="11.42578125" style="63"/>
    <col min="513" max="513" width="1.7109375" style="63" customWidth="1"/>
    <col min="514" max="514" width="6" style="63" bestFit="1" customWidth="1"/>
    <col min="515" max="515" width="8.7109375" style="63" customWidth="1"/>
    <col min="516" max="516" width="48.42578125" style="63" customWidth="1"/>
    <col min="517" max="517" width="14.28515625" style="63" customWidth="1"/>
    <col min="518" max="518" width="12.85546875" style="63" bestFit="1" customWidth="1"/>
    <col min="519" max="519" width="14" style="63" customWidth="1"/>
    <col min="520" max="520" width="9.7109375" style="63" customWidth="1"/>
    <col min="521" max="521" width="11.5703125" style="63" customWidth="1"/>
    <col min="522" max="522" width="10.42578125" style="63" customWidth="1"/>
    <col min="523" max="523" width="9.42578125" style="63" bestFit="1" customWidth="1"/>
    <col min="524" max="524" width="18.42578125" style="63" customWidth="1"/>
    <col min="525" max="525" width="11.42578125" style="63"/>
    <col min="526" max="526" width="14.140625" style="63" bestFit="1" customWidth="1"/>
    <col min="527" max="768" width="11.42578125" style="63"/>
    <col min="769" max="769" width="1.7109375" style="63" customWidth="1"/>
    <col min="770" max="770" width="6" style="63" bestFit="1" customWidth="1"/>
    <col min="771" max="771" width="8.7109375" style="63" customWidth="1"/>
    <col min="772" max="772" width="48.42578125" style="63" customWidth="1"/>
    <col min="773" max="773" width="14.28515625" style="63" customWidth="1"/>
    <col min="774" max="774" width="12.85546875" style="63" bestFit="1" customWidth="1"/>
    <col min="775" max="775" width="14" style="63" customWidth="1"/>
    <col min="776" max="776" width="9.7109375" style="63" customWidth="1"/>
    <col min="777" max="777" width="11.5703125" style="63" customWidth="1"/>
    <col min="778" max="778" width="10.42578125" style="63" customWidth="1"/>
    <col min="779" max="779" width="9.42578125" style="63" bestFit="1" customWidth="1"/>
    <col min="780" max="780" width="18.42578125" style="63" customWidth="1"/>
    <col min="781" max="781" width="11.42578125" style="63"/>
    <col min="782" max="782" width="14.140625" style="63" bestFit="1" customWidth="1"/>
    <col min="783" max="1024" width="11.42578125" style="63"/>
    <col min="1025" max="1025" width="1.7109375" style="63" customWidth="1"/>
    <col min="1026" max="1026" width="6" style="63" bestFit="1" customWidth="1"/>
    <col min="1027" max="1027" width="8.7109375" style="63" customWidth="1"/>
    <col min="1028" max="1028" width="48.42578125" style="63" customWidth="1"/>
    <col min="1029" max="1029" width="14.28515625" style="63" customWidth="1"/>
    <col min="1030" max="1030" width="12.85546875" style="63" bestFit="1" customWidth="1"/>
    <col min="1031" max="1031" width="14" style="63" customWidth="1"/>
    <col min="1032" max="1032" width="9.7109375" style="63" customWidth="1"/>
    <col min="1033" max="1033" width="11.5703125" style="63" customWidth="1"/>
    <col min="1034" max="1034" width="10.42578125" style="63" customWidth="1"/>
    <col min="1035" max="1035" width="9.42578125" style="63" bestFit="1" customWidth="1"/>
    <col min="1036" max="1036" width="18.42578125" style="63" customWidth="1"/>
    <col min="1037" max="1037" width="11.42578125" style="63"/>
    <col min="1038" max="1038" width="14.140625" style="63" bestFit="1" customWidth="1"/>
    <col min="1039" max="1280" width="11.42578125" style="63"/>
    <col min="1281" max="1281" width="1.7109375" style="63" customWidth="1"/>
    <col min="1282" max="1282" width="6" style="63" bestFit="1" customWidth="1"/>
    <col min="1283" max="1283" width="8.7109375" style="63" customWidth="1"/>
    <col min="1284" max="1284" width="48.42578125" style="63" customWidth="1"/>
    <col min="1285" max="1285" width="14.28515625" style="63" customWidth="1"/>
    <col min="1286" max="1286" width="12.85546875" style="63" bestFit="1" customWidth="1"/>
    <col min="1287" max="1287" width="14" style="63" customWidth="1"/>
    <col min="1288" max="1288" width="9.7109375" style="63" customWidth="1"/>
    <col min="1289" max="1289" width="11.5703125" style="63" customWidth="1"/>
    <col min="1290" max="1290" width="10.42578125" style="63" customWidth="1"/>
    <col min="1291" max="1291" width="9.42578125" style="63" bestFit="1" customWidth="1"/>
    <col min="1292" max="1292" width="18.42578125" style="63" customWidth="1"/>
    <col min="1293" max="1293" width="11.42578125" style="63"/>
    <col min="1294" max="1294" width="14.140625" style="63" bestFit="1" customWidth="1"/>
    <col min="1295" max="1536" width="11.42578125" style="63"/>
    <col min="1537" max="1537" width="1.7109375" style="63" customWidth="1"/>
    <col min="1538" max="1538" width="6" style="63" bestFit="1" customWidth="1"/>
    <col min="1539" max="1539" width="8.7109375" style="63" customWidth="1"/>
    <col min="1540" max="1540" width="48.42578125" style="63" customWidth="1"/>
    <col min="1541" max="1541" width="14.28515625" style="63" customWidth="1"/>
    <col min="1542" max="1542" width="12.85546875" style="63" bestFit="1" customWidth="1"/>
    <col min="1543" max="1543" width="14" style="63" customWidth="1"/>
    <col min="1544" max="1544" width="9.7109375" style="63" customWidth="1"/>
    <col min="1545" max="1545" width="11.5703125" style="63" customWidth="1"/>
    <col min="1546" max="1546" width="10.42578125" style="63" customWidth="1"/>
    <col min="1547" max="1547" width="9.42578125" style="63" bestFit="1" customWidth="1"/>
    <col min="1548" max="1548" width="18.42578125" style="63" customWidth="1"/>
    <col min="1549" max="1549" width="11.42578125" style="63"/>
    <col min="1550" max="1550" width="14.140625" style="63" bestFit="1" customWidth="1"/>
    <col min="1551" max="1792" width="11.42578125" style="63"/>
    <col min="1793" max="1793" width="1.7109375" style="63" customWidth="1"/>
    <col min="1794" max="1794" width="6" style="63" bestFit="1" customWidth="1"/>
    <col min="1795" max="1795" width="8.7109375" style="63" customWidth="1"/>
    <col min="1796" max="1796" width="48.42578125" style="63" customWidth="1"/>
    <col min="1797" max="1797" width="14.28515625" style="63" customWidth="1"/>
    <col min="1798" max="1798" width="12.85546875" style="63" bestFit="1" customWidth="1"/>
    <col min="1799" max="1799" width="14" style="63" customWidth="1"/>
    <col min="1800" max="1800" width="9.7109375" style="63" customWidth="1"/>
    <col min="1801" max="1801" width="11.5703125" style="63" customWidth="1"/>
    <col min="1802" max="1802" width="10.42578125" style="63" customWidth="1"/>
    <col min="1803" max="1803" width="9.42578125" style="63" bestFit="1" customWidth="1"/>
    <col min="1804" max="1804" width="18.42578125" style="63" customWidth="1"/>
    <col min="1805" max="1805" width="11.42578125" style="63"/>
    <col min="1806" max="1806" width="14.140625" style="63" bestFit="1" customWidth="1"/>
    <col min="1807" max="2048" width="11.42578125" style="63"/>
    <col min="2049" max="2049" width="1.7109375" style="63" customWidth="1"/>
    <col min="2050" max="2050" width="6" style="63" bestFit="1" customWidth="1"/>
    <col min="2051" max="2051" width="8.7109375" style="63" customWidth="1"/>
    <col min="2052" max="2052" width="48.42578125" style="63" customWidth="1"/>
    <col min="2053" max="2053" width="14.28515625" style="63" customWidth="1"/>
    <col min="2054" max="2054" width="12.85546875" style="63" bestFit="1" customWidth="1"/>
    <col min="2055" max="2055" width="14" style="63" customWidth="1"/>
    <col min="2056" max="2056" width="9.7109375" style="63" customWidth="1"/>
    <col min="2057" max="2057" width="11.5703125" style="63" customWidth="1"/>
    <col min="2058" max="2058" width="10.42578125" style="63" customWidth="1"/>
    <col min="2059" max="2059" width="9.42578125" style="63" bestFit="1" customWidth="1"/>
    <col min="2060" max="2060" width="18.42578125" style="63" customWidth="1"/>
    <col min="2061" max="2061" width="11.42578125" style="63"/>
    <col min="2062" max="2062" width="14.140625" style="63" bestFit="1" customWidth="1"/>
    <col min="2063" max="2304" width="11.42578125" style="63"/>
    <col min="2305" max="2305" width="1.7109375" style="63" customWidth="1"/>
    <col min="2306" max="2306" width="6" style="63" bestFit="1" customWidth="1"/>
    <col min="2307" max="2307" width="8.7109375" style="63" customWidth="1"/>
    <col min="2308" max="2308" width="48.42578125" style="63" customWidth="1"/>
    <col min="2309" max="2309" width="14.28515625" style="63" customWidth="1"/>
    <col min="2310" max="2310" width="12.85546875" style="63" bestFit="1" customWidth="1"/>
    <col min="2311" max="2311" width="14" style="63" customWidth="1"/>
    <col min="2312" max="2312" width="9.7109375" style="63" customWidth="1"/>
    <col min="2313" max="2313" width="11.5703125" style="63" customWidth="1"/>
    <col min="2314" max="2314" width="10.42578125" style="63" customWidth="1"/>
    <col min="2315" max="2315" width="9.42578125" style="63" bestFit="1" customWidth="1"/>
    <col min="2316" max="2316" width="18.42578125" style="63" customWidth="1"/>
    <col min="2317" max="2317" width="11.42578125" style="63"/>
    <col min="2318" max="2318" width="14.140625" style="63" bestFit="1" customWidth="1"/>
    <col min="2319" max="2560" width="11.42578125" style="63"/>
    <col min="2561" max="2561" width="1.7109375" style="63" customWidth="1"/>
    <col min="2562" max="2562" width="6" style="63" bestFit="1" customWidth="1"/>
    <col min="2563" max="2563" width="8.7109375" style="63" customWidth="1"/>
    <col min="2564" max="2564" width="48.42578125" style="63" customWidth="1"/>
    <col min="2565" max="2565" width="14.28515625" style="63" customWidth="1"/>
    <col min="2566" max="2566" width="12.85546875" style="63" bestFit="1" customWidth="1"/>
    <col min="2567" max="2567" width="14" style="63" customWidth="1"/>
    <col min="2568" max="2568" width="9.7109375" style="63" customWidth="1"/>
    <col min="2569" max="2569" width="11.5703125" style="63" customWidth="1"/>
    <col min="2570" max="2570" width="10.42578125" style="63" customWidth="1"/>
    <col min="2571" max="2571" width="9.42578125" style="63" bestFit="1" customWidth="1"/>
    <col min="2572" max="2572" width="18.42578125" style="63" customWidth="1"/>
    <col min="2573" max="2573" width="11.42578125" style="63"/>
    <col min="2574" max="2574" width="14.140625" style="63" bestFit="1" customWidth="1"/>
    <col min="2575" max="2816" width="11.42578125" style="63"/>
    <col min="2817" max="2817" width="1.7109375" style="63" customWidth="1"/>
    <col min="2818" max="2818" width="6" style="63" bestFit="1" customWidth="1"/>
    <col min="2819" max="2819" width="8.7109375" style="63" customWidth="1"/>
    <col min="2820" max="2820" width="48.42578125" style="63" customWidth="1"/>
    <col min="2821" max="2821" width="14.28515625" style="63" customWidth="1"/>
    <col min="2822" max="2822" width="12.85546875" style="63" bestFit="1" customWidth="1"/>
    <col min="2823" max="2823" width="14" style="63" customWidth="1"/>
    <col min="2824" max="2824" width="9.7109375" style="63" customWidth="1"/>
    <col min="2825" max="2825" width="11.5703125" style="63" customWidth="1"/>
    <col min="2826" max="2826" width="10.42578125" style="63" customWidth="1"/>
    <col min="2827" max="2827" width="9.42578125" style="63" bestFit="1" customWidth="1"/>
    <col min="2828" max="2828" width="18.42578125" style="63" customWidth="1"/>
    <col min="2829" max="2829" width="11.42578125" style="63"/>
    <col min="2830" max="2830" width="14.140625" style="63" bestFit="1" customWidth="1"/>
    <col min="2831" max="3072" width="11.42578125" style="63"/>
    <col min="3073" max="3073" width="1.7109375" style="63" customWidth="1"/>
    <col min="3074" max="3074" width="6" style="63" bestFit="1" customWidth="1"/>
    <col min="3075" max="3075" width="8.7109375" style="63" customWidth="1"/>
    <col min="3076" max="3076" width="48.42578125" style="63" customWidth="1"/>
    <col min="3077" max="3077" width="14.28515625" style="63" customWidth="1"/>
    <col min="3078" max="3078" width="12.85546875" style="63" bestFit="1" customWidth="1"/>
    <col min="3079" max="3079" width="14" style="63" customWidth="1"/>
    <col min="3080" max="3080" width="9.7109375" style="63" customWidth="1"/>
    <col min="3081" max="3081" width="11.5703125" style="63" customWidth="1"/>
    <col min="3082" max="3082" width="10.42578125" style="63" customWidth="1"/>
    <col min="3083" max="3083" width="9.42578125" style="63" bestFit="1" customWidth="1"/>
    <col min="3084" max="3084" width="18.42578125" style="63" customWidth="1"/>
    <col min="3085" max="3085" width="11.42578125" style="63"/>
    <col min="3086" max="3086" width="14.140625" style="63" bestFit="1" customWidth="1"/>
    <col min="3087" max="3328" width="11.42578125" style="63"/>
    <col min="3329" max="3329" width="1.7109375" style="63" customWidth="1"/>
    <col min="3330" max="3330" width="6" style="63" bestFit="1" customWidth="1"/>
    <col min="3331" max="3331" width="8.7109375" style="63" customWidth="1"/>
    <col min="3332" max="3332" width="48.42578125" style="63" customWidth="1"/>
    <col min="3333" max="3333" width="14.28515625" style="63" customWidth="1"/>
    <col min="3334" max="3334" width="12.85546875" style="63" bestFit="1" customWidth="1"/>
    <col min="3335" max="3335" width="14" style="63" customWidth="1"/>
    <col min="3336" max="3336" width="9.7109375" style="63" customWidth="1"/>
    <col min="3337" max="3337" width="11.5703125" style="63" customWidth="1"/>
    <col min="3338" max="3338" width="10.42578125" style="63" customWidth="1"/>
    <col min="3339" max="3339" width="9.42578125" style="63" bestFit="1" customWidth="1"/>
    <col min="3340" max="3340" width="18.42578125" style="63" customWidth="1"/>
    <col min="3341" max="3341" width="11.42578125" style="63"/>
    <col min="3342" max="3342" width="14.140625" style="63" bestFit="1" customWidth="1"/>
    <col min="3343" max="3584" width="11.42578125" style="63"/>
    <col min="3585" max="3585" width="1.7109375" style="63" customWidth="1"/>
    <col min="3586" max="3586" width="6" style="63" bestFit="1" customWidth="1"/>
    <col min="3587" max="3587" width="8.7109375" style="63" customWidth="1"/>
    <col min="3588" max="3588" width="48.42578125" style="63" customWidth="1"/>
    <col min="3589" max="3589" width="14.28515625" style="63" customWidth="1"/>
    <col min="3590" max="3590" width="12.85546875" style="63" bestFit="1" customWidth="1"/>
    <col min="3591" max="3591" width="14" style="63" customWidth="1"/>
    <col min="3592" max="3592" width="9.7109375" style="63" customWidth="1"/>
    <col min="3593" max="3593" width="11.5703125" style="63" customWidth="1"/>
    <col min="3594" max="3594" width="10.42578125" style="63" customWidth="1"/>
    <col min="3595" max="3595" width="9.42578125" style="63" bestFit="1" customWidth="1"/>
    <col min="3596" max="3596" width="18.42578125" style="63" customWidth="1"/>
    <col min="3597" max="3597" width="11.42578125" style="63"/>
    <col min="3598" max="3598" width="14.140625" style="63" bestFit="1" customWidth="1"/>
    <col min="3599" max="3840" width="11.42578125" style="63"/>
    <col min="3841" max="3841" width="1.7109375" style="63" customWidth="1"/>
    <col min="3842" max="3842" width="6" style="63" bestFit="1" customWidth="1"/>
    <col min="3843" max="3843" width="8.7109375" style="63" customWidth="1"/>
    <col min="3844" max="3844" width="48.42578125" style="63" customWidth="1"/>
    <col min="3845" max="3845" width="14.28515625" style="63" customWidth="1"/>
    <col min="3846" max="3846" width="12.85546875" style="63" bestFit="1" customWidth="1"/>
    <col min="3847" max="3847" width="14" style="63" customWidth="1"/>
    <col min="3848" max="3848" width="9.7109375" style="63" customWidth="1"/>
    <col min="3849" max="3849" width="11.5703125" style="63" customWidth="1"/>
    <col min="3850" max="3850" width="10.42578125" style="63" customWidth="1"/>
    <col min="3851" max="3851" width="9.42578125" style="63" bestFit="1" customWidth="1"/>
    <col min="3852" max="3852" width="18.42578125" style="63" customWidth="1"/>
    <col min="3853" max="3853" width="11.42578125" style="63"/>
    <col min="3854" max="3854" width="14.140625" style="63" bestFit="1" customWidth="1"/>
    <col min="3855" max="4096" width="11.42578125" style="63"/>
    <col min="4097" max="4097" width="1.7109375" style="63" customWidth="1"/>
    <col min="4098" max="4098" width="6" style="63" bestFit="1" customWidth="1"/>
    <col min="4099" max="4099" width="8.7109375" style="63" customWidth="1"/>
    <col min="4100" max="4100" width="48.42578125" style="63" customWidth="1"/>
    <col min="4101" max="4101" width="14.28515625" style="63" customWidth="1"/>
    <col min="4102" max="4102" width="12.85546875" style="63" bestFit="1" customWidth="1"/>
    <col min="4103" max="4103" width="14" style="63" customWidth="1"/>
    <col min="4104" max="4104" width="9.7109375" style="63" customWidth="1"/>
    <col min="4105" max="4105" width="11.5703125" style="63" customWidth="1"/>
    <col min="4106" max="4106" width="10.42578125" style="63" customWidth="1"/>
    <col min="4107" max="4107" width="9.42578125" style="63" bestFit="1" customWidth="1"/>
    <col min="4108" max="4108" width="18.42578125" style="63" customWidth="1"/>
    <col min="4109" max="4109" width="11.42578125" style="63"/>
    <col min="4110" max="4110" width="14.140625" style="63" bestFit="1" customWidth="1"/>
    <col min="4111" max="4352" width="11.42578125" style="63"/>
    <col min="4353" max="4353" width="1.7109375" style="63" customWidth="1"/>
    <col min="4354" max="4354" width="6" style="63" bestFit="1" customWidth="1"/>
    <col min="4355" max="4355" width="8.7109375" style="63" customWidth="1"/>
    <col min="4356" max="4356" width="48.42578125" style="63" customWidth="1"/>
    <col min="4357" max="4357" width="14.28515625" style="63" customWidth="1"/>
    <col min="4358" max="4358" width="12.85546875" style="63" bestFit="1" customWidth="1"/>
    <col min="4359" max="4359" width="14" style="63" customWidth="1"/>
    <col min="4360" max="4360" width="9.7109375" style="63" customWidth="1"/>
    <col min="4361" max="4361" width="11.5703125" style="63" customWidth="1"/>
    <col min="4362" max="4362" width="10.42578125" style="63" customWidth="1"/>
    <col min="4363" max="4363" width="9.42578125" style="63" bestFit="1" customWidth="1"/>
    <col min="4364" max="4364" width="18.42578125" style="63" customWidth="1"/>
    <col min="4365" max="4365" width="11.42578125" style="63"/>
    <col min="4366" max="4366" width="14.140625" style="63" bestFit="1" customWidth="1"/>
    <col min="4367" max="4608" width="11.42578125" style="63"/>
    <col min="4609" max="4609" width="1.7109375" style="63" customWidth="1"/>
    <col min="4610" max="4610" width="6" style="63" bestFit="1" customWidth="1"/>
    <col min="4611" max="4611" width="8.7109375" style="63" customWidth="1"/>
    <col min="4612" max="4612" width="48.42578125" style="63" customWidth="1"/>
    <col min="4613" max="4613" width="14.28515625" style="63" customWidth="1"/>
    <col min="4614" max="4614" width="12.85546875" style="63" bestFit="1" customWidth="1"/>
    <col min="4615" max="4615" width="14" style="63" customWidth="1"/>
    <col min="4616" max="4616" width="9.7109375" style="63" customWidth="1"/>
    <col min="4617" max="4617" width="11.5703125" style="63" customWidth="1"/>
    <col min="4618" max="4618" width="10.42578125" style="63" customWidth="1"/>
    <col min="4619" max="4619" width="9.42578125" style="63" bestFit="1" customWidth="1"/>
    <col min="4620" max="4620" width="18.42578125" style="63" customWidth="1"/>
    <col min="4621" max="4621" width="11.42578125" style="63"/>
    <col min="4622" max="4622" width="14.140625" style="63" bestFit="1" customWidth="1"/>
    <col min="4623" max="4864" width="11.42578125" style="63"/>
    <col min="4865" max="4865" width="1.7109375" style="63" customWidth="1"/>
    <col min="4866" max="4866" width="6" style="63" bestFit="1" customWidth="1"/>
    <col min="4867" max="4867" width="8.7109375" style="63" customWidth="1"/>
    <col min="4868" max="4868" width="48.42578125" style="63" customWidth="1"/>
    <col min="4869" max="4869" width="14.28515625" style="63" customWidth="1"/>
    <col min="4870" max="4870" width="12.85546875" style="63" bestFit="1" customWidth="1"/>
    <col min="4871" max="4871" width="14" style="63" customWidth="1"/>
    <col min="4872" max="4872" width="9.7109375" style="63" customWidth="1"/>
    <col min="4873" max="4873" width="11.5703125" style="63" customWidth="1"/>
    <col min="4874" max="4874" width="10.42578125" style="63" customWidth="1"/>
    <col min="4875" max="4875" width="9.42578125" style="63" bestFit="1" customWidth="1"/>
    <col min="4876" max="4876" width="18.42578125" style="63" customWidth="1"/>
    <col min="4877" max="4877" width="11.42578125" style="63"/>
    <col min="4878" max="4878" width="14.140625" style="63" bestFit="1" customWidth="1"/>
    <col min="4879" max="5120" width="11.42578125" style="63"/>
    <col min="5121" max="5121" width="1.7109375" style="63" customWidth="1"/>
    <col min="5122" max="5122" width="6" style="63" bestFit="1" customWidth="1"/>
    <col min="5123" max="5123" width="8.7109375" style="63" customWidth="1"/>
    <col min="5124" max="5124" width="48.42578125" style="63" customWidth="1"/>
    <col min="5125" max="5125" width="14.28515625" style="63" customWidth="1"/>
    <col min="5126" max="5126" width="12.85546875" style="63" bestFit="1" customWidth="1"/>
    <col min="5127" max="5127" width="14" style="63" customWidth="1"/>
    <col min="5128" max="5128" width="9.7109375" style="63" customWidth="1"/>
    <col min="5129" max="5129" width="11.5703125" style="63" customWidth="1"/>
    <col min="5130" max="5130" width="10.42578125" style="63" customWidth="1"/>
    <col min="5131" max="5131" width="9.42578125" style="63" bestFit="1" customWidth="1"/>
    <col min="5132" max="5132" width="18.42578125" style="63" customWidth="1"/>
    <col min="5133" max="5133" width="11.42578125" style="63"/>
    <col min="5134" max="5134" width="14.140625" style="63" bestFit="1" customWidth="1"/>
    <col min="5135" max="5376" width="11.42578125" style="63"/>
    <col min="5377" max="5377" width="1.7109375" style="63" customWidth="1"/>
    <col min="5378" max="5378" width="6" style="63" bestFit="1" customWidth="1"/>
    <col min="5379" max="5379" width="8.7109375" style="63" customWidth="1"/>
    <col min="5380" max="5380" width="48.42578125" style="63" customWidth="1"/>
    <col min="5381" max="5381" width="14.28515625" style="63" customWidth="1"/>
    <col min="5382" max="5382" width="12.85546875" style="63" bestFit="1" customWidth="1"/>
    <col min="5383" max="5383" width="14" style="63" customWidth="1"/>
    <col min="5384" max="5384" width="9.7109375" style="63" customWidth="1"/>
    <col min="5385" max="5385" width="11.5703125" style="63" customWidth="1"/>
    <col min="5386" max="5386" width="10.42578125" style="63" customWidth="1"/>
    <col min="5387" max="5387" width="9.42578125" style="63" bestFit="1" customWidth="1"/>
    <col min="5388" max="5388" width="18.42578125" style="63" customWidth="1"/>
    <col min="5389" max="5389" width="11.42578125" style="63"/>
    <col min="5390" max="5390" width="14.140625" style="63" bestFit="1" customWidth="1"/>
    <col min="5391" max="5632" width="11.42578125" style="63"/>
    <col min="5633" max="5633" width="1.7109375" style="63" customWidth="1"/>
    <col min="5634" max="5634" width="6" style="63" bestFit="1" customWidth="1"/>
    <col min="5635" max="5635" width="8.7109375" style="63" customWidth="1"/>
    <col min="5636" max="5636" width="48.42578125" style="63" customWidth="1"/>
    <col min="5637" max="5637" width="14.28515625" style="63" customWidth="1"/>
    <col min="5638" max="5638" width="12.85546875" style="63" bestFit="1" customWidth="1"/>
    <col min="5639" max="5639" width="14" style="63" customWidth="1"/>
    <col min="5640" max="5640" width="9.7109375" style="63" customWidth="1"/>
    <col min="5641" max="5641" width="11.5703125" style="63" customWidth="1"/>
    <col min="5642" max="5642" width="10.42578125" style="63" customWidth="1"/>
    <col min="5643" max="5643" width="9.42578125" style="63" bestFit="1" customWidth="1"/>
    <col min="5644" max="5644" width="18.42578125" style="63" customWidth="1"/>
    <col min="5645" max="5645" width="11.42578125" style="63"/>
    <col min="5646" max="5646" width="14.140625" style="63" bestFit="1" customWidth="1"/>
    <col min="5647" max="5888" width="11.42578125" style="63"/>
    <col min="5889" max="5889" width="1.7109375" style="63" customWidth="1"/>
    <col min="5890" max="5890" width="6" style="63" bestFit="1" customWidth="1"/>
    <col min="5891" max="5891" width="8.7109375" style="63" customWidth="1"/>
    <col min="5892" max="5892" width="48.42578125" style="63" customWidth="1"/>
    <col min="5893" max="5893" width="14.28515625" style="63" customWidth="1"/>
    <col min="5894" max="5894" width="12.85546875" style="63" bestFit="1" customWidth="1"/>
    <col min="5895" max="5895" width="14" style="63" customWidth="1"/>
    <col min="5896" max="5896" width="9.7109375" style="63" customWidth="1"/>
    <col min="5897" max="5897" width="11.5703125" style="63" customWidth="1"/>
    <col min="5898" max="5898" width="10.42578125" style="63" customWidth="1"/>
    <col min="5899" max="5899" width="9.42578125" style="63" bestFit="1" customWidth="1"/>
    <col min="5900" max="5900" width="18.42578125" style="63" customWidth="1"/>
    <col min="5901" max="5901" width="11.42578125" style="63"/>
    <col min="5902" max="5902" width="14.140625" style="63" bestFit="1" customWidth="1"/>
    <col min="5903" max="6144" width="11.42578125" style="63"/>
    <col min="6145" max="6145" width="1.7109375" style="63" customWidth="1"/>
    <col min="6146" max="6146" width="6" style="63" bestFit="1" customWidth="1"/>
    <col min="6147" max="6147" width="8.7109375" style="63" customWidth="1"/>
    <col min="6148" max="6148" width="48.42578125" style="63" customWidth="1"/>
    <col min="6149" max="6149" width="14.28515625" style="63" customWidth="1"/>
    <col min="6150" max="6150" width="12.85546875" style="63" bestFit="1" customWidth="1"/>
    <col min="6151" max="6151" width="14" style="63" customWidth="1"/>
    <col min="6152" max="6152" width="9.7109375" style="63" customWidth="1"/>
    <col min="6153" max="6153" width="11.5703125" style="63" customWidth="1"/>
    <col min="6154" max="6154" width="10.42578125" style="63" customWidth="1"/>
    <col min="6155" max="6155" width="9.42578125" style="63" bestFit="1" customWidth="1"/>
    <col min="6156" max="6156" width="18.42578125" style="63" customWidth="1"/>
    <col min="6157" max="6157" width="11.42578125" style="63"/>
    <col min="6158" max="6158" width="14.140625" style="63" bestFit="1" customWidth="1"/>
    <col min="6159" max="6400" width="11.42578125" style="63"/>
    <col min="6401" max="6401" width="1.7109375" style="63" customWidth="1"/>
    <col min="6402" max="6402" width="6" style="63" bestFit="1" customWidth="1"/>
    <col min="6403" max="6403" width="8.7109375" style="63" customWidth="1"/>
    <col min="6404" max="6404" width="48.42578125" style="63" customWidth="1"/>
    <col min="6405" max="6405" width="14.28515625" style="63" customWidth="1"/>
    <col min="6406" max="6406" width="12.85546875" style="63" bestFit="1" customWidth="1"/>
    <col min="6407" max="6407" width="14" style="63" customWidth="1"/>
    <col min="6408" max="6408" width="9.7109375" style="63" customWidth="1"/>
    <col min="6409" max="6409" width="11.5703125" style="63" customWidth="1"/>
    <col min="6410" max="6410" width="10.42578125" style="63" customWidth="1"/>
    <col min="6411" max="6411" width="9.42578125" style="63" bestFit="1" customWidth="1"/>
    <col min="6412" max="6412" width="18.42578125" style="63" customWidth="1"/>
    <col min="6413" max="6413" width="11.42578125" style="63"/>
    <col min="6414" max="6414" width="14.140625" style="63" bestFit="1" customWidth="1"/>
    <col min="6415" max="6656" width="11.42578125" style="63"/>
    <col min="6657" max="6657" width="1.7109375" style="63" customWidth="1"/>
    <col min="6658" max="6658" width="6" style="63" bestFit="1" customWidth="1"/>
    <col min="6659" max="6659" width="8.7109375" style="63" customWidth="1"/>
    <col min="6660" max="6660" width="48.42578125" style="63" customWidth="1"/>
    <col min="6661" max="6661" width="14.28515625" style="63" customWidth="1"/>
    <col min="6662" max="6662" width="12.85546875" style="63" bestFit="1" customWidth="1"/>
    <col min="6663" max="6663" width="14" style="63" customWidth="1"/>
    <col min="6664" max="6664" width="9.7109375" style="63" customWidth="1"/>
    <col min="6665" max="6665" width="11.5703125" style="63" customWidth="1"/>
    <col min="6666" max="6666" width="10.42578125" style="63" customWidth="1"/>
    <col min="6667" max="6667" width="9.42578125" style="63" bestFit="1" customWidth="1"/>
    <col min="6668" max="6668" width="18.42578125" style="63" customWidth="1"/>
    <col min="6669" max="6669" width="11.42578125" style="63"/>
    <col min="6670" max="6670" width="14.140625" style="63" bestFit="1" customWidth="1"/>
    <col min="6671" max="6912" width="11.42578125" style="63"/>
    <col min="6913" max="6913" width="1.7109375" style="63" customWidth="1"/>
    <col min="6914" max="6914" width="6" style="63" bestFit="1" customWidth="1"/>
    <col min="6915" max="6915" width="8.7109375" style="63" customWidth="1"/>
    <col min="6916" max="6916" width="48.42578125" style="63" customWidth="1"/>
    <col min="6917" max="6917" width="14.28515625" style="63" customWidth="1"/>
    <col min="6918" max="6918" width="12.85546875" style="63" bestFit="1" customWidth="1"/>
    <col min="6919" max="6919" width="14" style="63" customWidth="1"/>
    <col min="6920" max="6920" width="9.7109375" style="63" customWidth="1"/>
    <col min="6921" max="6921" width="11.5703125" style="63" customWidth="1"/>
    <col min="6922" max="6922" width="10.42578125" style="63" customWidth="1"/>
    <col min="6923" max="6923" width="9.42578125" style="63" bestFit="1" customWidth="1"/>
    <col min="6924" max="6924" width="18.42578125" style="63" customWidth="1"/>
    <col min="6925" max="6925" width="11.42578125" style="63"/>
    <col min="6926" max="6926" width="14.140625" style="63" bestFit="1" customWidth="1"/>
    <col min="6927" max="7168" width="11.42578125" style="63"/>
    <col min="7169" max="7169" width="1.7109375" style="63" customWidth="1"/>
    <col min="7170" max="7170" width="6" style="63" bestFit="1" customWidth="1"/>
    <col min="7171" max="7171" width="8.7109375" style="63" customWidth="1"/>
    <col min="7172" max="7172" width="48.42578125" style="63" customWidth="1"/>
    <col min="7173" max="7173" width="14.28515625" style="63" customWidth="1"/>
    <col min="7174" max="7174" width="12.85546875" style="63" bestFit="1" customWidth="1"/>
    <col min="7175" max="7175" width="14" style="63" customWidth="1"/>
    <col min="7176" max="7176" width="9.7109375" style="63" customWidth="1"/>
    <col min="7177" max="7177" width="11.5703125" style="63" customWidth="1"/>
    <col min="7178" max="7178" width="10.42578125" style="63" customWidth="1"/>
    <col min="7179" max="7179" width="9.42578125" style="63" bestFit="1" customWidth="1"/>
    <col min="7180" max="7180" width="18.42578125" style="63" customWidth="1"/>
    <col min="7181" max="7181" width="11.42578125" style="63"/>
    <col min="7182" max="7182" width="14.140625" style="63" bestFit="1" customWidth="1"/>
    <col min="7183" max="7424" width="11.42578125" style="63"/>
    <col min="7425" max="7425" width="1.7109375" style="63" customWidth="1"/>
    <col min="7426" max="7426" width="6" style="63" bestFit="1" customWidth="1"/>
    <col min="7427" max="7427" width="8.7109375" style="63" customWidth="1"/>
    <col min="7428" max="7428" width="48.42578125" style="63" customWidth="1"/>
    <col min="7429" max="7429" width="14.28515625" style="63" customWidth="1"/>
    <col min="7430" max="7430" width="12.85546875" style="63" bestFit="1" customWidth="1"/>
    <col min="7431" max="7431" width="14" style="63" customWidth="1"/>
    <col min="7432" max="7432" width="9.7109375" style="63" customWidth="1"/>
    <col min="7433" max="7433" width="11.5703125" style="63" customWidth="1"/>
    <col min="7434" max="7434" width="10.42578125" style="63" customWidth="1"/>
    <col min="7435" max="7435" width="9.42578125" style="63" bestFit="1" customWidth="1"/>
    <col min="7436" max="7436" width="18.42578125" style="63" customWidth="1"/>
    <col min="7437" max="7437" width="11.42578125" style="63"/>
    <col min="7438" max="7438" width="14.140625" style="63" bestFit="1" customWidth="1"/>
    <col min="7439" max="7680" width="11.42578125" style="63"/>
    <col min="7681" max="7681" width="1.7109375" style="63" customWidth="1"/>
    <col min="7682" max="7682" width="6" style="63" bestFit="1" customWidth="1"/>
    <col min="7683" max="7683" width="8.7109375" style="63" customWidth="1"/>
    <col min="7684" max="7684" width="48.42578125" style="63" customWidth="1"/>
    <col min="7685" max="7685" width="14.28515625" style="63" customWidth="1"/>
    <col min="7686" max="7686" width="12.85546875" style="63" bestFit="1" customWidth="1"/>
    <col min="7687" max="7687" width="14" style="63" customWidth="1"/>
    <col min="7688" max="7688" width="9.7109375" style="63" customWidth="1"/>
    <col min="7689" max="7689" width="11.5703125" style="63" customWidth="1"/>
    <col min="7690" max="7690" width="10.42578125" style="63" customWidth="1"/>
    <col min="7691" max="7691" width="9.42578125" style="63" bestFit="1" customWidth="1"/>
    <col min="7692" max="7692" width="18.42578125" style="63" customWidth="1"/>
    <col min="7693" max="7693" width="11.42578125" style="63"/>
    <col min="7694" max="7694" width="14.140625" style="63" bestFit="1" customWidth="1"/>
    <col min="7695" max="7936" width="11.42578125" style="63"/>
    <col min="7937" max="7937" width="1.7109375" style="63" customWidth="1"/>
    <col min="7938" max="7938" width="6" style="63" bestFit="1" customWidth="1"/>
    <col min="7939" max="7939" width="8.7109375" style="63" customWidth="1"/>
    <col min="7940" max="7940" width="48.42578125" style="63" customWidth="1"/>
    <col min="7941" max="7941" width="14.28515625" style="63" customWidth="1"/>
    <col min="7942" max="7942" width="12.85546875" style="63" bestFit="1" customWidth="1"/>
    <col min="7943" max="7943" width="14" style="63" customWidth="1"/>
    <col min="7944" max="7944" width="9.7109375" style="63" customWidth="1"/>
    <col min="7945" max="7945" width="11.5703125" style="63" customWidth="1"/>
    <col min="7946" max="7946" width="10.42578125" style="63" customWidth="1"/>
    <col min="7947" max="7947" width="9.42578125" style="63" bestFit="1" customWidth="1"/>
    <col min="7948" max="7948" width="18.42578125" style="63" customWidth="1"/>
    <col min="7949" max="7949" width="11.42578125" style="63"/>
    <col min="7950" max="7950" width="14.140625" style="63" bestFit="1" customWidth="1"/>
    <col min="7951" max="8192" width="11.42578125" style="63"/>
    <col min="8193" max="8193" width="1.7109375" style="63" customWidth="1"/>
    <col min="8194" max="8194" width="6" style="63" bestFit="1" customWidth="1"/>
    <col min="8195" max="8195" width="8.7109375" style="63" customWidth="1"/>
    <col min="8196" max="8196" width="48.42578125" style="63" customWidth="1"/>
    <col min="8197" max="8197" width="14.28515625" style="63" customWidth="1"/>
    <col min="8198" max="8198" width="12.85546875" style="63" bestFit="1" customWidth="1"/>
    <col min="8199" max="8199" width="14" style="63" customWidth="1"/>
    <col min="8200" max="8200" width="9.7109375" style="63" customWidth="1"/>
    <col min="8201" max="8201" width="11.5703125" style="63" customWidth="1"/>
    <col min="8202" max="8202" width="10.42578125" style="63" customWidth="1"/>
    <col min="8203" max="8203" width="9.42578125" style="63" bestFit="1" customWidth="1"/>
    <col min="8204" max="8204" width="18.42578125" style="63" customWidth="1"/>
    <col min="8205" max="8205" width="11.42578125" style="63"/>
    <col min="8206" max="8206" width="14.140625" style="63" bestFit="1" customWidth="1"/>
    <col min="8207" max="8448" width="11.42578125" style="63"/>
    <col min="8449" max="8449" width="1.7109375" style="63" customWidth="1"/>
    <col min="8450" max="8450" width="6" style="63" bestFit="1" customWidth="1"/>
    <col min="8451" max="8451" width="8.7109375" style="63" customWidth="1"/>
    <col min="8452" max="8452" width="48.42578125" style="63" customWidth="1"/>
    <col min="8453" max="8453" width="14.28515625" style="63" customWidth="1"/>
    <col min="8454" max="8454" width="12.85546875" style="63" bestFit="1" customWidth="1"/>
    <col min="8455" max="8455" width="14" style="63" customWidth="1"/>
    <col min="8456" max="8456" width="9.7109375" style="63" customWidth="1"/>
    <col min="8457" max="8457" width="11.5703125" style="63" customWidth="1"/>
    <col min="8458" max="8458" width="10.42578125" style="63" customWidth="1"/>
    <col min="8459" max="8459" width="9.42578125" style="63" bestFit="1" customWidth="1"/>
    <col min="8460" max="8460" width="18.42578125" style="63" customWidth="1"/>
    <col min="8461" max="8461" width="11.42578125" style="63"/>
    <col min="8462" max="8462" width="14.140625" style="63" bestFit="1" customWidth="1"/>
    <col min="8463" max="8704" width="11.42578125" style="63"/>
    <col min="8705" max="8705" width="1.7109375" style="63" customWidth="1"/>
    <col min="8706" max="8706" width="6" style="63" bestFit="1" customWidth="1"/>
    <col min="8707" max="8707" width="8.7109375" style="63" customWidth="1"/>
    <col min="8708" max="8708" width="48.42578125" style="63" customWidth="1"/>
    <col min="8709" max="8709" width="14.28515625" style="63" customWidth="1"/>
    <col min="8710" max="8710" width="12.85546875" style="63" bestFit="1" customWidth="1"/>
    <col min="8711" max="8711" width="14" style="63" customWidth="1"/>
    <col min="8712" max="8712" width="9.7109375" style="63" customWidth="1"/>
    <col min="8713" max="8713" width="11.5703125" style="63" customWidth="1"/>
    <col min="8714" max="8714" width="10.42578125" style="63" customWidth="1"/>
    <col min="8715" max="8715" width="9.42578125" style="63" bestFit="1" customWidth="1"/>
    <col min="8716" max="8716" width="18.42578125" style="63" customWidth="1"/>
    <col min="8717" max="8717" width="11.42578125" style="63"/>
    <col min="8718" max="8718" width="14.140625" style="63" bestFit="1" customWidth="1"/>
    <col min="8719" max="8960" width="11.42578125" style="63"/>
    <col min="8961" max="8961" width="1.7109375" style="63" customWidth="1"/>
    <col min="8962" max="8962" width="6" style="63" bestFit="1" customWidth="1"/>
    <col min="8963" max="8963" width="8.7109375" style="63" customWidth="1"/>
    <col min="8964" max="8964" width="48.42578125" style="63" customWidth="1"/>
    <col min="8965" max="8965" width="14.28515625" style="63" customWidth="1"/>
    <col min="8966" max="8966" width="12.85546875" style="63" bestFit="1" customWidth="1"/>
    <col min="8967" max="8967" width="14" style="63" customWidth="1"/>
    <col min="8968" max="8968" width="9.7109375" style="63" customWidth="1"/>
    <col min="8969" max="8969" width="11.5703125" style="63" customWidth="1"/>
    <col min="8970" max="8970" width="10.42578125" style="63" customWidth="1"/>
    <col min="8971" max="8971" width="9.42578125" style="63" bestFit="1" customWidth="1"/>
    <col min="8972" max="8972" width="18.42578125" style="63" customWidth="1"/>
    <col min="8973" max="8973" width="11.42578125" style="63"/>
    <col min="8974" max="8974" width="14.140625" style="63" bestFit="1" customWidth="1"/>
    <col min="8975" max="9216" width="11.42578125" style="63"/>
    <col min="9217" max="9217" width="1.7109375" style="63" customWidth="1"/>
    <col min="9218" max="9218" width="6" style="63" bestFit="1" customWidth="1"/>
    <col min="9219" max="9219" width="8.7109375" style="63" customWidth="1"/>
    <col min="9220" max="9220" width="48.42578125" style="63" customWidth="1"/>
    <col min="9221" max="9221" width="14.28515625" style="63" customWidth="1"/>
    <col min="9222" max="9222" width="12.85546875" style="63" bestFit="1" customWidth="1"/>
    <col min="9223" max="9223" width="14" style="63" customWidth="1"/>
    <col min="9224" max="9224" width="9.7109375" style="63" customWidth="1"/>
    <col min="9225" max="9225" width="11.5703125" style="63" customWidth="1"/>
    <col min="9226" max="9226" width="10.42578125" style="63" customWidth="1"/>
    <col min="9227" max="9227" width="9.42578125" style="63" bestFit="1" customWidth="1"/>
    <col min="9228" max="9228" width="18.42578125" style="63" customWidth="1"/>
    <col min="9229" max="9229" width="11.42578125" style="63"/>
    <col min="9230" max="9230" width="14.140625" style="63" bestFit="1" customWidth="1"/>
    <col min="9231" max="9472" width="11.42578125" style="63"/>
    <col min="9473" max="9473" width="1.7109375" style="63" customWidth="1"/>
    <col min="9474" max="9474" width="6" style="63" bestFit="1" customWidth="1"/>
    <col min="9475" max="9475" width="8.7109375" style="63" customWidth="1"/>
    <col min="9476" max="9476" width="48.42578125" style="63" customWidth="1"/>
    <col min="9477" max="9477" width="14.28515625" style="63" customWidth="1"/>
    <col min="9478" max="9478" width="12.85546875" style="63" bestFit="1" customWidth="1"/>
    <col min="9479" max="9479" width="14" style="63" customWidth="1"/>
    <col min="9480" max="9480" width="9.7109375" style="63" customWidth="1"/>
    <col min="9481" max="9481" width="11.5703125" style="63" customWidth="1"/>
    <col min="9482" max="9482" width="10.42578125" style="63" customWidth="1"/>
    <col min="9483" max="9483" width="9.42578125" style="63" bestFit="1" customWidth="1"/>
    <col min="9484" max="9484" width="18.42578125" style="63" customWidth="1"/>
    <col min="9485" max="9485" width="11.42578125" style="63"/>
    <col min="9486" max="9486" width="14.140625" style="63" bestFit="1" customWidth="1"/>
    <col min="9487" max="9728" width="11.42578125" style="63"/>
    <col min="9729" max="9729" width="1.7109375" style="63" customWidth="1"/>
    <col min="9730" max="9730" width="6" style="63" bestFit="1" customWidth="1"/>
    <col min="9731" max="9731" width="8.7109375" style="63" customWidth="1"/>
    <col min="9732" max="9732" width="48.42578125" style="63" customWidth="1"/>
    <col min="9733" max="9733" width="14.28515625" style="63" customWidth="1"/>
    <col min="9734" max="9734" width="12.85546875" style="63" bestFit="1" customWidth="1"/>
    <col min="9735" max="9735" width="14" style="63" customWidth="1"/>
    <col min="9736" max="9736" width="9.7109375" style="63" customWidth="1"/>
    <col min="9737" max="9737" width="11.5703125" style="63" customWidth="1"/>
    <col min="9738" max="9738" width="10.42578125" style="63" customWidth="1"/>
    <col min="9739" max="9739" width="9.42578125" style="63" bestFit="1" customWidth="1"/>
    <col min="9740" max="9740" width="18.42578125" style="63" customWidth="1"/>
    <col min="9741" max="9741" width="11.42578125" style="63"/>
    <col min="9742" max="9742" width="14.140625" style="63" bestFit="1" customWidth="1"/>
    <col min="9743" max="9984" width="11.42578125" style="63"/>
    <col min="9985" max="9985" width="1.7109375" style="63" customWidth="1"/>
    <col min="9986" max="9986" width="6" style="63" bestFit="1" customWidth="1"/>
    <col min="9987" max="9987" width="8.7109375" style="63" customWidth="1"/>
    <col min="9988" max="9988" width="48.42578125" style="63" customWidth="1"/>
    <col min="9989" max="9989" width="14.28515625" style="63" customWidth="1"/>
    <col min="9990" max="9990" width="12.85546875" style="63" bestFit="1" customWidth="1"/>
    <col min="9991" max="9991" width="14" style="63" customWidth="1"/>
    <col min="9992" max="9992" width="9.7109375" style="63" customWidth="1"/>
    <col min="9993" max="9993" width="11.5703125" style="63" customWidth="1"/>
    <col min="9994" max="9994" width="10.42578125" style="63" customWidth="1"/>
    <col min="9995" max="9995" width="9.42578125" style="63" bestFit="1" customWidth="1"/>
    <col min="9996" max="9996" width="18.42578125" style="63" customWidth="1"/>
    <col min="9997" max="9997" width="11.42578125" style="63"/>
    <col min="9998" max="9998" width="14.140625" style="63" bestFit="1" customWidth="1"/>
    <col min="9999" max="10240" width="11.42578125" style="63"/>
    <col min="10241" max="10241" width="1.7109375" style="63" customWidth="1"/>
    <col min="10242" max="10242" width="6" style="63" bestFit="1" customWidth="1"/>
    <col min="10243" max="10243" width="8.7109375" style="63" customWidth="1"/>
    <col min="10244" max="10244" width="48.42578125" style="63" customWidth="1"/>
    <col min="10245" max="10245" width="14.28515625" style="63" customWidth="1"/>
    <col min="10246" max="10246" width="12.85546875" style="63" bestFit="1" customWidth="1"/>
    <col min="10247" max="10247" width="14" style="63" customWidth="1"/>
    <col min="10248" max="10248" width="9.7109375" style="63" customWidth="1"/>
    <col min="10249" max="10249" width="11.5703125" style="63" customWidth="1"/>
    <col min="10250" max="10250" width="10.42578125" style="63" customWidth="1"/>
    <col min="10251" max="10251" width="9.42578125" style="63" bestFit="1" customWidth="1"/>
    <col min="10252" max="10252" width="18.42578125" style="63" customWidth="1"/>
    <col min="10253" max="10253" width="11.42578125" style="63"/>
    <col min="10254" max="10254" width="14.140625" style="63" bestFit="1" customWidth="1"/>
    <col min="10255" max="10496" width="11.42578125" style="63"/>
    <col min="10497" max="10497" width="1.7109375" style="63" customWidth="1"/>
    <col min="10498" max="10498" width="6" style="63" bestFit="1" customWidth="1"/>
    <col min="10499" max="10499" width="8.7109375" style="63" customWidth="1"/>
    <col min="10500" max="10500" width="48.42578125" style="63" customWidth="1"/>
    <col min="10501" max="10501" width="14.28515625" style="63" customWidth="1"/>
    <col min="10502" max="10502" width="12.85546875" style="63" bestFit="1" customWidth="1"/>
    <col min="10503" max="10503" width="14" style="63" customWidth="1"/>
    <col min="10504" max="10504" width="9.7109375" style="63" customWidth="1"/>
    <col min="10505" max="10505" width="11.5703125" style="63" customWidth="1"/>
    <col min="10506" max="10506" width="10.42578125" style="63" customWidth="1"/>
    <col min="10507" max="10507" width="9.42578125" style="63" bestFit="1" customWidth="1"/>
    <col min="10508" max="10508" width="18.42578125" style="63" customWidth="1"/>
    <col min="10509" max="10509" width="11.42578125" style="63"/>
    <col min="10510" max="10510" width="14.140625" style="63" bestFit="1" customWidth="1"/>
    <col min="10511" max="10752" width="11.42578125" style="63"/>
    <col min="10753" max="10753" width="1.7109375" style="63" customWidth="1"/>
    <col min="10754" max="10754" width="6" style="63" bestFit="1" customWidth="1"/>
    <col min="10755" max="10755" width="8.7109375" style="63" customWidth="1"/>
    <col min="10756" max="10756" width="48.42578125" style="63" customWidth="1"/>
    <col min="10757" max="10757" width="14.28515625" style="63" customWidth="1"/>
    <col min="10758" max="10758" width="12.85546875" style="63" bestFit="1" customWidth="1"/>
    <col min="10759" max="10759" width="14" style="63" customWidth="1"/>
    <col min="10760" max="10760" width="9.7109375" style="63" customWidth="1"/>
    <col min="10761" max="10761" width="11.5703125" style="63" customWidth="1"/>
    <col min="10762" max="10762" width="10.42578125" style="63" customWidth="1"/>
    <col min="10763" max="10763" width="9.42578125" style="63" bestFit="1" customWidth="1"/>
    <col min="10764" max="10764" width="18.42578125" style="63" customWidth="1"/>
    <col min="10765" max="10765" width="11.42578125" style="63"/>
    <col min="10766" max="10766" width="14.140625" style="63" bestFit="1" customWidth="1"/>
    <col min="10767" max="11008" width="11.42578125" style="63"/>
    <col min="11009" max="11009" width="1.7109375" style="63" customWidth="1"/>
    <col min="11010" max="11010" width="6" style="63" bestFit="1" customWidth="1"/>
    <col min="11011" max="11011" width="8.7109375" style="63" customWidth="1"/>
    <col min="11012" max="11012" width="48.42578125" style="63" customWidth="1"/>
    <col min="11013" max="11013" width="14.28515625" style="63" customWidth="1"/>
    <col min="11014" max="11014" width="12.85546875" style="63" bestFit="1" customWidth="1"/>
    <col min="11015" max="11015" width="14" style="63" customWidth="1"/>
    <col min="11016" max="11016" width="9.7109375" style="63" customWidth="1"/>
    <col min="11017" max="11017" width="11.5703125" style="63" customWidth="1"/>
    <col min="11018" max="11018" width="10.42578125" style="63" customWidth="1"/>
    <col min="11019" max="11019" width="9.42578125" style="63" bestFit="1" customWidth="1"/>
    <col min="11020" max="11020" width="18.42578125" style="63" customWidth="1"/>
    <col min="11021" max="11021" width="11.42578125" style="63"/>
    <col min="11022" max="11022" width="14.140625" style="63" bestFit="1" customWidth="1"/>
    <col min="11023" max="11264" width="11.42578125" style="63"/>
    <col min="11265" max="11265" width="1.7109375" style="63" customWidth="1"/>
    <col min="11266" max="11266" width="6" style="63" bestFit="1" customWidth="1"/>
    <col min="11267" max="11267" width="8.7109375" style="63" customWidth="1"/>
    <col min="11268" max="11268" width="48.42578125" style="63" customWidth="1"/>
    <col min="11269" max="11269" width="14.28515625" style="63" customWidth="1"/>
    <col min="11270" max="11270" width="12.85546875" style="63" bestFit="1" customWidth="1"/>
    <col min="11271" max="11271" width="14" style="63" customWidth="1"/>
    <col min="11272" max="11272" width="9.7109375" style="63" customWidth="1"/>
    <col min="11273" max="11273" width="11.5703125" style="63" customWidth="1"/>
    <col min="11274" max="11274" width="10.42578125" style="63" customWidth="1"/>
    <col min="11275" max="11275" width="9.42578125" style="63" bestFit="1" customWidth="1"/>
    <col min="11276" max="11276" width="18.42578125" style="63" customWidth="1"/>
    <col min="11277" max="11277" width="11.42578125" style="63"/>
    <col min="11278" max="11278" width="14.140625" style="63" bestFit="1" customWidth="1"/>
    <col min="11279" max="11520" width="11.42578125" style="63"/>
    <col min="11521" max="11521" width="1.7109375" style="63" customWidth="1"/>
    <col min="11522" max="11522" width="6" style="63" bestFit="1" customWidth="1"/>
    <col min="11523" max="11523" width="8.7109375" style="63" customWidth="1"/>
    <col min="11524" max="11524" width="48.42578125" style="63" customWidth="1"/>
    <col min="11525" max="11525" width="14.28515625" style="63" customWidth="1"/>
    <col min="11526" max="11526" width="12.85546875" style="63" bestFit="1" customWidth="1"/>
    <col min="11527" max="11527" width="14" style="63" customWidth="1"/>
    <col min="11528" max="11528" width="9.7109375" style="63" customWidth="1"/>
    <col min="11529" max="11529" width="11.5703125" style="63" customWidth="1"/>
    <col min="11530" max="11530" width="10.42578125" style="63" customWidth="1"/>
    <col min="11531" max="11531" width="9.42578125" style="63" bestFit="1" customWidth="1"/>
    <col min="11532" max="11532" width="18.42578125" style="63" customWidth="1"/>
    <col min="11533" max="11533" width="11.42578125" style="63"/>
    <col min="11534" max="11534" width="14.140625" style="63" bestFit="1" customWidth="1"/>
    <col min="11535" max="11776" width="11.42578125" style="63"/>
    <col min="11777" max="11777" width="1.7109375" style="63" customWidth="1"/>
    <col min="11778" max="11778" width="6" style="63" bestFit="1" customWidth="1"/>
    <col min="11779" max="11779" width="8.7109375" style="63" customWidth="1"/>
    <col min="11780" max="11780" width="48.42578125" style="63" customWidth="1"/>
    <col min="11781" max="11781" width="14.28515625" style="63" customWidth="1"/>
    <col min="11782" max="11782" width="12.85546875" style="63" bestFit="1" customWidth="1"/>
    <col min="11783" max="11783" width="14" style="63" customWidth="1"/>
    <col min="11784" max="11784" width="9.7109375" style="63" customWidth="1"/>
    <col min="11785" max="11785" width="11.5703125" style="63" customWidth="1"/>
    <col min="11786" max="11786" width="10.42578125" style="63" customWidth="1"/>
    <col min="11787" max="11787" width="9.42578125" style="63" bestFit="1" customWidth="1"/>
    <col min="11788" max="11788" width="18.42578125" style="63" customWidth="1"/>
    <col min="11789" max="11789" width="11.42578125" style="63"/>
    <col min="11790" max="11790" width="14.140625" style="63" bestFit="1" customWidth="1"/>
    <col min="11791" max="12032" width="11.42578125" style="63"/>
    <col min="12033" max="12033" width="1.7109375" style="63" customWidth="1"/>
    <col min="12034" max="12034" width="6" style="63" bestFit="1" customWidth="1"/>
    <col min="12035" max="12035" width="8.7109375" style="63" customWidth="1"/>
    <col min="12036" max="12036" width="48.42578125" style="63" customWidth="1"/>
    <col min="12037" max="12037" width="14.28515625" style="63" customWidth="1"/>
    <col min="12038" max="12038" width="12.85546875" style="63" bestFit="1" customWidth="1"/>
    <col min="12039" max="12039" width="14" style="63" customWidth="1"/>
    <col min="12040" max="12040" width="9.7109375" style="63" customWidth="1"/>
    <col min="12041" max="12041" width="11.5703125" style="63" customWidth="1"/>
    <col min="12042" max="12042" width="10.42578125" style="63" customWidth="1"/>
    <col min="12043" max="12043" width="9.42578125" style="63" bestFit="1" customWidth="1"/>
    <col min="12044" max="12044" width="18.42578125" style="63" customWidth="1"/>
    <col min="12045" max="12045" width="11.42578125" style="63"/>
    <col min="12046" max="12046" width="14.140625" style="63" bestFit="1" customWidth="1"/>
    <col min="12047" max="12288" width="11.42578125" style="63"/>
    <col min="12289" max="12289" width="1.7109375" style="63" customWidth="1"/>
    <col min="12290" max="12290" width="6" style="63" bestFit="1" customWidth="1"/>
    <col min="12291" max="12291" width="8.7109375" style="63" customWidth="1"/>
    <col min="12292" max="12292" width="48.42578125" style="63" customWidth="1"/>
    <col min="12293" max="12293" width="14.28515625" style="63" customWidth="1"/>
    <col min="12294" max="12294" width="12.85546875" style="63" bestFit="1" customWidth="1"/>
    <col min="12295" max="12295" width="14" style="63" customWidth="1"/>
    <col min="12296" max="12296" width="9.7109375" style="63" customWidth="1"/>
    <col min="12297" max="12297" width="11.5703125" style="63" customWidth="1"/>
    <col min="12298" max="12298" width="10.42578125" style="63" customWidth="1"/>
    <col min="12299" max="12299" width="9.42578125" style="63" bestFit="1" customWidth="1"/>
    <col min="12300" max="12300" width="18.42578125" style="63" customWidth="1"/>
    <col min="12301" max="12301" width="11.42578125" style="63"/>
    <col min="12302" max="12302" width="14.140625" style="63" bestFit="1" customWidth="1"/>
    <col min="12303" max="12544" width="11.42578125" style="63"/>
    <col min="12545" max="12545" width="1.7109375" style="63" customWidth="1"/>
    <col min="12546" max="12546" width="6" style="63" bestFit="1" customWidth="1"/>
    <col min="12547" max="12547" width="8.7109375" style="63" customWidth="1"/>
    <col min="12548" max="12548" width="48.42578125" style="63" customWidth="1"/>
    <col min="12549" max="12549" width="14.28515625" style="63" customWidth="1"/>
    <col min="12550" max="12550" width="12.85546875" style="63" bestFit="1" customWidth="1"/>
    <col min="12551" max="12551" width="14" style="63" customWidth="1"/>
    <col min="12552" max="12552" width="9.7109375" style="63" customWidth="1"/>
    <col min="12553" max="12553" width="11.5703125" style="63" customWidth="1"/>
    <col min="12554" max="12554" width="10.42578125" style="63" customWidth="1"/>
    <col min="12555" max="12555" width="9.42578125" style="63" bestFit="1" customWidth="1"/>
    <col min="12556" max="12556" width="18.42578125" style="63" customWidth="1"/>
    <col min="12557" max="12557" width="11.42578125" style="63"/>
    <col min="12558" max="12558" width="14.140625" style="63" bestFit="1" customWidth="1"/>
    <col min="12559" max="12800" width="11.42578125" style="63"/>
    <col min="12801" max="12801" width="1.7109375" style="63" customWidth="1"/>
    <col min="12802" max="12802" width="6" style="63" bestFit="1" customWidth="1"/>
    <col min="12803" max="12803" width="8.7109375" style="63" customWidth="1"/>
    <col min="12804" max="12804" width="48.42578125" style="63" customWidth="1"/>
    <col min="12805" max="12805" width="14.28515625" style="63" customWidth="1"/>
    <col min="12806" max="12806" width="12.85546875" style="63" bestFit="1" customWidth="1"/>
    <col min="12807" max="12807" width="14" style="63" customWidth="1"/>
    <col min="12808" max="12808" width="9.7109375" style="63" customWidth="1"/>
    <col min="12809" max="12809" width="11.5703125" style="63" customWidth="1"/>
    <col min="12810" max="12810" width="10.42578125" style="63" customWidth="1"/>
    <col min="12811" max="12811" width="9.42578125" style="63" bestFit="1" customWidth="1"/>
    <col min="12812" max="12812" width="18.42578125" style="63" customWidth="1"/>
    <col min="12813" max="12813" width="11.42578125" style="63"/>
    <col min="12814" max="12814" width="14.140625" style="63" bestFit="1" customWidth="1"/>
    <col min="12815" max="13056" width="11.42578125" style="63"/>
    <col min="13057" max="13057" width="1.7109375" style="63" customWidth="1"/>
    <col min="13058" max="13058" width="6" style="63" bestFit="1" customWidth="1"/>
    <col min="13059" max="13059" width="8.7109375" style="63" customWidth="1"/>
    <col min="13060" max="13060" width="48.42578125" style="63" customWidth="1"/>
    <col min="13061" max="13061" width="14.28515625" style="63" customWidth="1"/>
    <col min="13062" max="13062" width="12.85546875" style="63" bestFit="1" customWidth="1"/>
    <col min="13063" max="13063" width="14" style="63" customWidth="1"/>
    <col min="13064" max="13064" width="9.7109375" style="63" customWidth="1"/>
    <col min="13065" max="13065" width="11.5703125" style="63" customWidth="1"/>
    <col min="13066" max="13066" width="10.42578125" style="63" customWidth="1"/>
    <col min="13067" max="13067" width="9.42578125" style="63" bestFit="1" customWidth="1"/>
    <col min="13068" max="13068" width="18.42578125" style="63" customWidth="1"/>
    <col min="13069" max="13069" width="11.42578125" style="63"/>
    <col min="13070" max="13070" width="14.140625" style="63" bestFit="1" customWidth="1"/>
    <col min="13071" max="13312" width="11.42578125" style="63"/>
    <col min="13313" max="13313" width="1.7109375" style="63" customWidth="1"/>
    <col min="13314" max="13314" width="6" style="63" bestFit="1" customWidth="1"/>
    <col min="13315" max="13315" width="8.7109375" style="63" customWidth="1"/>
    <col min="13316" max="13316" width="48.42578125" style="63" customWidth="1"/>
    <col min="13317" max="13317" width="14.28515625" style="63" customWidth="1"/>
    <col min="13318" max="13318" width="12.85546875" style="63" bestFit="1" customWidth="1"/>
    <col min="13319" max="13319" width="14" style="63" customWidth="1"/>
    <col min="13320" max="13320" width="9.7109375" style="63" customWidth="1"/>
    <col min="13321" max="13321" width="11.5703125" style="63" customWidth="1"/>
    <col min="13322" max="13322" width="10.42578125" style="63" customWidth="1"/>
    <col min="13323" max="13323" width="9.42578125" style="63" bestFit="1" customWidth="1"/>
    <col min="13324" max="13324" width="18.42578125" style="63" customWidth="1"/>
    <col min="13325" max="13325" width="11.42578125" style="63"/>
    <col min="13326" max="13326" width="14.140625" style="63" bestFit="1" customWidth="1"/>
    <col min="13327" max="13568" width="11.42578125" style="63"/>
    <col min="13569" max="13569" width="1.7109375" style="63" customWidth="1"/>
    <col min="13570" max="13570" width="6" style="63" bestFit="1" customWidth="1"/>
    <col min="13571" max="13571" width="8.7109375" style="63" customWidth="1"/>
    <col min="13572" max="13572" width="48.42578125" style="63" customWidth="1"/>
    <col min="13573" max="13573" width="14.28515625" style="63" customWidth="1"/>
    <col min="13574" max="13574" width="12.85546875" style="63" bestFit="1" customWidth="1"/>
    <col min="13575" max="13575" width="14" style="63" customWidth="1"/>
    <col min="13576" max="13576" width="9.7109375" style="63" customWidth="1"/>
    <col min="13577" max="13577" width="11.5703125" style="63" customWidth="1"/>
    <col min="13578" max="13578" width="10.42578125" style="63" customWidth="1"/>
    <col min="13579" max="13579" width="9.42578125" style="63" bestFit="1" customWidth="1"/>
    <col min="13580" max="13580" width="18.42578125" style="63" customWidth="1"/>
    <col min="13581" max="13581" width="11.42578125" style="63"/>
    <col min="13582" max="13582" width="14.140625" style="63" bestFit="1" customWidth="1"/>
    <col min="13583" max="13824" width="11.42578125" style="63"/>
    <col min="13825" max="13825" width="1.7109375" style="63" customWidth="1"/>
    <col min="13826" max="13826" width="6" style="63" bestFit="1" customWidth="1"/>
    <col min="13827" max="13827" width="8.7109375" style="63" customWidth="1"/>
    <col min="13828" max="13828" width="48.42578125" style="63" customWidth="1"/>
    <col min="13829" max="13829" width="14.28515625" style="63" customWidth="1"/>
    <col min="13830" max="13830" width="12.85546875" style="63" bestFit="1" customWidth="1"/>
    <col min="13831" max="13831" width="14" style="63" customWidth="1"/>
    <col min="13832" max="13832" width="9.7109375" style="63" customWidth="1"/>
    <col min="13833" max="13833" width="11.5703125" style="63" customWidth="1"/>
    <col min="13834" max="13834" width="10.42578125" style="63" customWidth="1"/>
    <col min="13835" max="13835" width="9.42578125" style="63" bestFit="1" customWidth="1"/>
    <col min="13836" max="13836" width="18.42578125" style="63" customWidth="1"/>
    <col min="13837" max="13837" width="11.42578125" style="63"/>
    <col min="13838" max="13838" width="14.140625" style="63" bestFit="1" customWidth="1"/>
    <col min="13839" max="14080" width="11.42578125" style="63"/>
    <col min="14081" max="14081" width="1.7109375" style="63" customWidth="1"/>
    <col min="14082" max="14082" width="6" style="63" bestFit="1" customWidth="1"/>
    <col min="14083" max="14083" width="8.7109375" style="63" customWidth="1"/>
    <col min="14084" max="14084" width="48.42578125" style="63" customWidth="1"/>
    <col min="14085" max="14085" width="14.28515625" style="63" customWidth="1"/>
    <col min="14086" max="14086" width="12.85546875" style="63" bestFit="1" customWidth="1"/>
    <col min="14087" max="14087" width="14" style="63" customWidth="1"/>
    <col min="14088" max="14088" width="9.7109375" style="63" customWidth="1"/>
    <col min="14089" max="14089" width="11.5703125" style="63" customWidth="1"/>
    <col min="14090" max="14090" width="10.42578125" style="63" customWidth="1"/>
    <col min="14091" max="14091" width="9.42578125" style="63" bestFit="1" customWidth="1"/>
    <col min="14092" max="14092" width="18.42578125" style="63" customWidth="1"/>
    <col min="14093" max="14093" width="11.42578125" style="63"/>
    <col min="14094" max="14094" width="14.140625" style="63" bestFit="1" customWidth="1"/>
    <col min="14095" max="14336" width="11.42578125" style="63"/>
    <col min="14337" max="14337" width="1.7109375" style="63" customWidth="1"/>
    <col min="14338" max="14338" width="6" style="63" bestFit="1" customWidth="1"/>
    <col min="14339" max="14339" width="8.7109375" style="63" customWidth="1"/>
    <col min="14340" max="14340" width="48.42578125" style="63" customWidth="1"/>
    <col min="14341" max="14341" width="14.28515625" style="63" customWidth="1"/>
    <col min="14342" max="14342" width="12.85546875" style="63" bestFit="1" customWidth="1"/>
    <col min="14343" max="14343" width="14" style="63" customWidth="1"/>
    <col min="14344" max="14344" width="9.7109375" style="63" customWidth="1"/>
    <col min="14345" max="14345" width="11.5703125" style="63" customWidth="1"/>
    <col min="14346" max="14346" width="10.42578125" style="63" customWidth="1"/>
    <col min="14347" max="14347" width="9.42578125" style="63" bestFit="1" customWidth="1"/>
    <col min="14348" max="14348" width="18.42578125" style="63" customWidth="1"/>
    <col min="14349" max="14349" width="11.42578125" style="63"/>
    <col min="14350" max="14350" width="14.140625" style="63" bestFit="1" customWidth="1"/>
    <col min="14351" max="14592" width="11.42578125" style="63"/>
    <col min="14593" max="14593" width="1.7109375" style="63" customWidth="1"/>
    <col min="14594" max="14594" width="6" style="63" bestFit="1" customWidth="1"/>
    <col min="14595" max="14595" width="8.7109375" style="63" customWidth="1"/>
    <col min="14596" max="14596" width="48.42578125" style="63" customWidth="1"/>
    <col min="14597" max="14597" width="14.28515625" style="63" customWidth="1"/>
    <col min="14598" max="14598" width="12.85546875" style="63" bestFit="1" customWidth="1"/>
    <col min="14599" max="14599" width="14" style="63" customWidth="1"/>
    <col min="14600" max="14600" width="9.7109375" style="63" customWidth="1"/>
    <col min="14601" max="14601" width="11.5703125" style="63" customWidth="1"/>
    <col min="14602" max="14602" width="10.42578125" style="63" customWidth="1"/>
    <col min="14603" max="14603" width="9.42578125" style="63" bestFit="1" customWidth="1"/>
    <col min="14604" max="14604" width="18.42578125" style="63" customWidth="1"/>
    <col min="14605" max="14605" width="11.42578125" style="63"/>
    <col min="14606" max="14606" width="14.140625" style="63" bestFit="1" customWidth="1"/>
    <col min="14607" max="14848" width="11.42578125" style="63"/>
    <col min="14849" max="14849" width="1.7109375" style="63" customWidth="1"/>
    <col min="14850" max="14850" width="6" style="63" bestFit="1" customWidth="1"/>
    <col min="14851" max="14851" width="8.7109375" style="63" customWidth="1"/>
    <col min="14852" max="14852" width="48.42578125" style="63" customWidth="1"/>
    <col min="14853" max="14853" width="14.28515625" style="63" customWidth="1"/>
    <col min="14854" max="14854" width="12.85546875" style="63" bestFit="1" customWidth="1"/>
    <col min="14855" max="14855" width="14" style="63" customWidth="1"/>
    <col min="14856" max="14856" width="9.7109375" style="63" customWidth="1"/>
    <col min="14857" max="14857" width="11.5703125" style="63" customWidth="1"/>
    <col min="14858" max="14858" width="10.42578125" style="63" customWidth="1"/>
    <col min="14859" max="14859" width="9.42578125" style="63" bestFit="1" customWidth="1"/>
    <col min="14860" max="14860" width="18.42578125" style="63" customWidth="1"/>
    <col min="14861" max="14861" width="11.42578125" style="63"/>
    <col min="14862" max="14862" width="14.140625" style="63" bestFit="1" customWidth="1"/>
    <col min="14863" max="15104" width="11.42578125" style="63"/>
    <col min="15105" max="15105" width="1.7109375" style="63" customWidth="1"/>
    <col min="15106" max="15106" width="6" style="63" bestFit="1" customWidth="1"/>
    <col min="15107" max="15107" width="8.7109375" style="63" customWidth="1"/>
    <col min="15108" max="15108" width="48.42578125" style="63" customWidth="1"/>
    <col min="15109" max="15109" width="14.28515625" style="63" customWidth="1"/>
    <col min="15110" max="15110" width="12.85546875" style="63" bestFit="1" customWidth="1"/>
    <col min="15111" max="15111" width="14" style="63" customWidth="1"/>
    <col min="15112" max="15112" width="9.7109375" style="63" customWidth="1"/>
    <col min="15113" max="15113" width="11.5703125" style="63" customWidth="1"/>
    <col min="15114" max="15114" width="10.42578125" style="63" customWidth="1"/>
    <col min="15115" max="15115" width="9.42578125" style="63" bestFit="1" customWidth="1"/>
    <col min="15116" max="15116" width="18.42578125" style="63" customWidth="1"/>
    <col min="15117" max="15117" width="11.42578125" style="63"/>
    <col min="15118" max="15118" width="14.140625" style="63" bestFit="1" customWidth="1"/>
    <col min="15119" max="15360" width="11.42578125" style="63"/>
    <col min="15361" max="15361" width="1.7109375" style="63" customWidth="1"/>
    <col min="15362" max="15362" width="6" style="63" bestFit="1" customWidth="1"/>
    <col min="15363" max="15363" width="8.7109375" style="63" customWidth="1"/>
    <col min="15364" max="15364" width="48.42578125" style="63" customWidth="1"/>
    <col min="15365" max="15365" width="14.28515625" style="63" customWidth="1"/>
    <col min="15366" max="15366" width="12.85546875" style="63" bestFit="1" customWidth="1"/>
    <col min="15367" max="15367" width="14" style="63" customWidth="1"/>
    <col min="15368" max="15368" width="9.7109375" style="63" customWidth="1"/>
    <col min="15369" max="15369" width="11.5703125" style="63" customWidth="1"/>
    <col min="15370" max="15370" width="10.42578125" style="63" customWidth="1"/>
    <col min="15371" max="15371" width="9.42578125" style="63" bestFit="1" customWidth="1"/>
    <col min="15372" max="15372" width="18.42578125" style="63" customWidth="1"/>
    <col min="15373" max="15373" width="11.42578125" style="63"/>
    <col min="15374" max="15374" width="14.140625" style="63" bestFit="1" customWidth="1"/>
    <col min="15375" max="15616" width="11.42578125" style="63"/>
    <col min="15617" max="15617" width="1.7109375" style="63" customWidth="1"/>
    <col min="15618" max="15618" width="6" style="63" bestFit="1" customWidth="1"/>
    <col min="15619" max="15619" width="8.7109375" style="63" customWidth="1"/>
    <col min="15620" max="15620" width="48.42578125" style="63" customWidth="1"/>
    <col min="15621" max="15621" width="14.28515625" style="63" customWidth="1"/>
    <col min="15622" max="15622" width="12.85546875" style="63" bestFit="1" customWidth="1"/>
    <col min="15623" max="15623" width="14" style="63" customWidth="1"/>
    <col min="15624" max="15624" width="9.7109375" style="63" customWidth="1"/>
    <col min="15625" max="15625" width="11.5703125" style="63" customWidth="1"/>
    <col min="15626" max="15626" width="10.42578125" style="63" customWidth="1"/>
    <col min="15627" max="15627" width="9.42578125" style="63" bestFit="1" customWidth="1"/>
    <col min="15628" max="15628" width="18.42578125" style="63" customWidth="1"/>
    <col min="15629" max="15629" width="11.42578125" style="63"/>
    <col min="15630" max="15630" width="14.140625" style="63" bestFit="1" customWidth="1"/>
    <col min="15631" max="15872" width="11.42578125" style="63"/>
    <col min="15873" max="15873" width="1.7109375" style="63" customWidth="1"/>
    <col min="15874" max="15874" width="6" style="63" bestFit="1" customWidth="1"/>
    <col min="15875" max="15875" width="8.7109375" style="63" customWidth="1"/>
    <col min="15876" max="15876" width="48.42578125" style="63" customWidth="1"/>
    <col min="15877" max="15877" width="14.28515625" style="63" customWidth="1"/>
    <col min="15878" max="15878" width="12.85546875" style="63" bestFit="1" customWidth="1"/>
    <col min="15879" max="15879" width="14" style="63" customWidth="1"/>
    <col min="15880" max="15880" width="9.7109375" style="63" customWidth="1"/>
    <col min="15881" max="15881" width="11.5703125" style="63" customWidth="1"/>
    <col min="15882" max="15882" width="10.42578125" style="63" customWidth="1"/>
    <col min="15883" max="15883" width="9.42578125" style="63" bestFit="1" customWidth="1"/>
    <col min="15884" max="15884" width="18.42578125" style="63" customWidth="1"/>
    <col min="15885" max="15885" width="11.42578125" style="63"/>
    <col min="15886" max="15886" width="14.140625" style="63" bestFit="1" customWidth="1"/>
    <col min="15887" max="16128" width="11.42578125" style="63"/>
    <col min="16129" max="16129" width="1.7109375" style="63" customWidth="1"/>
    <col min="16130" max="16130" width="6" style="63" bestFit="1" customWidth="1"/>
    <col min="16131" max="16131" width="8.7109375" style="63" customWidth="1"/>
    <col min="16132" max="16132" width="48.42578125" style="63" customWidth="1"/>
    <col min="16133" max="16133" width="14.28515625" style="63" customWidth="1"/>
    <col min="16134" max="16134" width="12.85546875" style="63" bestFit="1" customWidth="1"/>
    <col min="16135" max="16135" width="14" style="63" customWidth="1"/>
    <col min="16136" max="16136" width="9.7109375" style="63" customWidth="1"/>
    <col min="16137" max="16137" width="11.5703125" style="63" customWidth="1"/>
    <col min="16138" max="16138" width="10.42578125" style="63" customWidth="1"/>
    <col min="16139" max="16139" width="9.42578125" style="63" bestFit="1" customWidth="1"/>
    <col min="16140" max="16140" width="18.42578125" style="63" customWidth="1"/>
    <col min="16141" max="16141" width="11.42578125" style="63"/>
    <col min="16142" max="16142" width="14.140625" style="63" bestFit="1" customWidth="1"/>
    <col min="16143" max="16384" width="11.42578125" style="63"/>
  </cols>
  <sheetData>
    <row r="2" spans="2:16" ht="14.45" thickBot="1">
      <c r="C2" s="40"/>
      <c r="D2" s="41"/>
      <c r="E2" s="41"/>
      <c r="F2" s="41"/>
      <c r="G2" s="41"/>
      <c r="H2" s="41"/>
      <c r="I2" s="41"/>
      <c r="J2" s="41"/>
      <c r="K2" s="41"/>
      <c r="L2" s="41"/>
      <c r="M2" s="41"/>
      <c r="N2" s="41"/>
      <c r="O2" s="62"/>
      <c r="P2" s="62"/>
    </row>
    <row r="3" spans="2:16" ht="21.75" customHeight="1">
      <c r="C3" s="461" t="s">
        <v>97</v>
      </c>
      <c r="D3" s="462"/>
      <c r="E3" s="462"/>
      <c r="F3" s="462"/>
      <c r="G3" s="462"/>
      <c r="H3" s="462"/>
      <c r="I3" s="462"/>
      <c r="J3" s="515"/>
      <c r="K3" s="518"/>
      <c r="L3" s="519"/>
      <c r="M3" s="64"/>
      <c r="N3" s="514"/>
      <c r="O3" s="514"/>
      <c r="P3" s="514"/>
    </row>
    <row r="4" spans="2:16" ht="21.75" customHeight="1">
      <c r="C4" s="464" t="s">
        <v>100</v>
      </c>
      <c r="D4" s="465"/>
      <c r="E4" s="465"/>
      <c r="F4" s="465"/>
      <c r="G4" s="465"/>
      <c r="H4" s="465"/>
      <c r="I4" s="465"/>
      <c r="J4" s="516"/>
      <c r="K4" s="520"/>
      <c r="L4" s="521"/>
      <c r="M4" s="64"/>
      <c r="N4" s="514"/>
      <c r="O4" s="514"/>
      <c r="P4" s="514"/>
    </row>
    <row r="5" spans="2:16" ht="21.75" customHeight="1">
      <c r="C5" s="464" t="s">
        <v>98</v>
      </c>
      <c r="D5" s="465"/>
      <c r="E5" s="465"/>
      <c r="F5" s="465"/>
      <c r="G5" s="465"/>
      <c r="H5" s="465"/>
      <c r="I5" s="465"/>
      <c r="J5" s="516"/>
      <c r="K5" s="522"/>
      <c r="L5" s="523"/>
      <c r="M5" s="64"/>
      <c r="N5" s="514"/>
      <c r="O5" s="514"/>
      <c r="P5" s="514"/>
    </row>
    <row r="6" spans="2:16" ht="21.75" customHeight="1" thickBot="1">
      <c r="C6" s="524" t="s">
        <v>99</v>
      </c>
      <c r="D6" s="525"/>
      <c r="E6" s="525"/>
      <c r="F6" s="525"/>
      <c r="G6" s="525"/>
      <c r="H6" s="525"/>
      <c r="I6" s="525"/>
      <c r="J6" s="525"/>
      <c r="K6" s="526" t="s">
        <v>100</v>
      </c>
      <c r="L6" s="527"/>
      <c r="M6" s="64"/>
      <c r="N6" s="514"/>
      <c r="O6" s="514"/>
      <c r="P6" s="514"/>
    </row>
    <row r="7" spans="2:16" ht="45.75" customHeight="1" thickBot="1">
      <c r="C7" s="455" t="str">
        <f>'[119]D. ENTRADA'!B7</f>
        <v>OBJETO DE LA LICITACIÓN:</v>
      </c>
      <c r="D7" s="528"/>
      <c r="E7" s="529" t="s">
        <v>5</v>
      </c>
      <c r="F7" s="530"/>
      <c r="G7" s="530"/>
      <c r="H7" s="530"/>
      <c r="I7" s="530"/>
      <c r="J7" s="530"/>
      <c r="K7" s="530"/>
      <c r="L7" s="531"/>
      <c r="M7" s="65"/>
      <c r="N7" s="65"/>
      <c r="O7" s="65"/>
      <c r="P7" s="65"/>
    </row>
    <row r="8" spans="2:16">
      <c r="C8" s="126"/>
      <c r="D8" s="66"/>
      <c r="E8" s="66"/>
      <c r="F8" s="66"/>
      <c r="G8" s="66"/>
      <c r="H8" s="517" t="s">
        <v>7</v>
      </c>
      <c r="I8" s="517"/>
      <c r="J8" s="517"/>
      <c r="K8" s="125">
        <v>3</v>
      </c>
      <c r="L8" s="127" t="s">
        <v>8</v>
      </c>
      <c r="M8" s="46"/>
      <c r="N8" s="46"/>
      <c r="O8" s="46"/>
      <c r="P8" s="46"/>
    </row>
    <row r="9" spans="2:16" ht="15.75" customHeight="1">
      <c r="C9" s="534" t="s">
        <v>140</v>
      </c>
      <c r="D9" s="535"/>
      <c r="E9" s="535"/>
      <c r="F9" s="535"/>
      <c r="G9" s="535"/>
      <c r="H9" s="535"/>
      <c r="I9" s="535"/>
      <c r="J9" s="535"/>
      <c r="K9" s="535"/>
      <c r="L9" s="128"/>
    </row>
    <row r="10" spans="2:16" ht="15" customHeight="1">
      <c r="B10" s="280"/>
      <c r="C10" s="536" t="s">
        <v>141</v>
      </c>
      <c r="D10" s="537"/>
      <c r="E10" s="73"/>
      <c r="F10" s="74"/>
      <c r="G10" s="74"/>
      <c r="H10" s="74"/>
      <c r="I10" s="74"/>
      <c r="J10" s="74"/>
      <c r="K10" s="74"/>
      <c r="L10" s="133"/>
    </row>
    <row r="11" spans="2:16" ht="20.45">
      <c r="B11" s="312"/>
      <c r="C11" s="538" t="s">
        <v>142</v>
      </c>
      <c r="D11" s="539"/>
      <c r="E11" s="170" t="s">
        <v>143</v>
      </c>
      <c r="F11" s="540" t="s">
        <v>144</v>
      </c>
      <c r="G11" s="541"/>
      <c r="H11" s="207"/>
      <c r="I11" s="75"/>
      <c r="J11" s="75" t="s">
        <v>145</v>
      </c>
      <c r="K11" s="75"/>
      <c r="L11" s="134" t="s">
        <v>146</v>
      </c>
      <c r="O11" s="76"/>
      <c r="P11" s="76"/>
    </row>
    <row r="12" spans="2:16">
      <c r="B12" s="312"/>
      <c r="C12" s="135" t="s">
        <v>147</v>
      </c>
      <c r="D12" s="77" t="s">
        <v>148</v>
      </c>
      <c r="L12" s="136"/>
    </row>
    <row r="13" spans="2:16">
      <c r="B13" s="312">
        <f>[118]INSUMOS!A895</f>
        <v>7870</v>
      </c>
      <c r="C13" s="129" t="s">
        <v>149</v>
      </c>
      <c r="D13" s="70" t="s">
        <v>150</v>
      </c>
      <c r="E13" s="79" t="s">
        <v>151</v>
      </c>
      <c r="F13" s="532">
        <v>100862</v>
      </c>
      <c r="G13" s="533"/>
      <c r="H13" s="195"/>
      <c r="I13" s="80"/>
      <c r="J13" s="196">
        <v>3</v>
      </c>
      <c r="K13" s="80"/>
      <c r="L13" s="130">
        <f>ROUND((F13*J13),0)</f>
        <v>302586</v>
      </c>
    </row>
    <row r="14" spans="2:16">
      <c r="B14" s="312"/>
      <c r="C14" s="131"/>
      <c r="D14" s="71"/>
      <c r="E14" s="68"/>
      <c r="F14" s="193"/>
      <c r="G14" s="193"/>
      <c r="H14" s="193"/>
      <c r="I14" s="194"/>
      <c r="J14" s="194"/>
      <c r="K14" s="72" t="s">
        <v>152</v>
      </c>
      <c r="L14" s="132">
        <f>SUM(L13:L13)</f>
        <v>302586</v>
      </c>
    </row>
    <row r="15" spans="2:16">
      <c r="B15" s="312"/>
      <c r="C15" s="137" t="s">
        <v>153</v>
      </c>
      <c r="D15" s="96" t="s">
        <v>154</v>
      </c>
      <c r="E15" s="81"/>
      <c r="F15" s="81"/>
      <c r="G15" s="81"/>
      <c r="H15" s="81"/>
      <c r="I15" s="81"/>
      <c r="J15" s="81"/>
      <c r="K15" s="81"/>
      <c r="L15" s="138"/>
    </row>
    <row r="16" spans="2:16" ht="24" customHeight="1">
      <c r="B16" s="312">
        <f>[118]INSUMOS!A903</f>
        <v>7897</v>
      </c>
      <c r="C16" s="129" t="s">
        <v>155</v>
      </c>
      <c r="D16" s="70" t="s">
        <v>156</v>
      </c>
      <c r="E16" s="82" t="s">
        <v>24</v>
      </c>
      <c r="F16" s="532">
        <v>1345</v>
      </c>
      <c r="G16" s="533"/>
      <c r="H16" s="195"/>
      <c r="I16" s="80"/>
      <c r="J16" s="197">
        <v>30</v>
      </c>
      <c r="K16" s="83"/>
      <c r="L16" s="130">
        <f>ROUND((F16*J16),0)</f>
        <v>40350</v>
      </c>
    </row>
    <row r="17" spans="1:12" ht="22.9">
      <c r="B17" s="312">
        <f>[118]INSUMOS!A904</f>
        <v>7898</v>
      </c>
      <c r="C17" s="129" t="s">
        <v>157</v>
      </c>
      <c r="D17" s="70" t="s">
        <v>158</v>
      </c>
      <c r="E17" s="79" t="s">
        <v>24</v>
      </c>
      <c r="F17" s="532">
        <v>719</v>
      </c>
      <c r="G17" s="533"/>
      <c r="H17" s="195"/>
      <c r="I17" s="80"/>
      <c r="J17" s="197">
        <v>30</v>
      </c>
      <c r="K17" s="83"/>
      <c r="L17" s="130">
        <f>ROUND((F17*J17),0)</f>
        <v>21570</v>
      </c>
    </row>
    <row r="18" spans="1:12" ht="31.5" customHeight="1">
      <c r="B18" s="312">
        <f>[118]INSUMOS!A902</f>
        <v>7896</v>
      </c>
      <c r="C18" s="129" t="s">
        <v>159</v>
      </c>
      <c r="D18" s="70" t="s">
        <v>160</v>
      </c>
      <c r="E18" s="79" t="s">
        <v>24</v>
      </c>
      <c r="F18" s="532">
        <v>161</v>
      </c>
      <c r="G18" s="533"/>
      <c r="H18" s="195"/>
      <c r="I18" s="80"/>
      <c r="J18" s="197">
        <v>2500</v>
      </c>
      <c r="K18" s="83"/>
      <c r="L18" s="130">
        <f>ROUND((F18*J18),0)</f>
        <v>402500</v>
      </c>
    </row>
    <row r="19" spans="1:12">
      <c r="B19" s="312"/>
      <c r="C19" s="131"/>
      <c r="D19" s="71"/>
      <c r="E19" s="68"/>
      <c r="F19" s="193"/>
      <c r="G19" s="193"/>
      <c r="H19" s="193"/>
      <c r="I19" s="194"/>
      <c r="J19" s="194"/>
      <c r="K19" s="72" t="s">
        <v>161</v>
      </c>
      <c r="L19" s="132">
        <f>SUM(L16:L18)</f>
        <v>464420</v>
      </c>
    </row>
    <row r="20" spans="1:12" ht="19.149999999999999" customHeight="1">
      <c r="B20" s="312"/>
      <c r="C20" s="126"/>
      <c r="L20" s="136"/>
    </row>
    <row r="21" spans="1:12" ht="30.6">
      <c r="B21" s="312"/>
      <c r="C21" s="538" t="s">
        <v>142</v>
      </c>
      <c r="D21" s="539"/>
      <c r="E21" s="170" t="s">
        <v>143</v>
      </c>
      <c r="F21" s="170" t="s">
        <v>144</v>
      </c>
      <c r="G21" s="170" t="s">
        <v>162</v>
      </c>
      <c r="H21" s="172"/>
      <c r="I21" s="67" t="s">
        <v>163</v>
      </c>
      <c r="J21" s="67" t="s">
        <v>164</v>
      </c>
      <c r="K21" s="67" t="s">
        <v>165</v>
      </c>
      <c r="L21" s="134" t="s">
        <v>146</v>
      </c>
    </row>
    <row r="22" spans="1:12" s="84" customFormat="1">
      <c r="B22" s="311"/>
      <c r="C22" s="137" t="s">
        <v>166</v>
      </c>
      <c r="D22" s="96" t="s">
        <v>167</v>
      </c>
      <c r="E22" s="81"/>
      <c r="F22" s="81"/>
      <c r="G22" s="81"/>
      <c r="H22" s="81"/>
      <c r="I22" s="81"/>
      <c r="J22" s="81"/>
      <c r="K22" s="81"/>
      <c r="L22" s="173"/>
    </row>
    <row r="23" spans="1:12" ht="45.6">
      <c r="B23" s="312">
        <f>[118]INSUMOS!A1929</f>
        <v>9840</v>
      </c>
      <c r="C23" s="129" t="s">
        <v>168</v>
      </c>
      <c r="D23" s="70" t="s">
        <v>169</v>
      </c>
      <c r="E23" s="79" t="s">
        <v>61</v>
      </c>
      <c r="F23" s="198">
        <v>251000</v>
      </c>
      <c r="G23" s="199">
        <v>1</v>
      </c>
      <c r="H23" s="200"/>
      <c r="I23" s="201">
        <v>0.5</v>
      </c>
      <c r="J23" s="69">
        <f>$K$8</f>
        <v>3</v>
      </c>
      <c r="K23" s="69">
        <f>G23*I23*J23</f>
        <v>1.5</v>
      </c>
      <c r="L23" s="139">
        <f>ROUND((F23*K23*J23),0)</f>
        <v>1129500</v>
      </c>
    </row>
    <row r="24" spans="1:12" ht="22.9">
      <c r="B24" s="312">
        <v>6170</v>
      </c>
      <c r="C24" s="129" t="s">
        <v>170</v>
      </c>
      <c r="D24" s="85" t="s">
        <v>171</v>
      </c>
      <c r="E24" s="86" t="s">
        <v>61</v>
      </c>
      <c r="F24" s="198">
        <v>10519</v>
      </c>
      <c r="G24" s="199">
        <v>5</v>
      </c>
      <c r="H24" s="200"/>
      <c r="I24" s="201">
        <v>0.5</v>
      </c>
      <c r="J24" s="69">
        <f>$K$8</f>
        <v>3</v>
      </c>
      <c r="K24" s="69">
        <f>G24*I24*J24</f>
        <v>7.5</v>
      </c>
      <c r="L24" s="139">
        <f>ROUND((F24*J24*K24),0)</f>
        <v>236678</v>
      </c>
    </row>
    <row r="25" spans="1:12" ht="22.9">
      <c r="B25" s="312">
        <v>6169</v>
      </c>
      <c r="C25" s="129" t="s">
        <v>172</v>
      </c>
      <c r="D25" s="85" t="s">
        <v>173</v>
      </c>
      <c r="E25" s="86" t="s">
        <v>61</v>
      </c>
      <c r="F25" s="198">
        <v>11639</v>
      </c>
      <c r="G25" s="199">
        <v>5</v>
      </c>
      <c r="H25" s="200"/>
      <c r="I25" s="201">
        <v>0.5</v>
      </c>
      <c r="J25" s="69">
        <f>$K$8</f>
        <v>3</v>
      </c>
      <c r="K25" s="69">
        <f>G25*I25*J25</f>
        <v>7.5</v>
      </c>
      <c r="L25" s="139">
        <f>ROUND((F25*J25*K25),0)</f>
        <v>261878</v>
      </c>
    </row>
    <row r="26" spans="1:12">
      <c r="B26" s="312">
        <v>6172</v>
      </c>
      <c r="C26" s="129" t="s">
        <v>174</v>
      </c>
      <c r="D26" s="85" t="s">
        <v>175</v>
      </c>
      <c r="E26" s="86" t="s">
        <v>61</v>
      </c>
      <c r="F26" s="198">
        <v>3039</v>
      </c>
      <c r="G26" s="199">
        <v>5</v>
      </c>
      <c r="H26" s="200"/>
      <c r="I26" s="201">
        <v>0.3</v>
      </c>
      <c r="J26" s="69">
        <f>$K$8</f>
        <v>3</v>
      </c>
      <c r="K26" s="69">
        <f>G26*I26*J26</f>
        <v>4.5</v>
      </c>
      <c r="L26" s="139">
        <f>ROUND((F26*J26*K26),0)</f>
        <v>41027</v>
      </c>
    </row>
    <row r="27" spans="1:12" ht="34.15">
      <c r="B27" s="312">
        <f>[118]INSUMOS!A1412</f>
        <v>9048</v>
      </c>
      <c r="C27" s="129" t="s">
        <v>176</v>
      </c>
      <c r="D27" s="70" t="s">
        <v>177</v>
      </c>
      <c r="E27" s="79" t="s">
        <v>24</v>
      </c>
      <c r="F27" s="198">
        <v>568502</v>
      </c>
      <c r="G27" s="199">
        <v>1</v>
      </c>
      <c r="H27" s="200"/>
      <c r="I27" s="202"/>
      <c r="J27" s="203">
        <v>1</v>
      </c>
      <c r="K27" s="69">
        <v>1</v>
      </c>
      <c r="L27" s="139">
        <f>ROUND((F27*K27*G27),0)</f>
        <v>568502</v>
      </c>
    </row>
    <row r="28" spans="1:12" ht="22.9">
      <c r="A28" s="87"/>
      <c r="B28" s="312">
        <v>11834</v>
      </c>
      <c r="C28" s="129" t="s">
        <v>178</v>
      </c>
      <c r="D28" s="70" t="s">
        <v>179</v>
      </c>
      <c r="E28" s="79" t="s">
        <v>24</v>
      </c>
      <c r="F28" s="198">
        <v>799680</v>
      </c>
      <c r="G28" s="199">
        <v>1</v>
      </c>
      <c r="H28" s="200"/>
      <c r="I28" s="202"/>
      <c r="J28" s="203">
        <v>1</v>
      </c>
      <c r="K28" s="69">
        <v>1</v>
      </c>
      <c r="L28" s="139">
        <f>ROUND((F28*K28*G28),0)</f>
        <v>799680</v>
      </c>
    </row>
    <row r="29" spans="1:12" ht="75" customHeight="1">
      <c r="B29" s="312">
        <f>[118]ÍTEMS!A2060</f>
        <v>6318</v>
      </c>
      <c r="C29" s="129" t="s">
        <v>180</v>
      </c>
      <c r="D29" s="85" t="s">
        <v>181</v>
      </c>
      <c r="E29" s="86" t="s">
        <v>61</v>
      </c>
      <c r="F29" s="198">
        <v>124818</v>
      </c>
      <c r="G29" s="199">
        <v>2</v>
      </c>
      <c r="H29" s="200"/>
      <c r="I29" s="201">
        <v>0.5</v>
      </c>
      <c r="J29" s="69">
        <f>$K$8</f>
        <v>3</v>
      </c>
      <c r="K29" s="69">
        <f>G29*I29*J29</f>
        <v>3</v>
      </c>
      <c r="L29" s="139">
        <f>ROUND((F29*K29*J29),0)</f>
        <v>1123362</v>
      </c>
    </row>
    <row r="30" spans="1:12" ht="18.75" customHeight="1">
      <c r="B30" s="312"/>
      <c r="C30" s="131"/>
      <c r="D30" s="71"/>
      <c r="E30" s="68"/>
      <c r="F30" s="193"/>
      <c r="G30" s="193"/>
      <c r="H30" s="193"/>
      <c r="I30" s="194"/>
      <c r="J30" s="194"/>
      <c r="K30" s="72" t="s">
        <v>182</v>
      </c>
      <c r="L30" s="132">
        <f>SUM(L23:L29)+L14+L19</f>
        <v>4927633</v>
      </c>
    </row>
    <row r="31" spans="1:12" ht="7.5" customHeight="1">
      <c r="B31" s="312"/>
      <c r="C31" s="151"/>
      <c r="D31" s="155"/>
      <c r="E31" s="156"/>
      <c r="F31" s="155"/>
      <c r="G31" s="155"/>
      <c r="H31" s="155"/>
      <c r="I31" s="157"/>
      <c r="J31" s="157"/>
      <c r="K31" s="148"/>
      <c r="L31" s="158"/>
    </row>
    <row r="32" spans="1:12" ht="15.75" customHeight="1">
      <c r="B32" s="312"/>
      <c r="C32" s="152"/>
      <c r="D32" s="542" t="s">
        <v>183</v>
      </c>
      <c r="E32" s="543"/>
      <c r="F32" s="543"/>
      <c r="G32" s="543"/>
      <c r="H32" s="543"/>
      <c r="I32" s="543"/>
      <c r="J32" s="543"/>
      <c r="K32" s="162"/>
      <c r="L32" s="132">
        <f>L14+L19+L30</f>
        <v>5694639</v>
      </c>
    </row>
    <row r="33" spans="2:14" ht="16.899999999999999" customHeight="1">
      <c r="B33" s="280"/>
      <c r="C33" s="153"/>
      <c r="D33" s="171"/>
      <c r="E33" s="546"/>
      <c r="F33" s="546"/>
      <c r="G33" s="546"/>
      <c r="H33" s="546"/>
      <c r="I33" s="546"/>
      <c r="J33" s="546"/>
      <c r="K33" s="159"/>
      <c r="L33" s="158"/>
    </row>
    <row r="34" spans="2:14">
      <c r="B34" s="280"/>
      <c r="C34" s="153"/>
      <c r="D34" s="542" t="s">
        <v>184</v>
      </c>
      <c r="E34" s="543"/>
      <c r="F34" s="543"/>
      <c r="G34" s="543"/>
      <c r="H34" s="543"/>
      <c r="I34" s="543"/>
      <c r="J34" s="543"/>
      <c r="K34" s="162"/>
      <c r="L34" s="132">
        <f>+L32</f>
        <v>5694639</v>
      </c>
    </row>
    <row r="35" spans="2:14" ht="13.15" customHeight="1">
      <c r="B35" s="280"/>
      <c r="C35" s="152"/>
      <c r="D35" s="171"/>
      <c r="E35" s="547"/>
      <c r="F35" s="547"/>
      <c r="G35" s="547"/>
      <c r="H35" s="547"/>
      <c r="I35" s="547"/>
      <c r="J35" s="547"/>
      <c r="K35" s="160"/>
      <c r="L35" s="161"/>
    </row>
    <row r="36" spans="2:14">
      <c r="B36" s="280"/>
      <c r="C36" s="151"/>
      <c r="D36" s="542" t="s">
        <v>185</v>
      </c>
      <c r="E36" s="543"/>
      <c r="F36" s="543"/>
      <c r="G36" s="543"/>
      <c r="H36" s="543"/>
      <c r="I36" s="543"/>
      <c r="J36" s="543"/>
      <c r="K36" s="204">
        <f>'AIU PGS'!L39</f>
        <v>0.26184654990584127</v>
      </c>
      <c r="L36" s="132">
        <f>L34*K36</f>
        <v>1491121.5751092501</v>
      </c>
    </row>
    <row r="37" spans="2:14">
      <c r="B37" s="280"/>
      <c r="C37" s="151"/>
      <c r="D37" s="147"/>
      <c r="E37" s="148"/>
      <c r="F37" s="147"/>
      <c r="G37" s="147"/>
      <c r="H37" s="147"/>
      <c r="I37" s="147"/>
      <c r="J37" s="147"/>
      <c r="K37" s="149"/>
      <c r="L37" s="150"/>
    </row>
    <row r="38" spans="2:14" ht="21.75" customHeight="1" thickBot="1">
      <c r="B38" s="280"/>
      <c r="C38" s="154"/>
      <c r="D38" s="544" t="s">
        <v>186</v>
      </c>
      <c r="E38" s="545"/>
      <c r="F38" s="545"/>
      <c r="G38" s="545"/>
      <c r="H38" s="545"/>
      <c r="I38" s="545"/>
      <c r="J38" s="545"/>
      <c r="K38" s="163"/>
      <c r="L38" s="281">
        <f>L34+L36</f>
        <v>7185760.5751092499</v>
      </c>
    </row>
    <row r="39" spans="2:14">
      <c r="C39" s="140"/>
      <c r="D39" s="141"/>
      <c r="E39" s="142"/>
      <c r="F39" s="141"/>
      <c r="G39" s="141"/>
      <c r="H39" s="141"/>
      <c r="I39" s="141"/>
      <c r="J39" s="141"/>
      <c r="K39" s="141"/>
      <c r="L39" s="143"/>
      <c r="M39" s="174"/>
      <c r="N39" s="175"/>
    </row>
    <row r="40" spans="2:14" ht="14.45" thickBot="1">
      <c r="C40" s="140"/>
      <c r="D40" s="141"/>
      <c r="E40" s="142"/>
      <c r="F40" s="141"/>
      <c r="G40" s="141"/>
      <c r="H40" s="141"/>
      <c r="I40" s="141"/>
      <c r="J40" s="141"/>
      <c r="K40" s="141"/>
      <c r="L40" s="178">
        <f>L38/446754098.41</f>
        <v>1.6084375276429263E-2</v>
      </c>
    </row>
    <row r="41" spans="2:14" ht="14.45" thickBot="1">
      <c r="C41" s="144"/>
      <c r="D41" s="145"/>
      <c r="E41" s="146"/>
      <c r="F41" s="145"/>
      <c r="G41" s="145"/>
      <c r="H41" s="145"/>
      <c r="I41" s="145"/>
      <c r="J41" s="145"/>
      <c r="K41" s="145"/>
      <c r="L41" s="181">
        <f>L40</f>
        <v>1.6084375276429263E-2</v>
      </c>
      <c r="M41" s="63">
        <v>1.61</v>
      </c>
    </row>
    <row r="42" spans="2:14">
      <c r="L42" s="208"/>
    </row>
    <row r="43" spans="2:14">
      <c r="L43" s="209"/>
      <c r="N43" s="177"/>
    </row>
    <row r="44" spans="2:14">
      <c r="L44" s="209"/>
    </row>
    <row r="45" spans="2:14">
      <c r="L45" s="209"/>
    </row>
  </sheetData>
  <mergeCells count="25">
    <mergeCell ref="D36:J36"/>
    <mergeCell ref="D38:J38"/>
    <mergeCell ref="C21:D21"/>
    <mergeCell ref="D32:J32"/>
    <mergeCell ref="E33:J33"/>
    <mergeCell ref="D34:J34"/>
    <mergeCell ref="E35:J35"/>
    <mergeCell ref="F18:G18"/>
    <mergeCell ref="C9:K9"/>
    <mergeCell ref="C10:D10"/>
    <mergeCell ref="C11:D11"/>
    <mergeCell ref="F11:G11"/>
    <mergeCell ref="F13:G13"/>
    <mergeCell ref="F16:G16"/>
    <mergeCell ref="F17:G17"/>
    <mergeCell ref="N3:P6"/>
    <mergeCell ref="C3:J3"/>
    <mergeCell ref="C4:J4"/>
    <mergeCell ref="H8:J8"/>
    <mergeCell ref="K3:L5"/>
    <mergeCell ref="C5:J5"/>
    <mergeCell ref="C6:J6"/>
    <mergeCell ref="K6:L6"/>
    <mergeCell ref="C7:D7"/>
    <mergeCell ref="E7:L7"/>
  </mergeCells>
  <printOptions horizontalCentered="1" verticalCentered="1"/>
  <pageMargins left="0.70866141732283472" right="0.70866141732283472" top="0.74803149606299213" bottom="0.74803149606299213" header="0.31496062992125984" footer="0.31496062992125984"/>
  <pageSetup scale="55"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70C0"/>
  </sheetPr>
  <dimension ref="A1:P43"/>
  <sheetViews>
    <sheetView view="pageBreakPreview" zoomScaleNormal="100" zoomScaleSheetLayoutView="100" workbookViewId="0">
      <selection activeCell="D15" sqref="D15"/>
    </sheetView>
  </sheetViews>
  <sheetFormatPr defaultColWidth="11.42578125" defaultRowHeight="13.15"/>
  <cols>
    <col min="1" max="1" width="7.140625" style="40" bestFit="1" customWidth="1"/>
    <col min="2" max="2" width="5.28515625" style="40" bestFit="1" customWidth="1"/>
    <col min="3" max="3" width="43.7109375" style="41" customWidth="1"/>
    <col min="4" max="4" width="13.5703125" style="41" customWidth="1"/>
    <col min="5" max="5" width="10.140625" style="41" customWidth="1"/>
    <col min="6" max="6" width="10" style="41" customWidth="1"/>
    <col min="7" max="7" width="6.140625" style="41" bestFit="1" customWidth="1"/>
    <col min="8" max="8" width="4.7109375" style="41" customWidth="1"/>
    <col min="9" max="9" width="14.85546875" style="41" bestFit="1" customWidth="1"/>
    <col min="10" max="10" width="12.85546875" style="41" bestFit="1" customWidth="1"/>
    <col min="11" max="11" width="7.7109375" style="41" customWidth="1"/>
    <col min="12" max="12" width="18" style="41" customWidth="1"/>
    <col min="13" max="13" width="8.28515625" style="41" customWidth="1"/>
    <col min="14" max="14" width="16" style="41" customWidth="1"/>
    <col min="15" max="15" width="15.140625" style="41" bestFit="1" customWidth="1"/>
    <col min="16" max="16" width="14.140625" style="41" bestFit="1" customWidth="1"/>
    <col min="17" max="256" width="11.42578125" style="41"/>
    <col min="257" max="257" width="7.140625" style="41" bestFit="1" customWidth="1"/>
    <col min="258" max="258" width="5.28515625" style="41" bestFit="1" customWidth="1"/>
    <col min="259" max="259" width="43.7109375" style="41" customWidth="1"/>
    <col min="260" max="260" width="13.5703125" style="41" customWidth="1"/>
    <col min="261" max="261" width="10.140625" style="41" customWidth="1"/>
    <col min="262" max="262" width="10" style="41" customWidth="1"/>
    <col min="263" max="263" width="6.140625" style="41" bestFit="1" customWidth="1"/>
    <col min="264" max="264" width="4.7109375" style="41" customWidth="1"/>
    <col min="265" max="265" width="14.85546875" style="41" bestFit="1" customWidth="1"/>
    <col min="266" max="266" width="12.85546875" style="41" bestFit="1" customWidth="1"/>
    <col min="267" max="267" width="7.7109375" style="41" customWidth="1"/>
    <col min="268" max="268" width="18" style="41" customWidth="1"/>
    <col min="269" max="269" width="8.28515625" style="41" customWidth="1"/>
    <col min="270" max="270" width="16" style="41" customWidth="1"/>
    <col min="271" max="271" width="15.140625" style="41" bestFit="1" customWidth="1"/>
    <col min="272" max="272" width="14.140625" style="41" bestFit="1" customWidth="1"/>
    <col min="273" max="512" width="11.42578125" style="41"/>
    <col min="513" max="513" width="7.140625" style="41" bestFit="1" customWidth="1"/>
    <col min="514" max="514" width="5.28515625" style="41" bestFit="1" customWidth="1"/>
    <col min="515" max="515" width="43.7109375" style="41" customWidth="1"/>
    <col min="516" max="516" width="13.5703125" style="41" customWidth="1"/>
    <col min="517" max="517" width="10.140625" style="41" customWidth="1"/>
    <col min="518" max="518" width="10" style="41" customWidth="1"/>
    <col min="519" max="519" width="6.140625" style="41" bestFit="1" customWidth="1"/>
    <col min="520" max="520" width="4.7109375" style="41" customWidth="1"/>
    <col min="521" max="521" width="14.85546875" style="41" bestFit="1" customWidth="1"/>
    <col min="522" max="522" width="12.85546875" style="41" bestFit="1" customWidth="1"/>
    <col min="523" max="523" width="7.7109375" style="41" customWidth="1"/>
    <col min="524" max="524" width="18" style="41" customWidth="1"/>
    <col min="525" max="525" width="8.28515625" style="41" customWidth="1"/>
    <col min="526" max="526" width="16" style="41" customWidth="1"/>
    <col min="527" max="527" width="15.140625" style="41" bestFit="1" customWidth="1"/>
    <col min="528" max="528" width="14.140625" style="41" bestFit="1" customWidth="1"/>
    <col min="529" max="768" width="11.42578125" style="41"/>
    <col min="769" max="769" width="7.140625" style="41" bestFit="1" customWidth="1"/>
    <col min="770" max="770" width="5.28515625" style="41" bestFit="1" customWidth="1"/>
    <col min="771" max="771" width="43.7109375" style="41" customWidth="1"/>
    <col min="772" max="772" width="13.5703125" style="41" customWidth="1"/>
    <col min="773" max="773" width="10.140625" style="41" customWidth="1"/>
    <col min="774" max="774" width="10" style="41" customWidth="1"/>
    <col min="775" max="775" width="6.140625" style="41" bestFit="1" customWidth="1"/>
    <col min="776" max="776" width="4.7109375" style="41" customWidth="1"/>
    <col min="777" max="777" width="14.85546875" style="41" bestFit="1" customWidth="1"/>
    <col min="778" max="778" width="12.85546875" style="41" bestFit="1" customWidth="1"/>
    <col min="779" max="779" width="7.7109375" style="41" customWidth="1"/>
    <col min="780" max="780" width="18" style="41" customWidth="1"/>
    <col min="781" max="781" width="8.28515625" style="41" customWidth="1"/>
    <col min="782" max="782" width="16" style="41" customWidth="1"/>
    <col min="783" max="783" width="15.140625" style="41" bestFit="1" customWidth="1"/>
    <col min="784" max="784" width="14.140625" style="41" bestFit="1" customWidth="1"/>
    <col min="785" max="1024" width="11.42578125" style="41"/>
    <col min="1025" max="1025" width="7.140625" style="41" bestFit="1" customWidth="1"/>
    <col min="1026" max="1026" width="5.28515625" style="41" bestFit="1" customWidth="1"/>
    <col min="1027" max="1027" width="43.7109375" style="41" customWidth="1"/>
    <col min="1028" max="1028" width="13.5703125" style="41" customWidth="1"/>
    <col min="1029" max="1029" width="10.140625" style="41" customWidth="1"/>
    <col min="1030" max="1030" width="10" style="41" customWidth="1"/>
    <col min="1031" max="1031" width="6.140625" style="41" bestFit="1" customWidth="1"/>
    <col min="1032" max="1032" width="4.7109375" style="41" customWidth="1"/>
    <col min="1033" max="1033" width="14.85546875" style="41" bestFit="1" customWidth="1"/>
    <col min="1034" max="1034" width="12.85546875" style="41" bestFit="1" customWidth="1"/>
    <col min="1035" max="1035" width="7.7109375" style="41" customWidth="1"/>
    <col min="1036" max="1036" width="18" style="41" customWidth="1"/>
    <col min="1037" max="1037" width="8.28515625" style="41" customWidth="1"/>
    <col min="1038" max="1038" width="16" style="41" customWidth="1"/>
    <col min="1039" max="1039" width="15.140625" style="41" bestFit="1" customWidth="1"/>
    <col min="1040" max="1040" width="14.140625" style="41" bestFit="1" customWidth="1"/>
    <col min="1041" max="1280" width="11.42578125" style="41"/>
    <col min="1281" max="1281" width="7.140625" style="41" bestFit="1" customWidth="1"/>
    <col min="1282" max="1282" width="5.28515625" style="41" bestFit="1" customWidth="1"/>
    <col min="1283" max="1283" width="43.7109375" style="41" customWidth="1"/>
    <col min="1284" max="1284" width="13.5703125" style="41" customWidth="1"/>
    <col min="1285" max="1285" width="10.140625" style="41" customWidth="1"/>
    <col min="1286" max="1286" width="10" style="41" customWidth="1"/>
    <col min="1287" max="1287" width="6.140625" style="41" bestFit="1" customWidth="1"/>
    <col min="1288" max="1288" width="4.7109375" style="41" customWidth="1"/>
    <col min="1289" max="1289" width="14.85546875" style="41" bestFit="1" customWidth="1"/>
    <col min="1290" max="1290" width="12.85546875" style="41" bestFit="1" customWidth="1"/>
    <col min="1291" max="1291" width="7.7109375" style="41" customWidth="1"/>
    <col min="1292" max="1292" width="18" style="41" customWidth="1"/>
    <col min="1293" max="1293" width="8.28515625" style="41" customWidth="1"/>
    <col min="1294" max="1294" width="16" style="41" customWidth="1"/>
    <col min="1295" max="1295" width="15.140625" style="41" bestFit="1" customWidth="1"/>
    <col min="1296" max="1296" width="14.140625" style="41" bestFit="1" customWidth="1"/>
    <col min="1297" max="1536" width="11.42578125" style="41"/>
    <col min="1537" max="1537" width="7.140625" style="41" bestFit="1" customWidth="1"/>
    <col min="1538" max="1538" width="5.28515625" style="41" bestFit="1" customWidth="1"/>
    <col min="1539" max="1539" width="43.7109375" style="41" customWidth="1"/>
    <col min="1540" max="1540" width="13.5703125" style="41" customWidth="1"/>
    <col min="1541" max="1541" width="10.140625" style="41" customWidth="1"/>
    <col min="1542" max="1542" width="10" style="41" customWidth="1"/>
    <col min="1543" max="1543" width="6.140625" style="41" bestFit="1" customWidth="1"/>
    <col min="1544" max="1544" width="4.7109375" style="41" customWidth="1"/>
    <col min="1545" max="1545" width="14.85546875" style="41" bestFit="1" customWidth="1"/>
    <col min="1546" max="1546" width="12.85546875" style="41" bestFit="1" customWidth="1"/>
    <col min="1547" max="1547" width="7.7109375" style="41" customWidth="1"/>
    <col min="1548" max="1548" width="18" style="41" customWidth="1"/>
    <col min="1549" max="1549" width="8.28515625" style="41" customWidth="1"/>
    <col min="1550" max="1550" width="16" style="41" customWidth="1"/>
    <col min="1551" max="1551" width="15.140625" style="41" bestFit="1" customWidth="1"/>
    <col min="1552" max="1552" width="14.140625" style="41" bestFit="1" customWidth="1"/>
    <col min="1553" max="1792" width="11.42578125" style="41"/>
    <col min="1793" max="1793" width="7.140625" style="41" bestFit="1" customWidth="1"/>
    <col min="1794" max="1794" width="5.28515625" style="41" bestFit="1" customWidth="1"/>
    <col min="1795" max="1795" width="43.7109375" style="41" customWidth="1"/>
    <col min="1796" max="1796" width="13.5703125" style="41" customWidth="1"/>
    <col min="1797" max="1797" width="10.140625" style="41" customWidth="1"/>
    <col min="1798" max="1798" width="10" style="41" customWidth="1"/>
    <col min="1799" max="1799" width="6.140625" style="41" bestFit="1" customWidth="1"/>
    <col min="1800" max="1800" width="4.7109375" style="41" customWidth="1"/>
    <col min="1801" max="1801" width="14.85546875" style="41" bestFit="1" customWidth="1"/>
    <col min="1802" max="1802" width="12.85546875" style="41" bestFit="1" customWidth="1"/>
    <col min="1803" max="1803" width="7.7109375" style="41" customWidth="1"/>
    <col min="1804" max="1804" width="18" style="41" customWidth="1"/>
    <col min="1805" max="1805" width="8.28515625" style="41" customWidth="1"/>
    <col min="1806" max="1806" width="16" style="41" customWidth="1"/>
    <col min="1807" max="1807" width="15.140625" style="41" bestFit="1" customWidth="1"/>
    <col min="1808" max="1808" width="14.140625" style="41" bestFit="1" customWidth="1"/>
    <col min="1809" max="2048" width="11.42578125" style="41"/>
    <col min="2049" max="2049" width="7.140625" style="41" bestFit="1" customWidth="1"/>
    <col min="2050" max="2050" width="5.28515625" style="41" bestFit="1" customWidth="1"/>
    <col min="2051" max="2051" width="43.7109375" style="41" customWidth="1"/>
    <col min="2052" max="2052" width="13.5703125" style="41" customWidth="1"/>
    <col min="2053" max="2053" width="10.140625" style="41" customWidth="1"/>
    <col min="2054" max="2054" width="10" style="41" customWidth="1"/>
    <col min="2055" max="2055" width="6.140625" style="41" bestFit="1" customWidth="1"/>
    <col min="2056" max="2056" width="4.7109375" style="41" customWidth="1"/>
    <col min="2057" max="2057" width="14.85546875" style="41" bestFit="1" customWidth="1"/>
    <col min="2058" max="2058" width="12.85546875" style="41" bestFit="1" customWidth="1"/>
    <col min="2059" max="2059" width="7.7109375" style="41" customWidth="1"/>
    <col min="2060" max="2060" width="18" style="41" customWidth="1"/>
    <col min="2061" max="2061" width="8.28515625" style="41" customWidth="1"/>
    <col min="2062" max="2062" width="16" style="41" customWidth="1"/>
    <col min="2063" max="2063" width="15.140625" style="41" bestFit="1" customWidth="1"/>
    <col min="2064" max="2064" width="14.140625" style="41" bestFit="1" customWidth="1"/>
    <col min="2065" max="2304" width="11.42578125" style="41"/>
    <col min="2305" max="2305" width="7.140625" style="41" bestFit="1" customWidth="1"/>
    <col min="2306" max="2306" width="5.28515625" style="41" bestFit="1" customWidth="1"/>
    <col min="2307" max="2307" width="43.7109375" style="41" customWidth="1"/>
    <col min="2308" max="2308" width="13.5703125" style="41" customWidth="1"/>
    <col min="2309" max="2309" width="10.140625" style="41" customWidth="1"/>
    <col min="2310" max="2310" width="10" style="41" customWidth="1"/>
    <col min="2311" max="2311" width="6.140625" style="41" bestFit="1" customWidth="1"/>
    <col min="2312" max="2312" width="4.7109375" style="41" customWidth="1"/>
    <col min="2313" max="2313" width="14.85546875" style="41" bestFit="1" customWidth="1"/>
    <col min="2314" max="2314" width="12.85546875" style="41" bestFit="1" customWidth="1"/>
    <col min="2315" max="2315" width="7.7109375" style="41" customWidth="1"/>
    <col min="2316" max="2316" width="18" style="41" customWidth="1"/>
    <col min="2317" max="2317" width="8.28515625" style="41" customWidth="1"/>
    <col min="2318" max="2318" width="16" style="41" customWidth="1"/>
    <col min="2319" max="2319" width="15.140625" style="41" bestFit="1" customWidth="1"/>
    <col min="2320" max="2320" width="14.140625" style="41" bestFit="1" customWidth="1"/>
    <col min="2321" max="2560" width="11.42578125" style="41"/>
    <col min="2561" max="2561" width="7.140625" style="41" bestFit="1" customWidth="1"/>
    <col min="2562" max="2562" width="5.28515625" style="41" bestFit="1" customWidth="1"/>
    <col min="2563" max="2563" width="43.7109375" style="41" customWidth="1"/>
    <col min="2564" max="2564" width="13.5703125" style="41" customWidth="1"/>
    <col min="2565" max="2565" width="10.140625" style="41" customWidth="1"/>
    <col min="2566" max="2566" width="10" style="41" customWidth="1"/>
    <col min="2567" max="2567" width="6.140625" style="41" bestFit="1" customWidth="1"/>
    <col min="2568" max="2568" width="4.7109375" style="41" customWidth="1"/>
    <col min="2569" max="2569" width="14.85546875" style="41" bestFit="1" customWidth="1"/>
    <col min="2570" max="2570" width="12.85546875" style="41" bestFit="1" customWidth="1"/>
    <col min="2571" max="2571" width="7.7109375" style="41" customWidth="1"/>
    <col min="2572" max="2572" width="18" style="41" customWidth="1"/>
    <col min="2573" max="2573" width="8.28515625" style="41" customWidth="1"/>
    <col min="2574" max="2574" width="16" style="41" customWidth="1"/>
    <col min="2575" max="2575" width="15.140625" style="41" bestFit="1" customWidth="1"/>
    <col min="2576" max="2576" width="14.140625" style="41" bestFit="1" customWidth="1"/>
    <col min="2577" max="2816" width="11.42578125" style="41"/>
    <col min="2817" max="2817" width="7.140625" style="41" bestFit="1" customWidth="1"/>
    <col min="2818" max="2818" width="5.28515625" style="41" bestFit="1" customWidth="1"/>
    <col min="2819" max="2819" width="43.7109375" style="41" customWidth="1"/>
    <col min="2820" max="2820" width="13.5703125" style="41" customWidth="1"/>
    <col min="2821" max="2821" width="10.140625" style="41" customWidth="1"/>
    <col min="2822" max="2822" width="10" style="41" customWidth="1"/>
    <col min="2823" max="2823" width="6.140625" style="41" bestFit="1" customWidth="1"/>
    <col min="2824" max="2824" width="4.7109375" style="41" customWidth="1"/>
    <col min="2825" max="2825" width="14.85546875" style="41" bestFit="1" customWidth="1"/>
    <col min="2826" max="2826" width="12.85546875" style="41" bestFit="1" customWidth="1"/>
    <col min="2827" max="2827" width="7.7109375" style="41" customWidth="1"/>
    <col min="2828" max="2828" width="18" style="41" customWidth="1"/>
    <col min="2829" max="2829" width="8.28515625" style="41" customWidth="1"/>
    <col min="2830" max="2830" width="16" style="41" customWidth="1"/>
    <col min="2831" max="2831" width="15.140625" style="41" bestFit="1" customWidth="1"/>
    <col min="2832" max="2832" width="14.140625" style="41" bestFit="1" customWidth="1"/>
    <col min="2833" max="3072" width="11.42578125" style="41"/>
    <col min="3073" max="3073" width="7.140625" style="41" bestFit="1" customWidth="1"/>
    <col min="3074" max="3074" width="5.28515625" style="41" bestFit="1" customWidth="1"/>
    <col min="3075" max="3075" width="43.7109375" style="41" customWidth="1"/>
    <col min="3076" max="3076" width="13.5703125" style="41" customWidth="1"/>
    <col min="3077" max="3077" width="10.140625" style="41" customWidth="1"/>
    <col min="3078" max="3078" width="10" style="41" customWidth="1"/>
    <col min="3079" max="3079" width="6.140625" style="41" bestFit="1" customWidth="1"/>
    <col min="3080" max="3080" width="4.7109375" style="41" customWidth="1"/>
    <col min="3081" max="3081" width="14.85546875" style="41" bestFit="1" customWidth="1"/>
    <col min="3082" max="3082" width="12.85546875" style="41" bestFit="1" customWidth="1"/>
    <col min="3083" max="3083" width="7.7109375" style="41" customWidth="1"/>
    <col min="3084" max="3084" width="18" style="41" customWidth="1"/>
    <col min="3085" max="3085" width="8.28515625" style="41" customWidth="1"/>
    <col min="3086" max="3086" width="16" style="41" customWidth="1"/>
    <col min="3087" max="3087" width="15.140625" style="41" bestFit="1" customWidth="1"/>
    <col min="3088" max="3088" width="14.140625" style="41" bestFit="1" customWidth="1"/>
    <col min="3089" max="3328" width="11.42578125" style="41"/>
    <col min="3329" max="3329" width="7.140625" style="41" bestFit="1" customWidth="1"/>
    <col min="3330" max="3330" width="5.28515625" style="41" bestFit="1" customWidth="1"/>
    <col min="3331" max="3331" width="43.7109375" style="41" customWidth="1"/>
    <col min="3332" max="3332" width="13.5703125" style="41" customWidth="1"/>
    <col min="3333" max="3333" width="10.140625" style="41" customWidth="1"/>
    <col min="3334" max="3334" width="10" style="41" customWidth="1"/>
    <col min="3335" max="3335" width="6.140625" style="41" bestFit="1" customWidth="1"/>
    <col min="3336" max="3336" width="4.7109375" style="41" customWidth="1"/>
    <col min="3337" max="3337" width="14.85546875" style="41" bestFit="1" customWidth="1"/>
    <col min="3338" max="3338" width="12.85546875" style="41" bestFit="1" customWidth="1"/>
    <col min="3339" max="3339" width="7.7109375" style="41" customWidth="1"/>
    <col min="3340" max="3340" width="18" style="41" customWidth="1"/>
    <col min="3341" max="3341" width="8.28515625" style="41" customWidth="1"/>
    <col min="3342" max="3342" width="16" style="41" customWidth="1"/>
    <col min="3343" max="3343" width="15.140625" style="41" bestFit="1" customWidth="1"/>
    <col min="3344" max="3344" width="14.140625" style="41" bestFit="1" customWidth="1"/>
    <col min="3345" max="3584" width="11.42578125" style="41"/>
    <col min="3585" max="3585" width="7.140625" style="41" bestFit="1" customWidth="1"/>
    <col min="3586" max="3586" width="5.28515625" style="41" bestFit="1" customWidth="1"/>
    <col min="3587" max="3587" width="43.7109375" style="41" customWidth="1"/>
    <col min="3588" max="3588" width="13.5703125" style="41" customWidth="1"/>
    <col min="3589" max="3589" width="10.140625" style="41" customWidth="1"/>
    <col min="3590" max="3590" width="10" style="41" customWidth="1"/>
    <col min="3591" max="3591" width="6.140625" style="41" bestFit="1" customWidth="1"/>
    <col min="3592" max="3592" width="4.7109375" style="41" customWidth="1"/>
    <col min="3593" max="3593" width="14.85546875" style="41" bestFit="1" customWidth="1"/>
    <col min="3594" max="3594" width="12.85546875" style="41" bestFit="1" customWidth="1"/>
    <col min="3595" max="3595" width="7.7109375" style="41" customWidth="1"/>
    <col min="3596" max="3596" width="18" style="41" customWidth="1"/>
    <col min="3597" max="3597" width="8.28515625" style="41" customWidth="1"/>
    <col min="3598" max="3598" width="16" style="41" customWidth="1"/>
    <col min="3599" max="3599" width="15.140625" style="41" bestFit="1" customWidth="1"/>
    <col min="3600" max="3600" width="14.140625" style="41" bestFit="1" customWidth="1"/>
    <col min="3601" max="3840" width="11.42578125" style="41"/>
    <col min="3841" max="3841" width="7.140625" style="41" bestFit="1" customWidth="1"/>
    <col min="3842" max="3842" width="5.28515625" style="41" bestFit="1" customWidth="1"/>
    <col min="3843" max="3843" width="43.7109375" style="41" customWidth="1"/>
    <col min="3844" max="3844" width="13.5703125" style="41" customWidth="1"/>
    <col min="3845" max="3845" width="10.140625" style="41" customWidth="1"/>
    <col min="3846" max="3846" width="10" style="41" customWidth="1"/>
    <col min="3847" max="3847" width="6.140625" style="41" bestFit="1" customWidth="1"/>
    <col min="3848" max="3848" width="4.7109375" style="41" customWidth="1"/>
    <col min="3849" max="3849" width="14.85546875" style="41" bestFit="1" customWidth="1"/>
    <col min="3850" max="3850" width="12.85546875" style="41" bestFit="1" customWidth="1"/>
    <col min="3851" max="3851" width="7.7109375" style="41" customWidth="1"/>
    <col min="3852" max="3852" width="18" style="41" customWidth="1"/>
    <col min="3853" max="3853" width="8.28515625" style="41" customWidth="1"/>
    <col min="3854" max="3854" width="16" style="41" customWidth="1"/>
    <col min="3855" max="3855" width="15.140625" style="41" bestFit="1" customWidth="1"/>
    <col min="3856" max="3856" width="14.140625" style="41" bestFit="1" customWidth="1"/>
    <col min="3857" max="4096" width="11.42578125" style="41"/>
    <col min="4097" max="4097" width="7.140625" style="41" bestFit="1" customWidth="1"/>
    <col min="4098" max="4098" width="5.28515625" style="41" bestFit="1" customWidth="1"/>
    <col min="4099" max="4099" width="43.7109375" style="41" customWidth="1"/>
    <col min="4100" max="4100" width="13.5703125" style="41" customWidth="1"/>
    <col min="4101" max="4101" width="10.140625" style="41" customWidth="1"/>
    <col min="4102" max="4102" width="10" style="41" customWidth="1"/>
    <col min="4103" max="4103" width="6.140625" style="41" bestFit="1" customWidth="1"/>
    <col min="4104" max="4104" width="4.7109375" style="41" customWidth="1"/>
    <col min="4105" max="4105" width="14.85546875" style="41" bestFit="1" customWidth="1"/>
    <col min="4106" max="4106" width="12.85546875" style="41" bestFit="1" customWidth="1"/>
    <col min="4107" max="4107" width="7.7109375" style="41" customWidth="1"/>
    <col min="4108" max="4108" width="18" style="41" customWidth="1"/>
    <col min="4109" max="4109" width="8.28515625" style="41" customWidth="1"/>
    <col min="4110" max="4110" width="16" style="41" customWidth="1"/>
    <col min="4111" max="4111" width="15.140625" style="41" bestFit="1" customWidth="1"/>
    <col min="4112" max="4112" width="14.140625" style="41" bestFit="1" customWidth="1"/>
    <col min="4113" max="4352" width="11.42578125" style="41"/>
    <col min="4353" max="4353" width="7.140625" style="41" bestFit="1" customWidth="1"/>
    <col min="4354" max="4354" width="5.28515625" style="41" bestFit="1" customWidth="1"/>
    <col min="4355" max="4355" width="43.7109375" style="41" customWidth="1"/>
    <col min="4356" max="4356" width="13.5703125" style="41" customWidth="1"/>
    <col min="4357" max="4357" width="10.140625" style="41" customWidth="1"/>
    <col min="4358" max="4358" width="10" style="41" customWidth="1"/>
    <col min="4359" max="4359" width="6.140625" style="41" bestFit="1" customWidth="1"/>
    <col min="4360" max="4360" width="4.7109375" style="41" customWidth="1"/>
    <col min="4361" max="4361" width="14.85546875" style="41" bestFit="1" customWidth="1"/>
    <col min="4362" max="4362" width="12.85546875" style="41" bestFit="1" customWidth="1"/>
    <col min="4363" max="4363" width="7.7109375" style="41" customWidth="1"/>
    <col min="4364" max="4364" width="18" style="41" customWidth="1"/>
    <col min="4365" max="4365" width="8.28515625" style="41" customWidth="1"/>
    <col min="4366" max="4366" width="16" style="41" customWidth="1"/>
    <col min="4367" max="4367" width="15.140625" style="41" bestFit="1" customWidth="1"/>
    <col min="4368" max="4368" width="14.140625" style="41" bestFit="1" customWidth="1"/>
    <col min="4369" max="4608" width="11.42578125" style="41"/>
    <col min="4609" max="4609" width="7.140625" style="41" bestFit="1" customWidth="1"/>
    <col min="4610" max="4610" width="5.28515625" style="41" bestFit="1" customWidth="1"/>
    <col min="4611" max="4611" width="43.7109375" style="41" customWidth="1"/>
    <col min="4612" max="4612" width="13.5703125" style="41" customWidth="1"/>
    <col min="4613" max="4613" width="10.140625" style="41" customWidth="1"/>
    <col min="4614" max="4614" width="10" style="41" customWidth="1"/>
    <col min="4615" max="4615" width="6.140625" style="41" bestFit="1" customWidth="1"/>
    <col min="4616" max="4616" width="4.7109375" style="41" customWidth="1"/>
    <col min="4617" max="4617" width="14.85546875" style="41" bestFit="1" customWidth="1"/>
    <col min="4618" max="4618" width="12.85546875" style="41" bestFit="1" customWidth="1"/>
    <col min="4619" max="4619" width="7.7109375" style="41" customWidth="1"/>
    <col min="4620" max="4620" width="18" style="41" customWidth="1"/>
    <col min="4621" max="4621" width="8.28515625" style="41" customWidth="1"/>
    <col min="4622" max="4622" width="16" style="41" customWidth="1"/>
    <col min="4623" max="4623" width="15.140625" style="41" bestFit="1" customWidth="1"/>
    <col min="4624" max="4624" width="14.140625" style="41" bestFit="1" customWidth="1"/>
    <col min="4625" max="4864" width="11.42578125" style="41"/>
    <col min="4865" max="4865" width="7.140625" style="41" bestFit="1" customWidth="1"/>
    <col min="4866" max="4866" width="5.28515625" style="41" bestFit="1" customWidth="1"/>
    <col min="4867" max="4867" width="43.7109375" style="41" customWidth="1"/>
    <col min="4868" max="4868" width="13.5703125" style="41" customWidth="1"/>
    <col min="4869" max="4869" width="10.140625" style="41" customWidth="1"/>
    <col min="4870" max="4870" width="10" style="41" customWidth="1"/>
    <col min="4871" max="4871" width="6.140625" style="41" bestFit="1" customWidth="1"/>
    <col min="4872" max="4872" width="4.7109375" style="41" customWidth="1"/>
    <col min="4873" max="4873" width="14.85546875" style="41" bestFit="1" customWidth="1"/>
    <col min="4874" max="4874" width="12.85546875" style="41" bestFit="1" customWidth="1"/>
    <col min="4875" max="4875" width="7.7109375" style="41" customWidth="1"/>
    <col min="4876" max="4876" width="18" style="41" customWidth="1"/>
    <col min="4877" max="4877" width="8.28515625" style="41" customWidth="1"/>
    <col min="4878" max="4878" width="16" style="41" customWidth="1"/>
    <col min="4879" max="4879" width="15.140625" style="41" bestFit="1" customWidth="1"/>
    <col min="4880" max="4880" width="14.140625" style="41" bestFit="1" customWidth="1"/>
    <col min="4881" max="5120" width="11.42578125" style="41"/>
    <col min="5121" max="5121" width="7.140625" style="41" bestFit="1" customWidth="1"/>
    <col min="5122" max="5122" width="5.28515625" style="41" bestFit="1" customWidth="1"/>
    <col min="5123" max="5123" width="43.7109375" style="41" customWidth="1"/>
    <col min="5124" max="5124" width="13.5703125" style="41" customWidth="1"/>
    <col min="5125" max="5125" width="10.140625" style="41" customWidth="1"/>
    <col min="5126" max="5126" width="10" style="41" customWidth="1"/>
    <col min="5127" max="5127" width="6.140625" style="41" bestFit="1" customWidth="1"/>
    <col min="5128" max="5128" width="4.7109375" style="41" customWidth="1"/>
    <col min="5129" max="5129" width="14.85546875" style="41" bestFit="1" customWidth="1"/>
    <col min="5130" max="5130" width="12.85546875" style="41" bestFit="1" customWidth="1"/>
    <col min="5131" max="5131" width="7.7109375" style="41" customWidth="1"/>
    <col min="5132" max="5132" width="18" style="41" customWidth="1"/>
    <col min="5133" max="5133" width="8.28515625" style="41" customWidth="1"/>
    <col min="5134" max="5134" width="16" style="41" customWidth="1"/>
    <col min="5135" max="5135" width="15.140625" style="41" bestFit="1" customWidth="1"/>
    <col min="5136" max="5136" width="14.140625" style="41" bestFit="1" customWidth="1"/>
    <col min="5137" max="5376" width="11.42578125" style="41"/>
    <col min="5377" max="5377" width="7.140625" style="41" bestFit="1" customWidth="1"/>
    <col min="5378" max="5378" width="5.28515625" style="41" bestFit="1" customWidth="1"/>
    <col min="5379" max="5379" width="43.7109375" style="41" customWidth="1"/>
    <col min="5380" max="5380" width="13.5703125" style="41" customWidth="1"/>
    <col min="5381" max="5381" width="10.140625" style="41" customWidth="1"/>
    <col min="5382" max="5382" width="10" style="41" customWidth="1"/>
    <col min="5383" max="5383" width="6.140625" style="41" bestFit="1" customWidth="1"/>
    <col min="5384" max="5384" width="4.7109375" style="41" customWidth="1"/>
    <col min="5385" max="5385" width="14.85546875" style="41" bestFit="1" customWidth="1"/>
    <col min="5386" max="5386" width="12.85546875" style="41" bestFit="1" customWidth="1"/>
    <col min="5387" max="5387" width="7.7109375" style="41" customWidth="1"/>
    <col min="5388" max="5388" width="18" style="41" customWidth="1"/>
    <col min="5389" max="5389" width="8.28515625" style="41" customWidth="1"/>
    <col min="5390" max="5390" width="16" style="41" customWidth="1"/>
    <col min="5391" max="5391" width="15.140625" style="41" bestFit="1" customWidth="1"/>
    <col min="5392" max="5392" width="14.140625" style="41" bestFit="1" customWidth="1"/>
    <col min="5393" max="5632" width="11.42578125" style="41"/>
    <col min="5633" max="5633" width="7.140625" style="41" bestFit="1" customWidth="1"/>
    <col min="5634" max="5634" width="5.28515625" style="41" bestFit="1" customWidth="1"/>
    <col min="5635" max="5635" width="43.7109375" style="41" customWidth="1"/>
    <col min="5636" max="5636" width="13.5703125" style="41" customWidth="1"/>
    <col min="5637" max="5637" width="10.140625" style="41" customWidth="1"/>
    <col min="5638" max="5638" width="10" style="41" customWidth="1"/>
    <col min="5639" max="5639" width="6.140625" style="41" bestFit="1" customWidth="1"/>
    <col min="5640" max="5640" width="4.7109375" style="41" customWidth="1"/>
    <col min="5641" max="5641" width="14.85546875" style="41" bestFit="1" customWidth="1"/>
    <col min="5642" max="5642" width="12.85546875" style="41" bestFit="1" customWidth="1"/>
    <col min="5643" max="5643" width="7.7109375" style="41" customWidth="1"/>
    <col min="5644" max="5644" width="18" style="41" customWidth="1"/>
    <col min="5645" max="5645" width="8.28515625" style="41" customWidth="1"/>
    <col min="5646" max="5646" width="16" style="41" customWidth="1"/>
    <col min="5647" max="5647" width="15.140625" style="41" bestFit="1" customWidth="1"/>
    <col min="5648" max="5648" width="14.140625" style="41" bestFit="1" customWidth="1"/>
    <col min="5649" max="5888" width="11.42578125" style="41"/>
    <col min="5889" max="5889" width="7.140625" style="41" bestFit="1" customWidth="1"/>
    <col min="5890" max="5890" width="5.28515625" style="41" bestFit="1" customWidth="1"/>
    <col min="5891" max="5891" width="43.7109375" style="41" customWidth="1"/>
    <col min="5892" max="5892" width="13.5703125" style="41" customWidth="1"/>
    <col min="5893" max="5893" width="10.140625" style="41" customWidth="1"/>
    <col min="5894" max="5894" width="10" style="41" customWidth="1"/>
    <col min="5895" max="5895" width="6.140625" style="41" bestFit="1" customWidth="1"/>
    <col min="5896" max="5896" width="4.7109375" style="41" customWidth="1"/>
    <col min="5897" max="5897" width="14.85546875" style="41" bestFit="1" customWidth="1"/>
    <col min="5898" max="5898" width="12.85546875" style="41" bestFit="1" customWidth="1"/>
    <col min="5899" max="5899" width="7.7109375" style="41" customWidth="1"/>
    <col min="5900" max="5900" width="18" style="41" customWidth="1"/>
    <col min="5901" max="5901" width="8.28515625" style="41" customWidth="1"/>
    <col min="5902" max="5902" width="16" style="41" customWidth="1"/>
    <col min="5903" max="5903" width="15.140625" style="41" bestFit="1" customWidth="1"/>
    <col min="5904" max="5904" width="14.140625" style="41" bestFit="1" customWidth="1"/>
    <col min="5905" max="6144" width="11.42578125" style="41"/>
    <col min="6145" max="6145" width="7.140625" style="41" bestFit="1" customWidth="1"/>
    <col min="6146" max="6146" width="5.28515625" style="41" bestFit="1" customWidth="1"/>
    <col min="6147" max="6147" width="43.7109375" style="41" customWidth="1"/>
    <col min="6148" max="6148" width="13.5703125" style="41" customWidth="1"/>
    <col min="6149" max="6149" width="10.140625" style="41" customWidth="1"/>
    <col min="6150" max="6150" width="10" style="41" customWidth="1"/>
    <col min="6151" max="6151" width="6.140625" style="41" bestFit="1" customWidth="1"/>
    <col min="6152" max="6152" width="4.7109375" style="41" customWidth="1"/>
    <col min="6153" max="6153" width="14.85546875" style="41" bestFit="1" customWidth="1"/>
    <col min="6154" max="6154" width="12.85546875" style="41" bestFit="1" customWidth="1"/>
    <col min="6155" max="6155" width="7.7109375" style="41" customWidth="1"/>
    <col min="6156" max="6156" width="18" style="41" customWidth="1"/>
    <col min="6157" max="6157" width="8.28515625" style="41" customWidth="1"/>
    <col min="6158" max="6158" width="16" style="41" customWidth="1"/>
    <col min="6159" max="6159" width="15.140625" style="41" bestFit="1" customWidth="1"/>
    <col min="6160" max="6160" width="14.140625" style="41" bestFit="1" customWidth="1"/>
    <col min="6161" max="6400" width="11.42578125" style="41"/>
    <col min="6401" max="6401" width="7.140625" style="41" bestFit="1" customWidth="1"/>
    <col min="6402" max="6402" width="5.28515625" style="41" bestFit="1" customWidth="1"/>
    <col min="6403" max="6403" width="43.7109375" style="41" customWidth="1"/>
    <col min="6404" max="6404" width="13.5703125" style="41" customWidth="1"/>
    <col min="6405" max="6405" width="10.140625" style="41" customWidth="1"/>
    <col min="6406" max="6406" width="10" style="41" customWidth="1"/>
    <col min="6407" max="6407" width="6.140625" style="41" bestFit="1" customWidth="1"/>
    <col min="6408" max="6408" width="4.7109375" style="41" customWidth="1"/>
    <col min="6409" max="6409" width="14.85546875" style="41" bestFit="1" customWidth="1"/>
    <col min="6410" max="6410" width="12.85546875" style="41" bestFit="1" customWidth="1"/>
    <col min="6411" max="6411" width="7.7109375" style="41" customWidth="1"/>
    <col min="6412" max="6412" width="18" style="41" customWidth="1"/>
    <col min="6413" max="6413" width="8.28515625" style="41" customWidth="1"/>
    <col min="6414" max="6414" width="16" style="41" customWidth="1"/>
    <col min="6415" max="6415" width="15.140625" style="41" bestFit="1" customWidth="1"/>
    <col min="6416" max="6416" width="14.140625" style="41" bestFit="1" customWidth="1"/>
    <col min="6417" max="6656" width="11.42578125" style="41"/>
    <col min="6657" max="6657" width="7.140625" style="41" bestFit="1" customWidth="1"/>
    <col min="6658" max="6658" width="5.28515625" style="41" bestFit="1" customWidth="1"/>
    <col min="6659" max="6659" width="43.7109375" style="41" customWidth="1"/>
    <col min="6660" max="6660" width="13.5703125" style="41" customWidth="1"/>
    <col min="6661" max="6661" width="10.140625" style="41" customWidth="1"/>
    <col min="6662" max="6662" width="10" style="41" customWidth="1"/>
    <col min="6663" max="6663" width="6.140625" style="41" bestFit="1" customWidth="1"/>
    <col min="6664" max="6664" width="4.7109375" style="41" customWidth="1"/>
    <col min="6665" max="6665" width="14.85546875" style="41" bestFit="1" customWidth="1"/>
    <col min="6666" max="6666" width="12.85546875" style="41" bestFit="1" customWidth="1"/>
    <col min="6667" max="6667" width="7.7109375" style="41" customWidth="1"/>
    <col min="6668" max="6668" width="18" style="41" customWidth="1"/>
    <col min="6669" max="6669" width="8.28515625" style="41" customWidth="1"/>
    <col min="6670" max="6670" width="16" style="41" customWidth="1"/>
    <col min="6671" max="6671" width="15.140625" style="41" bestFit="1" customWidth="1"/>
    <col min="6672" max="6672" width="14.140625" style="41" bestFit="1" customWidth="1"/>
    <col min="6673" max="6912" width="11.42578125" style="41"/>
    <col min="6913" max="6913" width="7.140625" style="41" bestFit="1" customWidth="1"/>
    <col min="6914" max="6914" width="5.28515625" style="41" bestFit="1" customWidth="1"/>
    <col min="6915" max="6915" width="43.7109375" style="41" customWidth="1"/>
    <col min="6916" max="6916" width="13.5703125" style="41" customWidth="1"/>
    <col min="6917" max="6917" width="10.140625" style="41" customWidth="1"/>
    <col min="6918" max="6918" width="10" style="41" customWidth="1"/>
    <col min="6919" max="6919" width="6.140625" style="41" bestFit="1" customWidth="1"/>
    <col min="6920" max="6920" width="4.7109375" style="41" customWidth="1"/>
    <col min="6921" max="6921" width="14.85546875" style="41" bestFit="1" customWidth="1"/>
    <col min="6922" max="6922" width="12.85546875" style="41" bestFit="1" customWidth="1"/>
    <col min="6923" max="6923" width="7.7109375" style="41" customWidth="1"/>
    <col min="6924" max="6924" width="18" style="41" customWidth="1"/>
    <col min="6925" max="6925" width="8.28515625" style="41" customWidth="1"/>
    <col min="6926" max="6926" width="16" style="41" customWidth="1"/>
    <col min="6927" max="6927" width="15.140625" style="41" bestFit="1" customWidth="1"/>
    <col min="6928" max="6928" width="14.140625" style="41" bestFit="1" customWidth="1"/>
    <col min="6929" max="7168" width="11.42578125" style="41"/>
    <col min="7169" max="7169" width="7.140625" style="41" bestFit="1" customWidth="1"/>
    <col min="7170" max="7170" width="5.28515625" style="41" bestFit="1" customWidth="1"/>
    <col min="7171" max="7171" width="43.7109375" style="41" customWidth="1"/>
    <col min="7172" max="7172" width="13.5703125" style="41" customWidth="1"/>
    <col min="7173" max="7173" width="10.140625" style="41" customWidth="1"/>
    <col min="7174" max="7174" width="10" style="41" customWidth="1"/>
    <col min="7175" max="7175" width="6.140625" style="41" bestFit="1" customWidth="1"/>
    <col min="7176" max="7176" width="4.7109375" style="41" customWidth="1"/>
    <col min="7177" max="7177" width="14.85546875" style="41" bestFit="1" customWidth="1"/>
    <col min="7178" max="7178" width="12.85546875" style="41" bestFit="1" customWidth="1"/>
    <col min="7179" max="7179" width="7.7109375" style="41" customWidth="1"/>
    <col min="7180" max="7180" width="18" style="41" customWidth="1"/>
    <col min="7181" max="7181" width="8.28515625" style="41" customWidth="1"/>
    <col min="7182" max="7182" width="16" style="41" customWidth="1"/>
    <col min="7183" max="7183" width="15.140625" style="41" bestFit="1" customWidth="1"/>
    <col min="7184" max="7184" width="14.140625" style="41" bestFit="1" customWidth="1"/>
    <col min="7185" max="7424" width="11.42578125" style="41"/>
    <col min="7425" max="7425" width="7.140625" style="41" bestFit="1" customWidth="1"/>
    <col min="7426" max="7426" width="5.28515625" style="41" bestFit="1" customWidth="1"/>
    <col min="7427" max="7427" width="43.7109375" style="41" customWidth="1"/>
    <col min="7428" max="7428" width="13.5703125" style="41" customWidth="1"/>
    <col min="7429" max="7429" width="10.140625" style="41" customWidth="1"/>
    <col min="7430" max="7430" width="10" style="41" customWidth="1"/>
    <col min="7431" max="7431" width="6.140625" style="41" bestFit="1" customWidth="1"/>
    <col min="7432" max="7432" width="4.7109375" style="41" customWidth="1"/>
    <col min="7433" max="7433" width="14.85546875" style="41" bestFit="1" customWidth="1"/>
    <col min="7434" max="7434" width="12.85546875" style="41" bestFit="1" customWidth="1"/>
    <col min="7435" max="7435" width="7.7109375" style="41" customWidth="1"/>
    <col min="7436" max="7436" width="18" style="41" customWidth="1"/>
    <col min="7437" max="7437" width="8.28515625" style="41" customWidth="1"/>
    <col min="7438" max="7438" width="16" style="41" customWidth="1"/>
    <col min="7439" max="7439" width="15.140625" style="41" bestFit="1" customWidth="1"/>
    <col min="7440" max="7440" width="14.140625" style="41" bestFit="1" customWidth="1"/>
    <col min="7441" max="7680" width="11.42578125" style="41"/>
    <col min="7681" max="7681" width="7.140625" style="41" bestFit="1" customWidth="1"/>
    <col min="7682" max="7682" width="5.28515625" style="41" bestFit="1" customWidth="1"/>
    <col min="7683" max="7683" width="43.7109375" style="41" customWidth="1"/>
    <col min="7684" max="7684" width="13.5703125" style="41" customWidth="1"/>
    <col min="7685" max="7685" width="10.140625" style="41" customWidth="1"/>
    <col min="7686" max="7686" width="10" style="41" customWidth="1"/>
    <col min="7687" max="7687" width="6.140625" style="41" bestFit="1" customWidth="1"/>
    <col min="7688" max="7688" width="4.7109375" style="41" customWidth="1"/>
    <col min="7689" max="7689" width="14.85546875" style="41" bestFit="1" customWidth="1"/>
    <col min="7690" max="7690" width="12.85546875" style="41" bestFit="1" customWidth="1"/>
    <col min="7691" max="7691" width="7.7109375" style="41" customWidth="1"/>
    <col min="7692" max="7692" width="18" style="41" customWidth="1"/>
    <col min="7693" max="7693" width="8.28515625" style="41" customWidth="1"/>
    <col min="7694" max="7694" width="16" style="41" customWidth="1"/>
    <col min="7695" max="7695" width="15.140625" style="41" bestFit="1" customWidth="1"/>
    <col min="7696" max="7696" width="14.140625" style="41" bestFit="1" customWidth="1"/>
    <col min="7697" max="7936" width="11.42578125" style="41"/>
    <col min="7937" max="7937" width="7.140625" style="41" bestFit="1" customWidth="1"/>
    <col min="7938" max="7938" width="5.28515625" style="41" bestFit="1" customWidth="1"/>
    <col min="7939" max="7939" width="43.7109375" style="41" customWidth="1"/>
    <col min="7940" max="7940" width="13.5703125" style="41" customWidth="1"/>
    <col min="7941" max="7941" width="10.140625" style="41" customWidth="1"/>
    <col min="7942" max="7942" width="10" style="41" customWidth="1"/>
    <col min="7943" max="7943" width="6.140625" style="41" bestFit="1" customWidth="1"/>
    <col min="7944" max="7944" width="4.7109375" style="41" customWidth="1"/>
    <col min="7945" max="7945" width="14.85546875" style="41" bestFit="1" customWidth="1"/>
    <col min="7946" max="7946" width="12.85546875" style="41" bestFit="1" customWidth="1"/>
    <col min="7947" max="7947" width="7.7109375" style="41" customWidth="1"/>
    <col min="7948" max="7948" width="18" style="41" customWidth="1"/>
    <col min="7949" max="7949" width="8.28515625" style="41" customWidth="1"/>
    <col min="7950" max="7950" width="16" style="41" customWidth="1"/>
    <col min="7951" max="7951" width="15.140625" style="41" bestFit="1" customWidth="1"/>
    <col min="7952" max="7952" width="14.140625" style="41" bestFit="1" customWidth="1"/>
    <col min="7953" max="8192" width="11.42578125" style="41"/>
    <col min="8193" max="8193" width="7.140625" style="41" bestFit="1" customWidth="1"/>
    <col min="8194" max="8194" width="5.28515625" style="41" bestFit="1" customWidth="1"/>
    <col min="8195" max="8195" width="43.7109375" style="41" customWidth="1"/>
    <col min="8196" max="8196" width="13.5703125" style="41" customWidth="1"/>
    <col min="8197" max="8197" width="10.140625" style="41" customWidth="1"/>
    <col min="8198" max="8198" width="10" style="41" customWidth="1"/>
    <col min="8199" max="8199" width="6.140625" style="41" bestFit="1" customWidth="1"/>
    <col min="8200" max="8200" width="4.7109375" style="41" customWidth="1"/>
    <col min="8201" max="8201" width="14.85546875" style="41" bestFit="1" customWidth="1"/>
    <col min="8202" max="8202" width="12.85546875" style="41" bestFit="1" customWidth="1"/>
    <col min="8203" max="8203" width="7.7109375" style="41" customWidth="1"/>
    <col min="8204" max="8204" width="18" style="41" customWidth="1"/>
    <col min="8205" max="8205" width="8.28515625" style="41" customWidth="1"/>
    <col min="8206" max="8206" width="16" style="41" customWidth="1"/>
    <col min="8207" max="8207" width="15.140625" style="41" bestFit="1" customWidth="1"/>
    <col min="8208" max="8208" width="14.140625" style="41" bestFit="1" customWidth="1"/>
    <col min="8209" max="8448" width="11.42578125" style="41"/>
    <col min="8449" max="8449" width="7.140625" style="41" bestFit="1" customWidth="1"/>
    <col min="8450" max="8450" width="5.28515625" style="41" bestFit="1" customWidth="1"/>
    <col min="8451" max="8451" width="43.7109375" style="41" customWidth="1"/>
    <col min="8452" max="8452" width="13.5703125" style="41" customWidth="1"/>
    <col min="8453" max="8453" width="10.140625" style="41" customWidth="1"/>
    <col min="8454" max="8454" width="10" style="41" customWidth="1"/>
    <col min="8455" max="8455" width="6.140625" style="41" bestFit="1" customWidth="1"/>
    <col min="8456" max="8456" width="4.7109375" style="41" customWidth="1"/>
    <col min="8457" max="8457" width="14.85546875" style="41" bestFit="1" customWidth="1"/>
    <col min="8458" max="8458" width="12.85546875" style="41" bestFit="1" customWidth="1"/>
    <col min="8459" max="8459" width="7.7109375" style="41" customWidth="1"/>
    <col min="8460" max="8460" width="18" style="41" customWidth="1"/>
    <col min="8461" max="8461" width="8.28515625" style="41" customWidth="1"/>
    <col min="8462" max="8462" width="16" style="41" customWidth="1"/>
    <col min="8463" max="8463" width="15.140625" style="41" bestFit="1" customWidth="1"/>
    <col min="8464" max="8464" width="14.140625" style="41" bestFit="1" customWidth="1"/>
    <col min="8465" max="8704" width="11.42578125" style="41"/>
    <col min="8705" max="8705" width="7.140625" style="41" bestFit="1" customWidth="1"/>
    <col min="8706" max="8706" width="5.28515625" style="41" bestFit="1" customWidth="1"/>
    <col min="8707" max="8707" width="43.7109375" style="41" customWidth="1"/>
    <col min="8708" max="8708" width="13.5703125" style="41" customWidth="1"/>
    <col min="8709" max="8709" width="10.140625" style="41" customWidth="1"/>
    <col min="8710" max="8710" width="10" style="41" customWidth="1"/>
    <col min="8711" max="8711" width="6.140625" style="41" bestFit="1" customWidth="1"/>
    <col min="8712" max="8712" width="4.7109375" style="41" customWidth="1"/>
    <col min="8713" max="8713" width="14.85546875" style="41" bestFit="1" customWidth="1"/>
    <col min="8714" max="8714" width="12.85546875" style="41" bestFit="1" customWidth="1"/>
    <col min="8715" max="8715" width="7.7109375" style="41" customWidth="1"/>
    <col min="8716" max="8716" width="18" style="41" customWidth="1"/>
    <col min="8717" max="8717" width="8.28515625" style="41" customWidth="1"/>
    <col min="8718" max="8718" width="16" style="41" customWidth="1"/>
    <col min="8719" max="8719" width="15.140625" style="41" bestFit="1" customWidth="1"/>
    <col min="8720" max="8720" width="14.140625" style="41" bestFit="1" customWidth="1"/>
    <col min="8721" max="8960" width="11.42578125" style="41"/>
    <col min="8961" max="8961" width="7.140625" style="41" bestFit="1" customWidth="1"/>
    <col min="8962" max="8962" width="5.28515625" style="41" bestFit="1" customWidth="1"/>
    <col min="8963" max="8963" width="43.7109375" style="41" customWidth="1"/>
    <col min="8964" max="8964" width="13.5703125" style="41" customWidth="1"/>
    <col min="8965" max="8965" width="10.140625" style="41" customWidth="1"/>
    <col min="8966" max="8966" width="10" style="41" customWidth="1"/>
    <col min="8967" max="8967" width="6.140625" style="41" bestFit="1" customWidth="1"/>
    <col min="8968" max="8968" width="4.7109375" style="41" customWidth="1"/>
    <col min="8969" max="8969" width="14.85546875" style="41" bestFit="1" customWidth="1"/>
    <col min="8970" max="8970" width="12.85546875" style="41" bestFit="1" customWidth="1"/>
    <col min="8971" max="8971" width="7.7109375" style="41" customWidth="1"/>
    <col min="8972" max="8972" width="18" style="41" customWidth="1"/>
    <col min="8973" max="8973" width="8.28515625" style="41" customWidth="1"/>
    <col min="8974" max="8974" width="16" style="41" customWidth="1"/>
    <col min="8975" max="8975" width="15.140625" style="41" bestFit="1" customWidth="1"/>
    <col min="8976" max="8976" width="14.140625" style="41" bestFit="1" customWidth="1"/>
    <col min="8977" max="9216" width="11.42578125" style="41"/>
    <col min="9217" max="9217" width="7.140625" style="41" bestFit="1" customWidth="1"/>
    <col min="9218" max="9218" width="5.28515625" style="41" bestFit="1" customWidth="1"/>
    <col min="9219" max="9219" width="43.7109375" style="41" customWidth="1"/>
    <col min="9220" max="9220" width="13.5703125" style="41" customWidth="1"/>
    <col min="9221" max="9221" width="10.140625" style="41" customWidth="1"/>
    <col min="9222" max="9222" width="10" style="41" customWidth="1"/>
    <col min="9223" max="9223" width="6.140625" style="41" bestFit="1" customWidth="1"/>
    <col min="9224" max="9224" width="4.7109375" style="41" customWidth="1"/>
    <col min="9225" max="9225" width="14.85546875" style="41" bestFit="1" customWidth="1"/>
    <col min="9226" max="9226" width="12.85546875" style="41" bestFit="1" customWidth="1"/>
    <col min="9227" max="9227" width="7.7109375" style="41" customWidth="1"/>
    <col min="9228" max="9228" width="18" style="41" customWidth="1"/>
    <col min="9229" max="9229" width="8.28515625" style="41" customWidth="1"/>
    <col min="9230" max="9230" width="16" style="41" customWidth="1"/>
    <col min="9231" max="9231" width="15.140625" style="41" bestFit="1" customWidth="1"/>
    <col min="9232" max="9232" width="14.140625" style="41" bestFit="1" customWidth="1"/>
    <col min="9233" max="9472" width="11.42578125" style="41"/>
    <col min="9473" max="9473" width="7.140625" style="41" bestFit="1" customWidth="1"/>
    <col min="9474" max="9474" width="5.28515625" style="41" bestFit="1" customWidth="1"/>
    <col min="9475" max="9475" width="43.7109375" style="41" customWidth="1"/>
    <col min="9476" max="9476" width="13.5703125" style="41" customWidth="1"/>
    <col min="9477" max="9477" width="10.140625" style="41" customWidth="1"/>
    <col min="9478" max="9478" width="10" style="41" customWidth="1"/>
    <col min="9479" max="9479" width="6.140625" style="41" bestFit="1" customWidth="1"/>
    <col min="9480" max="9480" width="4.7109375" style="41" customWidth="1"/>
    <col min="9481" max="9481" width="14.85546875" style="41" bestFit="1" customWidth="1"/>
    <col min="9482" max="9482" width="12.85546875" style="41" bestFit="1" customWidth="1"/>
    <col min="9483" max="9483" width="7.7109375" style="41" customWidth="1"/>
    <col min="9484" max="9484" width="18" style="41" customWidth="1"/>
    <col min="9485" max="9485" width="8.28515625" style="41" customWidth="1"/>
    <col min="9486" max="9486" width="16" style="41" customWidth="1"/>
    <col min="9487" max="9487" width="15.140625" style="41" bestFit="1" customWidth="1"/>
    <col min="9488" max="9488" width="14.140625" style="41" bestFit="1" customWidth="1"/>
    <col min="9489" max="9728" width="11.42578125" style="41"/>
    <col min="9729" max="9729" width="7.140625" style="41" bestFit="1" customWidth="1"/>
    <col min="9730" max="9730" width="5.28515625" style="41" bestFit="1" customWidth="1"/>
    <col min="9731" max="9731" width="43.7109375" style="41" customWidth="1"/>
    <col min="9732" max="9732" width="13.5703125" style="41" customWidth="1"/>
    <col min="9733" max="9733" width="10.140625" style="41" customWidth="1"/>
    <col min="9734" max="9734" width="10" style="41" customWidth="1"/>
    <col min="9735" max="9735" width="6.140625" style="41" bestFit="1" customWidth="1"/>
    <col min="9736" max="9736" width="4.7109375" style="41" customWidth="1"/>
    <col min="9737" max="9737" width="14.85546875" style="41" bestFit="1" customWidth="1"/>
    <col min="9738" max="9738" width="12.85546875" style="41" bestFit="1" customWidth="1"/>
    <col min="9739" max="9739" width="7.7109375" style="41" customWidth="1"/>
    <col min="9740" max="9740" width="18" style="41" customWidth="1"/>
    <col min="9741" max="9741" width="8.28515625" style="41" customWidth="1"/>
    <col min="9742" max="9742" width="16" style="41" customWidth="1"/>
    <col min="9743" max="9743" width="15.140625" style="41" bestFit="1" customWidth="1"/>
    <col min="9744" max="9744" width="14.140625" style="41" bestFit="1" customWidth="1"/>
    <col min="9745" max="9984" width="11.42578125" style="41"/>
    <col min="9985" max="9985" width="7.140625" style="41" bestFit="1" customWidth="1"/>
    <col min="9986" max="9986" width="5.28515625" style="41" bestFit="1" customWidth="1"/>
    <col min="9987" max="9987" width="43.7109375" style="41" customWidth="1"/>
    <col min="9988" max="9988" width="13.5703125" style="41" customWidth="1"/>
    <col min="9989" max="9989" width="10.140625" style="41" customWidth="1"/>
    <col min="9990" max="9990" width="10" style="41" customWidth="1"/>
    <col min="9991" max="9991" width="6.140625" style="41" bestFit="1" customWidth="1"/>
    <col min="9992" max="9992" width="4.7109375" style="41" customWidth="1"/>
    <col min="9993" max="9993" width="14.85546875" style="41" bestFit="1" customWidth="1"/>
    <col min="9994" max="9994" width="12.85546875" style="41" bestFit="1" customWidth="1"/>
    <col min="9995" max="9995" width="7.7109375" style="41" customWidth="1"/>
    <col min="9996" max="9996" width="18" style="41" customWidth="1"/>
    <col min="9997" max="9997" width="8.28515625" style="41" customWidth="1"/>
    <col min="9998" max="9998" width="16" style="41" customWidth="1"/>
    <col min="9999" max="9999" width="15.140625" style="41" bestFit="1" customWidth="1"/>
    <col min="10000" max="10000" width="14.140625" style="41" bestFit="1" customWidth="1"/>
    <col min="10001" max="10240" width="11.42578125" style="41"/>
    <col min="10241" max="10241" width="7.140625" style="41" bestFit="1" customWidth="1"/>
    <col min="10242" max="10242" width="5.28515625" style="41" bestFit="1" customWidth="1"/>
    <col min="10243" max="10243" width="43.7109375" style="41" customWidth="1"/>
    <col min="10244" max="10244" width="13.5703125" style="41" customWidth="1"/>
    <col min="10245" max="10245" width="10.140625" style="41" customWidth="1"/>
    <col min="10246" max="10246" width="10" style="41" customWidth="1"/>
    <col min="10247" max="10247" width="6.140625" style="41" bestFit="1" customWidth="1"/>
    <col min="10248" max="10248" width="4.7109375" style="41" customWidth="1"/>
    <col min="10249" max="10249" width="14.85546875" style="41" bestFit="1" customWidth="1"/>
    <col min="10250" max="10250" width="12.85546875" style="41" bestFit="1" customWidth="1"/>
    <col min="10251" max="10251" width="7.7109375" style="41" customWidth="1"/>
    <col min="10252" max="10252" width="18" style="41" customWidth="1"/>
    <col min="10253" max="10253" width="8.28515625" style="41" customWidth="1"/>
    <col min="10254" max="10254" width="16" style="41" customWidth="1"/>
    <col min="10255" max="10255" width="15.140625" style="41" bestFit="1" customWidth="1"/>
    <col min="10256" max="10256" width="14.140625" style="41" bestFit="1" customWidth="1"/>
    <col min="10257" max="10496" width="11.42578125" style="41"/>
    <col min="10497" max="10497" width="7.140625" style="41" bestFit="1" customWidth="1"/>
    <col min="10498" max="10498" width="5.28515625" style="41" bestFit="1" customWidth="1"/>
    <col min="10499" max="10499" width="43.7109375" style="41" customWidth="1"/>
    <col min="10500" max="10500" width="13.5703125" style="41" customWidth="1"/>
    <col min="10501" max="10501" width="10.140625" style="41" customWidth="1"/>
    <col min="10502" max="10502" width="10" style="41" customWidth="1"/>
    <col min="10503" max="10503" width="6.140625" style="41" bestFit="1" customWidth="1"/>
    <col min="10504" max="10504" width="4.7109375" style="41" customWidth="1"/>
    <col min="10505" max="10505" width="14.85546875" style="41" bestFit="1" customWidth="1"/>
    <col min="10506" max="10506" width="12.85546875" style="41" bestFit="1" customWidth="1"/>
    <col min="10507" max="10507" width="7.7109375" style="41" customWidth="1"/>
    <col min="10508" max="10508" width="18" style="41" customWidth="1"/>
    <col min="10509" max="10509" width="8.28515625" style="41" customWidth="1"/>
    <col min="10510" max="10510" width="16" style="41" customWidth="1"/>
    <col min="10511" max="10511" width="15.140625" style="41" bestFit="1" customWidth="1"/>
    <col min="10512" max="10512" width="14.140625" style="41" bestFit="1" customWidth="1"/>
    <col min="10513" max="10752" width="11.42578125" style="41"/>
    <col min="10753" max="10753" width="7.140625" style="41" bestFit="1" customWidth="1"/>
    <col min="10754" max="10754" width="5.28515625" style="41" bestFit="1" customWidth="1"/>
    <col min="10755" max="10755" width="43.7109375" style="41" customWidth="1"/>
    <col min="10756" max="10756" width="13.5703125" style="41" customWidth="1"/>
    <col min="10757" max="10757" width="10.140625" style="41" customWidth="1"/>
    <col min="10758" max="10758" width="10" style="41" customWidth="1"/>
    <col min="10759" max="10759" width="6.140625" style="41" bestFit="1" customWidth="1"/>
    <col min="10760" max="10760" width="4.7109375" style="41" customWidth="1"/>
    <col min="10761" max="10761" width="14.85546875" style="41" bestFit="1" customWidth="1"/>
    <col min="10762" max="10762" width="12.85546875" style="41" bestFit="1" customWidth="1"/>
    <col min="10763" max="10763" width="7.7109375" style="41" customWidth="1"/>
    <col min="10764" max="10764" width="18" style="41" customWidth="1"/>
    <col min="10765" max="10765" width="8.28515625" style="41" customWidth="1"/>
    <col min="10766" max="10766" width="16" style="41" customWidth="1"/>
    <col min="10767" max="10767" width="15.140625" style="41" bestFit="1" customWidth="1"/>
    <col min="10768" max="10768" width="14.140625" style="41" bestFit="1" customWidth="1"/>
    <col min="10769" max="11008" width="11.42578125" style="41"/>
    <col min="11009" max="11009" width="7.140625" style="41" bestFit="1" customWidth="1"/>
    <col min="11010" max="11010" width="5.28515625" style="41" bestFit="1" customWidth="1"/>
    <col min="11011" max="11011" width="43.7109375" style="41" customWidth="1"/>
    <col min="11012" max="11012" width="13.5703125" style="41" customWidth="1"/>
    <col min="11013" max="11013" width="10.140625" style="41" customWidth="1"/>
    <col min="11014" max="11014" width="10" style="41" customWidth="1"/>
    <col min="11015" max="11015" width="6.140625" style="41" bestFit="1" customWidth="1"/>
    <col min="11016" max="11016" width="4.7109375" style="41" customWidth="1"/>
    <col min="11017" max="11017" width="14.85546875" style="41" bestFit="1" customWidth="1"/>
    <col min="11018" max="11018" width="12.85546875" style="41" bestFit="1" customWidth="1"/>
    <col min="11019" max="11019" width="7.7109375" style="41" customWidth="1"/>
    <col min="11020" max="11020" width="18" style="41" customWidth="1"/>
    <col min="11021" max="11021" width="8.28515625" style="41" customWidth="1"/>
    <col min="11022" max="11022" width="16" style="41" customWidth="1"/>
    <col min="11023" max="11023" width="15.140625" style="41" bestFit="1" customWidth="1"/>
    <col min="11024" max="11024" width="14.140625" style="41" bestFit="1" customWidth="1"/>
    <col min="11025" max="11264" width="11.42578125" style="41"/>
    <col min="11265" max="11265" width="7.140625" style="41" bestFit="1" customWidth="1"/>
    <col min="11266" max="11266" width="5.28515625" style="41" bestFit="1" customWidth="1"/>
    <col min="11267" max="11267" width="43.7109375" style="41" customWidth="1"/>
    <col min="11268" max="11268" width="13.5703125" style="41" customWidth="1"/>
    <col min="11269" max="11269" width="10.140625" style="41" customWidth="1"/>
    <col min="11270" max="11270" width="10" style="41" customWidth="1"/>
    <col min="11271" max="11271" width="6.140625" style="41" bestFit="1" customWidth="1"/>
    <col min="11272" max="11272" width="4.7109375" style="41" customWidth="1"/>
    <col min="11273" max="11273" width="14.85546875" style="41" bestFit="1" customWidth="1"/>
    <col min="11274" max="11274" width="12.85546875" style="41" bestFit="1" customWidth="1"/>
    <col min="11275" max="11275" width="7.7109375" style="41" customWidth="1"/>
    <col min="11276" max="11276" width="18" style="41" customWidth="1"/>
    <col min="11277" max="11277" width="8.28515625" style="41" customWidth="1"/>
    <col min="11278" max="11278" width="16" style="41" customWidth="1"/>
    <col min="11279" max="11279" width="15.140625" style="41" bestFit="1" customWidth="1"/>
    <col min="11280" max="11280" width="14.140625" style="41" bestFit="1" customWidth="1"/>
    <col min="11281" max="11520" width="11.42578125" style="41"/>
    <col min="11521" max="11521" width="7.140625" style="41" bestFit="1" customWidth="1"/>
    <col min="11522" max="11522" width="5.28515625" style="41" bestFit="1" customWidth="1"/>
    <col min="11523" max="11523" width="43.7109375" style="41" customWidth="1"/>
    <col min="11524" max="11524" width="13.5703125" style="41" customWidth="1"/>
    <col min="11525" max="11525" width="10.140625" style="41" customWidth="1"/>
    <col min="11526" max="11526" width="10" style="41" customWidth="1"/>
    <col min="11527" max="11527" width="6.140625" style="41" bestFit="1" customWidth="1"/>
    <col min="11528" max="11528" width="4.7109375" style="41" customWidth="1"/>
    <col min="11529" max="11529" width="14.85546875" style="41" bestFit="1" customWidth="1"/>
    <col min="11530" max="11530" width="12.85546875" style="41" bestFit="1" customWidth="1"/>
    <col min="11531" max="11531" width="7.7109375" style="41" customWidth="1"/>
    <col min="11532" max="11532" width="18" style="41" customWidth="1"/>
    <col min="11533" max="11533" width="8.28515625" style="41" customWidth="1"/>
    <col min="11534" max="11534" width="16" style="41" customWidth="1"/>
    <col min="11535" max="11535" width="15.140625" style="41" bestFit="1" customWidth="1"/>
    <col min="11536" max="11536" width="14.140625" style="41" bestFit="1" customWidth="1"/>
    <col min="11537" max="11776" width="11.42578125" style="41"/>
    <col min="11777" max="11777" width="7.140625" style="41" bestFit="1" customWidth="1"/>
    <col min="11778" max="11778" width="5.28515625" style="41" bestFit="1" customWidth="1"/>
    <col min="11779" max="11779" width="43.7109375" style="41" customWidth="1"/>
    <col min="11780" max="11780" width="13.5703125" style="41" customWidth="1"/>
    <col min="11781" max="11781" width="10.140625" style="41" customWidth="1"/>
    <col min="11782" max="11782" width="10" style="41" customWidth="1"/>
    <col min="11783" max="11783" width="6.140625" style="41" bestFit="1" customWidth="1"/>
    <col min="11784" max="11784" width="4.7109375" style="41" customWidth="1"/>
    <col min="11785" max="11785" width="14.85546875" style="41" bestFit="1" customWidth="1"/>
    <col min="11786" max="11786" width="12.85546875" style="41" bestFit="1" customWidth="1"/>
    <col min="11787" max="11787" width="7.7109375" style="41" customWidth="1"/>
    <col min="11788" max="11788" width="18" style="41" customWidth="1"/>
    <col min="11789" max="11789" width="8.28515625" style="41" customWidth="1"/>
    <col min="11790" max="11790" width="16" style="41" customWidth="1"/>
    <col min="11791" max="11791" width="15.140625" style="41" bestFit="1" customWidth="1"/>
    <col min="11792" max="11792" width="14.140625" style="41" bestFit="1" customWidth="1"/>
    <col min="11793" max="12032" width="11.42578125" style="41"/>
    <col min="12033" max="12033" width="7.140625" style="41" bestFit="1" customWidth="1"/>
    <col min="12034" max="12034" width="5.28515625" style="41" bestFit="1" customWidth="1"/>
    <col min="12035" max="12035" width="43.7109375" style="41" customWidth="1"/>
    <col min="12036" max="12036" width="13.5703125" style="41" customWidth="1"/>
    <col min="12037" max="12037" width="10.140625" style="41" customWidth="1"/>
    <col min="12038" max="12038" width="10" style="41" customWidth="1"/>
    <col min="12039" max="12039" width="6.140625" style="41" bestFit="1" customWidth="1"/>
    <col min="12040" max="12040" width="4.7109375" style="41" customWidth="1"/>
    <col min="12041" max="12041" width="14.85546875" style="41" bestFit="1" customWidth="1"/>
    <col min="12042" max="12042" width="12.85546875" style="41" bestFit="1" customWidth="1"/>
    <col min="12043" max="12043" width="7.7109375" style="41" customWidth="1"/>
    <col min="12044" max="12044" width="18" style="41" customWidth="1"/>
    <col min="12045" max="12045" width="8.28515625" style="41" customWidth="1"/>
    <col min="12046" max="12046" width="16" style="41" customWidth="1"/>
    <col min="12047" max="12047" width="15.140625" style="41" bestFit="1" customWidth="1"/>
    <col min="12048" max="12048" width="14.140625" style="41" bestFit="1" customWidth="1"/>
    <col min="12049" max="12288" width="11.42578125" style="41"/>
    <col min="12289" max="12289" width="7.140625" style="41" bestFit="1" customWidth="1"/>
    <col min="12290" max="12290" width="5.28515625" style="41" bestFit="1" customWidth="1"/>
    <col min="12291" max="12291" width="43.7109375" style="41" customWidth="1"/>
    <col min="12292" max="12292" width="13.5703125" style="41" customWidth="1"/>
    <col min="12293" max="12293" width="10.140625" style="41" customWidth="1"/>
    <col min="12294" max="12294" width="10" style="41" customWidth="1"/>
    <col min="12295" max="12295" width="6.140625" style="41" bestFit="1" customWidth="1"/>
    <col min="12296" max="12296" width="4.7109375" style="41" customWidth="1"/>
    <col min="12297" max="12297" width="14.85546875" style="41" bestFit="1" customWidth="1"/>
    <col min="12298" max="12298" width="12.85546875" style="41" bestFit="1" customWidth="1"/>
    <col min="12299" max="12299" width="7.7109375" style="41" customWidth="1"/>
    <col min="12300" max="12300" width="18" style="41" customWidth="1"/>
    <col min="12301" max="12301" width="8.28515625" style="41" customWidth="1"/>
    <col min="12302" max="12302" width="16" style="41" customWidth="1"/>
    <col min="12303" max="12303" width="15.140625" style="41" bestFit="1" customWidth="1"/>
    <col min="12304" max="12304" width="14.140625" style="41" bestFit="1" customWidth="1"/>
    <col min="12305" max="12544" width="11.42578125" style="41"/>
    <col min="12545" max="12545" width="7.140625" style="41" bestFit="1" customWidth="1"/>
    <col min="12546" max="12546" width="5.28515625" style="41" bestFit="1" customWidth="1"/>
    <col min="12547" max="12547" width="43.7109375" style="41" customWidth="1"/>
    <col min="12548" max="12548" width="13.5703125" style="41" customWidth="1"/>
    <col min="12549" max="12549" width="10.140625" style="41" customWidth="1"/>
    <col min="12550" max="12550" width="10" style="41" customWidth="1"/>
    <col min="12551" max="12551" width="6.140625" style="41" bestFit="1" customWidth="1"/>
    <col min="12552" max="12552" width="4.7109375" style="41" customWidth="1"/>
    <col min="12553" max="12553" width="14.85546875" style="41" bestFit="1" customWidth="1"/>
    <col min="12554" max="12554" width="12.85546875" style="41" bestFit="1" customWidth="1"/>
    <col min="12555" max="12555" width="7.7109375" style="41" customWidth="1"/>
    <col min="12556" max="12556" width="18" style="41" customWidth="1"/>
    <col min="12557" max="12557" width="8.28515625" style="41" customWidth="1"/>
    <col min="12558" max="12558" width="16" style="41" customWidth="1"/>
    <col min="12559" max="12559" width="15.140625" style="41" bestFit="1" customWidth="1"/>
    <col min="12560" max="12560" width="14.140625" style="41" bestFit="1" customWidth="1"/>
    <col min="12561" max="12800" width="11.42578125" style="41"/>
    <col min="12801" max="12801" width="7.140625" style="41" bestFit="1" customWidth="1"/>
    <col min="12802" max="12802" width="5.28515625" style="41" bestFit="1" customWidth="1"/>
    <col min="12803" max="12803" width="43.7109375" style="41" customWidth="1"/>
    <col min="12804" max="12804" width="13.5703125" style="41" customWidth="1"/>
    <col min="12805" max="12805" width="10.140625" style="41" customWidth="1"/>
    <col min="12806" max="12806" width="10" style="41" customWidth="1"/>
    <col min="12807" max="12807" width="6.140625" style="41" bestFit="1" customWidth="1"/>
    <col min="12808" max="12808" width="4.7109375" style="41" customWidth="1"/>
    <col min="12809" max="12809" width="14.85546875" style="41" bestFit="1" customWidth="1"/>
    <col min="12810" max="12810" width="12.85546875" style="41" bestFit="1" customWidth="1"/>
    <col min="12811" max="12811" width="7.7109375" style="41" customWidth="1"/>
    <col min="12812" max="12812" width="18" style="41" customWidth="1"/>
    <col min="12813" max="12813" width="8.28515625" style="41" customWidth="1"/>
    <col min="12814" max="12814" width="16" style="41" customWidth="1"/>
    <col min="12815" max="12815" width="15.140625" style="41" bestFit="1" customWidth="1"/>
    <col min="12816" max="12816" width="14.140625" style="41" bestFit="1" customWidth="1"/>
    <col min="12817" max="13056" width="11.42578125" style="41"/>
    <col min="13057" max="13057" width="7.140625" style="41" bestFit="1" customWidth="1"/>
    <col min="13058" max="13058" width="5.28515625" style="41" bestFit="1" customWidth="1"/>
    <col min="13059" max="13059" width="43.7109375" style="41" customWidth="1"/>
    <col min="13060" max="13060" width="13.5703125" style="41" customWidth="1"/>
    <col min="13061" max="13061" width="10.140625" style="41" customWidth="1"/>
    <col min="13062" max="13062" width="10" style="41" customWidth="1"/>
    <col min="13063" max="13063" width="6.140625" style="41" bestFit="1" customWidth="1"/>
    <col min="13064" max="13064" width="4.7109375" style="41" customWidth="1"/>
    <col min="13065" max="13065" width="14.85546875" style="41" bestFit="1" customWidth="1"/>
    <col min="13066" max="13066" width="12.85546875" style="41" bestFit="1" customWidth="1"/>
    <col min="13067" max="13067" width="7.7109375" style="41" customWidth="1"/>
    <col min="13068" max="13068" width="18" style="41" customWidth="1"/>
    <col min="13069" max="13069" width="8.28515625" style="41" customWidth="1"/>
    <col min="13070" max="13070" width="16" style="41" customWidth="1"/>
    <col min="13071" max="13071" width="15.140625" style="41" bestFit="1" customWidth="1"/>
    <col min="13072" max="13072" width="14.140625" style="41" bestFit="1" customWidth="1"/>
    <col min="13073" max="13312" width="11.42578125" style="41"/>
    <col min="13313" max="13313" width="7.140625" style="41" bestFit="1" customWidth="1"/>
    <col min="13314" max="13314" width="5.28515625" style="41" bestFit="1" customWidth="1"/>
    <col min="13315" max="13315" width="43.7109375" style="41" customWidth="1"/>
    <col min="13316" max="13316" width="13.5703125" style="41" customWidth="1"/>
    <col min="13317" max="13317" width="10.140625" style="41" customWidth="1"/>
    <col min="13318" max="13318" width="10" style="41" customWidth="1"/>
    <col min="13319" max="13319" width="6.140625" style="41" bestFit="1" customWidth="1"/>
    <col min="13320" max="13320" width="4.7109375" style="41" customWidth="1"/>
    <col min="13321" max="13321" width="14.85546875" style="41" bestFit="1" customWidth="1"/>
    <col min="13322" max="13322" width="12.85546875" style="41" bestFit="1" customWidth="1"/>
    <col min="13323" max="13323" width="7.7109375" style="41" customWidth="1"/>
    <col min="13324" max="13324" width="18" style="41" customWidth="1"/>
    <col min="13325" max="13325" width="8.28515625" style="41" customWidth="1"/>
    <col min="13326" max="13326" width="16" style="41" customWidth="1"/>
    <col min="13327" max="13327" width="15.140625" style="41" bestFit="1" customWidth="1"/>
    <col min="13328" max="13328" width="14.140625" style="41" bestFit="1" customWidth="1"/>
    <col min="13329" max="13568" width="11.42578125" style="41"/>
    <col min="13569" max="13569" width="7.140625" style="41" bestFit="1" customWidth="1"/>
    <col min="13570" max="13570" width="5.28515625" style="41" bestFit="1" customWidth="1"/>
    <col min="13571" max="13571" width="43.7109375" style="41" customWidth="1"/>
    <col min="13572" max="13572" width="13.5703125" style="41" customWidth="1"/>
    <col min="13573" max="13573" width="10.140625" style="41" customWidth="1"/>
    <col min="13574" max="13574" width="10" style="41" customWidth="1"/>
    <col min="13575" max="13575" width="6.140625" style="41" bestFit="1" customWidth="1"/>
    <col min="13576" max="13576" width="4.7109375" style="41" customWidth="1"/>
    <col min="13577" max="13577" width="14.85546875" style="41" bestFit="1" customWidth="1"/>
    <col min="13578" max="13578" width="12.85546875" style="41" bestFit="1" customWidth="1"/>
    <col min="13579" max="13579" width="7.7109375" style="41" customWidth="1"/>
    <col min="13580" max="13580" width="18" style="41" customWidth="1"/>
    <col min="13581" max="13581" width="8.28515625" style="41" customWidth="1"/>
    <col min="13582" max="13582" width="16" style="41" customWidth="1"/>
    <col min="13583" max="13583" width="15.140625" style="41" bestFit="1" customWidth="1"/>
    <col min="13584" max="13584" width="14.140625" style="41" bestFit="1" customWidth="1"/>
    <col min="13585" max="13824" width="11.42578125" style="41"/>
    <col min="13825" max="13825" width="7.140625" style="41" bestFit="1" customWidth="1"/>
    <col min="13826" max="13826" width="5.28515625" style="41" bestFit="1" customWidth="1"/>
    <col min="13827" max="13827" width="43.7109375" style="41" customWidth="1"/>
    <col min="13828" max="13828" width="13.5703125" style="41" customWidth="1"/>
    <col min="13829" max="13829" width="10.140625" style="41" customWidth="1"/>
    <col min="13830" max="13830" width="10" style="41" customWidth="1"/>
    <col min="13831" max="13831" width="6.140625" style="41" bestFit="1" customWidth="1"/>
    <col min="13832" max="13832" width="4.7109375" style="41" customWidth="1"/>
    <col min="13833" max="13833" width="14.85546875" style="41" bestFit="1" customWidth="1"/>
    <col min="13834" max="13834" width="12.85546875" style="41" bestFit="1" customWidth="1"/>
    <col min="13835" max="13835" width="7.7109375" style="41" customWidth="1"/>
    <col min="13836" max="13836" width="18" style="41" customWidth="1"/>
    <col min="13837" max="13837" width="8.28515625" style="41" customWidth="1"/>
    <col min="13838" max="13838" width="16" style="41" customWidth="1"/>
    <col min="13839" max="13839" width="15.140625" style="41" bestFit="1" customWidth="1"/>
    <col min="13840" max="13840" width="14.140625" style="41" bestFit="1" customWidth="1"/>
    <col min="13841" max="14080" width="11.42578125" style="41"/>
    <col min="14081" max="14081" width="7.140625" style="41" bestFit="1" customWidth="1"/>
    <col min="14082" max="14082" width="5.28515625" style="41" bestFit="1" customWidth="1"/>
    <col min="14083" max="14083" width="43.7109375" style="41" customWidth="1"/>
    <col min="14084" max="14084" width="13.5703125" style="41" customWidth="1"/>
    <col min="14085" max="14085" width="10.140625" style="41" customWidth="1"/>
    <col min="14086" max="14086" width="10" style="41" customWidth="1"/>
    <col min="14087" max="14087" width="6.140625" style="41" bestFit="1" customWidth="1"/>
    <col min="14088" max="14088" width="4.7109375" style="41" customWidth="1"/>
    <col min="14089" max="14089" width="14.85546875" style="41" bestFit="1" customWidth="1"/>
    <col min="14090" max="14090" width="12.85546875" style="41" bestFit="1" customWidth="1"/>
    <col min="14091" max="14091" width="7.7109375" style="41" customWidth="1"/>
    <col min="14092" max="14092" width="18" style="41" customWidth="1"/>
    <col min="14093" max="14093" width="8.28515625" style="41" customWidth="1"/>
    <col min="14094" max="14094" width="16" style="41" customWidth="1"/>
    <col min="14095" max="14095" width="15.140625" style="41" bestFit="1" customWidth="1"/>
    <col min="14096" max="14096" width="14.140625" style="41" bestFit="1" customWidth="1"/>
    <col min="14097" max="14336" width="11.42578125" style="41"/>
    <col min="14337" max="14337" width="7.140625" style="41" bestFit="1" customWidth="1"/>
    <col min="14338" max="14338" width="5.28515625" style="41" bestFit="1" customWidth="1"/>
    <col min="14339" max="14339" width="43.7109375" style="41" customWidth="1"/>
    <col min="14340" max="14340" width="13.5703125" style="41" customWidth="1"/>
    <col min="14341" max="14341" width="10.140625" style="41" customWidth="1"/>
    <col min="14342" max="14342" width="10" style="41" customWidth="1"/>
    <col min="14343" max="14343" width="6.140625" style="41" bestFit="1" customWidth="1"/>
    <col min="14344" max="14344" width="4.7109375" style="41" customWidth="1"/>
    <col min="14345" max="14345" width="14.85546875" style="41" bestFit="1" customWidth="1"/>
    <col min="14346" max="14346" width="12.85546875" style="41" bestFit="1" customWidth="1"/>
    <col min="14347" max="14347" width="7.7109375" style="41" customWidth="1"/>
    <col min="14348" max="14348" width="18" style="41" customWidth="1"/>
    <col min="14349" max="14349" width="8.28515625" style="41" customWidth="1"/>
    <col min="14350" max="14350" width="16" style="41" customWidth="1"/>
    <col min="14351" max="14351" width="15.140625" style="41" bestFit="1" customWidth="1"/>
    <col min="14352" max="14352" width="14.140625" style="41" bestFit="1" customWidth="1"/>
    <col min="14353" max="14592" width="11.42578125" style="41"/>
    <col min="14593" max="14593" width="7.140625" style="41" bestFit="1" customWidth="1"/>
    <col min="14594" max="14594" width="5.28515625" style="41" bestFit="1" customWidth="1"/>
    <col min="14595" max="14595" width="43.7109375" style="41" customWidth="1"/>
    <col min="14596" max="14596" width="13.5703125" style="41" customWidth="1"/>
    <col min="14597" max="14597" width="10.140625" style="41" customWidth="1"/>
    <col min="14598" max="14598" width="10" style="41" customWidth="1"/>
    <col min="14599" max="14599" width="6.140625" style="41" bestFit="1" customWidth="1"/>
    <col min="14600" max="14600" width="4.7109375" style="41" customWidth="1"/>
    <col min="14601" max="14601" width="14.85546875" style="41" bestFit="1" customWidth="1"/>
    <col min="14602" max="14602" width="12.85546875" style="41" bestFit="1" customWidth="1"/>
    <col min="14603" max="14603" width="7.7109375" style="41" customWidth="1"/>
    <col min="14604" max="14604" width="18" style="41" customWidth="1"/>
    <col min="14605" max="14605" width="8.28515625" style="41" customWidth="1"/>
    <col min="14606" max="14606" width="16" style="41" customWidth="1"/>
    <col min="14607" max="14607" width="15.140625" style="41" bestFit="1" customWidth="1"/>
    <col min="14608" max="14608" width="14.140625" style="41" bestFit="1" customWidth="1"/>
    <col min="14609" max="14848" width="11.42578125" style="41"/>
    <col min="14849" max="14849" width="7.140625" style="41" bestFit="1" customWidth="1"/>
    <col min="14850" max="14850" width="5.28515625" style="41" bestFit="1" customWidth="1"/>
    <col min="14851" max="14851" width="43.7109375" style="41" customWidth="1"/>
    <col min="14852" max="14852" width="13.5703125" style="41" customWidth="1"/>
    <col min="14853" max="14853" width="10.140625" style="41" customWidth="1"/>
    <col min="14854" max="14854" width="10" style="41" customWidth="1"/>
    <col min="14855" max="14855" width="6.140625" style="41" bestFit="1" customWidth="1"/>
    <col min="14856" max="14856" width="4.7109375" style="41" customWidth="1"/>
    <col min="14857" max="14857" width="14.85546875" style="41" bestFit="1" customWidth="1"/>
    <col min="14858" max="14858" width="12.85546875" style="41" bestFit="1" customWidth="1"/>
    <col min="14859" max="14859" width="7.7109375" style="41" customWidth="1"/>
    <col min="14860" max="14860" width="18" style="41" customWidth="1"/>
    <col min="14861" max="14861" width="8.28515625" style="41" customWidth="1"/>
    <col min="14862" max="14862" width="16" style="41" customWidth="1"/>
    <col min="14863" max="14863" width="15.140625" style="41" bestFit="1" customWidth="1"/>
    <col min="14864" max="14864" width="14.140625" style="41" bestFit="1" customWidth="1"/>
    <col min="14865" max="15104" width="11.42578125" style="41"/>
    <col min="15105" max="15105" width="7.140625" style="41" bestFit="1" customWidth="1"/>
    <col min="15106" max="15106" width="5.28515625" style="41" bestFit="1" customWidth="1"/>
    <col min="15107" max="15107" width="43.7109375" style="41" customWidth="1"/>
    <col min="15108" max="15108" width="13.5703125" style="41" customWidth="1"/>
    <col min="15109" max="15109" width="10.140625" style="41" customWidth="1"/>
    <col min="15110" max="15110" width="10" style="41" customWidth="1"/>
    <col min="15111" max="15111" width="6.140625" style="41" bestFit="1" customWidth="1"/>
    <col min="15112" max="15112" width="4.7109375" style="41" customWidth="1"/>
    <col min="15113" max="15113" width="14.85546875" style="41" bestFit="1" customWidth="1"/>
    <col min="15114" max="15114" width="12.85546875" style="41" bestFit="1" customWidth="1"/>
    <col min="15115" max="15115" width="7.7109375" style="41" customWidth="1"/>
    <col min="15116" max="15116" width="18" style="41" customWidth="1"/>
    <col min="15117" max="15117" width="8.28515625" style="41" customWidth="1"/>
    <col min="15118" max="15118" width="16" style="41" customWidth="1"/>
    <col min="15119" max="15119" width="15.140625" style="41" bestFit="1" customWidth="1"/>
    <col min="15120" max="15120" width="14.140625" style="41" bestFit="1" customWidth="1"/>
    <col min="15121" max="15360" width="11.42578125" style="41"/>
    <col min="15361" max="15361" width="7.140625" style="41" bestFit="1" customWidth="1"/>
    <col min="15362" max="15362" width="5.28515625" style="41" bestFit="1" customWidth="1"/>
    <col min="15363" max="15363" width="43.7109375" style="41" customWidth="1"/>
    <col min="15364" max="15364" width="13.5703125" style="41" customWidth="1"/>
    <col min="15365" max="15365" width="10.140625" style="41" customWidth="1"/>
    <col min="15366" max="15366" width="10" style="41" customWidth="1"/>
    <col min="15367" max="15367" width="6.140625" style="41" bestFit="1" customWidth="1"/>
    <col min="15368" max="15368" width="4.7109375" style="41" customWidth="1"/>
    <col min="15369" max="15369" width="14.85546875" style="41" bestFit="1" customWidth="1"/>
    <col min="15370" max="15370" width="12.85546875" style="41" bestFit="1" customWidth="1"/>
    <col min="15371" max="15371" width="7.7109375" style="41" customWidth="1"/>
    <col min="15372" max="15372" width="18" style="41" customWidth="1"/>
    <col min="15373" max="15373" width="8.28515625" style="41" customWidth="1"/>
    <col min="15374" max="15374" width="16" style="41" customWidth="1"/>
    <col min="15375" max="15375" width="15.140625" style="41" bestFit="1" customWidth="1"/>
    <col min="15376" max="15376" width="14.140625" style="41" bestFit="1" customWidth="1"/>
    <col min="15377" max="15616" width="11.42578125" style="41"/>
    <col min="15617" max="15617" width="7.140625" style="41" bestFit="1" customWidth="1"/>
    <col min="15618" max="15618" width="5.28515625" style="41" bestFit="1" customWidth="1"/>
    <col min="15619" max="15619" width="43.7109375" style="41" customWidth="1"/>
    <col min="15620" max="15620" width="13.5703125" style="41" customWidth="1"/>
    <col min="15621" max="15621" width="10.140625" style="41" customWidth="1"/>
    <col min="15622" max="15622" width="10" style="41" customWidth="1"/>
    <col min="15623" max="15623" width="6.140625" style="41" bestFit="1" customWidth="1"/>
    <col min="15624" max="15624" width="4.7109375" style="41" customWidth="1"/>
    <col min="15625" max="15625" width="14.85546875" style="41" bestFit="1" customWidth="1"/>
    <col min="15626" max="15626" width="12.85546875" style="41" bestFit="1" customWidth="1"/>
    <col min="15627" max="15627" width="7.7109375" style="41" customWidth="1"/>
    <col min="15628" max="15628" width="18" style="41" customWidth="1"/>
    <col min="15629" max="15629" width="8.28515625" style="41" customWidth="1"/>
    <col min="15630" max="15630" width="16" style="41" customWidth="1"/>
    <col min="15631" max="15631" width="15.140625" style="41" bestFit="1" customWidth="1"/>
    <col min="15632" max="15632" width="14.140625" style="41" bestFit="1" customWidth="1"/>
    <col min="15633" max="15872" width="11.42578125" style="41"/>
    <col min="15873" max="15873" width="7.140625" style="41" bestFit="1" customWidth="1"/>
    <col min="15874" max="15874" width="5.28515625" style="41" bestFit="1" customWidth="1"/>
    <col min="15875" max="15875" width="43.7109375" style="41" customWidth="1"/>
    <col min="15876" max="15876" width="13.5703125" style="41" customWidth="1"/>
    <col min="15877" max="15877" width="10.140625" style="41" customWidth="1"/>
    <col min="15878" max="15878" width="10" style="41" customWidth="1"/>
    <col min="15879" max="15879" width="6.140625" style="41" bestFit="1" customWidth="1"/>
    <col min="15880" max="15880" width="4.7109375" style="41" customWidth="1"/>
    <col min="15881" max="15881" width="14.85546875" style="41" bestFit="1" customWidth="1"/>
    <col min="15882" max="15882" width="12.85546875" style="41" bestFit="1" customWidth="1"/>
    <col min="15883" max="15883" width="7.7109375" style="41" customWidth="1"/>
    <col min="15884" max="15884" width="18" style="41" customWidth="1"/>
    <col min="15885" max="15885" width="8.28515625" style="41" customWidth="1"/>
    <col min="15886" max="15886" width="16" style="41" customWidth="1"/>
    <col min="15887" max="15887" width="15.140625" style="41" bestFit="1" customWidth="1"/>
    <col min="15888" max="15888" width="14.140625" style="41" bestFit="1" customWidth="1"/>
    <col min="15889" max="16128" width="11.42578125" style="41"/>
    <col min="16129" max="16129" width="7.140625" style="41" bestFit="1" customWidth="1"/>
    <col min="16130" max="16130" width="5.28515625" style="41" bestFit="1" customWidth="1"/>
    <col min="16131" max="16131" width="43.7109375" style="41" customWidth="1"/>
    <col min="16132" max="16132" width="13.5703125" style="41" customWidth="1"/>
    <col min="16133" max="16133" width="10.140625" style="41" customWidth="1"/>
    <col min="16134" max="16134" width="10" style="41" customWidth="1"/>
    <col min="16135" max="16135" width="6.140625" style="41" bestFit="1" customWidth="1"/>
    <col min="16136" max="16136" width="4.7109375" style="41" customWidth="1"/>
    <col min="16137" max="16137" width="14.85546875" style="41" bestFit="1" customWidth="1"/>
    <col min="16138" max="16138" width="12.85546875" style="41" bestFit="1" customWidth="1"/>
    <col min="16139" max="16139" width="7.7109375" style="41" customWidth="1"/>
    <col min="16140" max="16140" width="18" style="41" customWidth="1"/>
    <col min="16141" max="16141" width="8.28515625" style="41" customWidth="1"/>
    <col min="16142" max="16142" width="16" style="41" customWidth="1"/>
    <col min="16143" max="16143" width="15.140625" style="41" bestFit="1" customWidth="1"/>
    <col min="16144" max="16144" width="14.140625" style="41" bestFit="1" customWidth="1"/>
    <col min="16145" max="16384" width="11.42578125" style="41"/>
  </cols>
  <sheetData>
    <row r="1" spans="1:15" ht="7.5" customHeight="1" thickBot="1"/>
    <row r="2" spans="1:15">
      <c r="B2" s="461" t="s">
        <v>97</v>
      </c>
      <c r="C2" s="462"/>
      <c r="D2" s="462"/>
      <c r="E2" s="462"/>
      <c r="F2" s="462"/>
      <c r="G2" s="462"/>
      <c r="H2" s="462"/>
      <c r="I2" s="463"/>
      <c r="J2" s="42"/>
      <c r="K2" s="42"/>
      <c r="L2" s="43"/>
    </row>
    <row r="3" spans="1:15">
      <c r="B3" s="464" t="s">
        <v>100</v>
      </c>
      <c r="C3" s="465"/>
      <c r="D3" s="465"/>
      <c r="E3" s="465"/>
      <c r="F3" s="465"/>
      <c r="G3" s="465"/>
      <c r="H3" s="465"/>
      <c r="I3" s="466"/>
      <c r="J3" s="44"/>
      <c r="K3" s="44"/>
      <c r="L3" s="45"/>
    </row>
    <row r="4" spans="1:15">
      <c r="B4" s="464" t="s">
        <v>187</v>
      </c>
      <c r="C4" s="465"/>
      <c r="D4" s="465"/>
      <c r="E4" s="465"/>
      <c r="F4" s="465"/>
      <c r="G4" s="465"/>
      <c r="H4" s="465"/>
      <c r="I4" s="466"/>
      <c r="J4" s="44"/>
      <c r="K4" s="44"/>
      <c r="L4" s="45"/>
    </row>
    <row r="5" spans="1:15" ht="13.9" thickBot="1">
      <c r="B5" s="467" t="s">
        <v>3</v>
      </c>
      <c r="C5" s="468"/>
      <c r="D5" s="468"/>
      <c r="E5" s="468"/>
      <c r="F5" s="468"/>
      <c r="G5" s="468"/>
      <c r="H5" s="468"/>
      <c r="I5" s="469"/>
      <c r="J5" s="470" t="s">
        <v>100</v>
      </c>
      <c r="K5" s="471"/>
      <c r="L5" s="472"/>
    </row>
    <row r="6" spans="1:15" ht="43.5" customHeight="1" thickBot="1">
      <c r="B6" s="455" t="s">
        <v>101</v>
      </c>
      <c r="C6" s="456"/>
      <c r="D6" s="548" t="s">
        <v>5</v>
      </c>
      <c r="E6" s="549"/>
      <c r="F6" s="549"/>
      <c r="G6" s="549"/>
      <c r="H6" s="549"/>
      <c r="I6" s="549"/>
      <c r="J6" s="530"/>
      <c r="K6" s="530"/>
      <c r="L6" s="531"/>
    </row>
    <row r="7" spans="1:15" ht="13.9" thickBot="1">
      <c r="A7" s="41"/>
      <c r="B7" s="105"/>
      <c r="C7" s="46"/>
      <c r="D7" s="46"/>
      <c r="E7" s="46"/>
      <c r="F7" s="46"/>
      <c r="G7" s="46"/>
      <c r="H7" s="46"/>
      <c r="I7" s="46"/>
      <c r="J7" s="46"/>
      <c r="K7" s="46"/>
      <c r="L7" s="106"/>
    </row>
    <row r="8" spans="1:15" ht="13.9" thickBot="1">
      <c r="A8" s="41"/>
      <c r="B8" s="473" t="s">
        <v>188</v>
      </c>
      <c r="C8" s="474"/>
      <c r="D8" s="474"/>
      <c r="E8" s="474"/>
      <c r="F8" s="474"/>
      <c r="G8" s="474"/>
      <c r="H8" s="474"/>
      <c r="I8" s="474"/>
      <c r="J8" s="474"/>
      <c r="K8" s="474"/>
      <c r="L8" s="475"/>
    </row>
    <row r="9" spans="1:15">
      <c r="B9" s="476" t="s">
        <v>189</v>
      </c>
      <c r="C9" s="477"/>
      <c r="D9" s="477"/>
      <c r="E9" s="478">
        <f>PGS!L34</f>
        <v>5694639</v>
      </c>
      <c r="F9" s="479"/>
      <c r="G9" s="480"/>
      <c r="H9" s="47"/>
      <c r="I9" s="48" t="s">
        <v>105</v>
      </c>
      <c r="J9" s="481"/>
      <c r="K9" s="481"/>
      <c r="L9" s="482"/>
    </row>
    <row r="10" spans="1:15" ht="13.9" thickBot="1">
      <c r="B10" s="483" t="s">
        <v>106</v>
      </c>
      <c r="C10" s="484"/>
      <c r="D10" s="484"/>
      <c r="E10" s="165">
        <v>3</v>
      </c>
      <c r="F10" s="484" t="s">
        <v>8</v>
      </c>
      <c r="G10" s="485"/>
      <c r="H10" s="49"/>
      <c r="I10" s="50" t="s">
        <v>107</v>
      </c>
      <c r="J10" s="486"/>
      <c r="K10" s="486"/>
      <c r="L10" s="487"/>
    </row>
    <row r="11" spans="1:15">
      <c r="B11" s="107"/>
      <c r="L11" s="108"/>
    </row>
    <row r="12" spans="1:15" s="2" customFormat="1" ht="12.75" customHeight="1">
      <c r="A12" s="8"/>
      <c r="B12" s="490" t="s">
        <v>190</v>
      </c>
      <c r="C12" s="491"/>
      <c r="D12" s="491"/>
      <c r="E12" s="491"/>
      <c r="F12" s="491"/>
      <c r="G12" s="491"/>
      <c r="H12" s="491"/>
      <c r="I12" s="491"/>
      <c r="J12" s="491"/>
      <c r="K12" s="491"/>
      <c r="L12" s="492"/>
    </row>
    <row r="13" spans="1:15" s="9" customFormat="1" ht="10.15">
      <c r="A13" s="3"/>
      <c r="B13" s="109">
        <v>3.1</v>
      </c>
      <c r="C13" s="493" t="s">
        <v>109</v>
      </c>
      <c r="D13" s="493"/>
      <c r="E13" s="493"/>
      <c r="F13" s="493"/>
      <c r="G13" s="493"/>
      <c r="H13" s="493"/>
      <c r="I13" s="493"/>
      <c r="J13" s="493"/>
      <c r="K13" s="493"/>
      <c r="L13" s="494"/>
    </row>
    <row r="14" spans="1:15" s="9" customFormat="1" ht="10.15">
      <c r="A14" s="3"/>
      <c r="B14" s="110" t="s">
        <v>110</v>
      </c>
      <c r="C14" s="495" t="s">
        <v>111</v>
      </c>
      <c r="D14" s="496"/>
      <c r="E14" s="10"/>
      <c r="F14" s="11"/>
      <c r="G14" s="497"/>
      <c r="H14" s="497"/>
      <c r="I14" s="12"/>
      <c r="J14" s="495" t="s">
        <v>112</v>
      </c>
      <c r="K14" s="498"/>
      <c r="L14" s="111" t="s">
        <v>113</v>
      </c>
    </row>
    <row r="15" spans="1:15" s="2" customFormat="1" ht="10.15">
      <c r="A15" s="3"/>
      <c r="B15" s="112">
        <f>B13+0.001</f>
        <v>3.101</v>
      </c>
      <c r="C15" s="51" t="s">
        <v>114</v>
      </c>
      <c r="D15" s="52"/>
      <c r="E15" s="52"/>
      <c r="F15" s="52"/>
      <c r="G15" s="52"/>
      <c r="H15" s="52"/>
      <c r="I15" s="53"/>
      <c r="J15" s="499">
        <v>0.05</v>
      </c>
      <c r="K15" s="500"/>
      <c r="L15" s="113">
        <f>ROUND($E$9*J15,0)</f>
        <v>284732</v>
      </c>
      <c r="O15" s="13"/>
    </row>
    <row r="16" spans="1:15" s="2" customFormat="1" ht="10.15">
      <c r="A16" s="3"/>
      <c r="B16" s="112">
        <f>B15+0.001</f>
        <v>3.1019999999999999</v>
      </c>
      <c r="C16" s="51" t="s">
        <v>115</v>
      </c>
      <c r="D16" s="52"/>
      <c r="E16" s="52"/>
      <c r="F16" s="52"/>
      <c r="G16" s="52"/>
      <c r="H16" s="52"/>
      <c r="I16" s="53"/>
      <c r="J16" s="499">
        <f>6.9/1000</f>
        <v>6.9000000000000008E-3</v>
      </c>
      <c r="K16" s="500"/>
      <c r="L16" s="113">
        <f>ROUND($E$9*J16,0)</f>
        <v>39293</v>
      </c>
      <c r="O16" s="13"/>
    </row>
    <row r="17" spans="1:16" s="2" customFormat="1" ht="10.15">
      <c r="A17" s="3"/>
      <c r="B17" s="112">
        <f>B16+0.001</f>
        <v>3.1029999999999998</v>
      </c>
      <c r="C17" s="51" t="s">
        <v>116</v>
      </c>
      <c r="D17" s="52"/>
      <c r="E17" s="52"/>
      <c r="F17" s="52"/>
      <c r="G17" s="52"/>
      <c r="H17" s="52"/>
      <c r="I17" s="53"/>
      <c r="J17" s="499">
        <f>(4/1000)</f>
        <v>4.0000000000000001E-3</v>
      </c>
      <c r="K17" s="500"/>
      <c r="L17" s="113">
        <f>ROUND($E$9*J17,0)</f>
        <v>22779</v>
      </c>
      <c r="O17" s="13"/>
    </row>
    <row r="18" spans="1:16" s="2" customFormat="1" ht="11.25" customHeight="1">
      <c r="A18" s="3"/>
      <c r="B18" s="112">
        <f>B17+0.001</f>
        <v>3.1039999999999996</v>
      </c>
      <c r="C18" s="51" t="s">
        <v>117</v>
      </c>
      <c r="D18" s="52"/>
      <c r="E18" s="52"/>
      <c r="F18" s="52"/>
      <c r="G18" s="52"/>
      <c r="H18" s="52"/>
      <c r="I18" s="53"/>
      <c r="J18" s="499">
        <v>0.02</v>
      </c>
      <c r="K18" s="500"/>
      <c r="L18" s="113">
        <f>ROUND($E$9*J18,0)</f>
        <v>113893</v>
      </c>
      <c r="O18" s="13"/>
    </row>
    <row r="19" spans="1:16" s="2" customFormat="1" ht="10.15">
      <c r="A19" s="3"/>
      <c r="B19" s="112">
        <f>B18+0.001</f>
        <v>3.1049999999999995</v>
      </c>
      <c r="C19" s="51" t="s">
        <v>118</v>
      </c>
      <c r="D19" s="52"/>
      <c r="E19" s="52"/>
      <c r="F19" s="52"/>
      <c r="G19" s="52"/>
      <c r="H19" s="52"/>
      <c r="I19" s="53"/>
      <c r="J19" s="499">
        <v>5.0000000000000001E-3</v>
      </c>
      <c r="K19" s="500"/>
      <c r="L19" s="113">
        <f>ROUND($E$9*J19,0)</f>
        <v>28473</v>
      </c>
      <c r="O19" s="13"/>
    </row>
    <row r="20" spans="1:16" s="2" customFormat="1" ht="10.15">
      <c r="A20" s="3"/>
      <c r="B20" s="114"/>
      <c r="C20" s="501" t="s">
        <v>119</v>
      </c>
      <c r="D20" s="502"/>
      <c r="E20" s="502"/>
      <c r="F20" s="502"/>
      <c r="G20" s="502"/>
      <c r="H20" s="502"/>
      <c r="I20" s="502"/>
      <c r="J20" s="502"/>
      <c r="K20" s="503"/>
      <c r="L20" s="115">
        <f>SUM(L15:L19)</f>
        <v>489170</v>
      </c>
      <c r="O20" s="13"/>
    </row>
    <row r="21" spans="1:16" s="2" customFormat="1" ht="10.15">
      <c r="A21" s="3"/>
      <c r="B21" s="114"/>
      <c r="C21" s="14"/>
      <c r="D21" s="14"/>
      <c r="E21" s="14"/>
      <c r="F21" s="14"/>
      <c r="G21" s="14"/>
      <c r="H21" s="14"/>
      <c r="I21" s="14"/>
      <c r="J21" s="14"/>
      <c r="K21" s="14"/>
      <c r="L21" s="116"/>
    </row>
    <row r="22" spans="1:16" s="2" customFormat="1" ht="10.15">
      <c r="A22" s="3"/>
      <c r="B22" s="109">
        <f>B13+0.1</f>
        <v>3.2</v>
      </c>
      <c r="C22" s="488" t="s">
        <v>120</v>
      </c>
      <c r="D22" s="488"/>
      <c r="E22" s="488"/>
      <c r="F22" s="488"/>
      <c r="G22" s="488"/>
      <c r="H22" s="488"/>
      <c r="I22" s="488"/>
      <c r="J22" s="488"/>
      <c r="K22" s="488"/>
      <c r="L22" s="489"/>
    </row>
    <row r="23" spans="1:16" s="1" customFormat="1" ht="20.45">
      <c r="A23" s="3"/>
      <c r="B23" s="110" t="s">
        <v>110</v>
      </c>
      <c r="C23" s="504" t="s">
        <v>111</v>
      </c>
      <c r="D23" s="504"/>
      <c r="E23" s="505" t="s">
        <v>121</v>
      </c>
      <c r="F23" s="506"/>
      <c r="G23" s="495" t="s">
        <v>122</v>
      </c>
      <c r="H23" s="498"/>
      <c r="I23" s="164" t="s">
        <v>123</v>
      </c>
      <c r="J23" s="495" t="s">
        <v>124</v>
      </c>
      <c r="K23" s="498"/>
      <c r="L23" s="111" t="s">
        <v>113</v>
      </c>
    </row>
    <row r="24" spans="1:16" s="2" customFormat="1" ht="12.75" customHeight="1">
      <c r="A24" s="3"/>
      <c r="B24" s="112">
        <f>B22+0.001</f>
        <v>3.2010000000000001</v>
      </c>
      <c r="C24" s="15" t="s">
        <v>125</v>
      </c>
      <c r="D24" s="507" t="s">
        <v>126</v>
      </c>
      <c r="E24" s="509">
        <f>E9</f>
        <v>5694639</v>
      </c>
      <c r="F24" s="510"/>
      <c r="G24" s="511">
        <v>0.1</v>
      </c>
      <c r="H24" s="511"/>
      <c r="I24" s="16">
        <v>12</v>
      </c>
      <c r="J24" s="499">
        <v>4.0000000000000001E-3</v>
      </c>
      <c r="K24" s="500"/>
      <c r="L24" s="113">
        <f>(((((E24*G24)*J24)/12)*I24)+2500)*1.19</f>
        <v>5685.6481640000011</v>
      </c>
    </row>
    <row r="25" spans="1:16" s="2" customFormat="1" ht="12.75" customHeight="1">
      <c r="A25" s="3"/>
      <c r="B25" s="112">
        <f>B24+0.001</f>
        <v>3.202</v>
      </c>
      <c r="C25" s="15" t="s">
        <v>127</v>
      </c>
      <c r="D25" s="508"/>
      <c r="E25" s="509">
        <f>E9*0.3</f>
        <v>1708391.7</v>
      </c>
      <c r="F25" s="510"/>
      <c r="G25" s="511">
        <v>1</v>
      </c>
      <c r="H25" s="511"/>
      <c r="I25" s="16">
        <v>6</v>
      </c>
      <c r="J25" s="499">
        <v>4.0000000000000001E-3</v>
      </c>
      <c r="K25" s="500"/>
      <c r="L25" s="113">
        <f>(((((E25*G25)*J25)/12)*I25)+2500)*1.19</f>
        <v>7040.9722460000003</v>
      </c>
    </row>
    <row r="26" spans="1:16" s="2" customFormat="1" ht="12.75" customHeight="1">
      <c r="A26" s="3"/>
      <c r="B26" s="112">
        <f>B25+0.001</f>
        <v>3.2029999999999998</v>
      </c>
      <c r="C26" s="15" t="s">
        <v>128</v>
      </c>
      <c r="D26" s="508"/>
      <c r="E26" s="509">
        <f>E9</f>
        <v>5694639</v>
      </c>
      <c r="F26" s="510"/>
      <c r="G26" s="511">
        <v>0.05</v>
      </c>
      <c r="H26" s="511"/>
      <c r="I26" s="16">
        <v>42</v>
      </c>
      <c r="J26" s="499">
        <v>3.0000000000000001E-3</v>
      </c>
      <c r="K26" s="500"/>
      <c r="L26" s="113">
        <f>(((((E26*G26)*J26)/12)*I26)+2500)*1.19</f>
        <v>6532.7257152499997</v>
      </c>
      <c r="O26" s="54"/>
      <c r="P26" s="54"/>
    </row>
    <row r="27" spans="1:16" s="2" customFormat="1" ht="12">
      <c r="A27" s="3"/>
      <c r="B27" s="112">
        <f>B26+0.001</f>
        <v>3.2039999999999997</v>
      </c>
      <c r="C27" s="15" t="s">
        <v>129</v>
      </c>
      <c r="D27" s="508"/>
      <c r="E27" s="509">
        <f>E9</f>
        <v>5694639</v>
      </c>
      <c r="F27" s="510"/>
      <c r="G27" s="511">
        <v>0.3</v>
      </c>
      <c r="H27" s="511"/>
      <c r="I27" s="16">
        <v>24</v>
      </c>
      <c r="J27" s="499">
        <v>4.0000000000000001E-3</v>
      </c>
      <c r="K27" s="500"/>
      <c r="L27" s="113">
        <f>(((((E27*G27)*J27)/12)*I27)+2500)*1.19</f>
        <v>19238.888983999997</v>
      </c>
      <c r="N27" s="4"/>
      <c r="O27" s="55"/>
      <c r="P27" s="54"/>
    </row>
    <row r="28" spans="1:16" s="2" customFormat="1" ht="30.75" customHeight="1">
      <c r="A28" s="3"/>
      <c r="B28" s="112">
        <f>B27+0.001</f>
        <v>3.2049999999999996</v>
      </c>
      <c r="C28" s="17" t="s">
        <v>130</v>
      </c>
      <c r="D28" s="56" t="s">
        <v>131</v>
      </c>
      <c r="E28" s="509">
        <f>200*1300000</f>
        <v>260000000</v>
      </c>
      <c r="F28" s="510"/>
      <c r="G28" s="511" t="s">
        <v>132</v>
      </c>
      <c r="H28" s="511"/>
      <c r="I28" s="16">
        <v>6</v>
      </c>
      <c r="J28" s="499">
        <v>4.0000000000000001E-3</v>
      </c>
      <c r="K28" s="500"/>
      <c r="L28" s="113">
        <f>((((E28*J28)/12)*I28)+2500)*1.19</f>
        <v>621775</v>
      </c>
      <c r="N28" s="4"/>
      <c r="O28" s="4"/>
      <c r="P28" s="57"/>
    </row>
    <row r="29" spans="1:16">
      <c r="B29" s="107"/>
      <c r="L29" s="108"/>
    </row>
    <row r="30" spans="1:16" s="2" customFormat="1" ht="10.15">
      <c r="A30" s="3"/>
      <c r="B30" s="114"/>
      <c r="C30" s="501" t="s">
        <v>133</v>
      </c>
      <c r="D30" s="502"/>
      <c r="E30" s="502"/>
      <c r="F30" s="502"/>
      <c r="G30" s="502"/>
      <c r="H30" s="502"/>
      <c r="I30" s="502"/>
      <c r="J30" s="502"/>
      <c r="K30" s="503"/>
      <c r="L30" s="115">
        <f>SUM(L24:L28)</f>
        <v>660273.23510925006</v>
      </c>
    </row>
    <row r="31" spans="1:16" s="2" customFormat="1" ht="10.15">
      <c r="A31" s="3"/>
      <c r="B31" s="114"/>
      <c r="C31" s="512"/>
      <c r="D31" s="512"/>
      <c r="E31" s="512"/>
      <c r="F31" s="512"/>
      <c r="G31" s="512"/>
      <c r="H31" s="512"/>
      <c r="I31" s="512"/>
      <c r="J31" s="512"/>
      <c r="K31" s="512"/>
      <c r="L31" s="513"/>
      <c r="N31" s="58"/>
    </row>
    <row r="32" spans="1:16" s="2" customFormat="1" ht="10.15">
      <c r="A32" s="3"/>
      <c r="B32" s="114"/>
      <c r="C32" s="5" t="s">
        <v>134</v>
      </c>
      <c r="D32" s="6"/>
      <c r="E32" s="6"/>
      <c r="F32" s="6"/>
      <c r="G32" s="6"/>
      <c r="H32" s="6"/>
      <c r="I32" s="6"/>
      <c r="J32" s="6"/>
      <c r="K32" s="7"/>
      <c r="L32" s="115">
        <f>L20+L30</f>
        <v>1149443.2351092501</v>
      </c>
    </row>
    <row r="33" spans="1:16" s="2" customFormat="1">
      <c r="A33" s="3"/>
      <c r="B33" s="114"/>
      <c r="C33" s="5" t="s">
        <v>135</v>
      </c>
      <c r="D33" s="6"/>
      <c r="E33" s="6"/>
      <c r="F33" s="6"/>
      <c r="G33" s="6"/>
      <c r="H33" s="6"/>
      <c r="I33" s="6"/>
      <c r="J33" s="6"/>
      <c r="K33" s="7"/>
      <c r="L33" s="117">
        <f>L32/E9</f>
        <v>0.20184654990584128</v>
      </c>
    </row>
    <row r="34" spans="1:16" s="2" customFormat="1" ht="10.15">
      <c r="A34" s="3"/>
      <c r="B34" s="114"/>
      <c r="C34" s="512"/>
      <c r="D34" s="512"/>
      <c r="E34" s="512"/>
      <c r="F34" s="512"/>
      <c r="G34" s="512"/>
      <c r="H34" s="512"/>
      <c r="I34" s="512"/>
      <c r="J34" s="512"/>
      <c r="K34" s="512"/>
      <c r="L34" s="513"/>
    </row>
    <row r="35" spans="1:16" s="2" customFormat="1" ht="10.15">
      <c r="A35" s="3"/>
      <c r="B35" s="114"/>
      <c r="C35" s="5" t="s">
        <v>136</v>
      </c>
      <c r="D35" s="6"/>
      <c r="E35" s="6"/>
      <c r="F35" s="6"/>
      <c r="G35" s="6"/>
      <c r="H35" s="6"/>
      <c r="I35" s="6"/>
      <c r="J35" s="6"/>
      <c r="K35" s="7"/>
      <c r="L35" s="118">
        <f>L33</f>
        <v>0.20184654990584128</v>
      </c>
    </row>
    <row r="36" spans="1:16" s="1" customFormat="1" ht="10.15">
      <c r="A36" s="9"/>
      <c r="B36" s="119"/>
      <c r="C36" s="5" t="s">
        <v>137</v>
      </c>
      <c r="D36" s="6"/>
      <c r="E36" s="6"/>
      <c r="F36" s="6"/>
      <c r="G36" s="6"/>
      <c r="H36" s="6"/>
      <c r="I36" s="6"/>
      <c r="J36" s="6"/>
      <c r="K36" s="7"/>
      <c r="L36" s="118">
        <f>'[118]AIU OBRA'!L72</f>
        <v>0.01</v>
      </c>
      <c r="O36" s="59"/>
      <c r="P36" s="18"/>
    </row>
    <row r="37" spans="1:16" s="1" customFormat="1" ht="10.15">
      <c r="A37" s="9"/>
      <c r="B37" s="119"/>
      <c r="C37" s="5" t="s">
        <v>138</v>
      </c>
      <c r="D37" s="6"/>
      <c r="E37" s="6"/>
      <c r="F37" s="6"/>
      <c r="G37" s="6"/>
      <c r="H37" s="6"/>
      <c r="I37" s="6"/>
      <c r="J37" s="6"/>
      <c r="K37" s="7"/>
      <c r="L37" s="118">
        <v>0.05</v>
      </c>
    </row>
    <row r="38" spans="1:16" s="2" customFormat="1" ht="10.15">
      <c r="A38" s="3"/>
      <c r="B38" s="114"/>
      <c r="C38" s="512"/>
      <c r="D38" s="512"/>
      <c r="E38" s="512"/>
      <c r="F38" s="512"/>
      <c r="G38" s="512"/>
      <c r="H38" s="512"/>
      <c r="I38" s="512"/>
      <c r="J38" s="512"/>
      <c r="K38" s="512"/>
      <c r="L38" s="513"/>
      <c r="M38" s="19"/>
    </row>
    <row r="39" spans="1:16" s="2" customFormat="1">
      <c r="A39" s="3"/>
      <c r="B39" s="114"/>
      <c r="C39" s="5" t="s">
        <v>139</v>
      </c>
      <c r="D39" s="6"/>
      <c r="E39" s="6"/>
      <c r="F39" s="6"/>
      <c r="G39" s="6"/>
      <c r="H39" s="6"/>
      <c r="I39" s="6"/>
      <c r="J39" s="6"/>
      <c r="K39" s="20"/>
      <c r="L39" s="205">
        <f>SUM(L35:L37)</f>
        <v>0.26184654990584127</v>
      </c>
      <c r="M39" s="60"/>
    </row>
    <row r="40" spans="1:16" s="2" customFormat="1" ht="13.9" thickBot="1">
      <c r="A40" s="3"/>
      <c r="B40" s="121"/>
      <c r="C40" s="122"/>
      <c r="D40" s="122"/>
      <c r="E40" s="122"/>
      <c r="F40" s="122"/>
      <c r="G40" s="123"/>
      <c r="H40" s="123"/>
      <c r="I40" s="123"/>
      <c r="J40" s="123"/>
      <c r="K40" s="123"/>
      <c r="L40" s="124"/>
    </row>
    <row r="41" spans="1:16" s="2" customFormat="1" ht="10.15">
      <c r="A41" s="3"/>
      <c r="B41" s="3"/>
      <c r="D41" s="550"/>
      <c r="E41" s="550"/>
      <c r="F41" s="550"/>
      <c r="G41" s="550"/>
      <c r="H41" s="550"/>
      <c r="I41" s="550"/>
      <c r="J41" s="550"/>
      <c r="K41" s="550"/>
      <c r="L41" s="550"/>
    </row>
    <row r="42" spans="1:16" s="2" customFormat="1" ht="10.15">
      <c r="A42" s="3"/>
      <c r="B42" s="3"/>
      <c r="D42" s="550"/>
      <c r="E42" s="550"/>
      <c r="F42" s="550"/>
      <c r="G42" s="550"/>
      <c r="H42" s="550"/>
      <c r="I42" s="550"/>
      <c r="J42" s="550"/>
      <c r="K42" s="550"/>
      <c r="L42" s="550"/>
    </row>
    <row r="43" spans="1:16" s="2" customFormat="1" ht="10.15">
      <c r="A43" s="3"/>
      <c r="B43" s="3"/>
      <c r="D43" s="550"/>
      <c r="E43" s="550"/>
      <c r="F43" s="550"/>
      <c r="G43" s="550"/>
      <c r="H43" s="550"/>
      <c r="I43" s="550"/>
      <c r="J43" s="550"/>
      <c r="K43" s="550"/>
      <c r="L43" s="550"/>
    </row>
  </sheetData>
  <mergeCells count="53">
    <mergeCell ref="J27:K27"/>
    <mergeCell ref="C38:L38"/>
    <mergeCell ref="D41:L41"/>
    <mergeCell ref="D42:L42"/>
    <mergeCell ref="D43:L43"/>
    <mergeCell ref="E28:F28"/>
    <mergeCell ref="G28:H28"/>
    <mergeCell ref="J28:K28"/>
    <mergeCell ref="C30:K30"/>
    <mergeCell ref="C31:L31"/>
    <mergeCell ref="C34:L34"/>
    <mergeCell ref="C23:D23"/>
    <mergeCell ref="E23:F23"/>
    <mergeCell ref="G23:H23"/>
    <mergeCell ref="J23:K23"/>
    <mergeCell ref="D24:D27"/>
    <mergeCell ref="E24:F24"/>
    <mergeCell ref="G24:H24"/>
    <mergeCell ref="J24:K24"/>
    <mergeCell ref="E25:F25"/>
    <mergeCell ref="G25:H25"/>
    <mergeCell ref="J25:K25"/>
    <mergeCell ref="E26:F26"/>
    <mergeCell ref="G26:H26"/>
    <mergeCell ref="J26:K26"/>
    <mergeCell ref="E27:F27"/>
    <mergeCell ref="G27:H27"/>
    <mergeCell ref="C22:L22"/>
    <mergeCell ref="B12:L12"/>
    <mergeCell ref="C13:L13"/>
    <mergeCell ref="C14:D14"/>
    <mergeCell ref="G14:H14"/>
    <mergeCell ref="J14:K14"/>
    <mergeCell ref="J15:K15"/>
    <mergeCell ref="J16:K16"/>
    <mergeCell ref="J17:K17"/>
    <mergeCell ref="J18:K18"/>
    <mergeCell ref="J19:K19"/>
    <mergeCell ref="C20:K20"/>
    <mergeCell ref="B8:L8"/>
    <mergeCell ref="B9:D9"/>
    <mergeCell ref="E9:G9"/>
    <mergeCell ref="J9:L9"/>
    <mergeCell ref="B10:D10"/>
    <mergeCell ref="F10:G10"/>
    <mergeCell ref="J10:L10"/>
    <mergeCell ref="B6:C6"/>
    <mergeCell ref="D6:L6"/>
    <mergeCell ref="B2:I2"/>
    <mergeCell ref="B3:I3"/>
    <mergeCell ref="B4:I4"/>
    <mergeCell ref="B5:I5"/>
    <mergeCell ref="J5:L5"/>
  </mergeCells>
  <printOptions horizontalCentered="1" verticalCentered="1"/>
  <pageMargins left="0.70866141732283472" right="0.70866141732283472" top="0.74803149606299213" bottom="0.74803149606299213" header="0.31496062992125984" footer="0.31496062992125984"/>
  <pageSetup scale="8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37"/>
  <sheetViews>
    <sheetView tabSelected="1" view="pageBreakPreview" topLeftCell="E7" zoomScale="70" zoomScaleNormal="70" zoomScaleSheetLayoutView="70" workbookViewId="0">
      <selection activeCell="Q27" sqref="Q27"/>
    </sheetView>
  </sheetViews>
  <sheetFormatPr defaultColWidth="11.42578125" defaultRowHeight="13.9"/>
  <cols>
    <col min="1" max="1" width="1.5703125" style="63" customWidth="1"/>
    <col min="2" max="2" width="6.28515625" style="210" bestFit="1" customWidth="1"/>
    <col min="3" max="3" width="6.140625" style="63" customWidth="1"/>
    <col min="4" max="4" width="58.42578125" style="63" customWidth="1"/>
    <col min="5" max="5" width="8.28515625" style="63" bestFit="1" customWidth="1"/>
    <col min="6" max="6" width="7.7109375" style="63" customWidth="1"/>
    <col min="7" max="7" width="6.7109375" style="63" customWidth="1"/>
    <col min="8" max="8" width="12.5703125" style="63" customWidth="1"/>
    <col min="9" max="9" width="9.5703125" style="63" customWidth="1"/>
    <col min="10" max="10" width="11.5703125" style="63" bestFit="1" customWidth="1"/>
    <col min="11" max="12" width="11.5703125" style="63" customWidth="1"/>
    <col min="13" max="13" width="9" style="63" customWidth="1"/>
    <col min="14" max="14" width="23.7109375" style="63" customWidth="1"/>
    <col min="15" max="247" width="11.5703125" style="63"/>
    <col min="248" max="248" width="1.5703125" style="63" customWidth="1"/>
    <col min="249" max="249" width="6.28515625" style="63" bestFit="1" customWidth="1"/>
    <col min="250" max="250" width="6.140625" style="63" customWidth="1"/>
    <col min="251" max="251" width="58.42578125" style="63" customWidth="1"/>
    <col min="252" max="252" width="8.28515625" style="63" bestFit="1" customWidth="1"/>
    <col min="253" max="253" width="6.140625" style="63" customWidth="1"/>
    <col min="254" max="254" width="6.7109375" style="63" customWidth="1"/>
    <col min="255" max="255" width="12.5703125" style="63" customWidth="1"/>
    <col min="256" max="256" width="9.5703125" style="63" customWidth="1"/>
    <col min="257" max="268" width="5.7109375" style="63" customWidth="1"/>
    <col min="269" max="269" width="9" style="63" customWidth="1"/>
    <col min="270" max="270" width="21.42578125" style="63" customWidth="1"/>
    <col min="271" max="503" width="11.5703125" style="63"/>
    <col min="504" max="504" width="1.5703125" style="63" customWidth="1"/>
    <col min="505" max="505" width="6.28515625" style="63" bestFit="1" customWidth="1"/>
    <col min="506" max="506" width="6.140625" style="63" customWidth="1"/>
    <col min="507" max="507" width="58.42578125" style="63" customWidth="1"/>
    <col min="508" max="508" width="8.28515625" style="63" bestFit="1" customWidth="1"/>
    <col min="509" max="509" width="6.140625" style="63" customWidth="1"/>
    <col min="510" max="510" width="6.7109375" style="63" customWidth="1"/>
    <col min="511" max="511" width="12.5703125" style="63" customWidth="1"/>
    <col min="512" max="512" width="9.5703125" style="63" customWidth="1"/>
    <col min="513" max="524" width="5.7109375" style="63" customWidth="1"/>
    <col min="525" max="525" width="9" style="63" customWidth="1"/>
    <col min="526" max="526" width="21.42578125" style="63" customWidth="1"/>
    <col min="527" max="759" width="11.5703125" style="63"/>
    <col min="760" max="760" width="1.5703125" style="63" customWidth="1"/>
    <col min="761" max="761" width="6.28515625" style="63" bestFit="1" customWidth="1"/>
    <col min="762" max="762" width="6.140625" style="63" customWidth="1"/>
    <col min="763" max="763" width="58.42578125" style="63" customWidth="1"/>
    <col min="764" max="764" width="8.28515625" style="63" bestFit="1" customWidth="1"/>
    <col min="765" max="765" width="6.140625" style="63" customWidth="1"/>
    <col min="766" max="766" width="6.7109375" style="63" customWidth="1"/>
    <col min="767" max="767" width="12.5703125" style="63" customWidth="1"/>
    <col min="768" max="768" width="9.5703125" style="63" customWidth="1"/>
    <col min="769" max="780" width="5.7109375" style="63" customWidth="1"/>
    <col min="781" max="781" width="9" style="63" customWidth="1"/>
    <col min="782" max="782" width="21.42578125" style="63" customWidth="1"/>
    <col min="783" max="1015" width="11.5703125" style="63"/>
    <col min="1016" max="1016" width="1.5703125" style="63" customWidth="1"/>
    <col min="1017" max="1017" width="6.28515625" style="63" bestFit="1" customWidth="1"/>
    <col min="1018" max="1018" width="6.140625" style="63" customWidth="1"/>
    <col min="1019" max="1019" width="58.42578125" style="63" customWidth="1"/>
    <col min="1020" max="1020" width="8.28515625" style="63" bestFit="1" customWidth="1"/>
    <col min="1021" max="1021" width="6.140625" style="63" customWidth="1"/>
    <col min="1022" max="1022" width="6.7109375" style="63" customWidth="1"/>
    <col min="1023" max="1023" width="12.5703125" style="63" customWidth="1"/>
    <col min="1024" max="1024" width="9.5703125" style="63" customWidth="1"/>
    <col min="1025" max="1036" width="5.7109375" style="63" customWidth="1"/>
    <col min="1037" max="1037" width="9" style="63" customWidth="1"/>
    <col min="1038" max="1038" width="21.42578125" style="63" customWidth="1"/>
    <col min="1039" max="1271" width="11.5703125" style="63"/>
    <col min="1272" max="1272" width="1.5703125" style="63" customWidth="1"/>
    <col min="1273" max="1273" width="6.28515625" style="63" bestFit="1" customWidth="1"/>
    <col min="1274" max="1274" width="6.140625" style="63" customWidth="1"/>
    <col min="1275" max="1275" width="58.42578125" style="63" customWidth="1"/>
    <col min="1276" max="1276" width="8.28515625" style="63" bestFit="1" customWidth="1"/>
    <col min="1277" max="1277" width="6.140625" style="63" customWidth="1"/>
    <col min="1278" max="1278" width="6.7109375" style="63" customWidth="1"/>
    <col min="1279" max="1279" width="12.5703125" style="63" customWidth="1"/>
    <col min="1280" max="1280" width="9.5703125" style="63" customWidth="1"/>
    <col min="1281" max="1292" width="5.7109375" style="63" customWidth="1"/>
    <col min="1293" max="1293" width="9" style="63" customWidth="1"/>
    <col min="1294" max="1294" width="21.42578125" style="63" customWidth="1"/>
    <col min="1295" max="1527" width="11.5703125" style="63"/>
    <col min="1528" max="1528" width="1.5703125" style="63" customWidth="1"/>
    <col min="1529" max="1529" width="6.28515625" style="63" bestFit="1" customWidth="1"/>
    <col min="1530" max="1530" width="6.140625" style="63" customWidth="1"/>
    <col min="1531" max="1531" width="58.42578125" style="63" customWidth="1"/>
    <col min="1532" max="1532" width="8.28515625" style="63" bestFit="1" customWidth="1"/>
    <col min="1533" max="1533" width="6.140625" style="63" customWidth="1"/>
    <col min="1534" max="1534" width="6.7109375" style="63" customWidth="1"/>
    <col min="1535" max="1535" width="12.5703125" style="63" customWidth="1"/>
    <col min="1536" max="1536" width="9.5703125" style="63" customWidth="1"/>
    <col min="1537" max="1548" width="5.7109375" style="63" customWidth="1"/>
    <col min="1549" max="1549" width="9" style="63" customWidth="1"/>
    <col min="1550" max="1550" width="21.42578125" style="63" customWidth="1"/>
    <col min="1551" max="1783" width="11.5703125" style="63"/>
    <col min="1784" max="1784" width="1.5703125" style="63" customWidth="1"/>
    <col min="1785" max="1785" width="6.28515625" style="63" bestFit="1" customWidth="1"/>
    <col min="1786" max="1786" width="6.140625" style="63" customWidth="1"/>
    <col min="1787" max="1787" width="58.42578125" style="63" customWidth="1"/>
    <col min="1788" max="1788" width="8.28515625" style="63" bestFit="1" customWidth="1"/>
    <col min="1789" max="1789" width="6.140625" style="63" customWidth="1"/>
    <col min="1790" max="1790" width="6.7109375" style="63" customWidth="1"/>
    <col min="1791" max="1791" width="12.5703125" style="63" customWidth="1"/>
    <col min="1792" max="1792" width="9.5703125" style="63" customWidth="1"/>
    <col min="1793" max="1804" width="5.7109375" style="63" customWidth="1"/>
    <col min="1805" max="1805" width="9" style="63" customWidth="1"/>
    <col min="1806" max="1806" width="21.42578125" style="63" customWidth="1"/>
    <col min="1807" max="2039" width="11.5703125" style="63"/>
    <col min="2040" max="2040" width="1.5703125" style="63" customWidth="1"/>
    <col min="2041" max="2041" width="6.28515625" style="63" bestFit="1" customWidth="1"/>
    <col min="2042" max="2042" width="6.140625" style="63" customWidth="1"/>
    <col min="2043" max="2043" width="58.42578125" style="63" customWidth="1"/>
    <col min="2044" max="2044" width="8.28515625" style="63" bestFit="1" customWidth="1"/>
    <col min="2045" max="2045" width="6.140625" style="63" customWidth="1"/>
    <col min="2046" max="2046" width="6.7109375" style="63" customWidth="1"/>
    <col min="2047" max="2047" width="12.5703125" style="63" customWidth="1"/>
    <col min="2048" max="2048" width="9.5703125" style="63" customWidth="1"/>
    <col min="2049" max="2060" width="5.7109375" style="63" customWidth="1"/>
    <col min="2061" max="2061" width="9" style="63" customWidth="1"/>
    <col min="2062" max="2062" width="21.42578125" style="63" customWidth="1"/>
    <col min="2063" max="2295" width="11.5703125" style="63"/>
    <col min="2296" max="2296" width="1.5703125" style="63" customWidth="1"/>
    <col min="2297" max="2297" width="6.28515625" style="63" bestFit="1" customWidth="1"/>
    <col min="2298" max="2298" width="6.140625" style="63" customWidth="1"/>
    <col min="2299" max="2299" width="58.42578125" style="63" customWidth="1"/>
    <col min="2300" max="2300" width="8.28515625" style="63" bestFit="1" customWidth="1"/>
    <col min="2301" max="2301" width="6.140625" style="63" customWidth="1"/>
    <col min="2302" max="2302" width="6.7109375" style="63" customWidth="1"/>
    <col min="2303" max="2303" width="12.5703125" style="63" customWidth="1"/>
    <col min="2304" max="2304" width="9.5703125" style="63" customWidth="1"/>
    <col min="2305" max="2316" width="5.7109375" style="63" customWidth="1"/>
    <col min="2317" max="2317" width="9" style="63" customWidth="1"/>
    <col min="2318" max="2318" width="21.42578125" style="63" customWidth="1"/>
    <col min="2319" max="2551" width="11.5703125" style="63"/>
    <col min="2552" max="2552" width="1.5703125" style="63" customWidth="1"/>
    <col min="2553" max="2553" width="6.28515625" style="63" bestFit="1" customWidth="1"/>
    <col min="2554" max="2554" width="6.140625" style="63" customWidth="1"/>
    <col min="2555" max="2555" width="58.42578125" style="63" customWidth="1"/>
    <col min="2556" max="2556" width="8.28515625" style="63" bestFit="1" customWidth="1"/>
    <col min="2557" max="2557" width="6.140625" style="63" customWidth="1"/>
    <col min="2558" max="2558" width="6.7109375" style="63" customWidth="1"/>
    <col min="2559" max="2559" width="12.5703125" style="63" customWidth="1"/>
    <col min="2560" max="2560" width="9.5703125" style="63" customWidth="1"/>
    <col min="2561" max="2572" width="5.7109375" style="63" customWidth="1"/>
    <col min="2573" max="2573" width="9" style="63" customWidth="1"/>
    <col min="2574" max="2574" width="21.42578125" style="63" customWidth="1"/>
    <col min="2575" max="2807" width="11.5703125" style="63"/>
    <col min="2808" max="2808" width="1.5703125" style="63" customWidth="1"/>
    <col min="2809" max="2809" width="6.28515625" style="63" bestFit="1" customWidth="1"/>
    <col min="2810" max="2810" width="6.140625" style="63" customWidth="1"/>
    <col min="2811" max="2811" width="58.42578125" style="63" customWidth="1"/>
    <col min="2812" max="2812" width="8.28515625" style="63" bestFit="1" customWidth="1"/>
    <col min="2813" max="2813" width="6.140625" style="63" customWidth="1"/>
    <col min="2814" max="2814" width="6.7109375" style="63" customWidth="1"/>
    <col min="2815" max="2815" width="12.5703125" style="63" customWidth="1"/>
    <col min="2816" max="2816" width="9.5703125" style="63" customWidth="1"/>
    <col min="2817" max="2828" width="5.7109375" style="63" customWidth="1"/>
    <col min="2829" max="2829" width="9" style="63" customWidth="1"/>
    <col min="2830" max="2830" width="21.42578125" style="63" customWidth="1"/>
    <col min="2831" max="3063" width="11.5703125" style="63"/>
    <col min="3064" max="3064" width="1.5703125" style="63" customWidth="1"/>
    <col min="3065" max="3065" width="6.28515625" style="63" bestFit="1" customWidth="1"/>
    <col min="3066" max="3066" width="6.140625" style="63" customWidth="1"/>
    <col min="3067" max="3067" width="58.42578125" style="63" customWidth="1"/>
    <col min="3068" max="3068" width="8.28515625" style="63" bestFit="1" customWidth="1"/>
    <col min="3069" max="3069" width="6.140625" style="63" customWidth="1"/>
    <col min="3070" max="3070" width="6.7109375" style="63" customWidth="1"/>
    <col min="3071" max="3071" width="12.5703125" style="63" customWidth="1"/>
    <col min="3072" max="3072" width="9.5703125" style="63" customWidth="1"/>
    <col min="3073" max="3084" width="5.7109375" style="63" customWidth="1"/>
    <col min="3085" max="3085" width="9" style="63" customWidth="1"/>
    <col min="3086" max="3086" width="21.42578125" style="63" customWidth="1"/>
    <col min="3087" max="3319" width="11.5703125" style="63"/>
    <col min="3320" max="3320" width="1.5703125" style="63" customWidth="1"/>
    <col min="3321" max="3321" width="6.28515625" style="63" bestFit="1" customWidth="1"/>
    <col min="3322" max="3322" width="6.140625" style="63" customWidth="1"/>
    <col min="3323" max="3323" width="58.42578125" style="63" customWidth="1"/>
    <col min="3324" max="3324" width="8.28515625" style="63" bestFit="1" customWidth="1"/>
    <col min="3325" max="3325" width="6.140625" style="63" customWidth="1"/>
    <col min="3326" max="3326" width="6.7109375" style="63" customWidth="1"/>
    <col min="3327" max="3327" width="12.5703125" style="63" customWidth="1"/>
    <col min="3328" max="3328" width="9.5703125" style="63" customWidth="1"/>
    <col min="3329" max="3340" width="5.7109375" style="63" customWidth="1"/>
    <col min="3341" max="3341" width="9" style="63" customWidth="1"/>
    <col min="3342" max="3342" width="21.42578125" style="63" customWidth="1"/>
    <col min="3343" max="3575" width="11.5703125" style="63"/>
    <col min="3576" max="3576" width="1.5703125" style="63" customWidth="1"/>
    <col min="3577" max="3577" width="6.28515625" style="63" bestFit="1" customWidth="1"/>
    <col min="3578" max="3578" width="6.140625" style="63" customWidth="1"/>
    <col min="3579" max="3579" width="58.42578125" style="63" customWidth="1"/>
    <col min="3580" max="3580" width="8.28515625" style="63" bestFit="1" customWidth="1"/>
    <col min="3581" max="3581" width="6.140625" style="63" customWidth="1"/>
    <col min="3582" max="3582" width="6.7109375" style="63" customWidth="1"/>
    <col min="3583" max="3583" width="12.5703125" style="63" customWidth="1"/>
    <col min="3584" max="3584" width="9.5703125" style="63" customWidth="1"/>
    <col min="3585" max="3596" width="5.7109375" style="63" customWidth="1"/>
    <col min="3597" max="3597" width="9" style="63" customWidth="1"/>
    <col min="3598" max="3598" width="21.42578125" style="63" customWidth="1"/>
    <col min="3599" max="3831" width="11.5703125" style="63"/>
    <col min="3832" max="3832" width="1.5703125" style="63" customWidth="1"/>
    <col min="3833" max="3833" width="6.28515625" style="63" bestFit="1" customWidth="1"/>
    <col min="3834" max="3834" width="6.140625" style="63" customWidth="1"/>
    <col min="3835" max="3835" width="58.42578125" style="63" customWidth="1"/>
    <col min="3836" max="3836" width="8.28515625" style="63" bestFit="1" customWidth="1"/>
    <col min="3837" max="3837" width="6.140625" style="63" customWidth="1"/>
    <col min="3838" max="3838" width="6.7109375" style="63" customWidth="1"/>
    <col min="3839" max="3839" width="12.5703125" style="63" customWidth="1"/>
    <col min="3840" max="3840" width="9.5703125" style="63" customWidth="1"/>
    <col min="3841" max="3852" width="5.7109375" style="63" customWidth="1"/>
    <col min="3853" max="3853" width="9" style="63" customWidth="1"/>
    <col min="3854" max="3854" width="21.42578125" style="63" customWidth="1"/>
    <col min="3855" max="4087" width="11.5703125" style="63"/>
    <col min="4088" max="4088" width="1.5703125" style="63" customWidth="1"/>
    <col min="4089" max="4089" width="6.28515625" style="63" bestFit="1" customWidth="1"/>
    <col min="4090" max="4090" width="6.140625" style="63" customWidth="1"/>
    <col min="4091" max="4091" width="58.42578125" style="63" customWidth="1"/>
    <col min="4092" max="4092" width="8.28515625" style="63" bestFit="1" customWidth="1"/>
    <col min="4093" max="4093" width="6.140625" style="63" customWidth="1"/>
    <col min="4094" max="4094" width="6.7109375" style="63" customWidth="1"/>
    <col min="4095" max="4095" width="12.5703125" style="63" customWidth="1"/>
    <col min="4096" max="4096" width="9.5703125" style="63" customWidth="1"/>
    <col min="4097" max="4108" width="5.7109375" style="63" customWidth="1"/>
    <col min="4109" max="4109" width="9" style="63" customWidth="1"/>
    <col min="4110" max="4110" width="21.42578125" style="63" customWidth="1"/>
    <col min="4111" max="4343" width="11.5703125" style="63"/>
    <col min="4344" max="4344" width="1.5703125" style="63" customWidth="1"/>
    <col min="4345" max="4345" width="6.28515625" style="63" bestFit="1" customWidth="1"/>
    <col min="4346" max="4346" width="6.140625" style="63" customWidth="1"/>
    <col min="4347" max="4347" width="58.42578125" style="63" customWidth="1"/>
    <col min="4348" max="4348" width="8.28515625" style="63" bestFit="1" customWidth="1"/>
    <col min="4349" max="4349" width="6.140625" style="63" customWidth="1"/>
    <col min="4350" max="4350" width="6.7109375" style="63" customWidth="1"/>
    <col min="4351" max="4351" width="12.5703125" style="63" customWidth="1"/>
    <col min="4352" max="4352" width="9.5703125" style="63" customWidth="1"/>
    <col min="4353" max="4364" width="5.7109375" style="63" customWidth="1"/>
    <col min="4365" max="4365" width="9" style="63" customWidth="1"/>
    <col min="4366" max="4366" width="21.42578125" style="63" customWidth="1"/>
    <col min="4367" max="4599" width="11.5703125" style="63"/>
    <col min="4600" max="4600" width="1.5703125" style="63" customWidth="1"/>
    <col min="4601" max="4601" width="6.28515625" style="63" bestFit="1" customWidth="1"/>
    <col min="4602" max="4602" width="6.140625" style="63" customWidth="1"/>
    <col min="4603" max="4603" width="58.42578125" style="63" customWidth="1"/>
    <col min="4604" max="4604" width="8.28515625" style="63" bestFit="1" customWidth="1"/>
    <col min="4605" max="4605" width="6.140625" style="63" customWidth="1"/>
    <col min="4606" max="4606" width="6.7109375" style="63" customWidth="1"/>
    <col min="4607" max="4607" width="12.5703125" style="63" customWidth="1"/>
    <col min="4608" max="4608" width="9.5703125" style="63" customWidth="1"/>
    <col min="4609" max="4620" width="5.7109375" style="63" customWidth="1"/>
    <col min="4621" max="4621" width="9" style="63" customWidth="1"/>
    <col min="4622" max="4622" width="21.42578125" style="63" customWidth="1"/>
    <col min="4623" max="4855" width="11.5703125" style="63"/>
    <col min="4856" max="4856" width="1.5703125" style="63" customWidth="1"/>
    <col min="4857" max="4857" width="6.28515625" style="63" bestFit="1" customWidth="1"/>
    <col min="4858" max="4858" width="6.140625" style="63" customWidth="1"/>
    <col min="4859" max="4859" width="58.42578125" style="63" customWidth="1"/>
    <col min="4860" max="4860" width="8.28515625" style="63" bestFit="1" customWidth="1"/>
    <col min="4861" max="4861" width="6.140625" style="63" customWidth="1"/>
    <col min="4862" max="4862" width="6.7109375" style="63" customWidth="1"/>
    <col min="4863" max="4863" width="12.5703125" style="63" customWidth="1"/>
    <col min="4864" max="4864" width="9.5703125" style="63" customWidth="1"/>
    <col min="4865" max="4876" width="5.7109375" style="63" customWidth="1"/>
    <col min="4877" max="4877" width="9" style="63" customWidth="1"/>
    <col min="4878" max="4878" width="21.42578125" style="63" customWidth="1"/>
    <col min="4879" max="5111" width="11.5703125" style="63"/>
    <col min="5112" max="5112" width="1.5703125" style="63" customWidth="1"/>
    <col min="5113" max="5113" width="6.28515625" style="63" bestFit="1" customWidth="1"/>
    <col min="5114" max="5114" width="6.140625" style="63" customWidth="1"/>
    <col min="5115" max="5115" width="58.42578125" style="63" customWidth="1"/>
    <col min="5116" max="5116" width="8.28515625" style="63" bestFit="1" customWidth="1"/>
    <col min="5117" max="5117" width="6.140625" style="63" customWidth="1"/>
    <col min="5118" max="5118" width="6.7109375" style="63" customWidth="1"/>
    <col min="5119" max="5119" width="12.5703125" style="63" customWidth="1"/>
    <col min="5120" max="5120" width="9.5703125" style="63" customWidth="1"/>
    <col min="5121" max="5132" width="5.7109375" style="63" customWidth="1"/>
    <col min="5133" max="5133" width="9" style="63" customWidth="1"/>
    <col min="5134" max="5134" width="21.42578125" style="63" customWidth="1"/>
    <col min="5135" max="5367" width="11.5703125" style="63"/>
    <col min="5368" max="5368" width="1.5703125" style="63" customWidth="1"/>
    <col min="5369" max="5369" width="6.28515625" style="63" bestFit="1" customWidth="1"/>
    <col min="5370" max="5370" width="6.140625" style="63" customWidth="1"/>
    <col min="5371" max="5371" width="58.42578125" style="63" customWidth="1"/>
    <col min="5372" max="5372" width="8.28515625" style="63" bestFit="1" customWidth="1"/>
    <col min="5373" max="5373" width="6.140625" style="63" customWidth="1"/>
    <col min="5374" max="5374" width="6.7109375" style="63" customWidth="1"/>
    <col min="5375" max="5375" width="12.5703125" style="63" customWidth="1"/>
    <col min="5376" max="5376" width="9.5703125" style="63" customWidth="1"/>
    <col min="5377" max="5388" width="5.7109375" style="63" customWidth="1"/>
    <col min="5389" max="5389" width="9" style="63" customWidth="1"/>
    <col min="5390" max="5390" width="21.42578125" style="63" customWidth="1"/>
    <col min="5391" max="5623" width="11.5703125" style="63"/>
    <col min="5624" max="5624" width="1.5703125" style="63" customWidth="1"/>
    <col min="5625" max="5625" width="6.28515625" style="63" bestFit="1" customWidth="1"/>
    <col min="5626" max="5626" width="6.140625" style="63" customWidth="1"/>
    <col min="5627" max="5627" width="58.42578125" style="63" customWidth="1"/>
    <col min="5628" max="5628" width="8.28515625" style="63" bestFit="1" customWidth="1"/>
    <col min="5629" max="5629" width="6.140625" style="63" customWidth="1"/>
    <col min="5630" max="5630" width="6.7109375" style="63" customWidth="1"/>
    <col min="5631" max="5631" width="12.5703125" style="63" customWidth="1"/>
    <col min="5632" max="5632" width="9.5703125" style="63" customWidth="1"/>
    <col min="5633" max="5644" width="5.7109375" style="63" customWidth="1"/>
    <col min="5645" max="5645" width="9" style="63" customWidth="1"/>
    <col min="5646" max="5646" width="21.42578125" style="63" customWidth="1"/>
    <col min="5647" max="5879" width="11.5703125" style="63"/>
    <col min="5880" max="5880" width="1.5703125" style="63" customWidth="1"/>
    <col min="5881" max="5881" width="6.28515625" style="63" bestFit="1" customWidth="1"/>
    <col min="5882" max="5882" width="6.140625" style="63" customWidth="1"/>
    <col min="5883" max="5883" width="58.42578125" style="63" customWidth="1"/>
    <col min="5884" max="5884" width="8.28515625" style="63" bestFit="1" customWidth="1"/>
    <col min="5885" max="5885" width="6.140625" style="63" customWidth="1"/>
    <col min="5886" max="5886" width="6.7109375" style="63" customWidth="1"/>
    <col min="5887" max="5887" width="12.5703125" style="63" customWidth="1"/>
    <col min="5888" max="5888" width="9.5703125" style="63" customWidth="1"/>
    <col min="5889" max="5900" width="5.7109375" style="63" customWidth="1"/>
    <col min="5901" max="5901" width="9" style="63" customWidth="1"/>
    <col min="5902" max="5902" width="21.42578125" style="63" customWidth="1"/>
    <col min="5903" max="6135" width="11.5703125" style="63"/>
    <col min="6136" max="6136" width="1.5703125" style="63" customWidth="1"/>
    <col min="6137" max="6137" width="6.28515625" style="63" bestFit="1" customWidth="1"/>
    <col min="6138" max="6138" width="6.140625" style="63" customWidth="1"/>
    <col min="6139" max="6139" width="58.42578125" style="63" customWidth="1"/>
    <col min="6140" max="6140" width="8.28515625" style="63" bestFit="1" customWidth="1"/>
    <col min="6141" max="6141" width="6.140625" style="63" customWidth="1"/>
    <col min="6142" max="6142" width="6.7109375" style="63" customWidth="1"/>
    <col min="6143" max="6143" width="12.5703125" style="63" customWidth="1"/>
    <col min="6144" max="6144" width="9.5703125" style="63" customWidth="1"/>
    <col min="6145" max="6156" width="5.7109375" style="63" customWidth="1"/>
    <col min="6157" max="6157" width="9" style="63" customWidth="1"/>
    <col min="6158" max="6158" width="21.42578125" style="63" customWidth="1"/>
    <col min="6159" max="6391" width="11.5703125" style="63"/>
    <col min="6392" max="6392" width="1.5703125" style="63" customWidth="1"/>
    <col min="6393" max="6393" width="6.28515625" style="63" bestFit="1" customWidth="1"/>
    <col min="6394" max="6394" width="6.140625" style="63" customWidth="1"/>
    <col min="6395" max="6395" width="58.42578125" style="63" customWidth="1"/>
    <col min="6396" max="6396" width="8.28515625" style="63" bestFit="1" customWidth="1"/>
    <col min="6397" max="6397" width="6.140625" style="63" customWidth="1"/>
    <col min="6398" max="6398" width="6.7109375" style="63" customWidth="1"/>
    <col min="6399" max="6399" width="12.5703125" style="63" customWidth="1"/>
    <col min="6400" max="6400" width="9.5703125" style="63" customWidth="1"/>
    <col min="6401" max="6412" width="5.7109375" style="63" customWidth="1"/>
    <col min="6413" max="6413" width="9" style="63" customWidth="1"/>
    <col min="6414" max="6414" width="21.42578125" style="63" customWidth="1"/>
    <col min="6415" max="6647" width="11.5703125" style="63"/>
    <col min="6648" max="6648" width="1.5703125" style="63" customWidth="1"/>
    <col min="6649" max="6649" width="6.28515625" style="63" bestFit="1" customWidth="1"/>
    <col min="6650" max="6650" width="6.140625" style="63" customWidth="1"/>
    <col min="6651" max="6651" width="58.42578125" style="63" customWidth="1"/>
    <col min="6652" max="6652" width="8.28515625" style="63" bestFit="1" customWidth="1"/>
    <col min="6653" max="6653" width="6.140625" style="63" customWidth="1"/>
    <col min="6654" max="6654" width="6.7109375" style="63" customWidth="1"/>
    <col min="6655" max="6655" width="12.5703125" style="63" customWidth="1"/>
    <col min="6656" max="6656" width="9.5703125" style="63" customWidth="1"/>
    <col min="6657" max="6668" width="5.7109375" style="63" customWidth="1"/>
    <col min="6669" max="6669" width="9" style="63" customWidth="1"/>
    <col min="6670" max="6670" width="21.42578125" style="63" customWidth="1"/>
    <col min="6671" max="6903" width="11.5703125" style="63"/>
    <col min="6904" max="6904" width="1.5703125" style="63" customWidth="1"/>
    <col min="6905" max="6905" width="6.28515625" style="63" bestFit="1" customWidth="1"/>
    <col min="6906" max="6906" width="6.140625" style="63" customWidth="1"/>
    <col min="6907" max="6907" width="58.42578125" style="63" customWidth="1"/>
    <col min="6908" max="6908" width="8.28515625" style="63" bestFit="1" customWidth="1"/>
    <col min="6909" max="6909" width="6.140625" style="63" customWidth="1"/>
    <col min="6910" max="6910" width="6.7109375" style="63" customWidth="1"/>
    <col min="6911" max="6911" width="12.5703125" style="63" customWidth="1"/>
    <col min="6912" max="6912" width="9.5703125" style="63" customWidth="1"/>
    <col min="6913" max="6924" width="5.7109375" style="63" customWidth="1"/>
    <col min="6925" max="6925" width="9" style="63" customWidth="1"/>
    <col min="6926" max="6926" width="21.42578125" style="63" customWidth="1"/>
    <col min="6927" max="7159" width="11.5703125" style="63"/>
    <col min="7160" max="7160" width="1.5703125" style="63" customWidth="1"/>
    <col min="7161" max="7161" width="6.28515625" style="63" bestFit="1" customWidth="1"/>
    <col min="7162" max="7162" width="6.140625" style="63" customWidth="1"/>
    <col min="7163" max="7163" width="58.42578125" style="63" customWidth="1"/>
    <col min="7164" max="7164" width="8.28515625" style="63" bestFit="1" customWidth="1"/>
    <col min="7165" max="7165" width="6.140625" style="63" customWidth="1"/>
    <col min="7166" max="7166" width="6.7109375" style="63" customWidth="1"/>
    <col min="7167" max="7167" width="12.5703125" style="63" customWidth="1"/>
    <col min="7168" max="7168" width="9.5703125" style="63" customWidth="1"/>
    <col min="7169" max="7180" width="5.7109375" style="63" customWidth="1"/>
    <col min="7181" max="7181" width="9" style="63" customWidth="1"/>
    <col min="7182" max="7182" width="21.42578125" style="63" customWidth="1"/>
    <col min="7183" max="7415" width="11.5703125" style="63"/>
    <col min="7416" max="7416" width="1.5703125" style="63" customWidth="1"/>
    <col min="7417" max="7417" width="6.28515625" style="63" bestFit="1" customWidth="1"/>
    <col min="7418" max="7418" width="6.140625" style="63" customWidth="1"/>
    <col min="7419" max="7419" width="58.42578125" style="63" customWidth="1"/>
    <col min="7420" max="7420" width="8.28515625" style="63" bestFit="1" customWidth="1"/>
    <col min="7421" max="7421" width="6.140625" style="63" customWidth="1"/>
    <col min="7422" max="7422" width="6.7109375" style="63" customWidth="1"/>
    <col min="7423" max="7423" width="12.5703125" style="63" customWidth="1"/>
    <col min="7424" max="7424" width="9.5703125" style="63" customWidth="1"/>
    <col min="7425" max="7436" width="5.7109375" style="63" customWidth="1"/>
    <col min="7437" max="7437" width="9" style="63" customWidth="1"/>
    <col min="7438" max="7438" width="21.42578125" style="63" customWidth="1"/>
    <col min="7439" max="7671" width="11.5703125" style="63"/>
    <col min="7672" max="7672" width="1.5703125" style="63" customWidth="1"/>
    <col min="7673" max="7673" width="6.28515625" style="63" bestFit="1" customWidth="1"/>
    <col min="7674" max="7674" width="6.140625" style="63" customWidth="1"/>
    <col min="7675" max="7675" width="58.42578125" style="63" customWidth="1"/>
    <col min="7676" max="7676" width="8.28515625" style="63" bestFit="1" customWidth="1"/>
    <col min="7677" max="7677" width="6.140625" style="63" customWidth="1"/>
    <col min="7678" max="7678" width="6.7109375" style="63" customWidth="1"/>
    <col min="7679" max="7679" width="12.5703125" style="63" customWidth="1"/>
    <col min="7680" max="7680" width="9.5703125" style="63" customWidth="1"/>
    <col min="7681" max="7692" width="5.7109375" style="63" customWidth="1"/>
    <col min="7693" max="7693" width="9" style="63" customWidth="1"/>
    <col min="7694" max="7694" width="21.42578125" style="63" customWidth="1"/>
    <col min="7695" max="7927" width="11.5703125" style="63"/>
    <col min="7928" max="7928" width="1.5703125" style="63" customWidth="1"/>
    <col min="7929" max="7929" width="6.28515625" style="63" bestFit="1" customWidth="1"/>
    <col min="7930" max="7930" width="6.140625" style="63" customWidth="1"/>
    <col min="7931" max="7931" width="58.42578125" style="63" customWidth="1"/>
    <col min="7932" max="7932" width="8.28515625" style="63" bestFit="1" customWidth="1"/>
    <col min="7933" max="7933" width="6.140625" style="63" customWidth="1"/>
    <col min="7934" max="7934" width="6.7109375" style="63" customWidth="1"/>
    <col min="7935" max="7935" width="12.5703125" style="63" customWidth="1"/>
    <col min="7936" max="7936" width="9.5703125" style="63" customWidth="1"/>
    <col min="7937" max="7948" width="5.7109375" style="63" customWidth="1"/>
    <col min="7949" max="7949" width="9" style="63" customWidth="1"/>
    <col min="7950" max="7950" width="21.42578125" style="63" customWidth="1"/>
    <col min="7951" max="8183" width="11.5703125" style="63"/>
    <col min="8184" max="8184" width="1.5703125" style="63" customWidth="1"/>
    <col min="8185" max="8185" width="6.28515625" style="63" bestFit="1" customWidth="1"/>
    <col min="8186" max="8186" width="6.140625" style="63" customWidth="1"/>
    <col min="8187" max="8187" width="58.42578125" style="63" customWidth="1"/>
    <col min="8188" max="8188" width="8.28515625" style="63" bestFit="1" customWidth="1"/>
    <col min="8189" max="8189" width="6.140625" style="63" customWidth="1"/>
    <col min="8190" max="8190" width="6.7109375" style="63" customWidth="1"/>
    <col min="8191" max="8191" width="12.5703125" style="63" customWidth="1"/>
    <col min="8192" max="8192" width="9.5703125" style="63" customWidth="1"/>
    <col min="8193" max="8204" width="5.7109375" style="63" customWidth="1"/>
    <col min="8205" max="8205" width="9" style="63" customWidth="1"/>
    <col min="8206" max="8206" width="21.42578125" style="63" customWidth="1"/>
    <col min="8207" max="8439" width="11.5703125" style="63"/>
    <col min="8440" max="8440" width="1.5703125" style="63" customWidth="1"/>
    <col min="8441" max="8441" width="6.28515625" style="63" bestFit="1" customWidth="1"/>
    <col min="8442" max="8442" width="6.140625" style="63" customWidth="1"/>
    <col min="8443" max="8443" width="58.42578125" style="63" customWidth="1"/>
    <col min="8444" max="8444" width="8.28515625" style="63" bestFit="1" customWidth="1"/>
    <col min="8445" max="8445" width="6.140625" style="63" customWidth="1"/>
    <col min="8446" max="8446" width="6.7109375" style="63" customWidth="1"/>
    <col min="8447" max="8447" width="12.5703125" style="63" customWidth="1"/>
    <col min="8448" max="8448" width="9.5703125" style="63" customWidth="1"/>
    <col min="8449" max="8460" width="5.7109375" style="63" customWidth="1"/>
    <col min="8461" max="8461" width="9" style="63" customWidth="1"/>
    <col min="8462" max="8462" width="21.42578125" style="63" customWidth="1"/>
    <col min="8463" max="8695" width="11.5703125" style="63"/>
    <col min="8696" max="8696" width="1.5703125" style="63" customWidth="1"/>
    <col min="8697" max="8697" width="6.28515625" style="63" bestFit="1" customWidth="1"/>
    <col min="8698" max="8698" width="6.140625" style="63" customWidth="1"/>
    <col min="8699" max="8699" width="58.42578125" style="63" customWidth="1"/>
    <col min="8700" max="8700" width="8.28515625" style="63" bestFit="1" customWidth="1"/>
    <col min="8701" max="8701" width="6.140625" style="63" customWidth="1"/>
    <col min="8702" max="8702" width="6.7109375" style="63" customWidth="1"/>
    <col min="8703" max="8703" width="12.5703125" style="63" customWidth="1"/>
    <col min="8704" max="8704" width="9.5703125" style="63" customWidth="1"/>
    <col min="8705" max="8716" width="5.7109375" style="63" customWidth="1"/>
    <col min="8717" max="8717" width="9" style="63" customWidth="1"/>
    <col min="8718" max="8718" width="21.42578125" style="63" customWidth="1"/>
    <col min="8719" max="8951" width="11.5703125" style="63"/>
    <col min="8952" max="8952" width="1.5703125" style="63" customWidth="1"/>
    <col min="8953" max="8953" width="6.28515625" style="63" bestFit="1" customWidth="1"/>
    <col min="8954" max="8954" width="6.140625" style="63" customWidth="1"/>
    <col min="8955" max="8955" width="58.42578125" style="63" customWidth="1"/>
    <col min="8956" max="8956" width="8.28515625" style="63" bestFit="1" customWidth="1"/>
    <col min="8957" max="8957" width="6.140625" style="63" customWidth="1"/>
    <col min="8958" max="8958" width="6.7109375" style="63" customWidth="1"/>
    <col min="8959" max="8959" width="12.5703125" style="63" customWidth="1"/>
    <col min="8960" max="8960" width="9.5703125" style="63" customWidth="1"/>
    <col min="8961" max="8972" width="5.7109375" style="63" customWidth="1"/>
    <col min="8973" max="8973" width="9" style="63" customWidth="1"/>
    <col min="8974" max="8974" width="21.42578125" style="63" customWidth="1"/>
    <col min="8975" max="9207" width="11.5703125" style="63"/>
    <col min="9208" max="9208" width="1.5703125" style="63" customWidth="1"/>
    <col min="9209" max="9209" width="6.28515625" style="63" bestFit="1" customWidth="1"/>
    <col min="9210" max="9210" width="6.140625" style="63" customWidth="1"/>
    <col min="9211" max="9211" width="58.42578125" style="63" customWidth="1"/>
    <col min="9212" max="9212" width="8.28515625" style="63" bestFit="1" customWidth="1"/>
    <col min="9213" max="9213" width="6.140625" style="63" customWidth="1"/>
    <col min="9214" max="9214" width="6.7109375" style="63" customWidth="1"/>
    <col min="9215" max="9215" width="12.5703125" style="63" customWidth="1"/>
    <col min="9216" max="9216" width="9.5703125" style="63" customWidth="1"/>
    <col min="9217" max="9228" width="5.7109375" style="63" customWidth="1"/>
    <col min="9229" max="9229" width="9" style="63" customWidth="1"/>
    <col min="9230" max="9230" width="21.42578125" style="63" customWidth="1"/>
    <col min="9231" max="9463" width="11.5703125" style="63"/>
    <col min="9464" max="9464" width="1.5703125" style="63" customWidth="1"/>
    <col min="9465" max="9465" width="6.28515625" style="63" bestFit="1" customWidth="1"/>
    <col min="9466" max="9466" width="6.140625" style="63" customWidth="1"/>
    <col min="9467" max="9467" width="58.42578125" style="63" customWidth="1"/>
    <col min="9468" max="9468" width="8.28515625" style="63" bestFit="1" customWidth="1"/>
    <col min="9469" max="9469" width="6.140625" style="63" customWidth="1"/>
    <col min="9470" max="9470" width="6.7109375" style="63" customWidth="1"/>
    <col min="9471" max="9471" width="12.5703125" style="63" customWidth="1"/>
    <col min="9472" max="9472" width="9.5703125" style="63" customWidth="1"/>
    <col min="9473" max="9484" width="5.7109375" style="63" customWidth="1"/>
    <col min="9485" max="9485" width="9" style="63" customWidth="1"/>
    <col min="9486" max="9486" width="21.42578125" style="63" customWidth="1"/>
    <col min="9487" max="9719" width="11.5703125" style="63"/>
    <col min="9720" max="9720" width="1.5703125" style="63" customWidth="1"/>
    <col min="9721" max="9721" width="6.28515625" style="63" bestFit="1" customWidth="1"/>
    <col min="9722" max="9722" width="6.140625" style="63" customWidth="1"/>
    <col min="9723" max="9723" width="58.42578125" style="63" customWidth="1"/>
    <col min="9724" max="9724" width="8.28515625" style="63" bestFit="1" customWidth="1"/>
    <col min="9725" max="9725" width="6.140625" style="63" customWidth="1"/>
    <col min="9726" max="9726" width="6.7109375" style="63" customWidth="1"/>
    <col min="9727" max="9727" width="12.5703125" style="63" customWidth="1"/>
    <col min="9728" max="9728" width="9.5703125" style="63" customWidth="1"/>
    <col min="9729" max="9740" width="5.7109375" style="63" customWidth="1"/>
    <col min="9741" max="9741" width="9" style="63" customWidth="1"/>
    <col min="9742" max="9742" width="21.42578125" style="63" customWidth="1"/>
    <col min="9743" max="9975" width="11.5703125" style="63"/>
    <col min="9976" max="9976" width="1.5703125" style="63" customWidth="1"/>
    <col min="9977" max="9977" width="6.28515625" style="63" bestFit="1" customWidth="1"/>
    <col min="9978" max="9978" width="6.140625" style="63" customWidth="1"/>
    <col min="9979" max="9979" width="58.42578125" style="63" customWidth="1"/>
    <col min="9980" max="9980" width="8.28515625" style="63" bestFit="1" customWidth="1"/>
    <col min="9981" max="9981" width="6.140625" style="63" customWidth="1"/>
    <col min="9982" max="9982" width="6.7109375" style="63" customWidth="1"/>
    <col min="9983" max="9983" width="12.5703125" style="63" customWidth="1"/>
    <col min="9984" max="9984" width="9.5703125" style="63" customWidth="1"/>
    <col min="9985" max="9996" width="5.7109375" style="63" customWidth="1"/>
    <col min="9997" max="9997" width="9" style="63" customWidth="1"/>
    <col min="9998" max="9998" width="21.42578125" style="63" customWidth="1"/>
    <col min="9999" max="10231" width="11.5703125" style="63"/>
    <col min="10232" max="10232" width="1.5703125" style="63" customWidth="1"/>
    <col min="10233" max="10233" width="6.28515625" style="63" bestFit="1" customWidth="1"/>
    <col min="10234" max="10234" width="6.140625" style="63" customWidth="1"/>
    <col min="10235" max="10235" width="58.42578125" style="63" customWidth="1"/>
    <col min="10236" max="10236" width="8.28515625" style="63" bestFit="1" customWidth="1"/>
    <col min="10237" max="10237" width="6.140625" style="63" customWidth="1"/>
    <col min="10238" max="10238" width="6.7109375" style="63" customWidth="1"/>
    <col min="10239" max="10239" width="12.5703125" style="63" customWidth="1"/>
    <col min="10240" max="10240" width="9.5703125" style="63" customWidth="1"/>
    <col min="10241" max="10252" width="5.7109375" style="63" customWidth="1"/>
    <col min="10253" max="10253" width="9" style="63" customWidth="1"/>
    <col min="10254" max="10254" width="21.42578125" style="63" customWidth="1"/>
    <col min="10255" max="10487" width="11.5703125" style="63"/>
    <col min="10488" max="10488" width="1.5703125" style="63" customWidth="1"/>
    <col min="10489" max="10489" width="6.28515625" style="63" bestFit="1" customWidth="1"/>
    <col min="10490" max="10490" width="6.140625" style="63" customWidth="1"/>
    <col min="10491" max="10491" width="58.42578125" style="63" customWidth="1"/>
    <col min="10492" max="10492" width="8.28515625" style="63" bestFit="1" customWidth="1"/>
    <col min="10493" max="10493" width="6.140625" style="63" customWidth="1"/>
    <col min="10494" max="10494" width="6.7109375" style="63" customWidth="1"/>
    <col min="10495" max="10495" width="12.5703125" style="63" customWidth="1"/>
    <col min="10496" max="10496" width="9.5703125" style="63" customWidth="1"/>
    <col min="10497" max="10508" width="5.7109375" style="63" customWidth="1"/>
    <col min="10509" max="10509" width="9" style="63" customWidth="1"/>
    <col min="10510" max="10510" width="21.42578125" style="63" customWidth="1"/>
    <col min="10511" max="10743" width="11.5703125" style="63"/>
    <col min="10744" max="10744" width="1.5703125" style="63" customWidth="1"/>
    <col min="10745" max="10745" width="6.28515625" style="63" bestFit="1" customWidth="1"/>
    <col min="10746" max="10746" width="6.140625" style="63" customWidth="1"/>
    <col min="10747" max="10747" width="58.42578125" style="63" customWidth="1"/>
    <col min="10748" max="10748" width="8.28515625" style="63" bestFit="1" customWidth="1"/>
    <col min="10749" max="10749" width="6.140625" style="63" customWidth="1"/>
    <col min="10750" max="10750" width="6.7109375" style="63" customWidth="1"/>
    <col min="10751" max="10751" width="12.5703125" style="63" customWidth="1"/>
    <col min="10752" max="10752" width="9.5703125" style="63" customWidth="1"/>
    <col min="10753" max="10764" width="5.7109375" style="63" customWidth="1"/>
    <col min="10765" max="10765" width="9" style="63" customWidth="1"/>
    <col min="10766" max="10766" width="21.42578125" style="63" customWidth="1"/>
    <col min="10767" max="10999" width="11.5703125" style="63"/>
    <col min="11000" max="11000" width="1.5703125" style="63" customWidth="1"/>
    <col min="11001" max="11001" width="6.28515625" style="63" bestFit="1" customWidth="1"/>
    <col min="11002" max="11002" width="6.140625" style="63" customWidth="1"/>
    <col min="11003" max="11003" width="58.42578125" style="63" customWidth="1"/>
    <col min="11004" max="11004" width="8.28515625" style="63" bestFit="1" customWidth="1"/>
    <col min="11005" max="11005" width="6.140625" style="63" customWidth="1"/>
    <col min="11006" max="11006" width="6.7109375" style="63" customWidth="1"/>
    <col min="11007" max="11007" width="12.5703125" style="63" customWidth="1"/>
    <col min="11008" max="11008" width="9.5703125" style="63" customWidth="1"/>
    <col min="11009" max="11020" width="5.7109375" style="63" customWidth="1"/>
    <col min="11021" max="11021" width="9" style="63" customWidth="1"/>
    <col min="11022" max="11022" width="21.42578125" style="63" customWidth="1"/>
    <col min="11023" max="11255" width="11.5703125" style="63"/>
    <col min="11256" max="11256" width="1.5703125" style="63" customWidth="1"/>
    <col min="11257" max="11257" width="6.28515625" style="63" bestFit="1" customWidth="1"/>
    <col min="11258" max="11258" width="6.140625" style="63" customWidth="1"/>
    <col min="11259" max="11259" width="58.42578125" style="63" customWidth="1"/>
    <col min="11260" max="11260" width="8.28515625" style="63" bestFit="1" customWidth="1"/>
    <col min="11261" max="11261" width="6.140625" style="63" customWidth="1"/>
    <col min="11262" max="11262" width="6.7109375" style="63" customWidth="1"/>
    <col min="11263" max="11263" width="12.5703125" style="63" customWidth="1"/>
    <col min="11264" max="11264" width="9.5703125" style="63" customWidth="1"/>
    <col min="11265" max="11276" width="5.7109375" style="63" customWidth="1"/>
    <col min="11277" max="11277" width="9" style="63" customWidth="1"/>
    <col min="11278" max="11278" width="21.42578125" style="63" customWidth="1"/>
    <col min="11279" max="11511" width="11.5703125" style="63"/>
    <col min="11512" max="11512" width="1.5703125" style="63" customWidth="1"/>
    <col min="11513" max="11513" width="6.28515625" style="63" bestFit="1" customWidth="1"/>
    <col min="11514" max="11514" width="6.140625" style="63" customWidth="1"/>
    <col min="11515" max="11515" width="58.42578125" style="63" customWidth="1"/>
    <col min="11516" max="11516" width="8.28515625" style="63" bestFit="1" customWidth="1"/>
    <col min="11517" max="11517" width="6.140625" style="63" customWidth="1"/>
    <col min="11518" max="11518" width="6.7109375" style="63" customWidth="1"/>
    <col min="11519" max="11519" width="12.5703125" style="63" customWidth="1"/>
    <col min="11520" max="11520" width="9.5703125" style="63" customWidth="1"/>
    <col min="11521" max="11532" width="5.7109375" style="63" customWidth="1"/>
    <col min="11533" max="11533" width="9" style="63" customWidth="1"/>
    <col min="11534" max="11534" width="21.42578125" style="63" customWidth="1"/>
    <col min="11535" max="11767" width="11.5703125" style="63"/>
    <col min="11768" max="11768" width="1.5703125" style="63" customWidth="1"/>
    <col min="11769" max="11769" width="6.28515625" style="63" bestFit="1" customWidth="1"/>
    <col min="11770" max="11770" width="6.140625" style="63" customWidth="1"/>
    <col min="11771" max="11771" width="58.42578125" style="63" customWidth="1"/>
    <col min="11772" max="11772" width="8.28515625" style="63" bestFit="1" customWidth="1"/>
    <col min="11773" max="11773" width="6.140625" style="63" customWidth="1"/>
    <col min="11774" max="11774" width="6.7109375" style="63" customWidth="1"/>
    <col min="11775" max="11775" width="12.5703125" style="63" customWidth="1"/>
    <col min="11776" max="11776" width="9.5703125" style="63" customWidth="1"/>
    <col min="11777" max="11788" width="5.7109375" style="63" customWidth="1"/>
    <col min="11789" max="11789" width="9" style="63" customWidth="1"/>
    <col min="11790" max="11790" width="21.42578125" style="63" customWidth="1"/>
    <col min="11791" max="12023" width="11.5703125" style="63"/>
    <col min="12024" max="12024" width="1.5703125" style="63" customWidth="1"/>
    <col min="12025" max="12025" width="6.28515625" style="63" bestFit="1" customWidth="1"/>
    <col min="12026" max="12026" width="6.140625" style="63" customWidth="1"/>
    <col min="12027" max="12027" width="58.42578125" style="63" customWidth="1"/>
    <col min="12028" max="12028" width="8.28515625" style="63" bestFit="1" customWidth="1"/>
    <col min="12029" max="12029" width="6.140625" style="63" customWidth="1"/>
    <col min="12030" max="12030" width="6.7109375" style="63" customWidth="1"/>
    <col min="12031" max="12031" width="12.5703125" style="63" customWidth="1"/>
    <col min="12032" max="12032" width="9.5703125" style="63" customWidth="1"/>
    <col min="12033" max="12044" width="5.7109375" style="63" customWidth="1"/>
    <col min="12045" max="12045" width="9" style="63" customWidth="1"/>
    <col min="12046" max="12046" width="21.42578125" style="63" customWidth="1"/>
    <col min="12047" max="12279" width="11.5703125" style="63"/>
    <col min="12280" max="12280" width="1.5703125" style="63" customWidth="1"/>
    <col min="12281" max="12281" width="6.28515625" style="63" bestFit="1" customWidth="1"/>
    <col min="12282" max="12282" width="6.140625" style="63" customWidth="1"/>
    <col min="12283" max="12283" width="58.42578125" style="63" customWidth="1"/>
    <col min="12284" max="12284" width="8.28515625" style="63" bestFit="1" customWidth="1"/>
    <col min="12285" max="12285" width="6.140625" style="63" customWidth="1"/>
    <col min="12286" max="12286" width="6.7109375" style="63" customWidth="1"/>
    <col min="12287" max="12287" width="12.5703125" style="63" customWidth="1"/>
    <col min="12288" max="12288" width="9.5703125" style="63" customWidth="1"/>
    <col min="12289" max="12300" width="5.7109375" style="63" customWidth="1"/>
    <col min="12301" max="12301" width="9" style="63" customWidth="1"/>
    <col min="12302" max="12302" width="21.42578125" style="63" customWidth="1"/>
    <col min="12303" max="12535" width="11.5703125" style="63"/>
    <col min="12536" max="12536" width="1.5703125" style="63" customWidth="1"/>
    <col min="12537" max="12537" width="6.28515625" style="63" bestFit="1" customWidth="1"/>
    <col min="12538" max="12538" width="6.140625" style="63" customWidth="1"/>
    <col min="12539" max="12539" width="58.42578125" style="63" customWidth="1"/>
    <col min="12540" max="12540" width="8.28515625" style="63" bestFit="1" customWidth="1"/>
    <col min="12541" max="12541" width="6.140625" style="63" customWidth="1"/>
    <col min="12542" max="12542" width="6.7109375" style="63" customWidth="1"/>
    <col min="12543" max="12543" width="12.5703125" style="63" customWidth="1"/>
    <col min="12544" max="12544" width="9.5703125" style="63" customWidth="1"/>
    <col min="12545" max="12556" width="5.7109375" style="63" customWidth="1"/>
    <col min="12557" max="12557" width="9" style="63" customWidth="1"/>
    <col min="12558" max="12558" width="21.42578125" style="63" customWidth="1"/>
    <col min="12559" max="12791" width="11.5703125" style="63"/>
    <col min="12792" max="12792" width="1.5703125" style="63" customWidth="1"/>
    <col min="12793" max="12793" width="6.28515625" style="63" bestFit="1" customWidth="1"/>
    <col min="12794" max="12794" width="6.140625" style="63" customWidth="1"/>
    <col min="12795" max="12795" width="58.42578125" style="63" customWidth="1"/>
    <col min="12796" max="12796" width="8.28515625" style="63" bestFit="1" customWidth="1"/>
    <col min="12797" max="12797" width="6.140625" style="63" customWidth="1"/>
    <col min="12798" max="12798" width="6.7109375" style="63" customWidth="1"/>
    <col min="12799" max="12799" width="12.5703125" style="63" customWidth="1"/>
    <col min="12800" max="12800" width="9.5703125" style="63" customWidth="1"/>
    <col min="12801" max="12812" width="5.7109375" style="63" customWidth="1"/>
    <col min="12813" max="12813" width="9" style="63" customWidth="1"/>
    <col min="12814" max="12814" width="21.42578125" style="63" customWidth="1"/>
    <col min="12815" max="13047" width="11.5703125" style="63"/>
    <col min="13048" max="13048" width="1.5703125" style="63" customWidth="1"/>
    <col min="13049" max="13049" width="6.28515625" style="63" bestFit="1" customWidth="1"/>
    <col min="13050" max="13050" width="6.140625" style="63" customWidth="1"/>
    <col min="13051" max="13051" width="58.42578125" style="63" customWidth="1"/>
    <col min="13052" max="13052" width="8.28515625" style="63" bestFit="1" customWidth="1"/>
    <col min="13053" max="13053" width="6.140625" style="63" customWidth="1"/>
    <col min="13054" max="13054" width="6.7109375" style="63" customWidth="1"/>
    <col min="13055" max="13055" width="12.5703125" style="63" customWidth="1"/>
    <col min="13056" max="13056" width="9.5703125" style="63" customWidth="1"/>
    <col min="13057" max="13068" width="5.7109375" style="63" customWidth="1"/>
    <col min="13069" max="13069" width="9" style="63" customWidth="1"/>
    <col min="13070" max="13070" width="21.42578125" style="63" customWidth="1"/>
    <col min="13071" max="13303" width="11.5703125" style="63"/>
    <col min="13304" max="13304" width="1.5703125" style="63" customWidth="1"/>
    <col min="13305" max="13305" width="6.28515625" style="63" bestFit="1" customWidth="1"/>
    <col min="13306" max="13306" width="6.140625" style="63" customWidth="1"/>
    <col min="13307" max="13307" width="58.42578125" style="63" customWidth="1"/>
    <col min="13308" max="13308" width="8.28515625" style="63" bestFit="1" customWidth="1"/>
    <col min="13309" max="13309" width="6.140625" style="63" customWidth="1"/>
    <col min="13310" max="13310" width="6.7109375" style="63" customWidth="1"/>
    <col min="13311" max="13311" width="12.5703125" style="63" customWidth="1"/>
    <col min="13312" max="13312" width="9.5703125" style="63" customWidth="1"/>
    <col min="13313" max="13324" width="5.7109375" style="63" customWidth="1"/>
    <col min="13325" max="13325" width="9" style="63" customWidth="1"/>
    <col min="13326" max="13326" width="21.42578125" style="63" customWidth="1"/>
    <col min="13327" max="13559" width="11.5703125" style="63"/>
    <col min="13560" max="13560" width="1.5703125" style="63" customWidth="1"/>
    <col min="13561" max="13561" width="6.28515625" style="63" bestFit="1" customWidth="1"/>
    <col min="13562" max="13562" width="6.140625" style="63" customWidth="1"/>
    <col min="13563" max="13563" width="58.42578125" style="63" customWidth="1"/>
    <col min="13564" max="13564" width="8.28515625" style="63" bestFit="1" customWidth="1"/>
    <col min="13565" max="13565" width="6.140625" style="63" customWidth="1"/>
    <col min="13566" max="13566" width="6.7109375" style="63" customWidth="1"/>
    <col min="13567" max="13567" width="12.5703125" style="63" customWidth="1"/>
    <col min="13568" max="13568" width="9.5703125" style="63" customWidth="1"/>
    <col min="13569" max="13580" width="5.7109375" style="63" customWidth="1"/>
    <col min="13581" max="13581" width="9" style="63" customWidth="1"/>
    <col min="13582" max="13582" width="21.42578125" style="63" customWidth="1"/>
    <col min="13583" max="13815" width="11.5703125" style="63"/>
    <col min="13816" max="13816" width="1.5703125" style="63" customWidth="1"/>
    <col min="13817" max="13817" width="6.28515625" style="63" bestFit="1" customWidth="1"/>
    <col min="13818" max="13818" width="6.140625" style="63" customWidth="1"/>
    <col min="13819" max="13819" width="58.42578125" style="63" customWidth="1"/>
    <col min="13820" max="13820" width="8.28515625" style="63" bestFit="1" customWidth="1"/>
    <col min="13821" max="13821" width="6.140625" style="63" customWidth="1"/>
    <col min="13822" max="13822" width="6.7109375" style="63" customWidth="1"/>
    <col min="13823" max="13823" width="12.5703125" style="63" customWidth="1"/>
    <col min="13824" max="13824" width="9.5703125" style="63" customWidth="1"/>
    <col min="13825" max="13836" width="5.7109375" style="63" customWidth="1"/>
    <col min="13837" max="13837" width="9" style="63" customWidth="1"/>
    <col min="13838" max="13838" width="21.42578125" style="63" customWidth="1"/>
    <col min="13839" max="14071" width="11.5703125" style="63"/>
    <col min="14072" max="14072" width="1.5703125" style="63" customWidth="1"/>
    <col min="14073" max="14073" width="6.28515625" style="63" bestFit="1" customWidth="1"/>
    <col min="14074" max="14074" width="6.140625" style="63" customWidth="1"/>
    <col min="14075" max="14075" width="58.42578125" style="63" customWidth="1"/>
    <col min="14076" max="14076" width="8.28515625" style="63" bestFit="1" customWidth="1"/>
    <col min="14077" max="14077" width="6.140625" style="63" customWidth="1"/>
    <col min="14078" max="14078" width="6.7109375" style="63" customWidth="1"/>
    <col min="14079" max="14079" width="12.5703125" style="63" customWidth="1"/>
    <col min="14080" max="14080" width="9.5703125" style="63" customWidth="1"/>
    <col min="14081" max="14092" width="5.7109375" style="63" customWidth="1"/>
    <col min="14093" max="14093" width="9" style="63" customWidth="1"/>
    <col min="14094" max="14094" width="21.42578125" style="63" customWidth="1"/>
    <col min="14095" max="14327" width="11.5703125" style="63"/>
    <col min="14328" max="14328" width="1.5703125" style="63" customWidth="1"/>
    <col min="14329" max="14329" width="6.28515625" style="63" bestFit="1" customWidth="1"/>
    <col min="14330" max="14330" width="6.140625" style="63" customWidth="1"/>
    <col min="14331" max="14331" width="58.42578125" style="63" customWidth="1"/>
    <col min="14332" max="14332" width="8.28515625" style="63" bestFit="1" customWidth="1"/>
    <col min="14333" max="14333" width="6.140625" style="63" customWidth="1"/>
    <col min="14334" max="14334" width="6.7109375" style="63" customWidth="1"/>
    <col min="14335" max="14335" width="12.5703125" style="63" customWidth="1"/>
    <col min="14336" max="14336" width="9.5703125" style="63" customWidth="1"/>
    <col min="14337" max="14348" width="5.7109375" style="63" customWidth="1"/>
    <col min="14349" max="14349" width="9" style="63" customWidth="1"/>
    <col min="14350" max="14350" width="21.42578125" style="63" customWidth="1"/>
    <col min="14351" max="14583" width="11.5703125" style="63"/>
    <col min="14584" max="14584" width="1.5703125" style="63" customWidth="1"/>
    <col min="14585" max="14585" width="6.28515625" style="63" bestFit="1" customWidth="1"/>
    <col min="14586" max="14586" width="6.140625" style="63" customWidth="1"/>
    <col min="14587" max="14587" width="58.42578125" style="63" customWidth="1"/>
    <col min="14588" max="14588" width="8.28515625" style="63" bestFit="1" customWidth="1"/>
    <col min="14589" max="14589" width="6.140625" style="63" customWidth="1"/>
    <col min="14590" max="14590" width="6.7109375" style="63" customWidth="1"/>
    <col min="14591" max="14591" width="12.5703125" style="63" customWidth="1"/>
    <col min="14592" max="14592" width="9.5703125" style="63" customWidth="1"/>
    <col min="14593" max="14604" width="5.7109375" style="63" customWidth="1"/>
    <col min="14605" max="14605" width="9" style="63" customWidth="1"/>
    <col min="14606" max="14606" width="21.42578125" style="63" customWidth="1"/>
    <col min="14607" max="14839" width="11.5703125" style="63"/>
    <col min="14840" max="14840" width="1.5703125" style="63" customWidth="1"/>
    <col min="14841" max="14841" width="6.28515625" style="63" bestFit="1" customWidth="1"/>
    <col min="14842" max="14842" width="6.140625" style="63" customWidth="1"/>
    <col min="14843" max="14843" width="58.42578125" style="63" customWidth="1"/>
    <col min="14844" max="14844" width="8.28515625" style="63" bestFit="1" customWidth="1"/>
    <col min="14845" max="14845" width="6.140625" style="63" customWidth="1"/>
    <col min="14846" max="14846" width="6.7109375" style="63" customWidth="1"/>
    <col min="14847" max="14847" width="12.5703125" style="63" customWidth="1"/>
    <col min="14848" max="14848" width="9.5703125" style="63" customWidth="1"/>
    <col min="14849" max="14860" width="5.7109375" style="63" customWidth="1"/>
    <col min="14861" max="14861" width="9" style="63" customWidth="1"/>
    <col min="14862" max="14862" width="21.42578125" style="63" customWidth="1"/>
    <col min="14863" max="15095" width="11.5703125" style="63"/>
    <col min="15096" max="15096" width="1.5703125" style="63" customWidth="1"/>
    <col min="15097" max="15097" width="6.28515625" style="63" bestFit="1" customWidth="1"/>
    <col min="15098" max="15098" width="6.140625" style="63" customWidth="1"/>
    <col min="15099" max="15099" width="58.42578125" style="63" customWidth="1"/>
    <col min="15100" max="15100" width="8.28515625" style="63" bestFit="1" customWidth="1"/>
    <col min="15101" max="15101" width="6.140625" style="63" customWidth="1"/>
    <col min="15102" max="15102" width="6.7109375" style="63" customWidth="1"/>
    <col min="15103" max="15103" width="12.5703125" style="63" customWidth="1"/>
    <col min="15104" max="15104" width="9.5703125" style="63" customWidth="1"/>
    <col min="15105" max="15116" width="5.7109375" style="63" customWidth="1"/>
    <col min="15117" max="15117" width="9" style="63" customWidth="1"/>
    <col min="15118" max="15118" width="21.42578125" style="63" customWidth="1"/>
    <col min="15119" max="15351" width="11.5703125" style="63"/>
    <col min="15352" max="15352" width="1.5703125" style="63" customWidth="1"/>
    <col min="15353" max="15353" width="6.28515625" style="63" bestFit="1" customWidth="1"/>
    <col min="15354" max="15354" width="6.140625" style="63" customWidth="1"/>
    <col min="15355" max="15355" width="58.42578125" style="63" customWidth="1"/>
    <col min="15356" max="15356" width="8.28515625" style="63" bestFit="1" customWidth="1"/>
    <col min="15357" max="15357" width="6.140625" style="63" customWidth="1"/>
    <col min="15358" max="15358" width="6.7109375" style="63" customWidth="1"/>
    <col min="15359" max="15359" width="12.5703125" style="63" customWidth="1"/>
    <col min="15360" max="15360" width="9.5703125" style="63" customWidth="1"/>
    <col min="15361" max="15372" width="5.7109375" style="63" customWidth="1"/>
    <col min="15373" max="15373" width="9" style="63" customWidth="1"/>
    <col min="15374" max="15374" width="21.42578125" style="63" customWidth="1"/>
    <col min="15375" max="15607" width="11.5703125" style="63"/>
    <col min="15608" max="15608" width="1.5703125" style="63" customWidth="1"/>
    <col min="15609" max="15609" width="6.28515625" style="63" bestFit="1" customWidth="1"/>
    <col min="15610" max="15610" width="6.140625" style="63" customWidth="1"/>
    <col min="15611" max="15611" width="58.42578125" style="63" customWidth="1"/>
    <col min="15612" max="15612" width="8.28515625" style="63" bestFit="1" customWidth="1"/>
    <col min="15613" max="15613" width="6.140625" style="63" customWidth="1"/>
    <col min="15614" max="15614" width="6.7109375" style="63" customWidth="1"/>
    <col min="15615" max="15615" width="12.5703125" style="63" customWidth="1"/>
    <col min="15616" max="15616" width="9.5703125" style="63" customWidth="1"/>
    <col min="15617" max="15628" width="5.7109375" style="63" customWidth="1"/>
    <col min="15629" max="15629" width="9" style="63" customWidth="1"/>
    <col min="15630" max="15630" width="21.42578125" style="63" customWidth="1"/>
    <col min="15631" max="15863" width="11.5703125" style="63"/>
    <col min="15864" max="15864" width="1.5703125" style="63" customWidth="1"/>
    <col min="15865" max="15865" width="6.28515625" style="63" bestFit="1" customWidth="1"/>
    <col min="15866" max="15866" width="6.140625" style="63" customWidth="1"/>
    <col min="15867" max="15867" width="58.42578125" style="63" customWidth="1"/>
    <col min="15868" max="15868" width="8.28515625" style="63" bestFit="1" customWidth="1"/>
    <col min="15869" max="15869" width="6.140625" style="63" customWidth="1"/>
    <col min="15870" max="15870" width="6.7109375" style="63" customWidth="1"/>
    <col min="15871" max="15871" width="12.5703125" style="63" customWidth="1"/>
    <col min="15872" max="15872" width="9.5703125" style="63" customWidth="1"/>
    <col min="15873" max="15884" width="5.7109375" style="63" customWidth="1"/>
    <col min="15885" max="15885" width="9" style="63" customWidth="1"/>
    <col min="15886" max="15886" width="21.42578125" style="63" customWidth="1"/>
    <col min="15887" max="16119" width="11.5703125" style="63"/>
    <col min="16120" max="16120" width="1.5703125" style="63" customWidth="1"/>
    <col min="16121" max="16121" width="6.28515625" style="63" bestFit="1" customWidth="1"/>
    <col min="16122" max="16122" width="6.140625" style="63" customWidth="1"/>
    <col min="16123" max="16123" width="58.42578125" style="63" customWidth="1"/>
    <col min="16124" max="16124" width="8.28515625" style="63" bestFit="1" customWidth="1"/>
    <col min="16125" max="16125" width="6.140625" style="63" customWidth="1"/>
    <col min="16126" max="16126" width="6.7109375" style="63" customWidth="1"/>
    <col min="16127" max="16127" width="12.5703125" style="63" customWidth="1"/>
    <col min="16128" max="16128" width="9.5703125" style="63" customWidth="1"/>
    <col min="16129" max="16140" width="5.7109375" style="63" customWidth="1"/>
    <col min="16141" max="16141" width="9" style="63" customWidth="1"/>
    <col min="16142" max="16142" width="21.42578125" style="63" customWidth="1"/>
    <col min="16143" max="16384" width="11.5703125" style="63"/>
  </cols>
  <sheetData>
    <row r="1" spans="2:14" ht="7.5" customHeight="1" thickBot="1"/>
    <row r="2" spans="2:14">
      <c r="C2" s="575" t="s">
        <v>97</v>
      </c>
      <c r="D2" s="576"/>
      <c r="E2" s="576"/>
      <c r="F2" s="576"/>
      <c r="G2" s="576"/>
      <c r="H2" s="576"/>
      <c r="I2" s="576"/>
      <c r="J2" s="576"/>
      <c r="K2" s="576"/>
      <c r="L2" s="576"/>
      <c r="M2" s="577"/>
      <c r="N2" s="578"/>
    </row>
    <row r="3" spans="2:14">
      <c r="C3" s="581" t="s">
        <v>100</v>
      </c>
      <c r="D3" s="582"/>
      <c r="E3" s="582"/>
      <c r="F3" s="582"/>
      <c r="G3" s="582"/>
      <c r="H3" s="582"/>
      <c r="I3" s="582"/>
      <c r="J3" s="582"/>
      <c r="K3" s="582"/>
      <c r="L3" s="582"/>
      <c r="M3" s="579"/>
      <c r="N3" s="580"/>
    </row>
    <row r="4" spans="2:14">
      <c r="C4" s="581" t="s">
        <v>2</v>
      </c>
      <c r="D4" s="582"/>
      <c r="E4" s="582"/>
      <c r="F4" s="582"/>
      <c r="G4" s="582"/>
      <c r="H4" s="582"/>
      <c r="I4" s="582"/>
      <c r="J4" s="582"/>
      <c r="K4" s="582"/>
      <c r="L4" s="582"/>
      <c r="M4" s="579"/>
      <c r="N4" s="580"/>
    </row>
    <row r="5" spans="2:14" ht="14.45" thickBot="1">
      <c r="C5" s="467" t="s">
        <v>3</v>
      </c>
      <c r="D5" s="468"/>
      <c r="E5" s="468"/>
      <c r="F5" s="468"/>
      <c r="G5" s="468"/>
      <c r="H5" s="468"/>
      <c r="I5" s="468"/>
      <c r="J5" s="468"/>
      <c r="K5" s="468"/>
      <c r="L5" s="468"/>
      <c r="M5" s="583" t="s">
        <v>100</v>
      </c>
      <c r="N5" s="584"/>
    </row>
    <row r="6" spans="2:14" ht="57.75" customHeight="1" thickBot="1">
      <c r="C6" s="564" t="s">
        <v>101</v>
      </c>
      <c r="D6" s="565"/>
      <c r="E6" s="566" t="s">
        <v>5</v>
      </c>
      <c r="F6" s="567"/>
      <c r="G6" s="567"/>
      <c r="H6" s="567"/>
      <c r="I6" s="567"/>
      <c r="J6" s="567"/>
      <c r="K6" s="567"/>
      <c r="L6" s="567"/>
      <c r="M6" s="567"/>
      <c r="N6" s="568"/>
    </row>
    <row r="7" spans="2:14">
      <c r="C7" s="126"/>
      <c r="D7" s="211"/>
      <c r="E7" s="211"/>
      <c r="F7" s="211"/>
      <c r="G7" s="211"/>
      <c r="H7" s="211"/>
      <c r="I7" s="211"/>
      <c r="J7" s="211"/>
      <c r="K7" s="211"/>
      <c r="L7" s="211"/>
      <c r="M7" s="211"/>
      <c r="N7" s="212"/>
    </row>
    <row r="8" spans="2:14" ht="15" customHeight="1">
      <c r="C8" s="534" t="s">
        <v>191</v>
      </c>
      <c r="D8" s="535"/>
      <c r="E8" s="535"/>
      <c r="F8" s="535"/>
      <c r="G8" s="535"/>
      <c r="H8" s="535"/>
      <c r="I8" s="535"/>
      <c r="J8" s="535"/>
      <c r="K8" s="535"/>
      <c r="L8" s="535"/>
      <c r="M8" s="535"/>
      <c r="N8" s="569"/>
    </row>
    <row r="9" spans="2:14">
      <c r="C9" s="213"/>
      <c r="D9" s="214"/>
      <c r="E9" s="214"/>
      <c r="F9" s="214"/>
      <c r="G9" s="214"/>
      <c r="H9" s="214"/>
      <c r="I9" s="214"/>
      <c r="J9" s="214"/>
      <c r="K9" s="214"/>
      <c r="L9" s="214"/>
      <c r="M9" s="214"/>
      <c r="N9" s="215"/>
    </row>
    <row r="10" spans="2:14">
      <c r="C10" s="216"/>
      <c r="D10" s="217"/>
      <c r="E10" s="570" t="s">
        <v>192</v>
      </c>
      <c r="F10" s="570"/>
      <c r="G10" s="218">
        <v>3</v>
      </c>
      <c r="H10" s="571" t="s">
        <v>8</v>
      </c>
      <c r="I10" s="572"/>
      <c r="J10" s="219"/>
      <c r="K10" s="220"/>
      <c r="L10" s="220"/>
      <c r="M10" s="573"/>
      <c r="N10" s="574"/>
    </row>
    <row r="11" spans="2:14" ht="14.45" thickBot="1">
      <c r="C11" s="216"/>
      <c r="D11" s="221"/>
      <c r="E11" s="221"/>
      <c r="F11" s="221"/>
      <c r="G11" s="221"/>
      <c r="H11" s="221"/>
      <c r="I11" s="221"/>
      <c r="J11" s="221"/>
      <c r="K11" s="221"/>
      <c r="L11" s="221"/>
      <c r="M11" s="221"/>
      <c r="N11" s="222"/>
    </row>
    <row r="12" spans="2:14" ht="20.100000000000001" customHeight="1">
      <c r="C12" s="560" t="s">
        <v>193</v>
      </c>
      <c r="D12" s="562" t="s">
        <v>111</v>
      </c>
      <c r="E12" s="562" t="s">
        <v>194</v>
      </c>
      <c r="F12" s="562"/>
      <c r="G12" s="562" t="s">
        <v>195</v>
      </c>
      <c r="H12" s="552" t="s">
        <v>196</v>
      </c>
      <c r="I12" s="552" t="s">
        <v>197</v>
      </c>
      <c r="J12" s="223" t="s">
        <v>198</v>
      </c>
      <c r="K12" s="551" t="s">
        <v>199</v>
      </c>
      <c r="L12" s="551"/>
      <c r="M12" s="552" t="s">
        <v>200</v>
      </c>
      <c r="N12" s="554" t="s">
        <v>201</v>
      </c>
    </row>
    <row r="13" spans="2:14" ht="20.100000000000001" customHeight="1" thickBot="1">
      <c r="C13" s="561"/>
      <c r="D13" s="563"/>
      <c r="E13" s="291" t="s">
        <v>202</v>
      </c>
      <c r="F13" s="292" t="s">
        <v>203</v>
      </c>
      <c r="G13" s="563"/>
      <c r="H13" s="563"/>
      <c r="I13" s="553"/>
      <c r="J13" s="293">
        <v>1</v>
      </c>
      <c r="K13" s="293">
        <v>2</v>
      </c>
      <c r="L13" s="293">
        <v>3</v>
      </c>
      <c r="M13" s="553"/>
      <c r="N13" s="555"/>
    </row>
    <row r="14" spans="2:14" ht="20.100000000000001" customHeight="1">
      <c r="C14" s="224">
        <v>1</v>
      </c>
      <c r="D14" s="294" t="s">
        <v>204</v>
      </c>
      <c r="E14" s="295"/>
      <c r="F14" s="289"/>
      <c r="G14" s="289"/>
      <c r="H14" s="289"/>
      <c r="I14" s="296"/>
      <c r="J14" s="296"/>
      <c r="K14" s="296"/>
      <c r="L14" s="296"/>
      <c r="M14" s="296"/>
      <c r="N14" s="289"/>
    </row>
    <row r="15" spans="2:14" s="84" customFormat="1" ht="20.100000000000001" customHeight="1">
      <c r="B15" s="287"/>
      <c r="D15" s="288" t="s">
        <v>205</v>
      </c>
      <c r="E15" s="289"/>
      <c r="F15" s="302"/>
      <c r="G15" s="274"/>
      <c r="H15" s="290"/>
      <c r="I15" s="297"/>
      <c r="J15" s="296"/>
      <c r="K15" s="296"/>
      <c r="L15" s="296"/>
      <c r="M15" s="296"/>
      <c r="N15" s="289"/>
    </row>
    <row r="16" spans="2:14" ht="45.6" customHeight="1">
      <c r="B16" s="310" t="s">
        <v>206</v>
      </c>
      <c r="C16" s="227">
        <v>1.1000000000000001</v>
      </c>
      <c r="D16" s="243" t="s">
        <v>207</v>
      </c>
      <c r="E16" s="244" t="s">
        <v>208</v>
      </c>
      <c r="F16" s="303">
        <v>1</v>
      </c>
      <c r="G16" s="298"/>
      <c r="H16" s="245">
        <v>1423500</v>
      </c>
      <c r="I16" s="299">
        <v>1.54</v>
      </c>
      <c r="J16" s="296">
        <v>0</v>
      </c>
      <c r="K16" s="296">
        <v>0.5</v>
      </c>
      <c r="L16" s="296">
        <v>0.4</v>
      </c>
      <c r="M16" s="300">
        <f>(SUM(J16:L16))*F16</f>
        <v>0.9</v>
      </c>
      <c r="N16" s="309">
        <f>ROUND((H16*I16*M16),0)</f>
        <v>1972971</v>
      </c>
    </row>
    <row r="17" spans="2:18" ht="20.100000000000001" customHeight="1">
      <c r="C17" s="286"/>
      <c r="D17" s="288" t="s">
        <v>209</v>
      </c>
      <c r="E17" s="244"/>
      <c r="F17" s="303"/>
      <c r="G17" s="298"/>
      <c r="H17" s="245"/>
      <c r="I17" s="301"/>
      <c r="J17" s="296"/>
      <c r="K17" s="296"/>
      <c r="L17" s="296"/>
      <c r="M17" s="296"/>
      <c r="N17" s="289"/>
    </row>
    <row r="18" spans="2:18" ht="37.9" customHeight="1">
      <c r="B18" s="310" t="s">
        <v>206</v>
      </c>
      <c r="C18" s="286">
        <v>1.2</v>
      </c>
      <c r="D18" s="243" t="s">
        <v>207</v>
      </c>
      <c r="E18" s="244" t="s">
        <v>208</v>
      </c>
      <c r="F18" s="303">
        <v>1</v>
      </c>
      <c r="G18" s="298"/>
      <c r="H18" s="245">
        <v>1423500</v>
      </c>
      <c r="I18" s="299">
        <v>1.54</v>
      </c>
      <c r="J18" s="296">
        <v>0</v>
      </c>
      <c r="K18" s="296">
        <v>0.5</v>
      </c>
      <c r="L18" s="296">
        <v>0.4</v>
      </c>
      <c r="M18" s="300">
        <f>(SUM(J18:L18))*F18</f>
        <v>0.9</v>
      </c>
      <c r="N18" s="309">
        <f>ROUND((H18*I18*M18),0)</f>
        <v>1972971</v>
      </c>
    </row>
    <row r="19" spans="2:18" ht="15" customHeight="1">
      <c r="C19" s="228"/>
      <c r="D19" s="229"/>
      <c r="E19" s="230"/>
      <c r="F19" s="231"/>
      <c r="G19" s="232"/>
      <c r="H19" s="233"/>
      <c r="I19" s="233"/>
      <c r="J19" s="233"/>
      <c r="K19" s="233"/>
      <c r="L19" s="233"/>
      <c r="M19" s="234" t="s">
        <v>210</v>
      </c>
      <c r="N19" s="235">
        <f>N16+N18</f>
        <v>3945942</v>
      </c>
    </row>
    <row r="20" spans="2:18">
      <c r="C20" s="224">
        <v>2</v>
      </c>
      <c r="D20" s="236" t="s">
        <v>211</v>
      </c>
      <c r="E20" s="237"/>
      <c r="F20" s="237"/>
      <c r="G20" s="238"/>
      <c r="H20" s="239"/>
      <c r="I20" s="239"/>
      <c r="J20" s="239"/>
      <c r="K20" s="239"/>
      <c r="L20" s="239"/>
      <c r="M20" s="240"/>
      <c r="N20" s="241"/>
    </row>
    <row r="21" spans="2:18">
      <c r="C21" s="242"/>
      <c r="D21" s="236" t="s">
        <v>212</v>
      </c>
      <c r="E21" s="237"/>
      <c r="F21" s="237"/>
      <c r="G21" s="238"/>
      <c r="H21" s="239"/>
      <c r="I21" s="239"/>
      <c r="J21" s="239"/>
      <c r="K21" s="239"/>
      <c r="L21" s="239"/>
      <c r="M21" s="240"/>
      <c r="N21" s="246"/>
      <c r="Q21" s="76"/>
      <c r="R21" s="76"/>
    </row>
    <row r="22" spans="2:18" ht="63.75" customHeight="1">
      <c r="B22" s="210">
        <f>[118]ÍTEMS!A1174</f>
        <v>4928</v>
      </c>
      <c r="C22" s="227">
        <v>2.1</v>
      </c>
      <c r="D22" s="243" t="s">
        <v>213</v>
      </c>
      <c r="E22" s="244" t="s">
        <v>61</v>
      </c>
      <c r="F22" s="304">
        <v>1</v>
      </c>
      <c r="G22" s="305"/>
      <c r="H22" s="245">
        <v>9251</v>
      </c>
      <c r="I22" s="245"/>
      <c r="J22" s="225"/>
      <c r="K22" s="225">
        <v>1</v>
      </c>
      <c r="L22" s="225">
        <v>1</v>
      </c>
      <c r="M22" s="226">
        <f t="shared" ref="M22:M28" si="0">(SUM(J22:L22))*F22</f>
        <v>2</v>
      </c>
      <c r="N22" s="306">
        <f>ROUND((M22*H22),0)</f>
        <v>18502</v>
      </c>
      <c r="Q22" s="247"/>
      <c r="R22" s="247"/>
    </row>
    <row r="23" spans="2:18" ht="26.45">
      <c r="B23" s="210">
        <f>[118]ÍTEMS!A1938</f>
        <v>6178</v>
      </c>
      <c r="C23" s="227">
        <v>2.2000000000000002</v>
      </c>
      <c r="D23" s="243" t="s">
        <v>214</v>
      </c>
      <c r="E23" s="244" t="s">
        <v>61</v>
      </c>
      <c r="F23" s="307">
        <v>1</v>
      </c>
      <c r="G23" s="305"/>
      <c r="H23" s="245">
        <v>24600</v>
      </c>
      <c r="I23" s="245"/>
      <c r="J23" s="225"/>
      <c r="K23" s="225">
        <v>1</v>
      </c>
      <c r="L23" s="225">
        <v>1</v>
      </c>
      <c r="M23" s="226">
        <f t="shared" si="0"/>
        <v>2</v>
      </c>
      <c r="N23" s="306">
        <f>ROUND((M23*H23),0)</f>
        <v>49200</v>
      </c>
      <c r="Q23" s="247"/>
      <c r="R23" s="247"/>
    </row>
    <row r="24" spans="2:18">
      <c r="B24" s="210">
        <f>[118]ÍTEMS!A1944</f>
        <v>6186</v>
      </c>
      <c r="C24" s="227">
        <v>2.2999999999999998</v>
      </c>
      <c r="D24" s="243" t="s">
        <v>215</v>
      </c>
      <c r="E24" s="244" t="s">
        <v>61</v>
      </c>
      <c r="F24" s="304">
        <v>1</v>
      </c>
      <c r="G24" s="305"/>
      <c r="H24" s="245">
        <v>19693</v>
      </c>
      <c r="I24" s="245"/>
      <c r="J24" s="225"/>
      <c r="K24" s="225">
        <v>1</v>
      </c>
      <c r="L24" s="225">
        <v>1</v>
      </c>
      <c r="M24" s="226">
        <f t="shared" si="0"/>
        <v>2</v>
      </c>
      <c r="N24" s="308">
        <f>ROUND(M24*H24,0)</f>
        <v>39386</v>
      </c>
      <c r="Q24" s="247"/>
      <c r="R24" s="247"/>
    </row>
    <row r="25" spans="2:18" s="87" customFormat="1" ht="26.45">
      <c r="B25" s="210">
        <f>[118]ÍTEMS!A1945</f>
        <v>6187</v>
      </c>
      <c r="C25" s="227">
        <v>2.4</v>
      </c>
      <c r="D25" s="243" t="s">
        <v>216</v>
      </c>
      <c r="E25" s="244" t="s">
        <v>61</v>
      </c>
      <c r="F25" s="304">
        <v>1</v>
      </c>
      <c r="G25" s="305"/>
      <c r="H25" s="245">
        <v>169650</v>
      </c>
      <c r="I25" s="245"/>
      <c r="J25" s="225"/>
      <c r="K25" s="225">
        <v>1</v>
      </c>
      <c r="L25" s="225">
        <v>1</v>
      </c>
      <c r="M25" s="226">
        <f t="shared" si="0"/>
        <v>2</v>
      </c>
      <c r="N25" s="308">
        <f>ROUND(M25*H25,0)</f>
        <v>339300</v>
      </c>
      <c r="Q25" s="247"/>
      <c r="R25" s="247"/>
    </row>
    <row r="26" spans="2:18" ht="26.45">
      <c r="B26" s="210">
        <f>[118]INSUMOS!A1513</f>
        <v>9211</v>
      </c>
      <c r="C26" s="227">
        <v>2.5</v>
      </c>
      <c r="D26" s="243" t="s">
        <v>217</v>
      </c>
      <c r="E26" s="244" t="s">
        <v>24</v>
      </c>
      <c r="F26" s="304">
        <v>1</v>
      </c>
      <c r="G26" s="305"/>
      <c r="H26" s="245">
        <v>235312</v>
      </c>
      <c r="I26" s="245"/>
      <c r="J26" s="225"/>
      <c r="K26" s="225">
        <v>1</v>
      </c>
      <c r="L26" s="225">
        <v>1</v>
      </c>
      <c r="M26" s="226">
        <f t="shared" si="0"/>
        <v>2</v>
      </c>
      <c r="N26" s="308">
        <f>ROUND(M26*H26,0)</f>
        <v>470624</v>
      </c>
      <c r="Q26" s="247"/>
      <c r="R26" s="247"/>
    </row>
    <row r="27" spans="2:18">
      <c r="B27" s="210">
        <v>7850</v>
      </c>
      <c r="C27" s="227">
        <v>2.6</v>
      </c>
      <c r="D27" s="243" t="s">
        <v>218</v>
      </c>
      <c r="E27" s="244" t="s">
        <v>24</v>
      </c>
      <c r="F27" s="304">
        <v>7</v>
      </c>
      <c r="G27" s="305"/>
      <c r="H27" s="245">
        <v>26009</v>
      </c>
      <c r="I27" s="245"/>
      <c r="J27" s="225"/>
      <c r="K27" s="225">
        <v>1</v>
      </c>
      <c r="L27" s="225">
        <v>1</v>
      </c>
      <c r="M27" s="226">
        <f t="shared" si="0"/>
        <v>14</v>
      </c>
      <c r="N27" s="308">
        <f>ROUND(M27*H27,0)</f>
        <v>364126</v>
      </c>
      <c r="Q27" s="247"/>
      <c r="R27" s="247"/>
    </row>
    <row r="28" spans="2:18">
      <c r="B28" s="210">
        <f>[118]ÍTEMS!A1941</f>
        <v>6181</v>
      </c>
      <c r="C28" s="227">
        <v>2.7</v>
      </c>
      <c r="D28" s="243" t="s">
        <v>219</v>
      </c>
      <c r="E28" s="244" t="s">
        <v>61</v>
      </c>
      <c r="F28" s="304">
        <v>8</v>
      </c>
      <c r="G28" s="305"/>
      <c r="H28" s="245">
        <v>2698</v>
      </c>
      <c r="I28" s="245"/>
      <c r="J28" s="225"/>
      <c r="K28" s="225">
        <v>1</v>
      </c>
      <c r="L28" s="225">
        <v>1</v>
      </c>
      <c r="M28" s="226">
        <f t="shared" si="0"/>
        <v>16</v>
      </c>
      <c r="N28" s="308">
        <f>ROUND(M28*H28,0)</f>
        <v>43168</v>
      </c>
      <c r="Q28" s="247"/>
      <c r="R28" s="247"/>
    </row>
    <row r="29" spans="2:18" ht="14.45" thickBot="1">
      <c r="C29" s="248"/>
      <c r="D29" s="249"/>
      <c r="E29" s="250"/>
      <c r="F29" s="251"/>
      <c r="G29" s="252"/>
      <c r="H29" s="253"/>
      <c r="I29" s="253"/>
      <c r="J29" s="253"/>
      <c r="K29" s="253"/>
      <c r="L29" s="253"/>
      <c r="M29" s="249" t="s">
        <v>220</v>
      </c>
      <c r="N29" s="254">
        <f>SUM(N21:N28)</f>
        <v>1324306</v>
      </c>
    </row>
    <row r="30" spans="2:18">
      <c r="C30" s="255"/>
      <c r="D30" s="256"/>
      <c r="E30" s="257"/>
      <c r="F30" s="257"/>
      <c r="G30" s="258"/>
      <c r="H30" s="259"/>
      <c r="I30" s="259"/>
      <c r="J30" s="259"/>
      <c r="K30" s="259"/>
      <c r="L30" s="259"/>
      <c r="M30" s="259"/>
      <c r="N30" s="260"/>
    </row>
    <row r="31" spans="2:18">
      <c r="C31" s="255"/>
      <c r="D31" s="256"/>
      <c r="E31" s="257"/>
      <c r="F31" s="257"/>
      <c r="G31" s="258"/>
      <c r="H31" s="556" t="s">
        <v>221</v>
      </c>
      <c r="I31" s="557"/>
      <c r="J31" s="261"/>
      <c r="K31" s="261"/>
      <c r="L31" s="261"/>
      <c r="M31" s="262"/>
      <c r="N31" s="263">
        <f>N19+N29</f>
        <v>5270248</v>
      </c>
    </row>
    <row r="32" spans="2:18">
      <c r="C32" s="255"/>
      <c r="D32" s="256"/>
      <c r="E32" s="257"/>
      <c r="F32" s="257"/>
      <c r="G32" s="258"/>
      <c r="H32" s="558" t="s">
        <v>222</v>
      </c>
      <c r="I32" s="559"/>
      <c r="J32" s="264"/>
      <c r="K32" s="264"/>
      <c r="L32" s="264"/>
      <c r="M32" s="265">
        <f>'AIU PMT'!L39</f>
        <v>0.15710590630005772</v>
      </c>
      <c r="N32" s="263">
        <f>N31*M32</f>
        <v>827987.08846606663</v>
      </c>
      <c r="O32" s="270"/>
      <c r="P32" s="270"/>
      <c r="Q32" s="270"/>
      <c r="R32" s="270"/>
    </row>
    <row r="33" spans="3:18" ht="15.6">
      <c r="C33" s="266"/>
      <c r="D33" s="267"/>
      <c r="E33" s="267"/>
      <c r="F33" s="267"/>
      <c r="G33" s="267"/>
      <c r="H33" s="556" t="s">
        <v>16</v>
      </c>
      <c r="I33" s="557"/>
      <c r="J33" s="261"/>
      <c r="K33" s="261"/>
      <c r="L33" s="261"/>
      <c r="M33" s="262"/>
      <c r="N33" s="282">
        <f>N31+N32</f>
        <v>6098235.0884660669</v>
      </c>
      <c r="O33" s="270"/>
      <c r="P33" s="270"/>
      <c r="Q33" s="270"/>
      <c r="R33" s="270"/>
    </row>
    <row r="34" spans="3:18">
      <c r="C34" s="140"/>
      <c r="D34" s="141"/>
      <c r="E34" s="141"/>
      <c r="F34" s="141"/>
      <c r="G34" s="141"/>
      <c r="H34" s="141"/>
      <c r="I34" s="141"/>
      <c r="J34" s="141"/>
      <c r="K34" s="141"/>
      <c r="L34" s="141"/>
      <c r="M34" s="141"/>
      <c r="N34" s="143"/>
      <c r="O34" s="271"/>
      <c r="P34" s="283"/>
      <c r="Q34" s="283"/>
      <c r="R34" s="270"/>
    </row>
    <row r="35" spans="3:18" ht="14.45" thickBot="1">
      <c r="C35" s="140"/>
      <c r="D35" s="141"/>
      <c r="E35" s="141"/>
      <c r="F35" s="141"/>
      <c r="G35" s="141"/>
      <c r="H35" s="141"/>
      <c r="I35" s="141"/>
      <c r="J35" s="141"/>
      <c r="K35" s="141"/>
      <c r="L35" s="141"/>
      <c r="M35" s="141"/>
      <c r="N35" s="268">
        <f>N33/446754098.41</f>
        <v>1.3650093217207665E-2</v>
      </c>
      <c r="O35" s="272"/>
      <c r="P35" s="284"/>
      <c r="Q35" s="284"/>
      <c r="R35" s="270"/>
    </row>
    <row r="36" spans="3:18" ht="14.45" thickBot="1">
      <c r="C36" s="144"/>
      <c r="D36" s="145"/>
      <c r="E36" s="145"/>
      <c r="F36" s="145"/>
      <c r="G36" s="145"/>
      <c r="H36" s="145"/>
      <c r="I36" s="145"/>
      <c r="J36" s="145"/>
      <c r="K36" s="145"/>
      <c r="L36" s="145"/>
      <c r="M36" s="145"/>
      <c r="N36" s="181">
        <f>N35</f>
        <v>1.3650093217207665E-2</v>
      </c>
      <c r="O36" s="63">
        <v>1.37</v>
      </c>
      <c r="P36" s="209"/>
    </row>
    <row r="37" spans="3:18">
      <c r="N37" s="269"/>
      <c r="P37" s="209"/>
    </row>
  </sheetData>
  <mergeCells count="24">
    <mergeCell ref="C2:L2"/>
    <mergeCell ref="M2:N4"/>
    <mergeCell ref="C3:L3"/>
    <mergeCell ref="C4:L4"/>
    <mergeCell ref="C5:L5"/>
    <mergeCell ref="M5:N5"/>
    <mergeCell ref="C6:D6"/>
    <mergeCell ref="E6:N6"/>
    <mergeCell ref="C8:N8"/>
    <mergeCell ref="E10:F10"/>
    <mergeCell ref="H10:I10"/>
    <mergeCell ref="M10:N10"/>
    <mergeCell ref="H33:I33"/>
    <mergeCell ref="C12:C13"/>
    <mergeCell ref="D12:D13"/>
    <mergeCell ref="E12:F12"/>
    <mergeCell ref="G12:G13"/>
    <mergeCell ref="H12:H13"/>
    <mergeCell ref="I12:I13"/>
    <mergeCell ref="K12:L12"/>
    <mergeCell ref="M12:M13"/>
    <mergeCell ref="N12:N13"/>
    <mergeCell ref="H31:I31"/>
    <mergeCell ref="H32:I32"/>
  </mergeCells>
  <printOptions horizontalCentered="1" verticalCentered="1"/>
  <pageMargins left="0.70866141732283472" right="0.70866141732283472" top="0.74803149606299213" bottom="0.74803149606299213" header="0.31496062992125984" footer="0.31496062992125984"/>
  <pageSetup scale="70"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pageSetUpPr fitToPage="1"/>
  </sheetPr>
  <dimension ref="A1:P43"/>
  <sheetViews>
    <sheetView view="pageBreakPreview" topLeftCell="A12" zoomScaleNormal="100" zoomScaleSheetLayoutView="100" workbookViewId="0">
      <selection activeCell="L30" sqref="L30"/>
    </sheetView>
  </sheetViews>
  <sheetFormatPr defaultColWidth="11.42578125" defaultRowHeight="13.15"/>
  <cols>
    <col min="1" max="1" width="7.140625" style="40" bestFit="1" customWidth="1"/>
    <col min="2" max="2" width="5.28515625" style="40" bestFit="1" customWidth="1"/>
    <col min="3" max="3" width="43.7109375" style="41" customWidth="1"/>
    <col min="4" max="4" width="13.5703125" style="41" customWidth="1"/>
    <col min="5" max="5" width="10.140625" style="41" customWidth="1"/>
    <col min="6" max="6" width="10" style="41" customWidth="1"/>
    <col min="7" max="7" width="6.140625" style="41" bestFit="1" customWidth="1"/>
    <col min="8" max="8" width="4.7109375" style="41" customWidth="1"/>
    <col min="9" max="9" width="14.85546875" style="41" bestFit="1" customWidth="1"/>
    <col min="10" max="10" width="12.85546875" style="41" bestFit="1" customWidth="1"/>
    <col min="11" max="11" width="7.7109375" style="41" customWidth="1"/>
    <col min="12" max="12" width="18" style="41" customWidth="1"/>
    <col min="13" max="13" width="8.28515625" style="41" customWidth="1"/>
    <col min="14" max="14" width="16" style="41" customWidth="1"/>
    <col min="15" max="15" width="15.140625" style="41" bestFit="1" customWidth="1"/>
    <col min="16" max="16" width="14.140625" style="41" bestFit="1" customWidth="1"/>
    <col min="17" max="256" width="11.5703125" style="41"/>
    <col min="257" max="257" width="7.140625" style="41" bestFit="1" customWidth="1"/>
    <col min="258" max="258" width="5.28515625" style="41" bestFit="1" customWidth="1"/>
    <col min="259" max="259" width="43.7109375" style="41" customWidth="1"/>
    <col min="260" max="260" width="13.5703125" style="41" customWidth="1"/>
    <col min="261" max="261" width="10.140625" style="41" customWidth="1"/>
    <col min="262" max="262" width="10" style="41" customWidth="1"/>
    <col min="263" max="263" width="6.140625" style="41" bestFit="1" customWidth="1"/>
    <col min="264" max="264" width="4.7109375" style="41" customWidth="1"/>
    <col min="265" max="265" width="14.85546875" style="41" bestFit="1" customWidth="1"/>
    <col min="266" max="266" width="12.85546875" style="41" bestFit="1" customWidth="1"/>
    <col min="267" max="267" width="7.7109375" style="41" customWidth="1"/>
    <col min="268" max="268" width="18" style="41" customWidth="1"/>
    <col min="269" max="269" width="8.28515625" style="41" customWidth="1"/>
    <col min="270" max="270" width="16" style="41" customWidth="1"/>
    <col min="271" max="271" width="15.140625" style="41" bestFit="1" customWidth="1"/>
    <col min="272" max="272" width="14.140625" style="41" bestFit="1" customWidth="1"/>
    <col min="273" max="512" width="11.5703125" style="41"/>
    <col min="513" max="513" width="7.140625" style="41" bestFit="1" customWidth="1"/>
    <col min="514" max="514" width="5.28515625" style="41" bestFit="1" customWidth="1"/>
    <col min="515" max="515" width="43.7109375" style="41" customWidth="1"/>
    <col min="516" max="516" width="13.5703125" style="41" customWidth="1"/>
    <col min="517" max="517" width="10.140625" style="41" customWidth="1"/>
    <col min="518" max="518" width="10" style="41" customWidth="1"/>
    <col min="519" max="519" width="6.140625" style="41" bestFit="1" customWidth="1"/>
    <col min="520" max="520" width="4.7109375" style="41" customWidth="1"/>
    <col min="521" max="521" width="14.85546875" style="41" bestFit="1" customWidth="1"/>
    <col min="522" max="522" width="12.85546875" style="41" bestFit="1" customWidth="1"/>
    <col min="523" max="523" width="7.7109375" style="41" customWidth="1"/>
    <col min="524" max="524" width="18" style="41" customWidth="1"/>
    <col min="525" max="525" width="8.28515625" style="41" customWidth="1"/>
    <col min="526" max="526" width="16" style="41" customWidth="1"/>
    <col min="527" max="527" width="15.140625" style="41" bestFit="1" customWidth="1"/>
    <col min="528" max="528" width="14.140625" style="41" bestFit="1" customWidth="1"/>
    <col min="529" max="768" width="11.5703125" style="41"/>
    <col min="769" max="769" width="7.140625" style="41" bestFit="1" customWidth="1"/>
    <col min="770" max="770" width="5.28515625" style="41" bestFit="1" customWidth="1"/>
    <col min="771" max="771" width="43.7109375" style="41" customWidth="1"/>
    <col min="772" max="772" width="13.5703125" style="41" customWidth="1"/>
    <col min="773" max="773" width="10.140625" style="41" customWidth="1"/>
    <col min="774" max="774" width="10" style="41" customWidth="1"/>
    <col min="775" max="775" width="6.140625" style="41" bestFit="1" customWidth="1"/>
    <col min="776" max="776" width="4.7109375" style="41" customWidth="1"/>
    <col min="777" max="777" width="14.85546875" style="41" bestFit="1" customWidth="1"/>
    <col min="778" max="778" width="12.85546875" style="41" bestFit="1" customWidth="1"/>
    <col min="779" max="779" width="7.7109375" style="41" customWidth="1"/>
    <col min="780" max="780" width="18" style="41" customWidth="1"/>
    <col min="781" max="781" width="8.28515625" style="41" customWidth="1"/>
    <col min="782" max="782" width="16" style="41" customWidth="1"/>
    <col min="783" max="783" width="15.140625" style="41" bestFit="1" customWidth="1"/>
    <col min="784" max="784" width="14.140625" style="41" bestFit="1" customWidth="1"/>
    <col min="785" max="1024" width="11.5703125" style="41"/>
    <col min="1025" max="1025" width="7.140625" style="41" bestFit="1" customWidth="1"/>
    <col min="1026" max="1026" width="5.28515625" style="41" bestFit="1" customWidth="1"/>
    <col min="1027" max="1027" width="43.7109375" style="41" customWidth="1"/>
    <col min="1028" max="1028" width="13.5703125" style="41" customWidth="1"/>
    <col min="1029" max="1029" width="10.140625" style="41" customWidth="1"/>
    <col min="1030" max="1030" width="10" style="41" customWidth="1"/>
    <col min="1031" max="1031" width="6.140625" style="41" bestFit="1" customWidth="1"/>
    <col min="1032" max="1032" width="4.7109375" style="41" customWidth="1"/>
    <col min="1033" max="1033" width="14.85546875" style="41" bestFit="1" customWidth="1"/>
    <col min="1034" max="1034" width="12.85546875" style="41" bestFit="1" customWidth="1"/>
    <col min="1035" max="1035" width="7.7109375" style="41" customWidth="1"/>
    <col min="1036" max="1036" width="18" style="41" customWidth="1"/>
    <col min="1037" max="1037" width="8.28515625" style="41" customWidth="1"/>
    <col min="1038" max="1038" width="16" style="41" customWidth="1"/>
    <col min="1039" max="1039" width="15.140625" style="41" bestFit="1" customWidth="1"/>
    <col min="1040" max="1040" width="14.140625" style="41" bestFit="1" customWidth="1"/>
    <col min="1041" max="1280" width="11.5703125" style="41"/>
    <col min="1281" max="1281" width="7.140625" style="41" bestFit="1" customWidth="1"/>
    <col min="1282" max="1282" width="5.28515625" style="41" bestFit="1" customWidth="1"/>
    <col min="1283" max="1283" width="43.7109375" style="41" customWidth="1"/>
    <col min="1284" max="1284" width="13.5703125" style="41" customWidth="1"/>
    <col min="1285" max="1285" width="10.140625" style="41" customWidth="1"/>
    <col min="1286" max="1286" width="10" style="41" customWidth="1"/>
    <col min="1287" max="1287" width="6.140625" style="41" bestFit="1" customWidth="1"/>
    <col min="1288" max="1288" width="4.7109375" style="41" customWidth="1"/>
    <col min="1289" max="1289" width="14.85546875" style="41" bestFit="1" customWidth="1"/>
    <col min="1290" max="1290" width="12.85546875" style="41" bestFit="1" customWidth="1"/>
    <col min="1291" max="1291" width="7.7109375" style="41" customWidth="1"/>
    <col min="1292" max="1292" width="18" style="41" customWidth="1"/>
    <col min="1293" max="1293" width="8.28515625" style="41" customWidth="1"/>
    <col min="1294" max="1294" width="16" style="41" customWidth="1"/>
    <col min="1295" max="1295" width="15.140625" style="41" bestFit="1" customWidth="1"/>
    <col min="1296" max="1296" width="14.140625" style="41" bestFit="1" customWidth="1"/>
    <col min="1297" max="1536" width="11.5703125" style="41"/>
    <col min="1537" max="1537" width="7.140625" style="41" bestFit="1" customWidth="1"/>
    <col min="1538" max="1538" width="5.28515625" style="41" bestFit="1" customWidth="1"/>
    <col min="1539" max="1539" width="43.7109375" style="41" customWidth="1"/>
    <col min="1540" max="1540" width="13.5703125" style="41" customWidth="1"/>
    <col min="1541" max="1541" width="10.140625" style="41" customWidth="1"/>
    <col min="1542" max="1542" width="10" style="41" customWidth="1"/>
    <col min="1543" max="1543" width="6.140625" style="41" bestFit="1" customWidth="1"/>
    <col min="1544" max="1544" width="4.7109375" style="41" customWidth="1"/>
    <col min="1545" max="1545" width="14.85546875" style="41" bestFit="1" customWidth="1"/>
    <col min="1546" max="1546" width="12.85546875" style="41" bestFit="1" customWidth="1"/>
    <col min="1547" max="1547" width="7.7109375" style="41" customWidth="1"/>
    <col min="1548" max="1548" width="18" style="41" customWidth="1"/>
    <col min="1549" max="1549" width="8.28515625" style="41" customWidth="1"/>
    <col min="1550" max="1550" width="16" style="41" customWidth="1"/>
    <col min="1551" max="1551" width="15.140625" style="41" bestFit="1" customWidth="1"/>
    <col min="1552" max="1552" width="14.140625" style="41" bestFit="1" customWidth="1"/>
    <col min="1553" max="1792" width="11.5703125" style="41"/>
    <col min="1793" max="1793" width="7.140625" style="41" bestFit="1" customWidth="1"/>
    <col min="1794" max="1794" width="5.28515625" style="41" bestFit="1" customWidth="1"/>
    <col min="1795" max="1795" width="43.7109375" style="41" customWidth="1"/>
    <col min="1796" max="1796" width="13.5703125" style="41" customWidth="1"/>
    <col min="1797" max="1797" width="10.140625" style="41" customWidth="1"/>
    <col min="1798" max="1798" width="10" style="41" customWidth="1"/>
    <col min="1799" max="1799" width="6.140625" style="41" bestFit="1" customWidth="1"/>
    <col min="1800" max="1800" width="4.7109375" style="41" customWidth="1"/>
    <col min="1801" max="1801" width="14.85546875" style="41" bestFit="1" customWidth="1"/>
    <col min="1802" max="1802" width="12.85546875" style="41" bestFit="1" customWidth="1"/>
    <col min="1803" max="1803" width="7.7109375" style="41" customWidth="1"/>
    <col min="1804" max="1804" width="18" style="41" customWidth="1"/>
    <col min="1805" max="1805" width="8.28515625" style="41" customWidth="1"/>
    <col min="1806" max="1806" width="16" style="41" customWidth="1"/>
    <col min="1807" max="1807" width="15.140625" style="41" bestFit="1" customWidth="1"/>
    <col min="1808" max="1808" width="14.140625" style="41" bestFit="1" customWidth="1"/>
    <col min="1809" max="2048" width="11.5703125" style="41"/>
    <col min="2049" max="2049" width="7.140625" style="41" bestFit="1" customWidth="1"/>
    <col min="2050" max="2050" width="5.28515625" style="41" bestFit="1" customWidth="1"/>
    <col min="2051" max="2051" width="43.7109375" style="41" customWidth="1"/>
    <col min="2052" max="2052" width="13.5703125" style="41" customWidth="1"/>
    <col min="2053" max="2053" width="10.140625" style="41" customWidth="1"/>
    <col min="2054" max="2054" width="10" style="41" customWidth="1"/>
    <col min="2055" max="2055" width="6.140625" style="41" bestFit="1" customWidth="1"/>
    <col min="2056" max="2056" width="4.7109375" style="41" customWidth="1"/>
    <col min="2057" max="2057" width="14.85546875" style="41" bestFit="1" customWidth="1"/>
    <col min="2058" max="2058" width="12.85546875" style="41" bestFit="1" customWidth="1"/>
    <col min="2059" max="2059" width="7.7109375" style="41" customWidth="1"/>
    <col min="2060" max="2060" width="18" style="41" customWidth="1"/>
    <col min="2061" max="2061" width="8.28515625" style="41" customWidth="1"/>
    <col min="2062" max="2062" width="16" style="41" customWidth="1"/>
    <col min="2063" max="2063" width="15.140625" style="41" bestFit="1" customWidth="1"/>
    <col min="2064" max="2064" width="14.140625" style="41" bestFit="1" customWidth="1"/>
    <col min="2065" max="2304" width="11.5703125" style="41"/>
    <col min="2305" max="2305" width="7.140625" style="41" bestFit="1" customWidth="1"/>
    <col min="2306" max="2306" width="5.28515625" style="41" bestFit="1" customWidth="1"/>
    <col min="2307" max="2307" width="43.7109375" style="41" customWidth="1"/>
    <col min="2308" max="2308" width="13.5703125" style="41" customWidth="1"/>
    <col min="2309" max="2309" width="10.140625" style="41" customWidth="1"/>
    <col min="2310" max="2310" width="10" style="41" customWidth="1"/>
    <col min="2311" max="2311" width="6.140625" style="41" bestFit="1" customWidth="1"/>
    <col min="2312" max="2312" width="4.7109375" style="41" customWidth="1"/>
    <col min="2313" max="2313" width="14.85546875" style="41" bestFit="1" customWidth="1"/>
    <col min="2314" max="2314" width="12.85546875" style="41" bestFit="1" customWidth="1"/>
    <col min="2315" max="2315" width="7.7109375" style="41" customWidth="1"/>
    <col min="2316" max="2316" width="18" style="41" customWidth="1"/>
    <col min="2317" max="2317" width="8.28515625" style="41" customWidth="1"/>
    <col min="2318" max="2318" width="16" style="41" customWidth="1"/>
    <col min="2319" max="2319" width="15.140625" style="41" bestFit="1" customWidth="1"/>
    <col min="2320" max="2320" width="14.140625" style="41" bestFit="1" customWidth="1"/>
    <col min="2321" max="2560" width="11.5703125" style="41"/>
    <col min="2561" max="2561" width="7.140625" style="41" bestFit="1" customWidth="1"/>
    <col min="2562" max="2562" width="5.28515625" style="41" bestFit="1" customWidth="1"/>
    <col min="2563" max="2563" width="43.7109375" style="41" customWidth="1"/>
    <col min="2564" max="2564" width="13.5703125" style="41" customWidth="1"/>
    <col min="2565" max="2565" width="10.140625" style="41" customWidth="1"/>
    <col min="2566" max="2566" width="10" style="41" customWidth="1"/>
    <col min="2567" max="2567" width="6.140625" style="41" bestFit="1" customWidth="1"/>
    <col min="2568" max="2568" width="4.7109375" style="41" customWidth="1"/>
    <col min="2569" max="2569" width="14.85546875" style="41" bestFit="1" customWidth="1"/>
    <col min="2570" max="2570" width="12.85546875" style="41" bestFit="1" customWidth="1"/>
    <col min="2571" max="2571" width="7.7109375" style="41" customWidth="1"/>
    <col min="2572" max="2572" width="18" style="41" customWidth="1"/>
    <col min="2573" max="2573" width="8.28515625" style="41" customWidth="1"/>
    <col min="2574" max="2574" width="16" style="41" customWidth="1"/>
    <col min="2575" max="2575" width="15.140625" style="41" bestFit="1" customWidth="1"/>
    <col min="2576" max="2576" width="14.140625" style="41" bestFit="1" customWidth="1"/>
    <col min="2577" max="2816" width="11.5703125" style="41"/>
    <col min="2817" max="2817" width="7.140625" style="41" bestFit="1" customWidth="1"/>
    <col min="2818" max="2818" width="5.28515625" style="41" bestFit="1" customWidth="1"/>
    <col min="2819" max="2819" width="43.7109375" style="41" customWidth="1"/>
    <col min="2820" max="2820" width="13.5703125" style="41" customWidth="1"/>
    <col min="2821" max="2821" width="10.140625" style="41" customWidth="1"/>
    <col min="2822" max="2822" width="10" style="41" customWidth="1"/>
    <col min="2823" max="2823" width="6.140625" style="41" bestFit="1" customWidth="1"/>
    <col min="2824" max="2824" width="4.7109375" style="41" customWidth="1"/>
    <col min="2825" max="2825" width="14.85546875" style="41" bestFit="1" customWidth="1"/>
    <col min="2826" max="2826" width="12.85546875" style="41" bestFit="1" customWidth="1"/>
    <col min="2827" max="2827" width="7.7109375" style="41" customWidth="1"/>
    <col min="2828" max="2828" width="18" style="41" customWidth="1"/>
    <col min="2829" max="2829" width="8.28515625" style="41" customWidth="1"/>
    <col min="2830" max="2830" width="16" style="41" customWidth="1"/>
    <col min="2831" max="2831" width="15.140625" style="41" bestFit="1" customWidth="1"/>
    <col min="2832" max="2832" width="14.140625" style="41" bestFit="1" customWidth="1"/>
    <col min="2833" max="3072" width="11.5703125" style="41"/>
    <col min="3073" max="3073" width="7.140625" style="41" bestFit="1" customWidth="1"/>
    <col min="3074" max="3074" width="5.28515625" style="41" bestFit="1" customWidth="1"/>
    <col min="3075" max="3075" width="43.7109375" style="41" customWidth="1"/>
    <col min="3076" max="3076" width="13.5703125" style="41" customWidth="1"/>
    <col min="3077" max="3077" width="10.140625" style="41" customWidth="1"/>
    <col min="3078" max="3078" width="10" style="41" customWidth="1"/>
    <col min="3079" max="3079" width="6.140625" style="41" bestFit="1" customWidth="1"/>
    <col min="3080" max="3080" width="4.7109375" style="41" customWidth="1"/>
    <col min="3081" max="3081" width="14.85546875" style="41" bestFit="1" customWidth="1"/>
    <col min="3082" max="3082" width="12.85546875" style="41" bestFit="1" customWidth="1"/>
    <col min="3083" max="3083" width="7.7109375" style="41" customWidth="1"/>
    <col min="3084" max="3084" width="18" style="41" customWidth="1"/>
    <col min="3085" max="3085" width="8.28515625" style="41" customWidth="1"/>
    <col min="3086" max="3086" width="16" style="41" customWidth="1"/>
    <col min="3087" max="3087" width="15.140625" style="41" bestFit="1" customWidth="1"/>
    <col min="3088" max="3088" width="14.140625" style="41" bestFit="1" customWidth="1"/>
    <col min="3089" max="3328" width="11.5703125" style="41"/>
    <col min="3329" max="3329" width="7.140625" style="41" bestFit="1" customWidth="1"/>
    <col min="3330" max="3330" width="5.28515625" style="41" bestFit="1" customWidth="1"/>
    <col min="3331" max="3331" width="43.7109375" style="41" customWidth="1"/>
    <col min="3332" max="3332" width="13.5703125" style="41" customWidth="1"/>
    <col min="3333" max="3333" width="10.140625" style="41" customWidth="1"/>
    <col min="3334" max="3334" width="10" style="41" customWidth="1"/>
    <col min="3335" max="3335" width="6.140625" style="41" bestFit="1" customWidth="1"/>
    <col min="3336" max="3336" width="4.7109375" style="41" customWidth="1"/>
    <col min="3337" max="3337" width="14.85546875" style="41" bestFit="1" customWidth="1"/>
    <col min="3338" max="3338" width="12.85546875" style="41" bestFit="1" customWidth="1"/>
    <col min="3339" max="3339" width="7.7109375" style="41" customWidth="1"/>
    <col min="3340" max="3340" width="18" style="41" customWidth="1"/>
    <col min="3341" max="3341" width="8.28515625" style="41" customWidth="1"/>
    <col min="3342" max="3342" width="16" style="41" customWidth="1"/>
    <col min="3343" max="3343" width="15.140625" style="41" bestFit="1" customWidth="1"/>
    <col min="3344" max="3344" width="14.140625" style="41" bestFit="1" customWidth="1"/>
    <col min="3345" max="3584" width="11.5703125" style="41"/>
    <col min="3585" max="3585" width="7.140625" style="41" bestFit="1" customWidth="1"/>
    <col min="3586" max="3586" width="5.28515625" style="41" bestFit="1" customWidth="1"/>
    <col min="3587" max="3587" width="43.7109375" style="41" customWidth="1"/>
    <col min="3588" max="3588" width="13.5703125" style="41" customWidth="1"/>
    <col min="3589" max="3589" width="10.140625" style="41" customWidth="1"/>
    <col min="3590" max="3590" width="10" style="41" customWidth="1"/>
    <col min="3591" max="3591" width="6.140625" style="41" bestFit="1" customWidth="1"/>
    <col min="3592" max="3592" width="4.7109375" style="41" customWidth="1"/>
    <col min="3593" max="3593" width="14.85546875" style="41" bestFit="1" customWidth="1"/>
    <col min="3594" max="3594" width="12.85546875" style="41" bestFit="1" customWidth="1"/>
    <col min="3595" max="3595" width="7.7109375" style="41" customWidth="1"/>
    <col min="3596" max="3596" width="18" style="41" customWidth="1"/>
    <col min="3597" max="3597" width="8.28515625" style="41" customWidth="1"/>
    <col min="3598" max="3598" width="16" style="41" customWidth="1"/>
    <col min="3599" max="3599" width="15.140625" style="41" bestFit="1" customWidth="1"/>
    <col min="3600" max="3600" width="14.140625" style="41" bestFit="1" customWidth="1"/>
    <col min="3601" max="3840" width="11.5703125" style="41"/>
    <col min="3841" max="3841" width="7.140625" style="41" bestFit="1" customWidth="1"/>
    <col min="3842" max="3842" width="5.28515625" style="41" bestFit="1" customWidth="1"/>
    <col min="3843" max="3843" width="43.7109375" style="41" customWidth="1"/>
    <col min="3844" max="3844" width="13.5703125" style="41" customWidth="1"/>
    <col min="3845" max="3845" width="10.140625" style="41" customWidth="1"/>
    <col min="3846" max="3846" width="10" style="41" customWidth="1"/>
    <col min="3847" max="3847" width="6.140625" style="41" bestFit="1" customWidth="1"/>
    <col min="3848" max="3848" width="4.7109375" style="41" customWidth="1"/>
    <col min="3849" max="3849" width="14.85546875" style="41" bestFit="1" customWidth="1"/>
    <col min="3850" max="3850" width="12.85546875" style="41" bestFit="1" customWidth="1"/>
    <col min="3851" max="3851" width="7.7109375" style="41" customWidth="1"/>
    <col min="3852" max="3852" width="18" style="41" customWidth="1"/>
    <col min="3853" max="3853" width="8.28515625" style="41" customWidth="1"/>
    <col min="3854" max="3854" width="16" style="41" customWidth="1"/>
    <col min="3855" max="3855" width="15.140625" style="41" bestFit="1" customWidth="1"/>
    <col min="3856" max="3856" width="14.140625" style="41" bestFit="1" customWidth="1"/>
    <col min="3857" max="4096" width="11.5703125" style="41"/>
    <col min="4097" max="4097" width="7.140625" style="41" bestFit="1" customWidth="1"/>
    <col min="4098" max="4098" width="5.28515625" style="41" bestFit="1" customWidth="1"/>
    <col min="4099" max="4099" width="43.7109375" style="41" customWidth="1"/>
    <col min="4100" max="4100" width="13.5703125" style="41" customWidth="1"/>
    <col min="4101" max="4101" width="10.140625" style="41" customWidth="1"/>
    <col min="4102" max="4102" width="10" style="41" customWidth="1"/>
    <col min="4103" max="4103" width="6.140625" style="41" bestFit="1" customWidth="1"/>
    <col min="4104" max="4104" width="4.7109375" style="41" customWidth="1"/>
    <col min="4105" max="4105" width="14.85546875" style="41" bestFit="1" customWidth="1"/>
    <col min="4106" max="4106" width="12.85546875" style="41" bestFit="1" customWidth="1"/>
    <col min="4107" max="4107" width="7.7109375" style="41" customWidth="1"/>
    <col min="4108" max="4108" width="18" style="41" customWidth="1"/>
    <col min="4109" max="4109" width="8.28515625" style="41" customWidth="1"/>
    <col min="4110" max="4110" width="16" style="41" customWidth="1"/>
    <col min="4111" max="4111" width="15.140625" style="41" bestFit="1" customWidth="1"/>
    <col min="4112" max="4112" width="14.140625" style="41" bestFit="1" customWidth="1"/>
    <col min="4113" max="4352" width="11.5703125" style="41"/>
    <col min="4353" max="4353" width="7.140625" style="41" bestFit="1" customWidth="1"/>
    <col min="4354" max="4354" width="5.28515625" style="41" bestFit="1" customWidth="1"/>
    <col min="4355" max="4355" width="43.7109375" style="41" customWidth="1"/>
    <col min="4356" max="4356" width="13.5703125" style="41" customWidth="1"/>
    <col min="4357" max="4357" width="10.140625" style="41" customWidth="1"/>
    <col min="4358" max="4358" width="10" style="41" customWidth="1"/>
    <col min="4359" max="4359" width="6.140625" style="41" bestFit="1" customWidth="1"/>
    <col min="4360" max="4360" width="4.7109375" style="41" customWidth="1"/>
    <col min="4361" max="4361" width="14.85546875" style="41" bestFit="1" customWidth="1"/>
    <col min="4362" max="4362" width="12.85546875" style="41" bestFit="1" customWidth="1"/>
    <col min="4363" max="4363" width="7.7109375" style="41" customWidth="1"/>
    <col min="4364" max="4364" width="18" style="41" customWidth="1"/>
    <col min="4365" max="4365" width="8.28515625" style="41" customWidth="1"/>
    <col min="4366" max="4366" width="16" style="41" customWidth="1"/>
    <col min="4367" max="4367" width="15.140625" style="41" bestFit="1" customWidth="1"/>
    <col min="4368" max="4368" width="14.140625" style="41" bestFit="1" customWidth="1"/>
    <col min="4369" max="4608" width="11.5703125" style="41"/>
    <col min="4609" max="4609" width="7.140625" style="41" bestFit="1" customWidth="1"/>
    <col min="4610" max="4610" width="5.28515625" style="41" bestFit="1" customWidth="1"/>
    <col min="4611" max="4611" width="43.7109375" style="41" customWidth="1"/>
    <col min="4612" max="4612" width="13.5703125" style="41" customWidth="1"/>
    <col min="4613" max="4613" width="10.140625" style="41" customWidth="1"/>
    <col min="4614" max="4614" width="10" style="41" customWidth="1"/>
    <col min="4615" max="4615" width="6.140625" style="41" bestFit="1" customWidth="1"/>
    <col min="4616" max="4616" width="4.7109375" style="41" customWidth="1"/>
    <col min="4617" max="4617" width="14.85546875" style="41" bestFit="1" customWidth="1"/>
    <col min="4618" max="4618" width="12.85546875" style="41" bestFit="1" customWidth="1"/>
    <col min="4619" max="4619" width="7.7109375" style="41" customWidth="1"/>
    <col min="4620" max="4620" width="18" style="41" customWidth="1"/>
    <col min="4621" max="4621" width="8.28515625" style="41" customWidth="1"/>
    <col min="4622" max="4622" width="16" style="41" customWidth="1"/>
    <col min="4623" max="4623" width="15.140625" style="41" bestFit="1" customWidth="1"/>
    <col min="4624" max="4624" width="14.140625" style="41" bestFit="1" customWidth="1"/>
    <col min="4625" max="4864" width="11.5703125" style="41"/>
    <col min="4865" max="4865" width="7.140625" style="41" bestFit="1" customWidth="1"/>
    <col min="4866" max="4866" width="5.28515625" style="41" bestFit="1" customWidth="1"/>
    <col min="4867" max="4867" width="43.7109375" style="41" customWidth="1"/>
    <col min="4868" max="4868" width="13.5703125" style="41" customWidth="1"/>
    <col min="4869" max="4869" width="10.140625" style="41" customWidth="1"/>
    <col min="4870" max="4870" width="10" style="41" customWidth="1"/>
    <col min="4871" max="4871" width="6.140625" style="41" bestFit="1" customWidth="1"/>
    <col min="4872" max="4872" width="4.7109375" style="41" customWidth="1"/>
    <col min="4873" max="4873" width="14.85546875" style="41" bestFit="1" customWidth="1"/>
    <col min="4874" max="4874" width="12.85546875" style="41" bestFit="1" customWidth="1"/>
    <col min="4875" max="4875" width="7.7109375" style="41" customWidth="1"/>
    <col min="4876" max="4876" width="18" style="41" customWidth="1"/>
    <col min="4877" max="4877" width="8.28515625" style="41" customWidth="1"/>
    <col min="4878" max="4878" width="16" style="41" customWidth="1"/>
    <col min="4879" max="4879" width="15.140625" style="41" bestFit="1" customWidth="1"/>
    <col min="4880" max="4880" width="14.140625" style="41" bestFit="1" customWidth="1"/>
    <col min="4881" max="5120" width="11.5703125" style="41"/>
    <col min="5121" max="5121" width="7.140625" style="41" bestFit="1" customWidth="1"/>
    <col min="5122" max="5122" width="5.28515625" style="41" bestFit="1" customWidth="1"/>
    <col min="5123" max="5123" width="43.7109375" style="41" customWidth="1"/>
    <col min="5124" max="5124" width="13.5703125" style="41" customWidth="1"/>
    <col min="5125" max="5125" width="10.140625" style="41" customWidth="1"/>
    <col min="5126" max="5126" width="10" style="41" customWidth="1"/>
    <col min="5127" max="5127" width="6.140625" style="41" bestFit="1" customWidth="1"/>
    <col min="5128" max="5128" width="4.7109375" style="41" customWidth="1"/>
    <col min="5129" max="5129" width="14.85546875" style="41" bestFit="1" customWidth="1"/>
    <col min="5130" max="5130" width="12.85546875" style="41" bestFit="1" customWidth="1"/>
    <col min="5131" max="5131" width="7.7109375" style="41" customWidth="1"/>
    <col min="5132" max="5132" width="18" style="41" customWidth="1"/>
    <col min="5133" max="5133" width="8.28515625" style="41" customWidth="1"/>
    <col min="5134" max="5134" width="16" style="41" customWidth="1"/>
    <col min="5135" max="5135" width="15.140625" style="41" bestFit="1" customWidth="1"/>
    <col min="5136" max="5136" width="14.140625" style="41" bestFit="1" customWidth="1"/>
    <col min="5137" max="5376" width="11.5703125" style="41"/>
    <col min="5377" max="5377" width="7.140625" style="41" bestFit="1" customWidth="1"/>
    <col min="5378" max="5378" width="5.28515625" style="41" bestFit="1" customWidth="1"/>
    <col min="5379" max="5379" width="43.7109375" style="41" customWidth="1"/>
    <col min="5380" max="5380" width="13.5703125" style="41" customWidth="1"/>
    <col min="5381" max="5381" width="10.140625" style="41" customWidth="1"/>
    <col min="5382" max="5382" width="10" style="41" customWidth="1"/>
    <col min="5383" max="5383" width="6.140625" style="41" bestFit="1" customWidth="1"/>
    <col min="5384" max="5384" width="4.7109375" style="41" customWidth="1"/>
    <col min="5385" max="5385" width="14.85546875" style="41" bestFit="1" customWidth="1"/>
    <col min="5386" max="5386" width="12.85546875" style="41" bestFit="1" customWidth="1"/>
    <col min="5387" max="5387" width="7.7109375" style="41" customWidth="1"/>
    <col min="5388" max="5388" width="18" style="41" customWidth="1"/>
    <col min="5389" max="5389" width="8.28515625" style="41" customWidth="1"/>
    <col min="5390" max="5390" width="16" style="41" customWidth="1"/>
    <col min="5391" max="5391" width="15.140625" style="41" bestFit="1" customWidth="1"/>
    <col min="5392" max="5392" width="14.140625" style="41" bestFit="1" customWidth="1"/>
    <col min="5393" max="5632" width="11.5703125" style="41"/>
    <col min="5633" max="5633" width="7.140625" style="41" bestFit="1" customWidth="1"/>
    <col min="5634" max="5634" width="5.28515625" style="41" bestFit="1" customWidth="1"/>
    <col min="5635" max="5635" width="43.7109375" style="41" customWidth="1"/>
    <col min="5636" max="5636" width="13.5703125" style="41" customWidth="1"/>
    <col min="5637" max="5637" width="10.140625" style="41" customWidth="1"/>
    <col min="5638" max="5638" width="10" style="41" customWidth="1"/>
    <col min="5639" max="5639" width="6.140625" style="41" bestFit="1" customWidth="1"/>
    <col min="5640" max="5640" width="4.7109375" style="41" customWidth="1"/>
    <col min="5641" max="5641" width="14.85546875" style="41" bestFit="1" customWidth="1"/>
    <col min="5642" max="5642" width="12.85546875" style="41" bestFit="1" customWidth="1"/>
    <col min="5643" max="5643" width="7.7109375" style="41" customWidth="1"/>
    <col min="5644" max="5644" width="18" style="41" customWidth="1"/>
    <col min="5645" max="5645" width="8.28515625" style="41" customWidth="1"/>
    <col min="5646" max="5646" width="16" style="41" customWidth="1"/>
    <col min="5647" max="5647" width="15.140625" style="41" bestFit="1" customWidth="1"/>
    <col min="5648" max="5648" width="14.140625" style="41" bestFit="1" customWidth="1"/>
    <col min="5649" max="5888" width="11.5703125" style="41"/>
    <col min="5889" max="5889" width="7.140625" style="41" bestFit="1" customWidth="1"/>
    <col min="5890" max="5890" width="5.28515625" style="41" bestFit="1" customWidth="1"/>
    <col min="5891" max="5891" width="43.7109375" style="41" customWidth="1"/>
    <col min="5892" max="5892" width="13.5703125" style="41" customWidth="1"/>
    <col min="5893" max="5893" width="10.140625" style="41" customWidth="1"/>
    <col min="5894" max="5894" width="10" style="41" customWidth="1"/>
    <col min="5895" max="5895" width="6.140625" style="41" bestFit="1" customWidth="1"/>
    <col min="5896" max="5896" width="4.7109375" style="41" customWidth="1"/>
    <col min="5897" max="5897" width="14.85546875" style="41" bestFit="1" customWidth="1"/>
    <col min="5898" max="5898" width="12.85546875" style="41" bestFit="1" customWidth="1"/>
    <col min="5899" max="5899" width="7.7109375" style="41" customWidth="1"/>
    <col min="5900" max="5900" width="18" style="41" customWidth="1"/>
    <col min="5901" max="5901" width="8.28515625" style="41" customWidth="1"/>
    <col min="5902" max="5902" width="16" style="41" customWidth="1"/>
    <col min="5903" max="5903" width="15.140625" style="41" bestFit="1" customWidth="1"/>
    <col min="5904" max="5904" width="14.140625" style="41" bestFit="1" customWidth="1"/>
    <col min="5905" max="6144" width="11.5703125" style="41"/>
    <col min="6145" max="6145" width="7.140625" style="41" bestFit="1" customWidth="1"/>
    <col min="6146" max="6146" width="5.28515625" style="41" bestFit="1" customWidth="1"/>
    <col min="6147" max="6147" width="43.7109375" style="41" customWidth="1"/>
    <col min="6148" max="6148" width="13.5703125" style="41" customWidth="1"/>
    <col min="6149" max="6149" width="10.140625" style="41" customWidth="1"/>
    <col min="6150" max="6150" width="10" style="41" customWidth="1"/>
    <col min="6151" max="6151" width="6.140625" style="41" bestFit="1" customWidth="1"/>
    <col min="6152" max="6152" width="4.7109375" style="41" customWidth="1"/>
    <col min="6153" max="6153" width="14.85546875" style="41" bestFit="1" customWidth="1"/>
    <col min="6154" max="6154" width="12.85546875" style="41" bestFit="1" customWidth="1"/>
    <col min="6155" max="6155" width="7.7109375" style="41" customWidth="1"/>
    <col min="6156" max="6156" width="18" style="41" customWidth="1"/>
    <col min="6157" max="6157" width="8.28515625" style="41" customWidth="1"/>
    <col min="6158" max="6158" width="16" style="41" customWidth="1"/>
    <col min="6159" max="6159" width="15.140625" style="41" bestFit="1" customWidth="1"/>
    <col min="6160" max="6160" width="14.140625" style="41" bestFit="1" customWidth="1"/>
    <col min="6161" max="6400" width="11.5703125" style="41"/>
    <col min="6401" max="6401" width="7.140625" style="41" bestFit="1" customWidth="1"/>
    <col min="6402" max="6402" width="5.28515625" style="41" bestFit="1" customWidth="1"/>
    <col min="6403" max="6403" width="43.7109375" style="41" customWidth="1"/>
    <col min="6404" max="6404" width="13.5703125" style="41" customWidth="1"/>
    <col min="6405" max="6405" width="10.140625" style="41" customWidth="1"/>
    <col min="6406" max="6406" width="10" style="41" customWidth="1"/>
    <col min="6407" max="6407" width="6.140625" style="41" bestFit="1" customWidth="1"/>
    <col min="6408" max="6408" width="4.7109375" style="41" customWidth="1"/>
    <col min="6409" max="6409" width="14.85546875" style="41" bestFit="1" customWidth="1"/>
    <col min="6410" max="6410" width="12.85546875" style="41" bestFit="1" customWidth="1"/>
    <col min="6411" max="6411" width="7.7109375" style="41" customWidth="1"/>
    <col min="6412" max="6412" width="18" style="41" customWidth="1"/>
    <col min="6413" max="6413" width="8.28515625" style="41" customWidth="1"/>
    <col min="6414" max="6414" width="16" style="41" customWidth="1"/>
    <col min="6415" max="6415" width="15.140625" style="41" bestFit="1" customWidth="1"/>
    <col min="6416" max="6416" width="14.140625" style="41" bestFit="1" customWidth="1"/>
    <col min="6417" max="6656" width="11.5703125" style="41"/>
    <col min="6657" max="6657" width="7.140625" style="41" bestFit="1" customWidth="1"/>
    <col min="6658" max="6658" width="5.28515625" style="41" bestFit="1" customWidth="1"/>
    <col min="6659" max="6659" width="43.7109375" style="41" customWidth="1"/>
    <col min="6660" max="6660" width="13.5703125" style="41" customWidth="1"/>
    <col min="6661" max="6661" width="10.140625" style="41" customWidth="1"/>
    <col min="6662" max="6662" width="10" style="41" customWidth="1"/>
    <col min="6663" max="6663" width="6.140625" style="41" bestFit="1" customWidth="1"/>
    <col min="6664" max="6664" width="4.7109375" style="41" customWidth="1"/>
    <col min="6665" max="6665" width="14.85546875" style="41" bestFit="1" customWidth="1"/>
    <col min="6666" max="6666" width="12.85546875" style="41" bestFit="1" customWidth="1"/>
    <col min="6667" max="6667" width="7.7109375" style="41" customWidth="1"/>
    <col min="6668" max="6668" width="18" style="41" customWidth="1"/>
    <col min="6669" max="6669" width="8.28515625" style="41" customWidth="1"/>
    <col min="6670" max="6670" width="16" style="41" customWidth="1"/>
    <col min="6671" max="6671" width="15.140625" style="41" bestFit="1" customWidth="1"/>
    <col min="6672" max="6672" width="14.140625" style="41" bestFit="1" customWidth="1"/>
    <col min="6673" max="6912" width="11.5703125" style="41"/>
    <col min="6913" max="6913" width="7.140625" style="41" bestFit="1" customWidth="1"/>
    <col min="6914" max="6914" width="5.28515625" style="41" bestFit="1" customWidth="1"/>
    <col min="6915" max="6915" width="43.7109375" style="41" customWidth="1"/>
    <col min="6916" max="6916" width="13.5703125" style="41" customWidth="1"/>
    <col min="6917" max="6917" width="10.140625" style="41" customWidth="1"/>
    <col min="6918" max="6918" width="10" style="41" customWidth="1"/>
    <col min="6919" max="6919" width="6.140625" style="41" bestFit="1" customWidth="1"/>
    <col min="6920" max="6920" width="4.7109375" style="41" customWidth="1"/>
    <col min="6921" max="6921" width="14.85546875" style="41" bestFit="1" customWidth="1"/>
    <col min="6922" max="6922" width="12.85546875" style="41" bestFit="1" customWidth="1"/>
    <col min="6923" max="6923" width="7.7109375" style="41" customWidth="1"/>
    <col min="6924" max="6924" width="18" style="41" customWidth="1"/>
    <col min="6925" max="6925" width="8.28515625" style="41" customWidth="1"/>
    <col min="6926" max="6926" width="16" style="41" customWidth="1"/>
    <col min="6927" max="6927" width="15.140625" style="41" bestFit="1" customWidth="1"/>
    <col min="6928" max="6928" width="14.140625" style="41" bestFit="1" customWidth="1"/>
    <col min="6929" max="7168" width="11.5703125" style="41"/>
    <col min="7169" max="7169" width="7.140625" style="41" bestFit="1" customWidth="1"/>
    <col min="7170" max="7170" width="5.28515625" style="41" bestFit="1" customWidth="1"/>
    <col min="7171" max="7171" width="43.7109375" style="41" customWidth="1"/>
    <col min="7172" max="7172" width="13.5703125" style="41" customWidth="1"/>
    <col min="7173" max="7173" width="10.140625" style="41" customWidth="1"/>
    <col min="7174" max="7174" width="10" style="41" customWidth="1"/>
    <col min="7175" max="7175" width="6.140625" style="41" bestFit="1" customWidth="1"/>
    <col min="7176" max="7176" width="4.7109375" style="41" customWidth="1"/>
    <col min="7177" max="7177" width="14.85546875" style="41" bestFit="1" customWidth="1"/>
    <col min="7178" max="7178" width="12.85546875" style="41" bestFit="1" customWidth="1"/>
    <col min="7179" max="7179" width="7.7109375" style="41" customWidth="1"/>
    <col min="7180" max="7180" width="18" style="41" customWidth="1"/>
    <col min="7181" max="7181" width="8.28515625" style="41" customWidth="1"/>
    <col min="7182" max="7182" width="16" style="41" customWidth="1"/>
    <col min="7183" max="7183" width="15.140625" style="41" bestFit="1" customWidth="1"/>
    <col min="7184" max="7184" width="14.140625" style="41" bestFit="1" customWidth="1"/>
    <col min="7185" max="7424" width="11.5703125" style="41"/>
    <col min="7425" max="7425" width="7.140625" style="41" bestFit="1" customWidth="1"/>
    <col min="7426" max="7426" width="5.28515625" style="41" bestFit="1" customWidth="1"/>
    <col min="7427" max="7427" width="43.7109375" style="41" customWidth="1"/>
    <col min="7428" max="7428" width="13.5703125" style="41" customWidth="1"/>
    <col min="7429" max="7429" width="10.140625" style="41" customWidth="1"/>
    <col min="7430" max="7430" width="10" style="41" customWidth="1"/>
    <col min="7431" max="7431" width="6.140625" style="41" bestFit="1" customWidth="1"/>
    <col min="7432" max="7432" width="4.7109375" style="41" customWidth="1"/>
    <col min="7433" max="7433" width="14.85546875" style="41" bestFit="1" customWidth="1"/>
    <col min="7434" max="7434" width="12.85546875" style="41" bestFit="1" customWidth="1"/>
    <col min="7435" max="7435" width="7.7109375" style="41" customWidth="1"/>
    <col min="7436" max="7436" width="18" style="41" customWidth="1"/>
    <col min="7437" max="7437" width="8.28515625" style="41" customWidth="1"/>
    <col min="7438" max="7438" width="16" style="41" customWidth="1"/>
    <col min="7439" max="7439" width="15.140625" style="41" bestFit="1" customWidth="1"/>
    <col min="7440" max="7440" width="14.140625" style="41" bestFit="1" customWidth="1"/>
    <col min="7441" max="7680" width="11.5703125" style="41"/>
    <col min="7681" max="7681" width="7.140625" style="41" bestFit="1" customWidth="1"/>
    <col min="7682" max="7682" width="5.28515625" style="41" bestFit="1" customWidth="1"/>
    <col min="7683" max="7683" width="43.7109375" style="41" customWidth="1"/>
    <col min="7684" max="7684" width="13.5703125" style="41" customWidth="1"/>
    <col min="7685" max="7685" width="10.140625" style="41" customWidth="1"/>
    <col min="7686" max="7686" width="10" style="41" customWidth="1"/>
    <col min="7687" max="7687" width="6.140625" style="41" bestFit="1" customWidth="1"/>
    <col min="7688" max="7688" width="4.7109375" style="41" customWidth="1"/>
    <col min="7689" max="7689" width="14.85546875" style="41" bestFit="1" customWidth="1"/>
    <col min="7690" max="7690" width="12.85546875" style="41" bestFit="1" customWidth="1"/>
    <col min="7691" max="7691" width="7.7109375" style="41" customWidth="1"/>
    <col min="7692" max="7692" width="18" style="41" customWidth="1"/>
    <col min="7693" max="7693" width="8.28515625" style="41" customWidth="1"/>
    <col min="7694" max="7694" width="16" style="41" customWidth="1"/>
    <col min="7695" max="7695" width="15.140625" style="41" bestFit="1" customWidth="1"/>
    <col min="7696" max="7696" width="14.140625" style="41" bestFit="1" customWidth="1"/>
    <col min="7697" max="7936" width="11.5703125" style="41"/>
    <col min="7937" max="7937" width="7.140625" style="41" bestFit="1" customWidth="1"/>
    <col min="7938" max="7938" width="5.28515625" style="41" bestFit="1" customWidth="1"/>
    <col min="7939" max="7939" width="43.7109375" style="41" customWidth="1"/>
    <col min="7940" max="7940" width="13.5703125" style="41" customWidth="1"/>
    <col min="7941" max="7941" width="10.140625" style="41" customWidth="1"/>
    <col min="7942" max="7942" width="10" style="41" customWidth="1"/>
    <col min="7943" max="7943" width="6.140625" style="41" bestFit="1" customWidth="1"/>
    <col min="7944" max="7944" width="4.7109375" style="41" customWidth="1"/>
    <col min="7945" max="7945" width="14.85546875" style="41" bestFit="1" customWidth="1"/>
    <col min="7946" max="7946" width="12.85546875" style="41" bestFit="1" customWidth="1"/>
    <col min="7947" max="7947" width="7.7109375" style="41" customWidth="1"/>
    <col min="7948" max="7948" width="18" style="41" customWidth="1"/>
    <col min="7949" max="7949" width="8.28515625" style="41" customWidth="1"/>
    <col min="7950" max="7950" width="16" style="41" customWidth="1"/>
    <col min="7951" max="7951" width="15.140625" style="41" bestFit="1" customWidth="1"/>
    <col min="7952" max="7952" width="14.140625" style="41" bestFit="1" customWidth="1"/>
    <col min="7953" max="8192" width="11.5703125" style="41"/>
    <col min="8193" max="8193" width="7.140625" style="41" bestFit="1" customWidth="1"/>
    <col min="8194" max="8194" width="5.28515625" style="41" bestFit="1" customWidth="1"/>
    <col min="8195" max="8195" width="43.7109375" style="41" customWidth="1"/>
    <col min="8196" max="8196" width="13.5703125" style="41" customWidth="1"/>
    <col min="8197" max="8197" width="10.140625" style="41" customWidth="1"/>
    <col min="8198" max="8198" width="10" style="41" customWidth="1"/>
    <col min="8199" max="8199" width="6.140625" style="41" bestFit="1" customWidth="1"/>
    <col min="8200" max="8200" width="4.7109375" style="41" customWidth="1"/>
    <col min="8201" max="8201" width="14.85546875" style="41" bestFit="1" customWidth="1"/>
    <col min="8202" max="8202" width="12.85546875" style="41" bestFit="1" customWidth="1"/>
    <col min="8203" max="8203" width="7.7109375" style="41" customWidth="1"/>
    <col min="8204" max="8204" width="18" style="41" customWidth="1"/>
    <col min="8205" max="8205" width="8.28515625" style="41" customWidth="1"/>
    <col min="8206" max="8206" width="16" style="41" customWidth="1"/>
    <col min="8207" max="8207" width="15.140625" style="41" bestFit="1" customWidth="1"/>
    <col min="8208" max="8208" width="14.140625" style="41" bestFit="1" customWidth="1"/>
    <col min="8209" max="8448" width="11.5703125" style="41"/>
    <col min="8449" max="8449" width="7.140625" style="41" bestFit="1" customWidth="1"/>
    <col min="8450" max="8450" width="5.28515625" style="41" bestFit="1" customWidth="1"/>
    <col min="8451" max="8451" width="43.7109375" style="41" customWidth="1"/>
    <col min="8452" max="8452" width="13.5703125" style="41" customWidth="1"/>
    <col min="8453" max="8453" width="10.140625" style="41" customWidth="1"/>
    <col min="8454" max="8454" width="10" style="41" customWidth="1"/>
    <col min="8455" max="8455" width="6.140625" style="41" bestFit="1" customWidth="1"/>
    <col min="8456" max="8456" width="4.7109375" style="41" customWidth="1"/>
    <col min="8457" max="8457" width="14.85546875" style="41" bestFit="1" customWidth="1"/>
    <col min="8458" max="8458" width="12.85546875" style="41" bestFit="1" customWidth="1"/>
    <col min="8459" max="8459" width="7.7109375" style="41" customWidth="1"/>
    <col min="8460" max="8460" width="18" style="41" customWidth="1"/>
    <col min="8461" max="8461" width="8.28515625" style="41" customWidth="1"/>
    <col min="8462" max="8462" width="16" style="41" customWidth="1"/>
    <col min="8463" max="8463" width="15.140625" style="41" bestFit="1" customWidth="1"/>
    <col min="8464" max="8464" width="14.140625" style="41" bestFit="1" customWidth="1"/>
    <col min="8465" max="8704" width="11.5703125" style="41"/>
    <col min="8705" max="8705" width="7.140625" style="41" bestFit="1" customWidth="1"/>
    <col min="8706" max="8706" width="5.28515625" style="41" bestFit="1" customWidth="1"/>
    <col min="8707" max="8707" width="43.7109375" style="41" customWidth="1"/>
    <col min="8708" max="8708" width="13.5703125" style="41" customWidth="1"/>
    <col min="8709" max="8709" width="10.140625" style="41" customWidth="1"/>
    <col min="8710" max="8710" width="10" style="41" customWidth="1"/>
    <col min="8711" max="8711" width="6.140625" style="41" bestFit="1" customWidth="1"/>
    <col min="8712" max="8712" width="4.7109375" style="41" customWidth="1"/>
    <col min="8713" max="8713" width="14.85546875" style="41" bestFit="1" customWidth="1"/>
    <col min="8714" max="8714" width="12.85546875" style="41" bestFit="1" customWidth="1"/>
    <col min="8715" max="8715" width="7.7109375" style="41" customWidth="1"/>
    <col min="8716" max="8716" width="18" style="41" customWidth="1"/>
    <col min="8717" max="8717" width="8.28515625" style="41" customWidth="1"/>
    <col min="8718" max="8718" width="16" style="41" customWidth="1"/>
    <col min="8719" max="8719" width="15.140625" style="41" bestFit="1" customWidth="1"/>
    <col min="8720" max="8720" width="14.140625" style="41" bestFit="1" customWidth="1"/>
    <col min="8721" max="8960" width="11.5703125" style="41"/>
    <col min="8961" max="8961" width="7.140625" style="41" bestFit="1" customWidth="1"/>
    <col min="8962" max="8962" width="5.28515625" style="41" bestFit="1" customWidth="1"/>
    <col min="8963" max="8963" width="43.7109375" style="41" customWidth="1"/>
    <col min="8964" max="8964" width="13.5703125" style="41" customWidth="1"/>
    <col min="8965" max="8965" width="10.140625" style="41" customWidth="1"/>
    <col min="8966" max="8966" width="10" style="41" customWidth="1"/>
    <col min="8967" max="8967" width="6.140625" style="41" bestFit="1" customWidth="1"/>
    <col min="8968" max="8968" width="4.7109375" style="41" customWidth="1"/>
    <col min="8969" max="8969" width="14.85546875" style="41" bestFit="1" customWidth="1"/>
    <col min="8970" max="8970" width="12.85546875" style="41" bestFit="1" customWidth="1"/>
    <col min="8971" max="8971" width="7.7109375" style="41" customWidth="1"/>
    <col min="8972" max="8972" width="18" style="41" customWidth="1"/>
    <col min="8973" max="8973" width="8.28515625" style="41" customWidth="1"/>
    <col min="8974" max="8974" width="16" style="41" customWidth="1"/>
    <col min="8975" max="8975" width="15.140625" style="41" bestFit="1" customWidth="1"/>
    <col min="8976" max="8976" width="14.140625" style="41" bestFit="1" customWidth="1"/>
    <col min="8977" max="9216" width="11.5703125" style="41"/>
    <col min="9217" max="9217" width="7.140625" style="41" bestFit="1" customWidth="1"/>
    <col min="9218" max="9218" width="5.28515625" style="41" bestFit="1" customWidth="1"/>
    <col min="9219" max="9219" width="43.7109375" style="41" customWidth="1"/>
    <col min="9220" max="9220" width="13.5703125" style="41" customWidth="1"/>
    <col min="9221" max="9221" width="10.140625" style="41" customWidth="1"/>
    <col min="9222" max="9222" width="10" style="41" customWidth="1"/>
    <col min="9223" max="9223" width="6.140625" style="41" bestFit="1" customWidth="1"/>
    <col min="9224" max="9224" width="4.7109375" style="41" customWidth="1"/>
    <col min="9225" max="9225" width="14.85546875" style="41" bestFit="1" customWidth="1"/>
    <col min="9226" max="9226" width="12.85546875" style="41" bestFit="1" customWidth="1"/>
    <col min="9227" max="9227" width="7.7109375" style="41" customWidth="1"/>
    <col min="9228" max="9228" width="18" style="41" customWidth="1"/>
    <col min="9229" max="9229" width="8.28515625" style="41" customWidth="1"/>
    <col min="9230" max="9230" width="16" style="41" customWidth="1"/>
    <col min="9231" max="9231" width="15.140625" style="41" bestFit="1" customWidth="1"/>
    <col min="9232" max="9232" width="14.140625" style="41" bestFit="1" customWidth="1"/>
    <col min="9233" max="9472" width="11.5703125" style="41"/>
    <col min="9473" max="9473" width="7.140625" style="41" bestFit="1" customWidth="1"/>
    <col min="9474" max="9474" width="5.28515625" style="41" bestFit="1" customWidth="1"/>
    <col min="9475" max="9475" width="43.7109375" style="41" customWidth="1"/>
    <col min="9476" max="9476" width="13.5703125" style="41" customWidth="1"/>
    <col min="9477" max="9477" width="10.140625" style="41" customWidth="1"/>
    <col min="9478" max="9478" width="10" style="41" customWidth="1"/>
    <col min="9479" max="9479" width="6.140625" style="41" bestFit="1" customWidth="1"/>
    <col min="9480" max="9480" width="4.7109375" style="41" customWidth="1"/>
    <col min="9481" max="9481" width="14.85546875" style="41" bestFit="1" customWidth="1"/>
    <col min="9482" max="9482" width="12.85546875" style="41" bestFit="1" customWidth="1"/>
    <col min="9483" max="9483" width="7.7109375" style="41" customWidth="1"/>
    <col min="9484" max="9484" width="18" style="41" customWidth="1"/>
    <col min="9485" max="9485" width="8.28515625" style="41" customWidth="1"/>
    <col min="9486" max="9486" width="16" style="41" customWidth="1"/>
    <col min="9487" max="9487" width="15.140625" style="41" bestFit="1" customWidth="1"/>
    <col min="9488" max="9488" width="14.140625" style="41" bestFit="1" customWidth="1"/>
    <col min="9489" max="9728" width="11.5703125" style="41"/>
    <col min="9729" max="9729" width="7.140625" style="41" bestFit="1" customWidth="1"/>
    <col min="9730" max="9730" width="5.28515625" style="41" bestFit="1" customWidth="1"/>
    <col min="9731" max="9731" width="43.7109375" style="41" customWidth="1"/>
    <col min="9732" max="9732" width="13.5703125" style="41" customWidth="1"/>
    <col min="9733" max="9733" width="10.140625" style="41" customWidth="1"/>
    <col min="9734" max="9734" width="10" style="41" customWidth="1"/>
    <col min="9735" max="9735" width="6.140625" style="41" bestFit="1" customWidth="1"/>
    <col min="9736" max="9736" width="4.7109375" style="41" customWidth="1"/>
    <col min="9737" max="9737" width="14.85546875" style="41" bestFit="1" customWidth="1"/>
    <col min="9738" max="9738" width="12.85546875" style="41" bestFit="1" customWidth="1"/>
    <col min="9739" max="9739" width="7.7109375" style="41" customWidth="1"/>
    <col min="9740" max="9740" width="18" style="41" customWidth="1"/>
    <col min="9741" max="9741" width="8.28515625" style="41" customWidth="1"/>
    <col min="9742" max="9742" width="16" style="41" customWidth="1"/>
    <col min="9743" max="9743" width="15.140625" style="41" bestFit="1" customWidth="1"/>
    <col min="9744" max="9744" width="14.140625" style="41" bestFit="1" customWidth="1"/>
    <col min="9745" max="9984" width="11.5703125" style="41"/>
    <col min="9985" max="9985" width="7.140625" style="41" bestFit="1" customWidth="1"/>
    <col min="9986" max="9986" width="5.28515625" style="41" bestFit="1" customWidth="1"/>
    <col min="9987" max="9987" width="43.7109375" style="41" customWidth="1"/>
    <col min="9988" max="9988" width="13.5703125" style="41" customWidth="1"/>
    <col min="9989" max="9989" width="10.140625" style="41" customWidth="1"/>
    <col min="9990" max="9990" width="10" style="41" customWidth="1"/>
    <col min="9991" max="9991" width="6.140625" style="41" bestFit="1" customWidth="1"/>
    <col min="9992" max="9992" width="4.7109375" style="41" customWidth="1"/>
    <col min="9993" max="9993" width="14.85546875" style="41" bestFit="1" customWidth="1"/>
    <col min="9994" max="9994" width="12.85546875" style="41" bestFit="1" customWidth="1"/>
    <col min="9995" max="9995" width="7.7109375" style="41" customWidth="1"/>
    <col min="9996" max="9996" width="18" style="41" customWidth="1"/>
    <col min="9997" max="9997" width="8.28515625" style="41" customWidth="1"/>
    <col min="9998" max="9998" width="16" style="41" customWidth="1"/>
    <col min="9999" max="9999" width="15.140625" style="41" bestFit="1" customWidth="1"/>
    <col min="10000" max="10000" width="14.140625" style="41" bestFit="1" customWidth="1"/>
    <col min="10001" max="10240" width="11.5703125" style="41"/>
    <col min="10241" max="10241" width="7.140625" style="41" bestFit="1" customWidth="1"/>
    <col min="10242" max="10242" width="5.28515625" style="41" bestFit="1" customWidth="1"/>
    <col min="10243" max="10243" width="43.7109375" style="41" customWidth="1"/>
    <col min="10244" max="10244" width="13.5703125" style="41" customWidth="1"/>
    <col min="10245" max="10245" width="10.140625" style="41" customWidth="1"/>
    <col min="10246" max="10246" width="10" style="41" customWidth="1"/>
    <col min="10247" max="10247" width="6.140625" style="41" bestFit="1" customWidth="1"/>
    <col min="10248" max="10248" width="4.7109375" style="41" customWidth="1"/>
    <col min="10249" max="10249" width="14.85546875" style="41" bestFit="1" customWidth="1"/>
    <col min="10250" max="10250" width="12.85546875" style="41" bestFit="1" customWidth="1"/>
    <col min="10251" max="10251" width="7.7109375" style="41" customWidth="1"/>
    <col min="10252" max="10252" width="18" style="41" customWidth="1"/>
    <col min="10253" max="10253" width="8.28515625" style="41" customWidth="1"/>
    <col min="10254" max="10254" width="16" style="41" customWidth="1"/>
    <col min="10255" max="10255" width="15.140625" style="41" bestFit="1" customWidth="1"/>
    <col min="10256" max="10256" width="14.140625" style="41" bestFit="1" customWidth="1"/>
    <col min="10257" max="10496" width="11.5703125" style="41"/>
    <col min="10497" max="10497" width="7.140625" style="41" bestFit="1" customWidth="1"/>
    <col min="10498" max="10498" width="5.28515625" style="41" bestFit="1" customWidth="1"/>
    <col min="10499" max="10499" width="43.7109375" style="41" customWidth="1"/>
    <col min="10500" max="10500" width="13.5703125" style="41" customWidth="1"/>
    <col min="10501" max="10501" width="10.140625" style="41" customWidth="1"/>
    <col min="10502" max="10502" width="10" style="41" customWidth="1"/>
    <col min="10503" max="10503" width="6.140625" style="41" bestFit="1" customWidth="1"/>
    <col min="10504" max="10504" width="4.7109375" style="41" customWidth="1"/>
    <col min="10505" max="10505" width="14.85546875" style="41" bestFit="1" customWidth="1"/>
    <col min="10506" max="10506" width="12.85546875" style="41" bestFit="1" customWidth="1"/>
    <col min="10507" max="10507" width="7.7109375" style="41" customWidth="1"/>
    <col min="10508" max="10508" width="18" style="41" customWidth="1"/>
    <col min="10509" max="10509" width="8.28515625" style="41" customWidth="1"/>
    <col min="10510" max="10510" width="16" style="41" customWidth="1"/>
    <col min="10511" max="10511" width="15.140625" style="41" bestFit="1" customWidth="1"/>
    <col min="10512" max="10512" width="14.140625" style="41" bestFit="1" customWidth="1"/>
    <col min="10513" max="10752" width="11.5703125" style="41"/>
    <col min="10753" max="10753" width="7.140625" style="41" bestFit="1" customWidth="1"/>
    <col min="10754" max="10754" width="5.28515625" style="41" bestFit="1" customWidth="1"/>
    <col min="10755" max="10755" width="43.7109375" style="41" customWidth="1"/>
    <col min="10756" max="10756" width="13.5703125" style="41" customWidth="1"/>
    <col min="10757" max="10757" width="10.140625" style="41" customWidth="1"/>
    <col min="10758" max="10758" width="10" style="41" customWidth="1"/>
    <col min="10759" max="10759" width="6.140625" style="41" bestFit="1" customWidth="1"/>
    <col min="10760" max="10760" width="4.7109375" style="41" customWidth="1"/>
    <col min="10761" max="10761" width="14.85546875" style="41" bestFit="1" customWidth="1"/>
    <col min="10762" max="10762" width="12.85546875" style="41" bestFit="1" customWidth="1"/>
    <col min="10763" max="10763" width="7.7109375" style="41" customWidth="1"/>
    <col min="10764" max="10764" width="18" style="41" customWidth="1"/>
    <col min="10765" max="10765" width="8.28515625" style="41" customWidth="1"/>
    <col min="10766" max="10766" width="16" style="41" customWidth="1"/>
    <col min="10767" max="10767" width="15.140625" style="41" bestFit="1" customWidth="1"/>
    <col min="10768" max="10768" width="14.140625" style="41" bestFit="1" customWidth="1"/>
    <col min="10769" max="11008" width="11.5703125" style="41"/>
    <col min="11009" max="11009" width="7.140625" style="41" bestFit="1" customWidth="1"/>
    <col min="11010" max="11010" width="5.28515625" style="41" bestFit="1" customWidth="1"/>
    <col min="11011" max="11011" width="43.7109375" style="41" customWidth="1"/>
    <col min="11012" max="11012" width="13.5703125" style="41" customWidth="1"/>
    <col min="11013" max="11013" width="10.140625" style="41" customWidth="1"/>
    <col min="11014" max="11014" width="10" style="41" customWidth="1"/>
    <col min="11015" max="11015" width="6.140625" style="41" bestFit="1" customWidth="1"/>
    <col min="11016" max="11016" width="4.7109375" style="41" customWidth="1"/>
    <col min="11017" max="11017" width="14.85546875" style="41" bestFit="1" customWidth="1"/>
    <col min="11018" max="11018" width="12.85546875" style="41" bestFit="1" customWidth="1"/>
    <col min="11019" max="11019" width="7.7109375" style="41" customWidth="1"/>
    <col min="11020" max="11020" width="18" style="41" customWidth="1"/>
    <col min="11021" max="11021" width="8.28515625" style="41" customWidth="1"/>
    <col min="11022" max="11022" width="16" style="41" customWidth="1"/>
    <col min="11023" max="11023" width="15.140625" style="41" bestFit="1" customWidth="1"/>
    <col min="11024" max="11024" width="14.140625" style="41" bestFit="1" customWidth="1"/>
    <col min="11025" max="11264" width="11.5703125" style="41"/>
    <col min="11265" max="11265" width="7.140625" style="41" bestFit="1" customWidth="1"/>
    <col min="11266" max="11266" width="5.28515625" style="41" bestFit="1" customWidth="1"/>
    <col min="11267" max="11267" width="43.7109375" style="41" customWidth="1"/>
    <col min="11268" max="11268" width="13.5703125" style="41" customWidth="1"/>
    <col min="11269" max="11269" width="10.140625" style="41" customWidth="1"/>
    <col min="11270" max="11270" width="10" style="41" customWidth="1"/>
    <col min="11271" max="11271" width="6.140625" style="41" bestFit="1" customWidth="1"/>
    <col min="11272" max="11272" width="4.7109375" style="41" customWidth="1"/>
    <col min="11273" max="11273" width="14.85546875" style="41" bestFit="1" customWidth="1"/>
    <col min="11274" max="11274" width="12.85546875" style="41" bestFit="1" customWidth="1"/>
    <col min="11275" max="11275" width="7.7109375" style="41" customWidth="1"/>
    <col min="11276" max="11276" width="18" style="41" customWidth="1"/>
    <col min="11277" max="11277" width="8.28515625" style="41" customWidth="1"/>
    <col min="11278" max="11278" width="16" style="41" customWidth="1"/>
    <col min="11279" max="11279" width="15.140625" style="41" bestFit="1" customWidth="1"/>
    <col min="11280" max="11280" width="14.140625" style="41" bestFit="1" customWidth="1"/>
    <col min="11281" max="11520" width="11.5703125" style="41"/>
    <col min="11521" max="11521" width="7.140625" style="41" bestFit="1" customWidth="1"/>
    <col min="11522" max="11522" width="5.28515625" style="41" bestFit="1" customWidth="1"/>
    <col min="11523" max="11523" width="43.7109375" style="41" customWidth="1"/>
    <col min="11524" max="11524" width="13.5703125" style="41" customWidth="1"/>
    <col min="11525" max="11525" width="10.140625" style="41" customWidth="1"/>
    <col min="11526" max="11526" width="10" style="41" customWidth="1"/>
    <col min="11527" max="11527" width="6.140625" style="41" bestFit="1" customWidth="1"/>
    <col min="11528" max="11528" width="4.7109375" style="41" customWidth="1"/>
    <col min="11529" max="11529" width="14.85546875" style="41" bestFit="1" customWidth="1"/>
    <col min="11530" max="11530" width="12.85546875" style="41" bestFit="1" customWidth="1"/>
    <col min="11531" max="11531" width="7.7109375" style="41" customWidth="1"/>
    <col min="11532" max="11532" width="18" style="41" customWidth="1"/>
    <col min="11533" max="11533" width="8.28515625" style="41" customWidth="1"/>
    <col min="11534" max="11534" width="16" style="41" customWidth="1"/>
    <col min="11535" max="11535" width="15.140625" style="41" bestFit="1" customWidth="1"/>
    <col min="11536" max="11536" width="14.140625" style="41" bestFit="1" customWidth="1"/>
    <col min="11537" max="11776" width="11.5703125" style="41"/>
    <col min="11777" max="11777" width="7.140625" style="41" bestFit="1" customWidth="1"/>
    <col min="11778" max="11778" width="5.28515625" style="41" bestFit="1" customWidth="1"/>
    <col min="11779" max="11779" width="43.7109375" style="41" customWidth="1"/>
    <col min="11780" max="11780" width="13.5703125" style="41" customWidth="1"/>
    <col min="11781" max="11781" width="10.140625" style="41" customWidth="1"/>
    <col min="11782" max="11782" width="10" style="41" customWidth="1"/>
    <col min="11783" max="11783" width="6.140625" style="41" bestFit="1" customWidth="1"/>
    <col min="11784" max="11784" width="4.7109375" style="41" customWidth="1"/>
    <col min="11785" max="11785" width="14.85546875" style="41" bestFit="1" customWidth="1"/>
    <col min="11786" max="11786" width="12.85546875" style="41" bestFit="1" customWidth="1"/>
    <col min="11787" max="11787" width="7.7109375" style="41" customWidth="1"/>
    <col min="11788" max="11788" width="18" style="41" customWidth="1"/>
    <col min="11789" max="11789" width="8.28515625" style="41" customWidth="1"/>
    <col min="11790" max="11790" width="16" style="41" customWidth="1"/>
    <col min="11791" max="11791" width="15.140625" style="41" bestFit="1" customWidth="1"/>
    <col min="11792" max="11792" width="14.140625" style="41" bestFit="1" customWidth="1"/>
    <col min="11793" max="12032" width="11.5703125" style="41"/>
    <col min="12033" max="12033" width="7.140625" style="41" bestFit="1" customWidth="1"/>
    <col min="12034" max="12034" width="5.28515625" style="41" bestFit="1" customWidth="1"/>
    <col min="12035" max="12035" width="43.7109375" style="41" customWidth="1"/>
    <col min="12036" max="12036" width="13.5703125" style="41" customWidth="1"/>
    <col min="12037" max="12037" width="10.140625" style="41" customWidth="1"/>
    <col min="12038" max="12038" width="10" style="41" customWidth="1"/>
    <col min="12039" max="12039" width="6.140625" style="41" bestFit="1" customWidth="1"/>
    <col min="12040" max="12040" width="4.7109375" style="41" customWidth="1"/>
    <col min="12041" max="12041" width="14.85546875" style="41" bestFit="1" customWidth="1"/>
    <col min="12042" max="12042" width="12.85546875" style="41" bestFit="1" customWidth="1"/>
    <col min="12043" max="12043" width="7.7109375" style="41" customWidth="1"/>
    <col min="12044" max="12044" width="18" style="41" customWidth="1"/>
    <col min="12045" max="12045" width="8.28515625" style="41" customWidth="1"/>
    <col min="12046" max="12046" width="16" style="41" customWidth="1"/>
    <col min="12047" max="12047" width="15.140625" style="41" bestFit="1" customWidth="1"/>
    <col min="12048" max="12048" width="14.140625" style="41" bestFit="1" customWidth="1"/>
    <col min="12049" max="12288" width="11.5703125" style="41"/>
    <col min="12289" max="12289" width="7.140625" style="41" bestFit="1" customWidth="1"/>
    <col min="12290" max="12290" width="5.28515625" style="41" bestFit="1" customWidth="1"/>
    <col min="12291" max="12291" width="43.7109375" style="41" customWidth="1"/>
    <col min="12292" max="12292" width="13.5703125" style="41" customWidth="1"/>
    <col min="12293" max="12293" width="10.140625" style="41" customWidth="1"/>
    <col min="12294" max="12294" width="10" style="41" customWidth="1"/>
    <col min="12295" max="12295" width="6.140625" style="41" bestFit="1" customWidth="1"/>
    <col min="12296" max="12296" width="4.7109375" style="41" customWidth="1"/>
    <col min="12297" max="12297" width="14.85546875" style="41" bestFit="1" customWidth="1"/>
    <col min="12298" max="12298" width="12.85546875" style="41" bestFit="1" customWidth="1"/>
    <col min="12299" max="12299" width="7.7109375" style="41" customWidth="1"/>
    <col min="12300" max="12300" width="18" style="41" customWidth="1"/>
    <col min="12301" max="12301" width="8.28515625" style="41" customWidth="1"/>
    <col min="12302" max="12302" width="16" style="41" customWidth="1"/>
    <col min="12303" max="12303" width="15.140625" style="41" bestFit="1" customWidth="1"/>
    <col min="12304" max="12304" width="14.140625" style="41" bestFit="1" customWidth="1"/>
    <col min="12305" max="12544" width="11.5703125" style="41"/>
    <col min="12545" max="12545" width="7.140625" style="41" bestFit="1" customWidth="1"/>
    <col min="12546" max="12546" width="5.28515625" style="41" bestFit="1" customWidth="1"/>
    <col min="12547" max="12547" width="43.7109375" style="41" customWidth="1"/>
    <col min="12548" max="12548" width="13.5703125" style="41" customWidth="1"/>
    <col min="12549" max="12549" width="10.140625" style="41" customWidth="1"/>
    <col min="12550" max="12550" width="10" style="41" customWidth="1"/>
    <col min="12551" max="12551" width="6.140625" style="41" bestFit="1" customWidth="1"/>
    <col min="12552" max="12552" width="4.7109375" style="41" customWidth="1"/>
    <col min="12553" max="12553" width="14.85546875" style="41" bestFit="1" customWidth="1"/>
    <col min="12554" max="12554" width="12.85546875" style="41" bestFit="1" customWidth="1"/>
    <col min="12555" max="12555" width="7.7109375" style="41" customWidth="1"/>
    <col min="12556" max="12556" width="18" style="41" customWidth="1"/>
    <col min="12557" max="12557" width="8.28515625" style="41" customWidth="1"/>
    <col min="12558" max="12558" width="16" style="41" customWidth="1"/>
    <col min="12559" max="12559" width="15.140625" style="41" bestFit="1" customWidth="1"/>
    <col min="12560" max="12560" width="14.140625" style="41" bestFit="1" customWidth="1"/>
    <col min="12561" max="12800" width="11.5703125" style="41"/>
    <col min="12801" max="12801" width="7.140625" style="41" bestFit="1" customWidth="1"/>
    <col min="12802" max="12802" width="5.28515625" style="41" bestFit="1" customWidth="1"/>
    <col min="12803" max="12803" width="43.7109375" style="41" customWidth="1"/>
    <col min="12804" max="12804" width="13.5703125" style="41" customWidth="1"/>
    <col min="12805" max="12805" width="10.140625" style="41" customWidth="1"/>
    <col min="12806" max="12806" width="10" style="41" customWidth="1"/>
    <col min="12807" max="12807" width="6.140625" style="41" bestFit="1" customWidth="1"/>
    <col min="12808" max="12808" width="4.7109375" style="41" customWidth="1"/>
    <col min="12809" max="12809" width="14.85546875" style="41" bestFit="1" customWidth="1"/>
    <col min="12810" max="12810" width="12.85546875" style="41" bestFit="1" customWidth="1"/>
    <col min="12811" max="12811" width="7.7109375" style="41" customWidth="1"/>
    <col min="12812" max="12812" width="18" style="41" customWidth="1"/>
    <col min="12813" max="12813" width="8.28515625" style="41" customWidth="1"/>
    <col min="12814" max="12814" width="16" style="41" customWidth="1"/>
    <col min="12815" max="12815" width="15.140625" style="41" bestFit="1" customWidth="1"/>
    <col min="12816" max="12816" width="14.140625" style="41" bestFit="1" customWidth="1"/>
    <col min="12817" max="13056" width="11.5703125" style="41"/>
    <col min="13057" max="13057" width="7.140625" style="41" bestFit="1" customWidth="1"/>
    <col min="13058" max="13058" width="5.28515625" style="41" bestFit="1" customWidth="1"/>
    <col min="13059" max="13059" width="43.7109375" style="41" customWidth="1"/>
    <col min="13060" max="13060" width="13.5703125" style="41" customWidth="1"/>
    <col min="13061" max="13061" width="10.140625" style="41" customWidth="1"/>
    <col min="13062" max="13062" width="10" style="41" customWidth="1"/>
    <col min="13063" max="13063" width="6.140625" style="41" bestFit="1" customWidth="1"/>
    <col min="13064" max="13064" width="4.7109375" style="41" customWidth="1"/>
    <col min="13065" max="13065" width="14.85546875" style="41" bestFit="1" customWidth="1"/>
    <col min="13066" max="13066" width="12.85546875" style="41" bestFit="1" customWidth="1"/>
    <col min="13067" max="13067" width="7.7109375" style="41" customWidth="1"/>
    <col min="13068" max="13068" width="18" style="41" customWidth="1"/>
    <col min="13069" max="13069" width="8.28515625" style="41" customWidth="1"/>
    <col min="13070" max="13070" width="16" style="41" customWidth="1"/>
    <col min="13071" max="13071" width="15.140625" style="41" bestFit="1" customWidth="1"/>
    <col min="13072" max="13072" width="14.140625" style="41" bestFit="1" customWidth="1"/>
    <col min="13073" max="13312" width="11.5703125" style="41"/>
    <col min="13313" max="13313" width="7.140625" style="41" bestFit="1" customWidth="1"/>
    <col min="13314" max="13314" width="5.28515625" style="41" bestFit="1" customWidth="1"/>
    <col min="13315" max="13315" width="43.7109375" style="41" customWidth="1"/>
    <col min="13316" max="13316" width="13.5703125" style="41" customWidth="1"/>
    <col min="13317" max="13317" width="10.140625" style="41" customWidth="1"/>
    <col min="13318" max="13318" width="10" style="41" customWidth="1"/>
    <col min="13319" max="13319" width="6.140625" style="41" bestFit="1" customWidth="1"/>
    <col min="13320" max="13320" width="4.7109375" style="41" customWidth="1"/>
    <col min="13321" max="13321" width="14.85546875" style="41" bestFit="1" customWidth="1"/>
    <col min="13322" max="13322" width="12.85546875" style="41" bestFit="1" customWidth="1"/>
    <col min="13323" max="13323" width="7.7109375" style="41" customWidth="1"/>
    <col min="13324" max="13324" width="18" style="41" customWidth="1"/>
    <col min="13325" max="13325" width="8.28515625" style="41" customWidth="1"/>
    <col min="13326" max="13326" width="16" style="41" customWidth="1"/>
    <col min="13327" max="13327" width="15.140625" style="41" bestFit="1" customWidth="1"/>
    <col min="13328" max="13328" width="14.140625" style="41" bestFit="1" customWidth="1"/>
    <col min="13329" max="13568" width="11.5703125" style="41"/>
    <col min="13569" max="13569" width="7.140625" style="41" bestFit="1" customWidth="1"/>
    <col min="13570" max="13570" width="5.28515625" style="41" bestFit="1" customWidth="1"/>
    <col min="13571" max="13571" width="43.7109375" style="41" customWidth="1"/>
    <col min="13572" max="13572" width="13.5703125" style="41" customWidth="1"/>
    <col min="13573" max="13573" width="10.140625" style="41" customWidth="1"/>
    <col min="13574" max="13574" width="10" style="41" customWidth="1"/>
    <col min="13575" max="13575" width="6.140625" style="41" bestFit="1" customWidth="1"/>
    <col min="13576" max="13576" width="4.7109375" style="41" customWidth="1"/>
    <col min="13577" max="13577" width="14.85546875" style="41" bestFit="1" customWidth="1"/>
    <col min="13578" max="13578" width="12.85546875" style="41" bestFit="1" customWidth="1"/>
    <col min="13579" max="13579" width="7.7109375" style="41" customWidth="1"/>
    <col min="13580" max="13580" width="18" style="41" customWidth="1"/>
    <col min="13581" max="13581" width="8.28515625" style="41" customWidth="1"/>
    <col min="13582" max="13582" width="16" style="41" customWidth="1"/>
    <col min="13583" max="13583" width="15.140625" style="41" bestFit="1" customWidth="1"/>
    <col min="13584" max="13584" width="14.140625" style="41" bestFit="1" customWidth="1"/>
    <col min="13585" max="13824" width="11.5703125" style="41"/>
    <col min="13825" max="13825" width="7.140625" style="41" bestFit="1" customWidth="1"/>
    <col min="13826" max="13826" width="5.28515625" style="41" bestFit="1" customWidth="1"/>
    <col min="13827" max="13827" width="43.7109375" style="41" customWidth="1"/>
    <col min="13828" max="13828" width="13.5703125" style="41" customWidth="1"/>
    <col min="13829" max="13829" width="10.140625" style="41" customWidth="1"/>
    <col min="13830" max="13830" width="10" style="41" customWidth="1"/>
    <col min="13831" max="13831" width="6.140625" style="41" bestFit="1" customWidth="1"/>
    <col min="13832" max="13832" width="4.7109375" style="41" customWidth="1"/>
    <col min="13833" max="13833" width="14.85546875" style="41" bestFit="1" customWidth="1"/>
    <col min="13834" max="13834" width="12.85546875" style="41" bestFit="1" customWidth="1"/>
    <col min="13835" max="13835" width="7.7109375" style="41" customWidth="1"/>
    <col min="13836" max="13836" width="18" style="41" customWidth="1"/>
    <col min="13837" max="13837" width="8.28515625" style="41" customWidth="1"/>
    <col min="13838" max="13838" width="16" style="41" customWidth="1"/>
    <col min="13839" max="13839" width="15.140625" style="41" bestFit="1" customWidth="1"/>
    <col min="13840" max="13840" width="14.140625" style="41" bestFit="1" customWidth="1"/>
    <col min="13841" max="14080" width="11.5703125" style="41"/>
    <col min="14081" max="14081" width="7.140625" style="41" bestFit="1" customWidth="1"/>
    <col min="14082" max="14082" width="5.28515625" style="41" bestFit="1" customWidth="1"/>
    <col min="14083" max="14083" width="43.7109375" style="41" customWidth="1"/>
    <col min="14084" max="14084" width="13.5703125" style="41" customWidth="1"/>
    <col min="14085" max="14085" width="10.140625" style="41" customWidth="1"/>
    <col min="14086" max="14086" width="10" style="41" customWidth="1"/>
    <col min="14087" max="14087" width="6.140625" style="41" bestFit="1" customWidth="1"/>
    <col min="14088" max="14088" width="4.7109375" style="41" customWidth="1"/>
    <col min="14089" max="14089" width="14.85546875" style="41" bestFit="1" customWidth="1"/>
    <col min="14090" max="14090" width="12.85546875" style="41" bestFit="1" customWidth="1"/>
    <col min="14091" max="14091" width="7.7109375" style="41" customWidth="1"/>
    <col min="14092" max="14092" width="18" style="41" customWidth="1"/>
    <col min="14093" max="14093" width="8.28515625" style="41" customWidth="1"/>
    <col min="14094" max="14094" width="16" style="41" customWidth="1"/>
    <col min="14095" max="14095" width="15.140625" style="41" bestFit="1" customWidth="1"/>
    <col min="14096" max="14096" width="14.140625" style="41" bestFit="1" customWidth="1"/>
    <col min="14097" max="14336" width="11.5703125" style="41"/>
    <col min="14337" max="14337" width="7.140625" style="41" bestFit="1" customWidth="1"/>
    <col min="14338" max="14338" width="5.28515625" style="41" bestFit="1" customWidth="1"/>
    <col min="14339" max="14339" width="43.7109375" style="41" customWidth="1"/>
    <col min="14340" max="14340" width="13.5703125" style="41" customWidth="1"/>
    <col min="14341" max="14341" width="10.140625" style="41" customWidth="1"/>
    <col min="14342" max="14342" width="10" style="41" customWidth="1"/>
    <col min="14343" max="14343" width="6.140625" style="41" bestFit="1" customWidth="1"/>
    <col min="14344" max="14344" width="4.7109375" style="41" customWidth="1"/>
    <col min="14345" max="14345" width="14.85546875" style="41" bestFit="1" customWidth="1"/>
    <col min="14346" max="14346" width="12.85546875" style="41" bestFit="1" customWidth="1"/>
    <col min="14347" max="14347" width="7.7109375" style="41" customWidth="1"/>
    <col min="14348" max="14348" width="18" style="41" customWidth="1"/>
    <col min="14349" max="14349" width="8.28515625" style="41" customWidth="1"/>
    <col min="14350" max="14350" width="16" style="41" customWidth="1"/>
    <col min="14351" max="14351" width="15.140625" style="41" bestFit="1" customWidth="1"/>
    <col min="14352" max="14352" width="14.140625" style="41" bestFit="1" customWidth="1"/>
    <col min="14353" max="14592" width="11.5703125" style="41"/>
    <col min="14593" max="14593" width="7.140625" style="41" bestFit="1" customWidth="1"/>
    <col min="14594" max="14594" width="5.28515625" style="41" bestFit="1" customWidth="1"/>
    <col min="14595" max="14595" width="43.7109375" style="41" customWidth="1"/>
    <col min="14596" max="14596" width="13.5703125" style="41" customWidth="1"/>
    <col min="14597" max="14597" width="10.140625" style="41" customWidth="1"/>
    <col min="14598" max="14598" width="10" style="41" customWidth="1"/>
    <col min="14599" max="14599" width="6.140625" style="41" bestFit="1" customWidth="1"/>
    <col min="14600" max="14600" width="4.7109375" style="41" customWidth="1"/>
    <col min="14601" max="14601" width="14.85546875" style="41" bestFit="1" customWidth="1"/>
    <col min="14602" max="14602" width="12.85546875" style="41" bestFit="1" customWidth="1"/>
    <col min="14603" max="14603" width="7.7109375" style="41" customWidth="1"/>
    <col min="14604" max="14604" width="18" style="41" customWidth="1"/>
    <col min="14605" max="14605" width="8.28515625" style="41" customWidth="1"/>
    <col min="14606" max="14606" width="16" style="41" customWidth="1"/>
    <col min="14607" max="14607" width="15.140625" style="41" bestFit="1" customWidth="1"/>
    <col min="14608" max="14608" width="14.140625" style="41" bestFit="1" customWidth="1"/>
    <col min="14609" max="14848" width="11.5703125" style="41"/>
    <col min="14849" max="14849" width="7.140625" style="41" bestFit="1" customWidth="1"/>
    <col min="14850" max="14850" width="5.28515625" style="41" bestFit="1" customWidth="1"/>
    <col min="14851" max="14851" width="43.7109375" style="41" customWidth="1"/>
    <col min="14852" max="14852" width="13.5703125" style="41" customWidth="1"/>
    <col min="14853" max="14853" width="10.140625" style="41" customWidth="1"/>
    <col min="14854" max="14854" width="10" style="41" customWidth="1"/>
    <col min="14855" max="14855" width="6.140625" style="41" bestFit="1" customWidth="1"/>
    <col min="14856" max="14856" width="4.7109375" style="41" customWidth="1"/>
    <col min="14857" max="14857" width="14.85546875" style="41" bestFit="1" customWidth="1"/>
    <col min="14858" max="14858" width="12.85546875" style="41" bestFit="1" customWidth="1"/>
    <col min="14859" max="14859" width="7.7109375" style="41" customWidth="1"/>
    <col min="14860" max="14860" width="18" style="41" customWidth="1"/>
    <col min="14861" max="14861" width="8.28515625" style="41" customWidth="1"/>
    <col min="14862" max="14862" width="16" style="41" customWidth="1"/>
    <col min="14863" max="14863" width="15.140625" style="41" bestFit="1" customWidth="1"/>
    <col min="14864" max="14864" width="14.140625" style="41" bestFit="1" customWidth="1"/>
    <col min="14865" max="15104" width="11.5703125" style="41"/>
    <col min="15105" max="15105" width="7.140625" style="41" bestFit="1" customWidth="1"/>
    <col min="15106" max="15106" width="5.28515625" style="41" bestFit="1" customWidth="1"/>
    <col min="15107" max="15107" width="43.7109375" style="41" customWidth="1"/>
    <col min="15108" max="15108" width="13.5703125" style="41" customWidth="1"/>
    <col min="15109" max="15109" width="10.140625" style="41" customWidth="1"/>
    <col min="15110" max="15110" width="10" style="41" customWidth="1"/>
    <col min="15111" max="15111" width="6.140625" style="41" bestFit="1" customWidth="1"/>
    <col min="15112" max="15112" width="4.7109375" style="41" customWidth="1"/>
    <col min="15113" max="15113" width="14.85546875" style="41" bestFit="1" customWidth="1"/>
    <col min="15114" max="15114" width="12.85546875" style="41" bestFit="1" customWidth="1"/>
    <col min="15115" max="15115" width="7.7109375" style="41" customWidth="1"/>
    <col min="15116" max="15116" width="18" style="41" customWidth="1"/>
    <col min="15117" max="15117" width="8.28515625" style="41" customWidth="1"/>
    <col min="15118" max="15118" width="16" style="41" customWidth="1"/>
    <col min="15119" max="15119" width="15.140625" style="41" bestFit="1" customWidth="1"/>
    <col min="15120" max="15120" width="14.140625" style="41" bestFit="1" customWidth="1"/>
    <col min="15121" max="15360" width="11.5703125" style="41"/>
    <col min="15361" max="15361" width="7.140625" style="41" bestFit="1" customWidth="1"/>
    <col min="15362" max="15362" width="5.28515625" style="41" bestFit="1" customWidth="1"/>
    <col min="15363" max="15363" width="43.7109375" style="41" customWidth="1"/>
    <col min="15364" max="15364" width="13.5703125" style="41" customWidth="1"/>
    <col min="15365" max="15365" width="10.140625" style="41" customWidth="1"/>
    <col min="15366" max="15366" width="10" style="41" customWidth="1"/>
    <col min="15367" max="15367" width="6.140625" style="41" bestFit="1" customWidth="1"/>
    <col min="15368" max="15368" width="4.7109375" style="41" customWidth="1"/>
    <col min="15369" max="15369" width="14.85546875" style="41" bestFit="1" customWidth="1"/>
    <col min="15370" max="15370" width="12.85546875" style="41" bestFit="1" customWidth="1"/>
    <col min="15371" max="15371" width="7.7109375" style="41" customWidth="1"/>
    <col min="15372" max="15372" width="18" style="41" customWidth="1"/>
    <col min="15373" max="15373" width="8.28515625" style="41" customWidth="1"/>
    <col min="15374" max="15374" width="16" style="41" customWidth="1"/>
    <col min="15375" max="15375" width="15.140625" style="41" bestFit="1" customWidth="1"/>
    <col min="15376" max="15376" width="14.140625" style="41" bestFit="1" customWidth="1"/>
    <col min="15377" max="15616" width="11.5703125" style="41"/>
    <col min="15617" max="15617" width="7.140625" style="41" bestFit="1" customWidth="1"/>
    <col min="15618" max="15618" width="5.28515625" style="41" bestFit="1" customWidth="1"/>
    <col min="15619" max="15619" width="43.7109375" style="41" customWidth="1"/>
    <col min="15620" max="15620" width="13.5703125" style="41" customWidth="1"/>
    <col min="15621" max="15621" width="10.140625" style="41" customWidth="1"/>
    <col min="15622" max="15622" width="10" style="41" customWidth="1"/>
    <col min="15623" max="15623" width="6.140625" style="41" bestFit="1" customWidth="1"/>
    <col min="15624" max="15624" width="4.7109375" style="41" customWidth="1"/>
    <col min="15625" max="15625" width="14.85546875" style="41" bestFit="1" customWidth="1"/>
    <col min="15626" max="15626" width="12.85546875" style="41" bestFit="1" customWidth="1"/>
    <col min="15627" max="15627" width="7.7109375" style="41" customWidth="1"/>
    <col min="15628" max="15628" width="18" style="41" customWidth="1"/>
    <col min="15629" max="15629" width="8.28515625" style="41" customWidth="1"/>
    <col min="15630" max="15630" width="16" style="41" customWidth="1"/>
    <col min="15631" max="15631" width="15.140625" style="41" bestFit="1" customWidth="1"/>
    <col min="15632" max="15632" width="14.140625" style="41" bestFit="1" customWidth="1"/>
    <col min="15633" max="15872" width="11.5703125" style="41"/>
    <col min="15873" max="15873" width="7.140625" style="41" bestFit="1" customWidth="1"/>
    <col min="15874" max="15874" width="5.28515625" style="41" bestFit="1" customWidth="1"/>
    <col min="15875" max="15875" width="43.7109375" style="41" customWidth="1"/>
    <col min="15876" max="15876" width="13.5703125" style="41" customWidth="1"/>
    <col min="15877" max="15877" width="10.140625" style="41" customWidth="1"/>
    <col min="15878" max="15878" width="10" style="41" customWidth="1"/>
    <col min="15879" max="15879" width="6.140625" style="41" bestFit="1" customWidth="1"/>
    <col min="15880" max="15880" width="4.7109375" style="41" customWidth="1"/>
    <col min="15881" max="15881" width="14.85546875" style="41" bestFit="1" customWidth="1"/>
    <col min="15882" max="15882" width="12.85546875" style="41" bestFit="1" customWidth="1"/>
    <col min="15883" max="15883" width="7.7109375" style="41" customWidth="1"/>
    <col min="15884" max="15884" width="18" style="41" customWidth="1"/>
    <col min="15885" max="15885" width="8.28515625" style="41" customWidth="1"/>
    <col min="15886" max="15886" width="16" style="41" customWidth="1"/>
    <col min="15887" max="15887" width="15.140625" style="41" bestFit="1" customWidth="1"/>
    <col min="15888" max="15888" width="14.140625" style="41" bestFit="1" customWidth="1"/>
    <col min="15889" max="16128" width="11.5703125" style="41"/>
    <col min="16129" max="16129" width="7.140625" style="41" bestFit="1" customWidth="1"/>
    <col min="16130" max="16130" width="5.28515625" style="41" bestFit="1" customWidth="1"/>
    <col min="16131" max="16131" width="43.7109375" style="41" customWidth="1"/>
    <col min="16132" max="16132" width="13.5703125" style="41" customWidth="1"/>
    <col min="16133" max="16133" width="10.140625" style="41" customWidth="1"/>
    <col min="16134" max="16134" width="10" style="41" customWidth="1"/>
    <col min="16135" max="16135" width="6.140625" style="41" bestFit="1" customWidth="1"/>
    <col min="16136" max="16136" width="4.7109375" style="41" customWidth="1"/>
    <col min="16137" max="16137" width="14.85546875" style="41" bestFit="1" customWidth="1"/>
    <col min="16138" max="16138" width="12.85546875" style="41" bestFit="1" customWidth="1"/>
    <col min="16139" max="16139" width="7.7109375" style="41" customWidth="1"/>
    <col min="16140" max="16140" width="18" style="41" customWidth="1"/>
    <col min="16141" max="16141" width="8.28515625" style="41" customWidth="1"/>
    <col min="16142" max="16142" width="16" style="41" customWidth="1"/>
    <col min="16143" max="16143" width="15.140625" style="41" bestFit="1" customWidth="1"/>
    <col min="16144" max="16144" width="14.140625" style="41" bestFit="1" customWidth="1"/>
    <col min="16145" max="16384" width="11.5703125" style="41"/>
  </cols>
  <sheetData>
    <row r="1" spans="1:15" ht="7.5" customHeight="1" thickBot="1"/>
    <row r="2" spans="1:15">
      <c r="B2" s="461" t="s">
        <v>97</v>
      </c>
      <c r="C2" s="462"/>
      <c r="D2" s="462"/>
      <c r="E2" s="462"/>
      <c r="F2" s="462"/>
      <c r="G2" s="462"/>
      <c r="H2" s="462"/>
      <c r="I2" s="463"/>
      <c r="J2" s="42"/>
      <c r="K2" s="42"/>
      <c r="L2" s="43"/>
    </row>
    <row r="3" spans="1:15">
      <c r="B3" s="464" t="s">
        <v>100</v>
      </c>
      <c r="C3" s="465"/>
      <c r="D3" s="465"/>
      <c r="E3" s="465"/>
      <c r="F3" s="465"/>
      <c r="G3" s="465"/>
      <c r="H3" s="465"/>
      <c r="I3" s="466"/>
      <c r="J3" s="44"/>
      <c r="K3" s="44"/>
      <c r="L3" s="45"/>
    </row>
    <row r="4" spans="1:15">
      <c r="B4" s="464" t="s">
        <v>2</v>
      </c>
      <c r="C4" s="465"/>
      <c r="D4" s="465"/>
      <c r="E4" s="465"/>
      <c r="F4" s="465"/>
      <c r="G4" s="465"/>
      <c r="H4" s="465"/>
      <c r="I4" s="466"/>
      <c r="J4" s="44"/>
      <c r="K4" s="44"/>
      <c r="L4" s="45"/>
    </row>
    <row r="5" spans="1:15" ht="13.9" thickBot="1">
      <c r="B5" s="467" t="s">
        <v>3</v>
      </c>
      <c r="C5" s="468"/>
      <c r="D5" s="468"/>
      <c r="E5" s="468"/>
      <c r="F5" s="468"/>
      <c r="G5" s="468"/>
      <c r="H5" s="468"/>
      <c r="I5" s="469"/>
      <c r="J5" s="470" t="s">
        <v>100</v>
      </c>
      <c r="K5" s="471"/>
      <c r="L5" s="472"/>
    </row>
    <row r="6" spans="1:15" ht="43.5" customHeight="1" thickBot="1">
      <c r="B6" s="455" t="s">
        <v>101</v>
      </c>
      <c r="C6" s="456"/>
      <c r="D6" s="548" t="s">
        <v>5</v>
      </c>
      <c r="E6" s="549"/>
      <c r="F6" s="549"/>
      <c r="G6" s="549"/>
      <c r="H6" s="549"/>
      <c r="I6" s="549"/>
      <c r="J6" s="530"/>
      <c r="K6" s="530"/>
      <c r="L6" s="531"/>
    </row>
    <row r="7" spans="1:15" ht="13.9" thickBot="1">
      <c r="A7" s="41"/>
      <c r="B7" s="105"/>
      <c r="C7" s="46"/>
      <c r="D7" s="46"/>
      <c r="E7" s="46"/>
      <c r="F7" s="46"/>
      <c r="G7" s="46"/>
      <c r="H7" s="46"/>
      <c r="I7" s="46"/>
      <c r="J7" s="46"/>
      <c r="K7" s="46"/>
      <c r="L7" s="106"/>
    </row>
    <row r="8" spans="1:15" ht="13.9" thickBot="1">
      <c r="A8" s="41"/>
      <c r="B8" s="473" t="s">
        <v>223</v>
      </c>
      <c r="C8" s="474"/>
      <c r="D8" s="474"/>
      <c r="E8" s="474"/>
      <c r="F8" s="474"/>
      <c r="G8" s="474"/>
      <c r="H8" s="474"/>
      <c r="I8" s="474"/>
      <c r="J8" s="474"/>
      <c r="K8" s="474"/>
      <c r="L8" s="475"/>
    </row>
    <row r="9" spans="1:15">
      <c r="B9" s="476" t="s">
        <v>224</v>
      </c>
      <c r="C9" s="477"/>
      <c r="D9" s="477"/>
      <c r="E9" s="478">
        <f>[120]PMT!Q36</f>
        <v>281488882</v>
      </c>
      <c r="F9" s="479"/>
      <c r="G9" s="480"/>
      <c r="H9" s="47"/>
      <c r="I9" s="48" t="s">
        <v>105</v>
      </c>
      <c r="J9" s="481"/>
      <c r="K9" s="481"/>
      <c r="L9" s="482"/>
    </row>
    <row r="10" spans="1:15" ht="13.9" thickBot="1">
      <c r="B10" s="483" t="s">
        <v>106</v>
      </c>
      <c r="C10" s="484"/>
      <c r="D10" s="484"/>
      <c r="E10" s="165">
        <v>3</v>
      </c>
      <c r="F10" s="484" t="s">
        <v>8</v>
      </c>
      <c r="G10" s="485"/>
      <c r="H10" s="49"/>
      <c r="I10" s="50" t="s">
        <v>107</v>
      </c>
      <c r="J10" s="486"/>
      <c r="K10" s="486"/>
      <c r="L10" s="487"/>
    </row>
    <row r="11" spans="1:15">
      <c r="B11" s="107"/>
      <c r="L11" s="108"/>
    </row>
    <row r="12" spans="1:15" s="2" customFormat="1" ht="12.75" customHeight="1">
      <c r="A12" s="8"/>
      <c r="B12" s="490" t="s">
        <v>190</v>
      </c>
      <c r="C12" s="491"/>
      <c r="D12" s="491"/>
      <c r="E12" s="491"/>
      <c r="F12" s="491"/>
      <c r="G12" s="491"/>
      <c r="H12" s="491"/>
      <c r="I12" s="491"/>
      <c r="J12" s="491"/>
      <c r="K12" s="491"/>
      <c r="L12" s="492"/>
    </row>
    <row r="13" spans="1:15" s="9" customFormat="1" ht="10.15">
      <c r="A13" s="3"/>
      <c r="B13" s="109">
        <v>3.1</v>
      </c>
      <c r="C13" s="493" t="s">
        <v>109</v>
      </c>
      <c r="D13" s="493"/>
      <c r="E13" s="493"/>
      <c r="F13" s="493"/>
      <c r="G13" s="493"/>
      <c r="H13" s="493"/>
      <c r="I13" s="493"/>
      <c r="J13" s="493"/>
      <c r="K13" s="493"/>
      <c r="L13" s="494"/>
    </row>
    <row r="14" spans="1:15" s="9" customFormat="1" ht="10.15">
      <c r="A14" s="3"/>
      <c r="B14" s="110" t="s">
        <v>110</v>
      </c>
      <c r="C14" s="495" t="s">
        <v>111</v>
      </c>
      <c r="D14" s="496"/>
      <c r="E14" s="10"/>
      <c r="F14" s="11"/>
      <c r="G14" s="497"/>
      <c r="H14" s="497"/>
      <c r="I14" s="12"/>
      <c r="J14" s="495" t="s">
        <v>112</v>
      </c>
      <c r="K14" s="498"/>
      <c r="L14" s="111" t="s">
        <v>113</v>
      </c>
    </row>
    <row r="15" spans="1:15" s="2" customFormat="1" ht="10.15">
      <c r="A15" s="3"/>
      <c r="B15" s="112">
        <f>B13+0.001</f>
        <v>3.101</v>
      </c>
      <c r="C15" s="51" t="s">
        <v>114</v>
      </c>
      <c r="D15" s="52"/>
      <c r="E15" s="52"/>
      <c r="F15" s="52"/>
      <c r="G15" s="52"/>
      <c r="H15" s="52"/>
      <c r="I15" s="53"/>
      <c r="J15" s="499">
        <v>0.05</v>
      </c>
      <c r="K15" s="500"/>
      <c r="L15" s="113">
        <f>ROUND($E$9*J15,0)</f>
        <v>14074444</v>
      </c>
      <c r="N15" s="585"/>
      <c r="O15" s="585"/>
    </row>
    <row r="16" spans="1:15" s="2" customFormat="1" ht="10.15">
      <c r="A16" s="3"/>
      <c r="B16" s="112">
        <f>B15+0.001</f>
        <v>3.1019999999999999</v>
      </c>
      <c r="C16" s="51" t="s">
        <v>115</v>
      </c>
      <c r="D16" s="52"/>
      <c r="E16" s="52"/>
      <c r="F16" s="52"/>
      <c r="G16" s="52"/>
      <c r="H16" s="52"/>
      <c r="I16" s="53"/>
      <c r="J16" s="499">
        <f>6.9/1000</f>
        <v>6.9000000000000008E-3</v>
      </c>
      <c r="K16" s="500"/>
      <c r="L16" s="113">
        <f>ROUND($E$9*J16,0)</f>
        <v>1942273</v>
      </c>
      <c r="N16" s="585"/>
      <c r="O16" s="585"/>
    </row>
    <row r="17" spans="1:16" s="2" customFormat="1" ht="10.15">
      <c r="A17" s="3"/>
      <c r="B17" s="112">
        <f>B16+0.001</f>
        <v>3.1029999999999998</v>
      </c>
      <c r="C17" s="51" t="s">
        <v>116</v>
      </c>
      <c r="D17" s="52"/>
      <c r="E17" s="52"/>
      <c r="F17" s="52"/>
      <c r="G17" s="52"/>
      <c r="H17" s="52"/>
      <c r="I17" s="53"/>
      <c r="J17" s="499">
        <f>(4/1000)</f>
        <v>4.0000000000000001E-3</v>
      </c>
      <c r="K17" s="500"/>
      <c r="L17" s="113">
        <f>ROUND($E$9*J17,0)</f>
        <v>1125956</v>
      </c>
      <c r="N17" s="585"/>
      <c r="O17" s="585"/>
    </row>
    <row r="18" spans="1:16" s="2" customFormat="1" ht="11.25" customHeight="1">
      <c r="A18" s="3"/>
      <c r="B18" s="112">
        <f>B17+0.001</f>
        <v>3.1039999999999996</v>
      </c>
      <c r="C18" s="51" t="s">
        <v>117</v>
      </c>
      <c r="D18" s="52"/>
      <c r="E18" s="52"/>
      <c r="F18" s="52"/>
      <c r="G18" s="52"/>
      <c r="H18" s="52"/>
      <c r="I18" s="53"/>
      <c r="J18" s="499">
        <v>0.02</v>
      </c>
      <c r="K18" s="500"/>
      <c r="L18" s="113">
        <f>ROUND($E$9*J18,0)</f>
        <v>5629778</v>
      </c>
      <c r="N18" s="585"/>
      <c r="O18" s="585"/>
    </row>
    <row r="19" spans="1:16" s="2" customFormat="1" ht="10.15">
      <c r="A19" s="3"/>
      <c r="B19" s="112">
        <f>B18+0.001</f>
        <v>3.1049999999999995</v>
      </c>
      <c r="C19" s="51" t="s">
        <v>118</v>
      </c>
      <c r="D19" s="52"/>
      <c r="E19" s="52"/>
      <c r="F19" s="52"/>
      <c r="G19" s="52"/>
      <c r="H19" s="52"/>
      <c r="I19" s="53"/>
      <c r="J19" s="499">
        <v>5.0000000000000001E-3</v>
      </c>
      <c r="K19" s="500"/>
      <c r="L19" s="113">
        <f>ROUND($E$9*J19,0)</f>
        <v>1407444</v>
      </c>
      <c r="N19" s="585"/>
      <c r="O19" s="585"/>
    </row>
    <row r="20" spans="1:16" s="2" customFormat="1" ht="10.15">
      <c r="A20" s="3"/>
      <c r="B20" s="114"/>
      <c r="C20" s="501" t="s">
        <v>119</v>
      </c>
      <c r="D20" s="502"/>
      <c r="E20" s="502"/>
      <c r="F20" s="502"/>
      <c r="G20" s="502"/>
      <c r="H20" s="502"/>
      <c r="I20" s="502"/>
      <c r="J20" s="502"/>
      <c r="K20" s="503"/>
      <c r="L20" s="115">
        <f>SUM(L15:L19)</f>
        <v>24179895</v>
      </c>
      <c r="O20" s="13"/>
    </row>
    <row r="21" spans="1:16" s="2" customFormat="1" ht="10.15">
      <c r="A21" s="3"/>
      <c r="B21" s="114"/>
      <c r="C21" s="14"/>
      <c r="D21" s="14"/>
      <c r="E21" s="14"/>
      <c r="F21" s="14"/>
      <c r="G21" s="14"/>
      <c r="H21" s="14"/>
      <c r="I21" s="14"/>
      <c r="J21" s="14"/>
      <c r="K21" s="14"/>
      <c r="L21" s="116"/>
    </row>
    <row r="22" spans="1:16" s="2" customFormat="1" ht="10.15">
      <c r="A22" s="3"/>
      <c r="B22" s="109">
        <f>B13+0.1</f>
        <v>3.2</v>
      </c>
      <c r="C22" s="488" t="s">
        <v>120</v>
      </c>
      <c r="D22" s="488"/>
      <c r="E22" s="488"/>
      <c r="F22" s="488"/>
      <c r="G22" s="488"/>
      <c r="H22" s="488"/>
      <c r="I22" s="488"/>
      <c r="J22" s="488"/>
      <c r="K22" s="488"/>
      <c r="L22" s="489"/>
    </row>
    <row r="23" spans="1:16" s="1" customFormat="1" ht="20.45">
      <c r="A23" s="3"/>
      <c r="B23" s="110" t="s">
        <v>110</v>
      </c>
      <c r="C23" s="504" t="s">
        <v>111</v>
      </c>
      <c r="D23" s="504"/>
      <c r="E23" s="505" t="s">
        <v>121</v>
      </c>
      <c r="F23" s="506"/>
      <c r="G23" s="495" t="s">
        <v>122</v>
      </c>
      <c r="H23" s="498"/>
      <c r="I23" s="164" t="s">
        <v>123</v>
      </c>
      <c r="J23" s="495" t="s">
        <v>124</v>
      </c>
      <c r="K23" s="498"/>
      <c r="L23" s="111" t="s">
        <v>113</v>
      </c>
    </row>
    <row r="24" spans="1:16" s="2" customFormat="1" ht="12.75" customHeight="1">
      <c r="A24" s="3"/>
      <c r="B24" s="112">
        <f>B22+0.001</f>
        <v>3.2010000000000001</v>
      </c>
      <c r="C24" s="15" t="s">
        <v>125</v>
      </c>
      <c r="D24" s="507" t="s">
        <v>126</v>
      </c>
      <c r="E24" s="509">
        <f>E9</f>
        <v>281488882</v>
      </c>
      <c r="F24" s="510"/>
      <c r="G24" s="511">
        <v>0.1</v>
      </c>
      <c r="H24" s="511"/>
      <c r="I24" s="16">
        <v>12</v>
      </c>
      <c r="J24" s="499">
        <v>4.0000000000000001E-3</v>
      </c>
      <c r="K24" s="500"/>
      <c r="L24" s="113">
        <f>(((((E24*G24)*J24)/12)*I24)+2500)*1.19</f>
        <v>136963.70783200004</v>
      </c>
    </row>
    <row r="25" spans="1:16" s="2" customFormat="1" ht="12.75" customHeight="1">
      <c r="A25" s="3"/>
      <c r="B25" s="112">
        <f>B24+0.001</f>
        <v>3.202</v>
      </c>
      <c r="C25" s="15" t="s">
        <v>127</v>
      </c>
      <c r="D25" s="508"/>
      <c r="E25" s="509">
        <f>E9*0.3</f>
        <v>84446664.599999994</v>
      </c>
      <c r="F25" s="510"/>
      <c r="G25" s="511">
        <v>1</v>
      </c>
      <c r="H25" s="511"/>
      <c r="I25" s="16">
        <v>6</v>
      </c>
      <c r="J25" s="499">
        <v>4.0000000000000001E-3</v>
      </c>
      <c r="K25" s="500"/>
      <c r="L25" s="113">
        <f>(((((E25*G25)*J25)/12)*I25)+2500)*1.19</f>
        <v>203958.06174799998</v>
      </c>
    </row>
    <row r="26" spans="1:16" s="2" customFormat="1" ht="12.75" customHeight="1">
      <c r="A26" s="3"/>
      <c r="B26" s="112">
        <f>B25+0.001</f>
        <v>3.2029999999999998</v>
      </c>
      <c r="C26" s="15" t="s">
        <v>128</v>
      </c>
      <c r="D26" s="508"/>
      <c r="E26" s="509">
        <f>E9</f>
        <v>281488882</v>
      </c>
      <c r="F26" s="510"/>
      <c r="G26" s="511">
        <v>0.05</v>
      </c>
      <c r="H26" s="511"/>
      <c r="I26" s="16">
        <v>42</v>
      </c>
      <c r="J26" s="499">
        <v>3.0000000000000001E-3</v>
      </c>
      <c r="K26" s="500"/>
      <c r="L26" s="113">
        <f>(((((E26*G26)*J26)/12)*I26)+2500)*1.19</f>
        <v>178835.1790295</v>
      </c>
      <c r="O26" s="54"/>
      <c r="P26" s="54"/>
    </row>
    <row r="27" spans="1:16" s="2" customFormat="1" ht="12">
      <c r="A27" s="3"/>
      <c r="B27" s="112">
        <f>B26+0.001</f>
        <v>3.2039999999999997</v>
      </c>
      <c r="C27" s="15" t="s">
        <v>129</v>
      </c>
      <c r="D27" s="508"/>
      <c r="E27" s="509">
        <f>E9</f>
        <v>281488882</v>
      </c>
      <c r="F27" s="510"/>
      <c r="G27" s="511">
        <v>0.3</v>
      </c>
      <c r="H27" s="511"/>
      <c r="I27" s="16">
        <v>60</v>
      </c>
      <c r="J27" s="499">
        <v>4.0000000000000001E-3</v>
      </c>
      <c r="K27" s="500"/>
      <c r="L27" s="113">
        <f>(((((E27*G27)*J27)/12)*I27)+2500)*1.19</f>
        <v>2012805.6174799998</v>
      </c>
      <c r="N27" s="4"/>
      <c r="O27" s="55"/>
      <c r="P27" s="54"/>
    </row>
    <row r="28" spans="1:16" s="2" customFormat="1" ht="30.75" customHeight="1">
      <c r="A28" s="3"/>
      <c r="B28" s="112">
        <f>B27+0.001</f>
        <v>3.2049999999999996</v>
      </c>
      <c r="C28" s="17" t="s">
        <v>130</v>
      </c>
      <c r="D28" s="56" t="s">
        <v>131</v>
      </c>
      <c r="E28" s="509">
        <f>200*1300000</f>
        <v>260000000</v>
      </c>
      <c r="F28" s="510"/>
      <c r="G28" s="511" t="s">
        <v>132</v>
      </c>
      <c r="H28" s="511"/>
      <c r="I28" s="16">
        <v>6</v>
      </c>
      <c r="J28" s="499">
        <v>4.0000000000000001E-3</v>
      </c>
      <c r="K28" s="500"/>
      <c r="L28" s="113">
        <f>((((E28*J28)/12)*I28)+2500)*1.19</f>
        <v>621775</v>
      </c>
      <c r="N28" s="4"/>
      <c r="O28" s="4"/>
      <c r="P28" s="57"/>
    </row>
    <row r="29" spans="1:16">
      <c r="B29" s="107"/>
      <c r="L29" s="108"/>
    </row>
    <row r="30" spans="1:16" s="2" customFormat="1" ht="10.15">
      <c r="A30" s="3"/>
      <c r="B30" s="114"/>
      <c r="C30" s="501" t="s">
        <v>133</v>
      </c>
      <c r="D30" s="502"/>
      <c r="E30" s="502"/>
      <c r="F30" s="502"/>
      <c r="G30" s="502"/>
      <c r="H30" s="502"/>
      <c r="I30" s="502"/>
      <c r="J30" s="502"/>
      <c r="K30" s="503"/>
      <c r="L30" s="115">
        <f>ROUND((SUM(L24:L28)),0)</f>
        <v>3154338</v>
      </c>
    </row>
    <row r="31" spans="1:16" s="2" customFormat="1" ht="10.15">
      <c r="A31" s="3"/>
      <c r="B31" s="114"/>
      <c r="C31" s="512"/>
      <c r="D31" s="512"/>
      <c r="E31" s="512"/>
      <c r="F31" s="512"/>
      <c r="G31" s="512"/>
      <c r="H31" s="512"/>
      <c r="I31" s="512"/>
      <c r="J31" s="512"/>
      <c r="K31" s="512"/>
      <c r="L31" s="513"/>
      <c r="N31" s="58"/>
    </row>
    <row r="32" spans="1:16" s="2" customFormat="1" ht="10.15">
      <c r="A32" s="3"/>
      <c r="B32" s="114"/>
      <c r="C32" s="5" t="s">
        <v>134</v>
      </c>
      <c r="D32" s="6"/>
      <c r="E32" s="6"/>
      <c r="F32" s="6"/>
      <c r="G32" s="6"/>
      <c r="H32" s="6"/>
      <c r="I32" s="6"/>
      <c r="J32" s="6"/>
      <c r="K32" s="7"/>
      <c r="L32" s="115">
        <f>L20+L30</f>
        <v>27334233</v>
      </c>
    </row>
    <row r="33" spans="1:16" s="2" customFormat="1">
      <c r="A33" s="3"/>
      <c r="B33" s="114"/>
      <c r="C33" s="5" t="s">
        <v>135</v>
      </c>
      <c r="D33" s="6"/>
      <c r="E33" s="6"/>
      <c r="F33" s="6"/>
      <c r="G33" s="6"/>
      <c r="H33" s="6"/>
      <c r="I33" s="6"/>
      <c r="J33" s="6"/>
      <c r="K33" s="7"/>
      <c r="L33" s="117">
        <f>L32/E9</f>
        <v>9.7105906300057707E-2</v>
      </c>
    </row>
    <row r="34" spans="1:16" s="2" customFormat="1" ht="10.15">
      <c r="A34" s="3"/>
      <c r="B34" s="114"/>
      <c r="C34" s="512"/>
      <c r="D34" s="512"/>
      <c r="E34" s="512"/>
      <c r="F34" s="512"/>
      <c r="G34" s="512"/>
      <c r="H34" s="512"/>
      <c r="I34" s="512"/>
      <c r="J34" s="512"/>
      <c r="K34" s="512"/>
      <c r="L34" s="513"/>
    </row>
    <row r="35" spans="1:16" s="2" customFormat="1" ht="10.15">
      <c r="A35" s="3"/>
      <c r="B35" s="114"/>
      <c r="C35" s="5" t="s">
        <v>136</v>
      </c>
      <c r="D35" s="6"/>
      <c r="E35" s="6"/>
      <c r="F35" s="6"/>
      <c r="G35" s="6"/>
      <c r="H35" s="6"/>
      <c r="I35" s="6"/>
      <c r="J35" s="6"/>
      <c r="K35" s="7"/>
      <c r="L35" s="118">
        <f>L33</f>
        <v>9.7105906300057707E-2</v>
      </c>
    </row>
    <row r="36" spans="1:16" s="1" customFormat="1" ht="10.15">
      <c r="A36" s="9"/>
      <c r="B36" s="119"/>
      <c r="C36" s="5" t="s">
        <v>137</v>
      </c>
      <c r="D36" s="6"/>
      <c r="E36" s="6"/>
      <c r="F36" s="6"/>
      <c r="G36" s="6"/>
      <c r="H36" s="6"/>
      <c r="I36" s="6"/>
      <c r="J36" s="6"/>
      <c r="K36" s="7"/>
      <c r="L36" s="118">
        <f>'[118]AIU OBRA'!L72</f>
        <v>0.01</v>
      </c>
      <c r="O36" s="59"/>
      <c r="P36" s="18"/>
    </row>
    <row r="37" spans="1:16" s="1" customFormat="1" ht="10.15">
      <c r="A37" s="9"/>
      <c r="B37" s="119"/>
      <c r="C37" s="5" t="s">
        <v>138</v>
      </c>
      <c r="D37" s="6"/>
      <c r="E37" s="6"/>
      <c r="F37" s="6"/>
      <c r="G37" s="6"/>
      <c r="H37" s="6"/>
      <c r="I37" s="6"/>
      <c r="J37" s="6"/>
      <c r="K37" s="7"/>
      <c r="L37" s="118">
        <v>0.05</v>
      </c>
    </row>
    <row r="38" spans="1:16" s="2" customFormat="1" ht="10.15">
      <c r="A38" s="3"/>
      <c r="B38" s="114"/>
      <c r="C38" s="512"/>
      <c r="D38" s="512"/>
      <c r="E38" s="512"/>
      <c r="F38" s="512"/>
      <c r="G38" s="512"/>
      <c r="H38" s="512"/>
      <c r="I38" s="512"/>
      <c r="J38" s="512"/>
      <c r="K38" s="512"/>
      <c r="L38" s="513"/>
      <c r="M38" s="19"/>
    </row>
    <row r="39" spans="1:16" s="2" customFormat="1">
      <c r="A39" s="3"/>
      <c r="B39" s="114"/>
      <c r="C39" s="5" t="s">
        <v>139</v>
      </c>
      <c r="D39" s="6"/>
      <c r="E39" s="6"/>
      <c r="F39" s="6"/>
      <c r="G39" s="6"/>
      <c r="H39" s="6"/>
      <c r="I39" s="6"/>
      <c r="J39" s="6"/>
      <c r="K39" s="20"/>
      <c r="L39" s="120">
        <f>SUM(L35:L37)</f>
        <v>0.15710590630005772</v>
      </c>
      <c r="M39" s="60"/>
    </row>
    <row r="40" spans="1:16" s="2" customFormat="1" ht="13.9" thickBot="1">
      <c r="A40" s="3"/>
      <c r="B40" s="121"/>
      <c r="C40" s="122"/>
      <c r="D40" s="122"/>
      <c r="E40" s="122"/>
      <c r="F40" s="122"/>
      <c r="G40" s="123"/>
      <c r="H40" s="123"/>
      <c r="I40" s="123"/>
      <c r="J40" s="123"/>
      <c r="K40" s="123"/>
      <c r="L40" s="124"/>
    </row>
    <row r="41" spans="1:16" s="2" customFormat="1" ht="10.15">
      <c r="A41" s="3"/>
      <c r="B41" s="3"/>
      <c r="D41" s="550"/>
      <c r="E41" s="550"/>
      <c r="F41" s="550"/>
      <c r="G41" s="550"/>
      <c r="H41" s="550"/>
      <c r="I41" s="550"/>
      <c r="J41" s="550"/>
      <c r="K41" s="550"/>
      <c r="L41" s="550"/>
    </row>
    <row r="42" spans="1:16" s="2" customFormat="1" ht="10.15">
      <c r="A42" s="3"/>
      <c r="B42" s="3"/>
      <c r="D42" s="550"/>
      <c r="E42" s="550"/>
      <c r="F42" s="550"/>
      <c r="G42" s="550"/>
      <c r="H42" s="550"/>
      <c r="I42" s="550"/>
      <c r="J42" s="550"/>
      <c r="K42" s="550"/>
      <c r="L42" s="550"/>
    </row>
    <row r="43" spans="1:16" s="2" customFormat="1" ht="10.15">
      <c r="A43" s="3"/>
      <c r="B43" s="3"/>
      <c r="D43" s="550"/>
      <c r="E43" s="550"/>
      <c r="F43" s="550"/>
      <c r="G43" s="550"/>
      <c r="H43" s="550"/>
      <c r="I43" s="550"/>
      <c r="J43" s="550"/>
      <c r="K43" s="550"/>
      <c r="L43" s="550"/>
    </row>
  </sheetData>
  <mergeCells count="58">
    <mergeCell ref="B6:C6"/>
    <mergeCell ref="D6:L6"/>
    <mergeCell ref="B2:I2"/>
    <mergeCell ref="B3:I3"/>
    <mergeCell ref="B4:I4"/>
    <mergeCell ref="B5:I5"/>
    <mergeCell ref="J5:L5"/>
    <mergeCell ref="B8:L8"/>
    <mergeCell ref="B9:D9"/>
    <mergeCell ref="E9:G9"/>
    <mergeCell ref="J9:L9"/>
    <mergeCell ref="B10:D10"/>
    <mergeCell ref="F10:G10"/>
    <mergeCell ref="J10:L10"/>
    <mergeCell ref="J18:K18"/>
    <mergeCell ref="N18:O18"/>
    <mergeCell ref="B12:L12"/>
    <mergeCell ref="C13:L13"/>
    <mergeCell ref="C14:D14"/>
    <mergeCell ref="G14:H14"/>
    <mergeCell ref="J14:K14"/>
    <mergeCell ref="J15:K15"/>
    <mergeCell ref="N15:O15"/>
    <mergeCell ref="J16:K16"/>
    <mergeCell ref="N16:O16"/>
    <mergeCell ref="J17:K17"/>
    <mergeCell ref="N17:O17"/>
    <mergeCell ref="J19:K19"/>
    <mergeCell ref="N19:O19"/>
    <mergeCell ref="C20:K20"/>
    <mergeCell ref="C22:L22"/>
    <mergeCell ref="C23:D23"/>
    <mergeCell ref="E23:F23"/>
    <mergeCell ref="G23:H23"/>
    <mergeCell ref="J23:K23"/>
    <mergeCell ref="D24:D27"/>
    <mergeCell ref="E24:F24"/>
    <mergeCell ref="G24:H24"/>
    <mergeCell ref="J24:K24"/>
    <mergeCell ref="E25:F25"/>
    <mergeCell ref="G25:H25"/>
    <mergeCell ref="J25:K25"/>
    <mergeCell ref="E26:F26"/>
    <mergeCell ref="G26:H26"/>
    <mergeCell ref="J26:K26"/>
    <mergeCell ref="E27:F27"/>
    <mergeCell ref="G27:H27"/>
    <mergeCell ref="J27:K27"/>
    <mergeCell ref="E28:F28"/>
    <mergeCell ref="G28:H28"/>
    <mergeCell ref="J28:K28"/>
    <mergeCell ref="D43:L43"/>
    <mergeCell ref="C30:K30"/>
    <mergeCell ref="C31:L31"/>
    <mergeCell ref="C34:L34"/>
    <mergeCell ref="C38:L38"/>
    <mergeCell ref="D41:L41"/>
    <mergeCell ref="D42:L42"/>
  </mergeCells>
  <printOptions horizontalCentered="1" verticalCentered="1"/>
  <pageMargins left="0.70866141732283472" right="0.70866141732283472" top="0.74803149606299213" bottom="0.74803149606299213" header="0.31496062992125984" footer="0.31496062992125984"/>
  <pageSetup scale="84"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ColWidth="11.42578125" defaultRowHeight="13.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Leonardo Alberto Hernandez Penagos</dc:creator>
  <cp:keywords/>
  <dc:description/>
  <cp:lastModifiedBy>German Daniel Bernal Camacho</cp:lastModifiedBy>
  <cp:revision/>
  <dcterms:created xsi:type="dcterms:W3CDTF">2023-01-02T15:45:15Z</dcterms:created>
  <dcterms:modified xsi:type="dcterms:W3CDTF">2025-08-22T17:05:09Z</dcterms:modified>
  <cp:category/>
  <cp:contentStatus/>
</cp:coreProperties>
</file>