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lady 2025\FORMULACION MANTENIMIENTO DE PARQUES SANTA FE\OBRA\2.1. PRESUPUESTO_ajustado al 5 agosto 2025\"/>
    </mc:Choice>
  </mc:AlternateContent>
  <bookViews>
    <workbookView xWindow="0" yWindow="0" windowWidth="23040" windowHeight="9264"/>
  </bookViews>
  <sheets>
    <sheet name="AIU OBRA" sheetId="1" r:id="rId1"/>
    <sheet name="F.M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0" hidden="1">{#N/A,#N/A,TRUE,"1842CWN0"}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localSheetId="0" hidden="1">#REF!</definedName>
    <definedName name="_Fill" hidden="1">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11" hidden="1">[22]INST!#REF!</definedName>
    <definedName name="_Key2" localSheetId="0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localSheetId="0" hidden="1">255</definedName>
    <definedName name="_Order1" hidden="1">0</definedName>
    <definedName name="_Order2" hidden="1">255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localSheetId="0" hidden="1">'[23]7422CW00'!#REF!</definedName>
    <definedName name="_Parse_Out" hidden="1">'[3]7422CW00'!#REF!</definedName>
    <definedName name="_PJ50" localSheetId="0">#REF!</definedName>
    <definedName name="_PJ50">#REF!</definedName>
    <definedName name="_pj51" localSheetId="0">#REF!</definedName>
    <definedName name="_pj51">#REF!</definedName>
    <definedName name="_PMT5671">[24]MEMORIAS!#REF!</definedName>
    <definedName name="_PMT5805">[24]MEMORIAS!#REF!</definedName>
    <definedName name="_PMT5806">[24]MEMORIAS!#REF!</definedName>
    <definedName name="_PMT5815">[24]MEMORIAS!#REF!</definedName>
    <definedName name="_PMT5820">[24]MEMORIAS!#REF!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gression_Int" hidden="1">1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0" hidden="1">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'[25]DUB-823'!#REF!</definedName>
    <definedName name="A_1">#REF!</definedName>
    <definedName name="A_impresión_IM">#REF!</definedName>
    <definedName name="A18A200">[26]ESPEC!#REF!</definedName>
    <definedName name="a2a" hidden="1">{"TAB1",#N/A,TRUE,"GENERAL";"TAB2",#N/A,TRUE,"GENERAL";"TAB3",#N/A,TRUE,"GENERAL";"TAB4",#N/A,TRUE,"GENERAL";"TAB5",#N/A,TRUE,"GENERAL"}</definedName>
    <definedName name="AA" localSheetId="0" hidden="1">{#N/A,#N/A,TRUE,"INGENIERIA";#N/A,#N/A,TRUE,"COMPRAS";#N/A,#N/A,TRUE,"DIRECCION";#N/A,#N/A,TRUE,"RESUMEN"}</definedName>
    <definedName name="aa">[0]!ERR</definedName>
    <definedName name="AAA" localSheetId="0">#REF!</definedName>
    <definedName name="AAA">[0]!ERR</definedName>
    <definedName name="aaaaaa">[27]otros!$C$5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0" hidden="1">{#N/A,#N/A,TRUE,"INGENIERIA";#N/A,#N/A,TRUE,"COMPRAS";#N/A,#N/A,TRUE,"DIRECCION";#N/A,#N/A,TRUE,"RESUMEN"}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0">#REF!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G">[6]AASHTO!$A$2:$F$5</definedName>
    <definedName name="absc1">[28]!absc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'[29]Reservas de Petróleo'!$A$2,'[29]Reservas de Petróleo'!$A$1,'[29]Reservas de Petróleo'!$D$4,'[29]Reservas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[27]otros!$C$2</definedName>
    <definedName name="administrador">[30]Informacion!$B$15</definedName>
    <definedName name="ADMON">#REF!</definedName>
    <definedName name="ADMON1">#REF!</definedName>
    <definedName name="adoc1">[28]!absc</definedName>
    <definedName name="ADOC125">[31]!absc</definedName>
    <definedName name="adoq">[32]!absc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[33]!absc</definedName>
    <definedName name="AlcanceProyecto">#REF!</definedName>
    <definedName name="ALM">#REF!</definedName>
    <definedName name="ALTO">[34]Tabla!$A$1:$A$5</definedName>
    <definedName name="Amount">#REF!</definedName>
    <definedName name="ANCLAJE">'[35]MC SF GAVIONES'!#REF!</definedName>
    <definedName name="AND">#REF!</definedName>
    <definedName name="Andenes" localSheetId="0" hidden="1">#REF!</definedName>
    <definedName name="Andenes" hidden="1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[36]COMPARATIVO!#REF!</definedName>
    <definedName name="anexo8">#REF!</definedName>
    <definedName name="anexo9">#REF!</definedName>
    <definedName name="anexů7">#REF!</definedName>
    <definedName name="Antic">[37]BASES!$B$33</definedName>
    <definedName name="ANTICIPO">[38]BASES!$B$33</definedName>
    <definedName name="AÑO">[27]PRESUPUESTO!$D$13</definedName>
    <definedName name="AÑOWUIE">'[39]Res-Accide-10'!$R$2:$R$7</definedName>
    <definedName name="apaiy">#REF!</definedName>
    <definedName name="APELLIDOS">#REF!</definedName>
    <definedName name="API">#REF!</definedName>
    <definedName name="APU">[20]!absc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'AIU OBRA'!$B$2:$L$65</definedName>
    <definedName name="_xlnm.Print_Area">#REF!</definedName>
    <definedName name="Areadimp">#REF!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[41]CONTRATO!$E$18</definedName>
    <definedName name="AuxCom">'[10]DATOS CONTRATO'!$I$16</definedName>
    <definedName name="auxcomisariato">[41]CONTRATO!$I$16</definedName>
    <definedName name="AuxDot">'[10]DATOS CONTRATO'!$I$17</definedName>
    <definedName name="auxdotacion">[41]CONTRATO!$I$17</definedName>
    <definedName name="AuxHab">'[10]DATOS CONTRATO'!$E$17</definedName>
    <definedName name="auxhabi">[42]CONTRATO!$E$17</definedName>
    <definedName name="auxhabitacion">[41]CONTRATO!$E$17</definedName>
    <definedName name="auxtransporte">[41]CONTRATO!$E$16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[34]Tabla!$A$1:$A$5</definedName>
    <definedName name="Base">#REF!</definedName>
    <definedName name="Base_datos_IM">#REF!</definedName>
    <definedName name="base1">#REF!</definedName>
    <definedName name="base2">#REF!</definedName>
    <definedName name="basedatos">[43]Hoja1!$A$4:$BZ$55</definedName>
    <definedName name="_xlnm.Database" localSheetId="0">#REF!</definedName>
    <definedName name="_xlnm.Database">#REF!</definedName>
    <definedName name="BaseDeDatos1">#REF!</definedName>
    <definedName name="basep">[44]PRESUPUESTAL!$A$4:$P$190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'[45]Ejecutado%'!#REF!</definedName>
    <definedName name="blEjecutadoPorcen">'[45]Ejecutado$'!$D$1:$CE$45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'[45]Programado$'!$I$1:$CK$45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[46]steel!#REF!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[47]medelo!$D$37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'[48]Form5 _Pág_ 1'!#REF!</definedName>
    <definedName name="BuiltIn_Print_Area___0">'[48]Form5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'[49]TRAMO 03'!$F$1:$F$65536,'[49]TRAMO 03'!$I$1:$I$65536,'[49]TRAMO 03'!$K$1:$K$65536,'[49]TRAMO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[50]SECTORIZACIÓN!$A$12:$G$20</definedName>
    <definedName name="CBWorkbookPriority" hidden="1">-1602700874</definedName>
    <definedName name="CC">[51]Personalizar!$G$22:$G$25</definedName>
    <definedName name="ccccc" hidden="1">{"TAB1",#N/A,TRUE,"GENERAL";"TAB2",#N/A,TRUE,"GENERAL";"TAB3",#N/A,TRUE,"GENERAL";"TAB4",#N/A,TRUE,"GENERAL";"TAB5",#N/A,TRUE,"GENERAL"}</definedName>
    <definedName name="CCCCCC">'[52]A. P. U.'!#REF!</definedName>
    <definedName name="CCT">#REF!</definedName>
    <definedName name="ccto210" localSheetId="0">#REF!</definedName>
    <definedName name="ccto210">#REF!</definedName>
    <definedName name="cd">[53]Hoja1!$C$81</definedName>
    <definedName name="cdcdc" hidden="1">{"via1",#N/A,TRUE,"general";"via2",#N/A,TRUE,"general";"via3",#N/A,TRUE,"general"}</definedName>
    <definedName name="CDctrl">[37]CDItem!$G$8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RCUITOS">[55]Circuitos!$C$2:$C$891</definedName>
    <definedName name="CISNEROS">#REF!</definedName>
    <definedName name="CIUDAD">#REF!</definedName>
    <definedName name="civ" localSheetId="0" hidden="1">{#N/A,#N/A,TRUE,"1842CWN0"}</definedName>
    <definedName name="civ" hidden="1">{#N/A,#N/A,TRUE,"1842CWN0"}</definedName>
    <definedName name="cjsa" hidden="1">#REF!</definedName>
    <definedName name="CL">#REF!</definedName>
    <definedName name="cmf">[56]Hoja1!$C$27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[36]COMPARATIVO!#REF!</definedName>
    <definedName name="COLON">#REF!</definedName>
    <definedName name="ColTap">'[20]Coloc. e Interc. Tapones'!$E$1:$E$65536</definedName>
    <definedName name="Com">'[41]LIQUIDA-NOMINA'!$AL$4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'[57]DATOS CONTRATO'!$G$13</definedName>
    <definedName name="Contratante">'[10]DATOS CONTRATO'!$E$6</definedName>
    <definedName name="CONTRATO">[41]CONTRATO!$E$8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[58]BITACORA!$E$1:$E$65536</definedName>
    <definedName name="costo2" hidden="1">#REF!</definedName>
    <definedName name="COSTODIRECTO">#REF!</definedName>
    <definedName name="COSTOS">[59]TARIFAS!$A$1:$F$52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[60]civ_roma!$C$803:$G$804</definedName>
    <definedName name="Criterios_IM">'[3]7422CW00'!#REF!</definedName>
    <definedName name="Criticidad">[61]Tabla!$A$1:$A$5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[51]!Customize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'[25]GPI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[60]civ_roma!$C$9:$G$799</definedName>
    <definedName name="DATO1">'[62]46'!$D$3:$CK$429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'[63]Pta a tierra'!#REF!</definedName>
    <definedName name="DCSDCTV" hidden="1">{"via1",#N/A,TRUE,"general";"via2",#N/A,TRUE,"general";"via3",#N/A,TRUE,"general"}</definedName>
    <definedName name="dd" localSheetId="0" hidden="1">{#N/A,#N/A,TRUE,"INGENIERIA";#N/A,#N/A,TRUE,"COMPRAS";#N/A,#N/A,TRUE,"DIRECCION";#N/A,#N/A,TRUE,"RESUMEN"}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" localSheetId="0" hidden="1">{#N/A,#N/A,TRUE,"1842CWN0"}</definedName>
    <definedName name="DDE" hidden="1">{#N/A,#N/A,TRUE,"1842CWN0"}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cision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'[64]BASE-LISTAS'!$B$24:$B$29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[61]Tabla!$B$1:$B$397</definedName>
    <definedName name="DEPENDENCIA">[61]Tabla!$B$1:$B$397</definedName>
    <definedName name="DEPENDENCIAS">[61]Tabla!$B$1:$B$397</definedName>
    <definedName name="DERFE">#REF!</definedName>
    <definedName name="desarrolladas">'[29]Reservas de Petróleo'!$A$2,'[29]Reservas de Petróleo'!$A$1,'[29]Reservas de Petróleo'!$D$4,'[29]Reservas de Petróleo'!$F$1:$F$65536</definedName>
    <definedName name="DESCUNMI">#REF!</definedName>
    <definedName name="DEST_ART">[46]steel!#REF!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[65]Cronograma!#REF!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E" localSheetId="0" hidden="1">{#N/A,#N/A,TRUE,"1842CWN0"}</definedName>
    <definedName name="DFDE" hidden="1">{#N/A,#N/A,TRUE,"1842CWN0"}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ET" localSheetId="0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[51]Personalizar!$E$22</definedName>
    <definedName name="dflt2">[51]Personalizar!$E$23</definedName>
    <definedName name="dflt3">[51]Personalizar!$D$24</definedName>
    <definedName name="dflt4">[51]Personalizar!$E$26</definedName>
    <definedName name="dflt5">[51]Personalizar!$E$27</definedName>
    <definedName name="dflt6">[51]Personalizar!$D$28</definedName>
    <definedName name="dflt7">[51]Personalizar!$G$27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0" hidden="1">{#N/A,#N/A,TRUE,"1842CWN0"}</definedName>
    <definedName name="DGFEE" hidden="1">{#N/A,#N/A,TRUE,"1842CWN0"}</definedName>
    <definedName name="DGFG" hidden="1">{"via1",#N/A,TRUE,"general";"via2",#N/A,TRUE,"general";"via3",#N/A,TRUE,"general"}</definedName>
    <definedName name="DGFGGHF" localSheetId="0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R" localSheetId="0" hidden="1">{#N/A,#N/A,TRUE,"1842CWN0"}</definedName>
    <definedName name="DGFR" hidden="1">{#N/A,#N/A,TRUE,"1842CWN0"}</definedName>
    <definedName name="dgfsado" hidden="1">{"TAB1",#N/A,TRUE,"GENERAL";"TAB2",#N/A,TRUE,"GENERAL";"TAB3",#N/A,TRUE,"GENERAL";"TAB4",#N/A,TRUE,"GENERAL";"TAB5",#N/A,TRUE,"GENERAL"}</definedName>
    <definedName name="DGGGHHJT" localSheetId="0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 localSheetId="0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[27]PRESUPUESTO!$B$13</definedName>
    <definedName name="Diámetro">#REF!</definedName>
    <definedName name="diámetroft">#REF!</definedName>
    <definedName name="diametros">#REF!</definedName>
    <definedName name="diferencia">'[66]MEDIA GEOMETRICA'!$J$8,'[66]MEDIA GEOMETRICA'!$N$8,'[66]MEDIA GEOMETRICA'!$R$8,'[66]MEDIA GEOMETRICA'!$V$8,'[66]MEDIA GEOMETRICA'!$Z$8,'[66]MEDIA GEOMETRICA'!$AD$8,'[66]MEDIA GEOMETRICA'!$AH$8,'[66]MEDIA GEOMETRICA'!$AL$8,'[66]MEDIA GEOMETRICA'!#REF!,'[66]MEDIA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[41]EMPRESA!$F$14</definedName>
    <definedName name="DIRECTO1">[67]APU!$U$132</definedName>
    <definedName name="DIRECTO10">[67]APU!$U$681</definedName>
    <definedName name="DIRECTO100">[67]APU!$U$6171</definedName>
    <definedName name="DIRECTO101">[67]APU!$U$6232</definedName>
    <definedName name="DIRECTO102">[67]APU!$U$6293</definedName>
    <definedName name="DIRECTO103">[67]APU!$U$6354</definedName>
    <definedName name="DIRECTO104">[67]APU!$U$6415</definedName>
    <definedName name="DIRECTO105">[67]APU!$U$6476</definedName>
    <definedName name="DIRECTO11">[67]APU!$U$742</definedName>
    <definedName name="DIRECTO12">[67]APU!$U$803</definedName>
    <definedName name="DIRECTO124">[67]APU!$U$7635</definedName>
    <definedName name="DIRECTO125">[67]APU!$U$7696</definedName>
    <definedName name="DIRECTO126">[67]APU!$U$7757</definedName>
    <definedName name="DIRECTO127">[67]APU!$U$7818</definedName>
    <definedName name="DIRECTO128">[67]APU!$U$7879</definedName>
    <definedName name="DIRECTO129">[67]APU!$U$7940</definedName>
    <definedName name="DIRECTO13">[67]APU!$U$864</definedName>
    <definedName name="DIRECTO130">[67]APU!$U$8001</definedName>
    <definedName name="DIRECTO131">[67]APU!$U$8062</definedName>
    <definedName name="DIRECTO132">[67]APU!$U$8123</definedName>
    <definedName name="DIRECTO133">[67]APU!$U$8184</definedName>
    <definedName name="DIRECTO134">[67]APU!$U$8245</definedName>
    <definedName name="DIRECTO14">[67]APU!$U$925</definedName>
    <definedName name="DIRECTO15">[67]APU!$U$986</definedName>
    <definedName name="DIRECTO16">[67]APU!$U$1047</definedName>
    <definedName name="DIRECTO17">[67]APU!$U$1108</definedName>
    <definedName name="DIRECTO18">[67]APU!$U$1169</definedName>
    <definedName name="DIRECTO2">[67]APU!$U$193</definedName>
    <definedName name="DIRECTO2.10">[67]APU!$U$14889</definedName>
    <definedName name="DIRECTO2.11">[67]APU!$U$14950</definedName>
    <definedName name="DIRECTO2.12">[67]APU!$U$15011</definedName>
    <definedName name="DIRECTO2.9">[67]APU!$U$11839</definedName>
    <definedName name="DIRECTO21">[67]APU!$U$1352</definedName>
    <definedName name="DIRECTO22">[67]APU!$U$1413</definedName>
    <definedName name="DIRECTO23">[67]APU!$U$1474</definedName>
    <definedName name="DIRECTO24">[67]APU!$U$1535</definedName>
    <definedName name="DIRECTO25">[67]APU!$U$1596</definedName>
    <definedName name="DIRECTO26">[67]APU!$U$1657</definedName>
    <definedName name="DIRECTO27">[67]APU!$U$1718</definedName>
    <definedName name="DIRECTO28">[67]APU!$U$1779</definedName>
    <definedName name="DIRECTO29">[67]APU!$U$1840</definedName>
    <definedName name="DIRECTO3">[67]APU!$U$254</definedName>
    <definedName name="DIRECTO3.15">[67]APU!$U$8667</definedName>
    <definedName name="DIRECTO3.16">[67]APU!$U$8728</definedName>
    <definedName name="DIRECTO3.17">[67]APU!$U$8789</definedName>
    <definedName name="DIRECTO3.18">[67]APU!$U$8850</definedName>
    <definedName name="DIRECTO3.19">[67]APU!$U$8911</definedName>
    <definedName name="DIRECTO3.20">[67]APU!$U$8972</definedName>
    <definedName name="DIRECTO3.21">[67]APU!$U$11961</definedName>
    <definedName name="DIRECTO3.22">[67]APU!$U$14523</definedName>
    <definedName name="DIRECTO3.23">[67]APU!$U$15133</definedName>
    <definedName name="DIRECTO3.24">[67]APU!$U$16292</definedName>
    <definedName name="DIRECTO3.25">[67]APU!$U$16353</definedName>
    <definedName name="DIRECTO3.26">[67]APU!$U$16414</definedName>
    <definedName name="DIRECTO3.27">[67]APU!$U$16475</definedName>
    <definedName name="DIRECTO3.28">[67]APU!$U$16536</definedName>
    <definedName name="DIRECTO30">[67]APU!$U$1901</definedName>
    <definedName name="DIRECTO31">[67]APU!$U$1962</definedName>
    <definedName name="DIRECTO32">[67]APU!$U$2023</definedName>
    <definedName name="DIRECTO33">[67]APU!$U$2084</definedName>
    <definedName name="DIRECTO34">[67]APU!$U$2145</definedName>
    <definedName name="DIRECTO35">[67]APU!$U$2206</definedName>
    <definedName name="DIRECTO36">[67]APU!$U$2267</definedName>
    <definedName name="DIRECTO37">[67]APU!$U$2328</definedName>
    <definedName name="DIRECTO38">[67]APU!$U$2389</definedName>
    <definedName name="DIRECTO39">[67]APU!$U$2450</definedName>
    <definedName name="DIRECTO4">[67]APU!$U$315</definedName>
    <definedName name="DIRECTO4.20">[67]APU!$U$9216</definedName>
    <definedName name="DIRECTO4.21">[67]APU!$U$9277</definedName>
    <definedName name="DIRECTO4.22">[67]APU!$U$9338</definedName>
    <definedName name="DIRECTO4.23">[67]APU!$U$9399</definedName>
    <definedName name="DIRECTO4.24">[67]APU!$U$9460</definedName>
    <definedName name="DIRECTO4.25">[67]APU!$U$9521</definedName>
    <definedName name="DIRECTO4.26">[67]APU!$U$9582</definedName>
    <definedName name="DIRECTO4.27">[67]APU!$U$9643</definedName>
    <definedName name="DIRECTO4.28">[67]APU!$U$9704</definedName>
    <definedName name="DIRECTO4.29">[67]APU!$U$9765</definedName>
    <definedName name="DIRECTO4.30">[67]APU!$U$9826</definedName>
    <definedName name="DIRECTO4.31">[67]APU!$U$9887</definedName>
    <definedName name="DIRECTO4.32">[67]APU!$U$9948</definedName>
    <definedName name="DIRECTO4.33">[67]APU!$U$10009</definedName>
    <definedName name="DIRECTO4.34">[67]APU!$U$10070</definedName>
    <definedName name="DIRECTO4.35">[67]APU!$U$11595</definedName>
    <definedName name="DIRECTO4.36">[67]APU!$U$11656</definedName>
    <definedName name="DIRECTO4.37">[67]APU!$U$15987</definedName>
    <definedName name="DIRECTO4.38">[67]APU!$U$15194</definedName>
    <definedName name="DIRECTO4.39">[67]APU!$U$14279</definedName>
    <definedName name="DIRECTO4.40">[67]APU!$U$14340</definedName>
    <definedName name="DIRECTO4.41">[67]APU!$U$14401</definedName>
    <definedName name="DIRECTO4.42">[67]APU!$U$14462</definedName>
    <definedName name="DIRECTO4.43">[67]APU!$U$14584</definedName>
    <definedName name="DIRECTO4.44">[67]APU!$U$16048</definedName>
    <definedName name="DIRECTO4.45">[67]APU!$U$16109</definedName>
    <definedName name="DIRECTO4.46">[67]APU!$U$14706</definedName>
    <definedName name="DIRECTO4.47">[67]APU!$U$15926</definedName>
    <definedName name="DIRECTO4.48">[67]APU!$U$16170</definedName>
    <definedName name="DIRECTO4.49">[67]APU!$U$16231</definedName>
    <definedName name="DIRECTO4.50">[67]APU!$U$16902</definedName>
    <definedName name="DIRECTO4.51">[67]APU!$U$17634</definedName>
    <definedName name="DIRECTO4.52">[67]APU!$U$17695</definedName>
    <definedName name="DIRECTO40">[67]APU!$U$2511</definedName>
    <definedName name="DIRECTO41">[67]APU!$U$2572</definedName>
    <definedName name="DIRECTO42">[67]APU!$U$2633</definedName>
    <definedName name="DIRECTO43">[67]APU!$U$2694</definedName>
    <definedName name="DIRECTO44">[67]APU!$U$2755</definedName>
    <definedName name="DIRECTO45">[67]APU!$U$2816</definedName>
    <definedName name="DIRECTO46">[67]APU!$U$2877</definedName>
    <definedName name="DIRECTO47">[67]APU!$U$2938</definedName>
    <definedName name="DIRECTO48">[67]APU!$U$2999</definedName>
    <definedName name="DIRECTO49">[67]APU!$U$3060</definedName>
    <definedName name="DIRECTO5">[67]APU!$U$376</definedName>
    <definedName name="DIRECTO5.100">[67]APU!$U$12449</definedName>
    <definedName name="DIRECTO5.101">[67]APU!$U$12510</definedName>
    <definedName name="DIRECTO5.104">[67]APU!$U$12571</definedName>
    <definedName name="DIRECTO5.105">[67]APU!$U$12632</definedName>
    <definedName name="DIRECTO5.106">[67]APU!$U$12693</definedName>
    <definedName name="DIRECTO5.107">[67]APU!$U$12754</definedName>
    <definedName name="DIRECTO5.108">[67]APU!$U$12815</definedName>
    <definedName name="DIRECTO5.109">[67]APU!$U$12876</definedName>
    <definedName name="DIRECTO5.111">[67]APU!$U$12937</definedName>
    <definedName name="DIRECTO5.112">[67]APU!$U$12998</definedName>
    <definedName name="DIRECTO5.113">[67]APU!$U$14767</definedName>
    <definedName name="DIRECTO5.114">[67]APU!$U$14828</definedName>
    <definedName name="DIRECTO5.115">[67]APU!$U$15072</definedName>
    <definedName name="DIRECTO5.53">[67]APU!$U$10131</definedName>
    <definedName name="DIRECTO5.54">[67]APU!$U$10192</definedName>
    <definedName name="DIRECTO5.55">[67]APU!$U$10253</definedName>
    <definedName name="DIRECTO5.56">[67]APU!$U$10314</definedName>
    <definedName name="DIRECTO5.57">[67]APU!$U$10375</definedName>
    <definedName name="DIRECTO5.58">[67]APU!$U$10436</definedName>
    <definedName name="DIRECTO5.59">[67]APU!$U$10497</definedName>
    <definedName name="DIRECTO5.60">[67]APU!$U$10558</definedName>
    <definedName name="DIRECTO5.61">[67]APU!$U$10619</definedName>
    <definedName name="DIRECTO5.62">[67]APU!$U$10680</definedName>
    <definedName name="DIRECTO5.63">[67]APU!$U$10741</definedName>
    <definedName name="DIRECTO5.64">[67]APU!$U$10802</definedName>
    <definedName name="DIRECTO5.65">[67]APU!$U$10863</definedName>
    <definedName name="DIRECTO5.66">[67]APU!$U$10924</definedName>
    <definedName name="DIRECTO5.67">[67]APU!$U$10985</definedName>
    <definedName name="DIRECTO5.68">[67]APU!$U$11046</definedName>
    <definedName name="DIRECTO5.69">[67]APU!$U$11107</definedName>
    <definedName name="DIRECTO5.70">[67]APU!$U$11168</definedName>
    <definedName name="DIRECTO5.71">[67]APU!$U$11229</definedName>
    <definedName name="DIRECTO5.72">[67]APU!$U$12022</definedName>
    <definedName name="DIRECTO5.73">[67]APU!$U$12083</definedName>
    <definedName name="DIRECTO5.74">[67]APU!$U$12144</definedName>
    <definedName name="DIRECTO5.77">[67]APU!$U$12205</definedName>
    <definedName name="DIRECTO5.78">[67]APU!$U$12327</definedName>
    <definedName name="DIRECTO5.79">[67]APU!$U$12388</definedName>
    <definedName name="DIRECTO5.80">[67]APU!$U$12266</definedName>
    <definedName name="DIRECTO5.82">[67]APU!$U$14035</definedName>
    <definedName name="DIRECTO5.83">[67]APU!$U$14096</definedName>
    <definedName name="DIRECTO5.84">[67]APU!$U$13364</definedName>
    <definedName name="DIRECTO5.85">[67]APU!$U$13425</definedName>
    <definedName name="DIRECTO5.86">[67]APU!$U$13486</definedName>
    <definedName name="DIRECTO5.87">[67]APU!$U$13547</definedName>
    <definedName name="DIRECTO5.88">[67]APU!$U$13608</definedName>
    <definedName name="DIRECTO5.89">[67]APU!$U$13669</definedName>
    <definedName name="DIRECTO5.90">[67]APU!$U$13730</definedName>
    <definedName name="DIRECTO5.91">[67]APU!$U$13791</definedName>
    <definedName name="DIRECTO5.92">[67]APU!$U$13852</definedName>
    <definedName name="DIRECTO5.93">[67]APU!$U$13913</definedName>
    <definedName name="DIRECTO5.94">[67]APU!$U$13974</definedName>
    <definedName name="DIRECTO5.95">[67]APU!$U$13059</definedName>
    <definedName name="DIRECTO5.96">[67]APU!$U$13120</definedName>
    <definedName name="DIRECTO5.97">[67]APU!$U$13181</definedName>
    <definedName name="DIRECTO5.98">[67]APU!$U$13242</definedName>
    <definedName name="DIRECTO5.99">[67]APU!$U$13303</definedName>
    <definedName name="DIRECTO50">[67]APU!$U$3121</definedName>
    <definedName name="DIRECTO51">[67]APU!$U$3182</definedName>
    <definedName name="DIRECTO52">[67]APU!$U$3243</definedName>
    <definedName name="DIRECTO53">[67]APU!$U$3304</definedName>
    <definedName name="DIRECTO54">[67]APU!$U$3365</definedName>
    <definedName name="DIRECTO55">[67]APU!$U$3426</definedName>
    <definedName name="DIRECTO56">[67]APU!$U$3487</definedName>
    <definedName name="DIRECTO57">[67]APU!$U$3548</definedName>
    <definedName name="DIRECTO58">[67]APU!$U$3609</definedName>
    <definedName name="DIRECTO59">[67]APU!$U$3670</definedName>
    <definedName name="DIRECTO6">[67]APU!$U$437</definedName>
    <definedName name="DIRECTO60">[67]APU!$U$3731</definedName>
    <definedName name="DIRECTO61">[67]APU!$U$3792</definedName>
    <definedName name="DIRECTO62">[67]APU!$U$3853</definedName>
    <definedName name="DIRECTO63">[67]APU!$U$3914</definedName>
    <definedName name="DIRECTO64">[67]APU!$U$3975</definedName>
    <definedName name="DIRECTO65">[67]APU!$U$4036</definedName>
    <definedName name="DIRECTO66">[67]APU!$U$4097</definedName>
    <definedName name="DIRECTO67">[67]APU!$U$4158</definedName>
    <definedName name="DIRECTO68">[67]APU!$U$4219</definedName>
    <definedName name="DIRECTO69">[67]APU!$U$4280</definedName>
    <definedName name="DIRECTO7">[67]APU!$U$498</definedName>
    <definedName name="DIRECTO7.12">[67]APU!$U$8305</definedName>
    <definedName name="DIRECTO7.13">[67]APU!$U$8366</definedName>
    <definedName name="DIRECTO7.14">[67]APU!$U$8427</definedName>
    <definedName name="DIRECTO7.15">[67]APU!$U$8488</definedName>
    <definedName name="DIRECTO7.16">[67]APU!$U$8606</definedName>
    <definedName name="DIRECTO7.17">[67]APU!$U$11290</definedName>
    <definedName name="DIRECTO7.18">[67]APU!$U$11351</definedName>
    <definedName name="DIRECTO7.19">[67]APU!$U$11412</definedName>
    <definedName name="DIRECTO7.20">[67]APU!$U$11473</definedName>
    <definedName name="DIRECTO7.21">[67]APU!$U$11534</definedName>
    <definedName name="DIRECTO7.22">[67]APU!$U$11717</definedName>
    <definedName name="DIRECTO7.23">[67]APU!$U$11778</definedName>
    <definedName name="DIRECTO7.24">[67]APU!$U$14645</definedName>
    <definedName name="DIRECTO7.25">[67]APU!$U$15255</definedName>
    <definedName name="DIRECTO7.26">[67]APU!$U$15316</definedName>
    <definedName name="DIRECTO7.27">[67]APU!$U$15377</definedName>
    <definedName name="DIRECTO7.28">[67]APU!$U$15438</definedName>
    <definedName name="DIRECTO7.29">[67]APU!$U$15499</definedName>
    <definedName name="DIRECTO7.30">[67]APU!$U$15560</definedName>
    <definedName name="DIRECTO7.31">[67]APU!$U$15621</definedName>
    <definedName name="DIRECTO7.32">[67]APU!$U$15682</definedName>
    <definedName name="DIRECTO7.33">[67]APU!$U$15743</definedName>
    <definedName name="DIRECTO7.34">[67]APU!$U$15804</definedName>
    <definedName name="DIRECTO7.35">[67]APU!$U$15865</definedName>
    <definedName name="DIRECTO7.36">[67]APU!$U$17085</definedName>
    <definedName name="DIRECTO7.37">[67]APU!$U$17268</definedName>
    <definedName name="DIRECTO7.38">[67]APU!$U$17207</definedName>
    <definedName name="DIRECTO7.39">[67]APU!$U$17390</definedName>
    <definedName name="DIRECTO7.40">[67]APU!$U$17451</definedName>
    <definedName name="DIRECTO7.41">[67]APU!$U$17512</definedName>
    <definedName name="DIRECTO7.42">[67]APU!$U$17146</definedName>
    <definedName name="DIRECTO7.43">[67]APU!$U$17573</definedName>
    <definedName name="DIRECTO7.44">[67]APU!$U$17329</definedName>
    <definedName name="DIRECTO70">[67]APU!$U$4341</definedName>
    <definedName name="DIRECTO71">[67]APU!$U$4402</definedName>
    <definedName name="DIRECTO72">[67]APU!$U$4463</definedName>
    <definedName name="DIRECTO73">[67]APU!$U$4524</definedName>
    <definedName name="DIRECTO74">[67]APU!$U$4585</definedName>
    <definedName name="DIRECTO75">[67]APU!$U$4646</definedName>
    <definedName name="DIRECTO76">[67]APU!$U$4707</definedName>
    <definedName name="DIRECTO77">[67]APU!$U$4768</definedName>
    <definedName name="DIRECTO78">[67]APU!$U$4829</definedName>
    <definedName name="DIRECTO79">[67]APU!$U$4890</definedName>
    <definedName name="DIRECTO8">[67]APU!$U$559</definedName>
    <definedName name="DIRECTO80">[67]APU!$U$4951</definedName>
    <definedName name="DIRECTO81">[67]APU!$U$5012</definedName>
    <definedName name="DIRECTO82">[67]APU!$U$5073</definedName>
    <definedName name="DIRECTO83">[67]APU!$U$5134</definedName>
    <definedName name="DIRECTO84">[67]APU!$U$5195</definedName>
    <definedName name="DIRECTO85">[67]APU!$U$5256</definedName>
    <definedName name="DIRECTO86">[67]APU!$U$5317</definedName>
    <definedName name="DIRECTO87">[67]APU!$U$5378</definedName>
    <definedName name="DIRECTO88">[67]APU!$U$5439</definedName>
    <definedName name="DIRECTO89">[67]APU!$U$5500</definedName>
    <definedName name="DIRECTO9">[67]APU!$U$620</definedName>
    <definedName name="DIRECTO9.1">[67]APU!$U$16597</definedName>
    <definedName name="DIRECTO9.2">[67]APU!$U$16658</definedName>
    <definedName name="DIRECTO9.3">[67]APU!$U$16719</definedName>
    <definedName name="DIRECTO9.4">[67]APU!$U$16780</definedName>
    <definedName name="DIRECTO9.5">[67]APU!$U$16841</definedName>
    <definedName name="DIRECTO90">[67]APU!$U$5561</definedName>
    <definedName name="DIRECTO91">[67]APU!$U$5622</definedName>
    <definedName name="DIRECTO92">[67]APU!$U$5683</definedName>
    <definedName name="DIRECTO93">[67]APU!$U$5744</definedName>
    <definedName name="DIRECTO94">[67]APU!$U$5805</definedName>
    <definedName name="DIRECTO95">[67]APU!$U$5866</definedName>
    <definedName name="DIRECTO96">[67]APU!$U$5927</definedName>
    <definedName name="DIRECTO97">[67]APU!$U$5988</definedName>
    <definedName name="DIRECTO98">[67]APU!$U$6049</definedName>
    <definedName name="DIRECTO99">[67]APU!$U$6110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[68]CÁLCULOS!$H$34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[65]Cronograma!#REF!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[69]EMPRESA!$I$25</definedName>
    <definedName name="DsctoPension">[69]EMPRESA!$I$23</definedName>
    <definedName name="DsctoSalud">[69]EMPRESA!$I$24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WPRICE" localSheetId="0" hidden="1">#REF!</definedName>
    <definedName name="DWPRICE" hidden="1">#REF!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[27]PRESUPUESTO!$E$7</definedName>
    <definedName name="Ejecutivo">'[70]Info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[41]EMPRESA!$F$6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 localSheetId="0">[71]EQUIPOS!$A$1:$J$32000</definedName>
    <definedName name="equipo">[72]Equipo!$A$7:$A$65536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[46]steel!$B$8:$B$47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">[73]INSTRUCTIVO!$I$51:$I$62</definedName>
    <definedName name="estado2">[73]INSTRUCTIVO!$P$44:$P$48</definedName>
    <definedName name="Estados">#REF!</definedName>
    <definedName name="Estimate_Factor">1</definedName>
    <definedName name="ESTRAE">'[3]7422CW00'!#REF!</definedName>
    <definedName name="ESTRU">[74]Estructura!$C$7:$E$2570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[75]Hoja3!$B$7:$B$15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[25]SKJ452!#REF!</definedName>
    <definedName name="Excel_BuiltIn_Print_Titles_11">[25]ITA878!#REF!</definedName>
    <definedName name="Excel_BuiltIn_Print_Titles_12">'[25]AEA-944'!#REF!</definedName>
    <definedName name="Excel_BuiltIn_Print_Titles_13">'[25]DUB-823'!#REF!</definedName>
    <definedName name="Excel_BuiltIn_Print_Titles_14">'[25]GPI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[25]XXJ617!#REF!</definedName>
    <definedName name="Excel_BuiltIn_Print_Titles_20">#REF!</definedName>
    <definedName name="Excel_BuiltIn_Print_Titles_21">[25]SNG_855!#REF!</definedName>
    <definedName name="Excel_BuiltIn_Print_Titles_23">#REF!</definedName>
    <definedName name="Excel_BuiltIn_Print_Titles_3">#REF!</definedName>
    <definedName name="Excel_BuiltIn_Print_Titles_5">'[25]VEA 374'!#REF!</definedName>
    <definedName name="Excel_BuiltIn_Print_Titles_5_XX">'[25]VEA 374'!#REF!</definedName>
    <definedName name="Excel_BuiltIn_Print_Titles_6">#REF!</definedName>
    <definedName name="Excel_BuiltIn_Print_Titles_7">[25]HFB024!#REF!</definedName>
    <definedName name="Excel_BuiltIn_Print_Titles_8">#REF!</definedName>
    <definedName name="Excel_BuiltIn_Print_Titles_9">[25]PAJ825!#REF!</definedName>
    <definedName name="EXCROC">'[76]Análisis de precios'!$H$52</definedName>
    <definedName name="ExtensionCoordinador">#REF!</definedName>
    <definedName name="Extra_Pay">#REF!</definedName>
    <definedName name="Extracción_IM">#REF!</definedName>
    <definedName name="Extras">'[41]LIQUIDA-NOMINA'!$AH$4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'[77]Itemes Renovación'!#REF!</definedName>
    <definedName name="FareWellStmnt">[51]!FareWellStmnt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[78]Tablas!$B$1:$B$65536</definedName>
    <definedName name="FechaInicio">[41]CONTRATO!$E$10</definedName>
    <definedName name="FechaTermina">[41]CONTRATO!$E$11</definedName>
    <definedName name="FechaTerminacion">#REF!</definedName>
    <definedName name="fer">'[39]Res-Accide-10'!#REF!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'[79]7422CW00'!#REF!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[51]!FinePrint</definedName>
    <definedName name="FM">1.18</definedName>
    <definedName name="fnic">[56]Hoja1!$C$13</definedName>
    <definedName name="FO">1.32</definedName>
    <definedName name="FORDESCR">'[3]7422CW00'!#REF!</definedName>
    <definedName name="FORM_C3">[80]Hoja1!$A$33:$N$51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[41]EMPRESA!$F$12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'[79]7422CW00'!#REF!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[56]Hoja1!$F$6</definedName>
    <definedName name="grupo4">[56]Hoja1!$F$7</definedName>
    <definedName name="grupo5">[56]Hoja1!$F$10</definedName>
    <definedName name="grupo6">[56]Hoja1!$F$11</definedName>
    <definedName name="grupo7">[56]Hoja1!$F$12</definedName>
    <definedName name="grupo8">[56]Hoja1!$F$13</definedName>
    <definedName name="grupo9">[56]Hoja1!$F$14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[81]BASE!$C$4:$H$255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427." localSheetId="0">#REF!</definedName>
    <definedName name="H427.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[56]Datos!$D$8</definedName>
    <definedName name="hen">[56]Datos!$D$9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[46]steel!$F$7:$J$7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[56]Datos!$D$7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[56]Hoja1!$C$17</definedName>
    <definedName name="icbf">[56]Hoja1!$C$15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'[52]A.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'[82]1'!$N$41</definedName>
    <definedName name="IMP">[27]otros!$C$3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[83]TABLAS!$A$1:$A$65536</definedName>
    <definedName name="Informe_semanal">#REF!</definedName>
    <definedName name="INGENIERIA1" hidden="1">#REF!</definedName>
    <definedName name="INGENIERIA11" hidden="1">#REF!</definedName>
    <definedName name="iniciales">'[29]Reservas de Petróleo'!$A$2,'[29]Reservas de Petróleo'!$A$1,'[29]Reservas de Petróleo'!$D$4,'[29]Reservas de Petróleo'!$D$1:$D$65536</definedName>
    <definedName name="Inicio">[37]BASES!$E$26</definedName>
    <definedName name="INPU">#REF!</definedName>
    <definedName name="INPUT">'[3]7422CW00'!#REF!</definedName>
    <definedName name="INSU">[84]INSUMOS!$A$1:$E$65536</definedName>
    <definedName name="Insumos_auxiliares">[85]Insumos!#REF!</definedName>
    <definedName name="Insumos_basicos">#REF!</definedName>
    <definedName name="Int">#REF!</definedName>
    <definedName name="InTap">[20]Interc.tapones!$E$1:$E$65536</definedName>
    <definedName name="INTER">[75]Hoja3!$F$7:$F$9</definedName>
    <definedName name="Intercambiadores">#REF!</definedName>
    <definedName name="Interest_Rate">#REF!</definedName>
    <definedName name="INTERMEDIA_I">#REF!</definedName>
    <definedName name="Interventor">[41]CONTRATO!$E$12</definedName>
    <definedName name="IntVal">[20]Interc.válv.!$E$1:$E$65536</definedName>
    <definedName name="INV_11">'[86]PR 1'!$A$2:$N$655</definedName>
    <definedName name="INV_Payments">[51]!INV_Payments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'[41]LIQUIDA-NOMINA'!$AT$4</definedName>
    <definedName name="issafp">[56]Hoja1!$C$19</definedName>
    <definedName name="isscs">[56]Hoja1!$C$21</definedName>
    <definedName name="isseps">[56]Hoja1!$C$20</definedName>
    <definedName name="ITEM">[81]BASE!$C$4:$H$255</definedName>
    <definedName name="ITEM1">#REF!</definedName>
    <definedName name="ITEM15">#REF!</definedName>
    <definedName name="ITEM2">#REF!</definedName>
    <definedName name="ITEM2.10">[67]APU!$E$14843</definedName>
    <definedName name="ITEM2.11">[67]APU!$E$14904</definedName>
    <definedName name="ITEM2.12">[67]APU!$E$14965</definedName>
    <definedName name="item210.3">#REF!</definedName>
    <definedName name="item230.1">#REF!</definedName>
    <definedName name="ITEM3">#REF!</definedName>
    <definedName name="ITEM3.15">[67]APU!$E$8621</definedName>
    <definedName name="ITEM3.16">[67]APU!$E$8682</definedName>
    <definedName name="ITEM3.17">[67]APU!$E$8743</definedName>
    <definedName name="ITEM3.18">[67]APU!$E$8804</definedName>
    <definedName name="ITEM3.19">[67]APU!$E$8865</definedName>
    <definedName name="ITEM3.20">[67]APU!$E$8926</definedName>
    <definedName name="ITEM3.21">[67]APU!$E$11915</definedName>
    <definedName name="ITEM3.22">[67]APU!$E$14477</definedName>
    <definedName name="ITEM3.23">[67]APU!$E$15087</definedName>
    <definedName name="item310">#REF!</definedName>
    <definedName name="item320.2">#REF!</definedName>
    <definedName name="item330.1">#REF!</definedName>
    <definedName name="ITEM4.20">[67]APU!$E$9170</definedName>
    <definedName name="ITEM4.21">[67]APU!$E$9231</definedName>
    <definedName name="ITEM4.22">[67]APU!$E$9292</definedName>
    <definedName name="ITEM4.23">[67]APU!$E$9353</definedName>
    <definedName name="ITEM4.24">[67]APU!$E$9414</definedName>
    <definedName name="ITEM4.25">[67]APU!$E$9475</definedName>
    <definedName name="ITEM4.26">[67]APU!$E$9536</definedName>
    <definedName name="ITEM4.27">[67]APU!$E$9597</definedName>
    <definedName name="ITEM4.28">[67]APU!$E$9658</definedName>
    <definedName name="ITEM4.29">[67]APU!$E$9719</definedName>
    <definedName name="ITEM4.30">[67]APU!$E$9780</definedName>
    <definedName name="ITEM4.31">[67]APU!$E$9841</definedName>
    <definedName name="ITEM4.32">[67]APU!$E$9902</definedName>
    <definedName name="ITEM4.33">[67]APU!$E$9963</definedName>
    <definedName name="ITEM4.34">[67]APU!$E$10024</definedName>
    <definedName name="ITEM4.35">[67]APU!$E$11549</definedName>
    <definedName name="ITEM4.36">[67]APU!$E$11610</definedName>
    <definedName name="ITEM4.37">[67]APU!$E$15941</definedName>
    <definedName name="ITEM4.38">[67]APU!$E$15148</definedName>
    <definedName name="ITEM4.39">[67]APU!$E$14233</definedName>
    <definedName name="ITEM4.40">[67]APU!$E$14294</definedName>
    <definedName name="ITEM4.41">[67]APU!$E$14355</definedName>
    <definedName name="ITEM4.42">[67]APU!$E$14416</definedName>
    <definedName name="ITEM4.43">[67]APU!$E$14538</definedName>
    <definedName name="ITEM4.44">[67]APU!$E$16002</definedName>
    <definedName name="ITEM4.45">[67]APU!$E$16063</definedName>
    <definedName name="ITEM4.46">[67]APU!$E$14660</definedName>
    <definedName name="item420">#REF!</definedName>
    <definedName name="item450.2P">#REF!</definedName>
    <definedName name="ITEM5.100">[67]APU!$E$12403</definedName>
    <definedName name="ITEM5.101">[67]APU!$E$12464</definedName>
    <definedName name="ITEM5.104">[67]APU!$E$12525</definedName>
    <definedName name="ITEM5.105">[67]APU!$E$12586</definedName>
    <definedName name="ITEM5.106">[67]APU!$E$12647</definedName>
    <definedName name="ITEM5.107">[67]APU!$E$12708</definedName>
    <definedName name="ITEM5.108">[67]APU!$E$12769</definedName>
    <definedName name="ITEM5.109">[67]APU!$E$12830</definedName>
    <definedName name="ITEM5.111">[67]APU!$E$12891</definedName>
    <definedName name="ITEM5.112">[67]APU!$E$12952</definedName>
    <definedName name="ITEM5.113">[67]APU!$E$14721</definedName>
    <definedName name="ITEM5.114">[67]APU!$E$14782</definedName>
    <definedName name="ITEM5.115">[67]APU!$E$15026</definedName>
    <definedName name="ITEM5.53">[67]APU!$E$10085</definedName>
    <definedName name="ITEM5.54">[67]APU!$E$10146</definedName>
    <definedName name="ITEM5.55">[67]APU!$E$10207</definedName>
    <definedName name="ITEM5.56">[67]APU!$E$10268</definedName>
    <definedName name="ITEM5.57">[67]APU!$E$10329</definedName>
    <definedName name="ITEM5.58">[67]APU!$E$10390</definedName>
    <definedName name="ITEM5.59">[67]APU!$E$10451</definedName>
    <definedName name="ITEM5.60">[67]APU!$E$10512</definedName>
    <definedName name="ITEM5.61">[67]APU!$E$10573</definedName>
    <definedName name="ITEM5.62">[67]APU!$E$10634</definedName>
    <definedName name="ITEM5.63">[67]APU!$E$10695</definedName>
    <definedName name="ITEM5.64">[67]APU!$E$10756</definedName>
    <definedName name="ITEM5.65">[67]APU!$E$10817</definedName>
    <definedName name="ITEM5.66">[67]APU!$E$10878</definedName>
    <definedName name="ITEM5.67">[67]APU!$E$10939</definedName>
    <definedName name="ITEM5.68">[67]APU!$E$11000</definedName>
    <definedName name="ITEM5.69">[67]APU!$E$11061</definedName>
    <definedName name="ITEM5.70">[67]APU!$E$11122</definedName>
    <definedName name="ITEM5.71">[67]APU!$E$11183</definedName>
    <definedName name="ITEM5.72">[67]APU!$E$11976</definedName>
    <definedName name="ITEM5.73">[67]APU!$E$12037</definedName>
    <definedName name="ITEM5.74">[67]APU!$E$12098</definedName>
    <definedName name="ITEM5.77">[67]APU!$E$12159</definedName>
    <definedName name="ITEM5.78">[67]APU!$E$12281</definedName>
    <definedName name="ITEM5.79">[67]APU!$E$12342</definedName>
    <definedName name="ITEM5.80">[67]APU!$E$12220</definedName>
    <definedName name="ITEM5.82">[67]APU!$E$13989</definedName>
    <definedName name="ITEM5.83">[67]APU!$E$14050</definedName>
    <definedName name="ITEM5.84">[67]APU!$E$13318</definedName>
    <definedName name="ITEM5.85">[67]APU!$E$13379</definedName>
    <definedName name="ITEM5.86">[67]APU!$E$13440</definedName>
    <definedName name="ITEM5.87">[67]APU!$E$13501</definedName>
    <definedName name="ITEM5.88">[67]APU!$E$13562</definedName>
    <definedName name="ITEM5.89">[67]APU!$E$13623</definedName>
    <definedName name="ITEM5.90">[67]APU!$E$13684</definedName>
    <definedName name="ITEM5.91">[67]APU!$E$13745</definedName>
    <definedName name="ITEM5.92">[67]APU!$E$13806</definedName>
    <definedName name="ITEM5.93">[67]APU!$E$13867</definedName>
    <definedName name="ITEM5.94">[67]APU!$E$13928</definedName>
    <definedName name="ITEM5.95">[67]APU!$E$13013</definedName>
    <definedName name="ITEM5.96">[67]APU!$E$13074</definedName>
    <definedName name="ITEM5.97">[67]APU!$E$13135</definedName>
    <definedName name="ITEM5.98">[67]APU!$E$13196</definedName>
    <definedName name="ITEM5.99">[67]APU!$E$13257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[67]APU!$E$7589</definedName>
    <definedName name="ITEM7.10">[67]APU!$E$8138</definedName>
    <definedName name="ITEM7.11">[67]APU!$E$8199</definedName>
    <definedName name="ITEM7.12">[67]APU!$E$8259</definedName>
    <definedName name="ITEM7.13">[67]APU!$E$8320</definedName>
    <definedName name="ITEM7.14">[67]APU!$E$8381</definedName>
    <definedName name="ITEM7.15">[67]APU!$E$8442</definedName>
    <definedName name="ITEM7.16">[67]APU!$E$8560</definedName>
    <definedName name="ITEM7.17">[67]APU!$E$11244</definedName>
    <definedName name="ITEM7.18">[67]APU!$E$11305</definedName>
    <definedName name="ITEM7.19">[67]APU!$E$11366</definedName>
    <definedName name="ITEM7.2">[67]APU!$E$7650</definedName>
    <definedName name="ITEM7.20">[67]APU!$E$11427</definedName>
    <definedName name="ITEM7.21">[67]APU!$E$11488</definedName>
    <definedName name="ITEM7.22">[67]APU!$E$11671</definedName>
    <definedName name="ITEM7.23">[67]APU!$E$11732</definedName>
    <definedName name="ITEM7.24">[67]APU!$E$14599</definedName>
    <definedName name="ITEM7.25">[67]APU!$E$15209</definedName>
    <definedName name="ITEM7.26">[67]APU!$E$15270</definedName>
    <definedName name="ITEM7.27">[67]APU!$E$15331</definedName>
    <definedName name="ITEM7.28">[67]APU!$E$15392</definedName>
    <definedName name="ITEM7.29">[67]APU!$E$15453</definedName>
    <definedName name="ITEM7.3">[67]APU!$E$7711</definedName>
    <definedName name="ITEM7.30">[67]APU!$E$15514</definedName>
    <definedName name="ITEM7.31">[67]APU!$E$15575</definedName>
    <definedName name="ITEM7.32">[67]APU!$E$15636</definedName>
    <definedName name="ITEM7.33">[67]APU!$E$15697</definedName>
    <definedName name="ITEM7.34">[67]APU!$E$15758</definedName>
    <definedName name="ITEM7.35">[67]APU!$E$15819</definedName>
    <definedName name="ITEM7.4">[67]APU!$E$7772</definedName>
    <definedName name="ITEM7.5">[67]APU!$E$7833</definedName>
    <definedName name="ITEM7.6">[67]APU!$E$7894</definedName>
    <definedName name="ITEM7.7">[67]APU!$E$7955</definedName>
    <definedName name="ITEM7.8">[67]APU!$E$8016</definedName>
    <definedName name="ITEM7.9">[67]APU!$E$8077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localSheetId="0" hidden="1">{#N/A,#N/A,TRUE,"1842CWN0"}</definedName>
    <definedName name="KDL" hidden="1">{#N/A,#N/A,TRUE,"1842CWN0"}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[87]LISTADO!#REF!</definedName>
    <definedName name="LICITACION">#REF!</definedName>
    <definedName name="LINEA">[88]CONT_ADI!#REF!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[89]TOTALES!$D$7:$D$654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[90]tub!$C$1:$J$39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[28]!absc</definedName>
    <definedName name="LOCA1">[20]!absc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'[39]Res-Accide-10'!#REF!</definedName>
    <definedName name="lv">#REF!</definedName>
    <definedName name="m">#REF!</definedName>
    <definedName name="MA">'[39]Res-Accide-10'!#REF!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[54]Insum!$A$68:$H$98</definedName>
    <definedName name="mar">'[39]Res-Accide-10'!#REF!</definedName>
    <definedName name="MARCO_H">#REF!</definedName>
    <definedName name="marina">'[91]Informe Semanal 1'!#REF!</definedName>
    <definedName name="masor" hidden="1">{"via1",#N/A,TRUE,"general";"via2",#N/A,TRUE,"general";"via3",#N/A,TRUE,"general"}</definedName>
    <definedName name="MAT">#REF!</definedName>
    <definedName name="MATERIAL">'[92]TABLA MATERIALES'!$A$3:$D$654</definedName>
    <definedName name="materiales">[72]materiales!$A$7:$A$1317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'[93]CCP,LEYES,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[27]PRESUPUESTO!$C$13</definedName>
    <definedName name="MesCotiz">'[10]LIQ-NOM'!$H$3</definedName>
    <definedName name="MesCotizacion">'[41]LIQUIDA-NOMINA'!$H$3</definedName>
    <definedName name="MESES">#REF!</definedName>
    <definedName name="MesesMora">'[10]LIQ-NOM'!$I$3</definedName>
    <definedName name="met" localSheetId="0" hidden="1">{#N/A,#N/A,TRUE,"1842CWN0"}</definedName>
    <definedName name="met" hidden="1">{#N/A,#N/A,TRUE,"1842CWN0"}</definedName>
    <definedName name="Meta1">#REF!</definedName>
    <definedName name="Meta2">#REF!</definedName>
    <definedName name="Meta3">#REF!</definedName>
    <definedName name="metal" localSheetId="0" hidden="1">{#N/A,#N/A,TRUE,"1842CWN0"}</definedName>
    <definedName name="metal" hidden="1">{#N/A,#N/A,TRUE,"1842CWN0"}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[94]Tablas!$AO$6:$AO$7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[46]steel!#REF!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[51]!Nada</definedName>
    <definedName name="Nafta_2">'[95] ASR+Nafta'!$K$19:$AS$19</definedName>
    <definedName name="Nafta2">'[95] ASR+Nafta'!$K$19:$AS$19</definedName>
    <definedName name="Nafta3">'[95]Todos+Nafta'!$K$19:$AS$19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[41]EMPRESA!$F$8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'[29]Reservas de Petróleo'!$A$2,'[29]Reservas de Petróleo'!$A$1,'[29]Reservas de Petróleo'!$D$4,'[29]Reservas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[27]PRESUPUESTO!$C$10</definedName>
    <definedName name="ObjetivoProyecto">#REF!</definedName>
    <definedName name="Obra">#REF!</definedName>
    <definedName name="obras" hidden="1">#REF!</definedName>
    <definedName name="obras1">DATE(YEAR([96]!Loan_Start),MONTH([96]!Loan_Start)+Payment_Number,DAY([96]!Loan_Start))</definedName>
    <definedName name="obras11" hidden="1">#REF!</definedName>
    <definedName name="obras111">DATE(YEAR([97]!Loan_Start),MONTH([97]!Loan_Start)+Payment_Number,DAY([97]!Loan_Start))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[72]otros!$A$6:$A$1235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[58]Tablas!$A$1:$A$65536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DATE(YEAR([97]!Loan_Start),MONTH([97]!Loan_Start)+Payment_Number,DAY([97]!Loan_Start))</definedName>
    <definedName name="Payment_Needed">"Pago necesario"</definedName>
    <definedName name="Pb">#REF!</definedName>
    <definedName name="Pd">#REF!</definedName>
    <definedName name="PEPE">[0]!ERR</definedName>
    <definedName name="Periodo">[43]Hoja1!$C$1</definedName>
    <definedName name="PeriodoPago">'[41]LIQUIDA-NOMINA'!$C$4</definedName>
    <definedName name="PeriodoRepago">#REF!</definedName>
    <definedName name="PeriodoRepagoCCP">#REF!</definedName>
    <definedName name="phed">[56]Hoja1!$C$4</definedName>
    <definedName name="phen">[56]Hoja1!$C$5</definedName>
    <definedName name="Pindis">#REF!</definedName>
    <definedName name="pint">'[79]7422CW00'!#REF!</definedName>
    <definedName name="pintura">'[79]7422CW00'!#REF!</definedName>
    <definedName name="pintyura">[98]STRSUMM0!#REF!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[37]BASES!$E$27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[38]BASES!$E$26</definedName>
    <definedName name="Porcentaje">#REF!</definedName>
    <definedName name="PORCENTAJE1">#REF!</definedName>
    <definedName name="PORTADA2">'[99]Hoja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[58]Tablas!$C$1:$C$65536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[47]medelo!$D$46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'[91]Informe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[56]Hoja1!$C$3</definedName>
    <definedName name="prnf">[56]Hoja1!$C$6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[37]BASES!$B$31</definedName>
    <definedName name="PROGDES">#REF!</definedName>
    <definedName name="Programa">#REF!</definedName>
    <definedName name="programainv">[0]!ERR</definedName>
    <definedName name="Proponente">#REF!</definedName>
    <definedName name="PROVISIONALES" localSheetId="0" hidden="1">#REF!</definedName>
    <definedName name="PROVISIONALES" hidden="1">#REF!</definedName>
    <definedName name="PRUEBA">[100]!absc</definedName>
    <definedName name="prueba1">[100]!absc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'[101]ORITO 02 '!$A$12</definedName>
    <definedName name="Pwf_actual">'[101]ORITO 02 '!$E$6</definedName>
    <definedName name="Pwf_i">[47]medelo!$A$66:$A$83</definedName>
    <definedName name="Pwf_min">'[101]ORITO 02 '!$E$8</definedName>
    <definedName name="Pwfd">#REF!</definedName>
    <definedName name="Q">#REF!</definedName>
    <definedName name="Q_actual">'[101]ORITO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[47]medelo!$B$63</definedName>
    <definedName name="qqqqqw" hidden="1">{"via1",#N/A,TRUE,"general";"via2",#N/A,TRUE,"general";"via3",#N/A,TRUE,"general"}</definedName>
    <definedName name="QS">#REF!</definedName>
    <definedName name="Qt">'[101]ORITO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'[95] ASR+Nafta'!$E$9:$E$21</definedName>
    <definedName name="Recall_3">'[95]Todos+Nafta'!$E$9:$E$21</definedName>
    <definedName name="Recorder">#REF!</definedName>
    <definedName name="recursos">[102]RECURSOS!$A$8:$A$204</definedName>
    <definedName name="rege" hidden="1">{"TAB1",#N/A,TRUE,"GENERAL";"TAB2",#N/A,TRUE,"GENERAL";"TAB3",#N/A,TRUE,"GENERAL";"TAB4",#N/A,TRUE,"GENERAL";"TAB5",#N/A,TRUE,"GENERAL"}</definedName>
    <definedName name="REGIMEN_CONTRAT">[94]Tablas!$M$6:$M$8</definedName>
    <definedName name="REGIONAL">[94]Tablas!$I$6:$I$10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'[29]Reservas de Petróleo'!$A$2,'[29]Reservas de Petróleo'!$A$1,'[29]Reservas de Petróleo'!$D$4,'[29]Reservas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[37]BASES!$E$31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[103]Ingenieria!#REF!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[56]Datos!$D$12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'[104]Form5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[37]BASES!$E$41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[56]Hoja1!$C$14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[56]Hoja1!$C$12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[46]steel!#REF!</definedName>
    <definedName name="SHEET">'[3]7422CW00'!#REF!</definedName>
    <definedName name="SHEET_KP">[46]steel!$C$7:$L$47</definedName>
    <definedName name="SHEET_MR">[46]steel!$C$7:$J$47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[41]CONTRATO!$I$9</definedName>
    <definedName name="smlv2001">[41]CONTRATO!$H$9</definedName>
    <definedName name="SMML">'[66]ASPECTOS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'AIU OBRA'!$M$65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'AIU OBRA'!$M$65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</definedName>
    <definedName name="solver_nwt" localSheetId="0" hidden="1">1</definedName>
    <definedName name="solver_opt" localSheetId="0" hidden="1">'AIU OBRA'!$L$65</definedName>
    <definedName name="solver_pre" localSheetId="0" hidden="1">0.000001</definedName>
    <definedName name="solver_rbv" localSheetId="0" hidden="1">1</definedName>
    <definedName name="solver_rel1" localSheetId="0" hidden="1">2</definedName>
    <definedName name="solver_rhs1" localSheetId="0" hidden="1">'AIU OBRA'!$L$65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[56]Hoja1!$C$25</definedName>
    <definedName name="ssh">[56]Hoja1!$C$24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'[105]PxQ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[53]Hoja1!$F$60</definedName>
    <definedName name="Summary">#REF!</definedName>
    <definedName name="SUP_ART">[46]steel!#REF!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[58]Tablas!$H$1:$H$65536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[58]Tablas!$B$1:$B$65536</definedName>
    <definedName name="TABLA">#REF!</definedName>
    <definedName name="tabla1">[106]Hoja3!$B$4:$F$28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[41]EMPRESA!$F$24</definedName>
    <definedName name="TARIFAS">[107]TARIFAS!$A$1:$F$52</definedName>
    <definedName name="TarifaSalud">[41]EMPRESA!$F$26</definedName>
    <definedName name="Tasa">#REF!</definedName>
    <definedName name="TASA_DE_CAMBIO">#REF!</definedName>
    <definedName name="Tasa1">'[108]Bases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[41]EMPRESA!$F$16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[27]PRESUPUESTO!$I$7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[38]BASES!$E$27</definedName>
    <definedName name="TIPO">#REF!</definedName>
    <definedName name="TIPO_GRUPO">#REF!</definedName>
    <definedName name="TipoGC">[94]Tablas!$U$6:$U$15</definedName>
    <definedName name="TipoNeces">[94]Tablas!$Q$6:$Q$8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[56]Datos!$D$14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'[41]NOMINA 1'!$N$38</definedName>
    <definedName name="TOTALHH">#REF!</definedName>
    <definedName name="TOTALHH1">#REF!</definedName>
    <definedName name="TotalVacaciones">'[41]NOMINA 1'!$N$37</definedName>
    <definedName name="TotAuxAlim">'[10]NOMINA-1'!$E$37</definedName>
    <definedName name="TotAuxAlimentacion">'[41]NOMINA 1'!$E$38</definedName>
    <definedName name="TotAuxCom">'[10]NOMINA-1'!$E$39</definedName>
    <definedName name="TotAuxComi">'[41]NOMINA 1'!$E$40</definedName>
    <definedName name="TotAuxDotacion">'[41]NOMINA 1'!$E$41</definedName>
    <definedName name="TotAuxHab">'[41]NOMINA 1'!$E$37</definedName>
    <definedName name="TotAuxTransporte">'[41]NOMINA 1'!$E$39</definedName>
    <definedName name="TotBasico">'[41]NOMINA 1'!$E$35</definedName>
    <definedName name="TotCom">'[10]NOMINA-1'!$E$41</definedName>
    <definedName name="TotComision">'[41]NOMINA 1'!$E$42</definedName>
    <definedName name="TotExtras">'[41]NOMINA 1'!$E$36</definedName>
    <definedName name="TotIntercesantias">'[41]NOMINA 1'!$N$39</definedName>
    <definedName name="TotPrimaServicios">'[41]NOMINA 1'!$N$36</definedName>
    <definedName name="TotPrimaServicos">'[41]NOMINA 1'!$N$36</definedName>
    <definedName name="TotPrimaVacaciones">'[41]NOMINA 1'!$N$41</definedName>
    <definedName name="TotPrimConv">'[10]NOMINA-1'!$N$39</definedName>
    <definedName name="TotPrimConvencional">'[41]NOMINA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[109]desmonte!$E$48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[110]Tablas!$B$2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'[93]CCP,LEYES,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'[111]Lista APU'!$A$3:$D$479</definedName>
    <definedName name="UNITARIO">[112]Unitarios!$A$3:$D$13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'[82]1'!$N$42</definedName>
    <definedName name="UTL">[27]otros!$C$4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Cto">[113]CONTRATO!$E$9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'[79]7422CW00'!#REF!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[94]Tablas!$A$6:$A$26</definedName>
    <definedName name="VigenciaDolares">#REF!</definedName>
    <definedName name="VigenciaPesos">#REF!</definedName>
    <definedName name="VIGFUTURA">[94]Tablas!$J$6:$J$8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[51]Personalizar!$E$15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'[114]2004'!#REF!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'[39]Res-Accide-10'!#REF!</definedName>
    <definedName name="wedw">#REF!</definedName>
    <definedName name="WEFWE">'[39]Res-Accide-10'!#REF!</definedName>
    <definedName name="WER">'[39]Res-Accide-10'!$S$2:$S$7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'[39]Res-Accide-10'!#REF!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0" hidden="1">{#N/A,#N/A,TRUE,"1842CWN0"}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localSheetId="0" hidden="1">#REF!</definedName>
    <definedName name="XXXX" hidden="1">#REF!</definedName>
    <definedName name="xxxxx">[115]!absc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localSheetId="0" hidden="1">#REF!</definedName>
    <definedName name="XZS" hidden="1">#REF!</definedName>
    <definedName name="XZXZV" hidden="1">{"via1",#N/A,TRUE,"general";"via2",#N/A,TRUE,"general";"via3",#N/A,TRUE,"general"}</definedName>
    <definedName name="Y">[28]!absc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'[116]AISLAMIENTO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'[52]A. P. U.'!#REF!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7" i="1" l="1"/>
  <c r="B54" i="1"/>
  <c r="E54" i="1"/>
  <c r="L46" i="1"/>
  <c r="C30" i="2" l="1"/>
  <c r="C29" i="2"/>
  <c r="C27" i="2"/>
  <c r="D19" i="2"/>
  <c r="D14" i="2"/>
  <c r="D20" i="2" s="1"/>
  <c r="J10" i="1" l="1"/>
  <c r="B8" i="1" l="1"/>
  <c r="K25" i="1"/>
  <c r="K24" i="1"/>
  <c r="K19" i="1"/>
  <c r="L25" i="1"/>
  <c r="L24" i="1"/>
  <c r="B20" i="1"/>
  <c r="B21" i="1" s="1"/>
  <c r="B22" i="1" s="1"/>
  <c r="I53" i="1"/>
  <c r="L45" i="1"/>
  <c r="L44" i="1"/>
  <c r="L41" i="1"/>
  <c r="K31" i="1"/>
  <c r="L31" i="1" s="1"/>
  <c r="K30" i="1"/>
  <c r="L30" i="1" s="1"/>
  <c r="K29" i="1"/>
  <c r="K22" i="1"/>
  <c r="L22" i="1" s="1"/>
  <c r="K21" i="1"/>
  <c r="L21" i="1" s="1"/>
  <c r="K20" i="1"/>
  <c r="K18" i="1"/>
  <c r="L18" i="1" s="1"/>
  <c r="L54" i="1"/>
  <c r="I29" i="1"/>
  <c r="L20" i="1"/>
  <c r="E51" i="1"/>
  <c r="L51" i="1" s="1"/>
  <c r="J9" i="1"/>
  <c r="J11" i="1"/>
  <c r="L19" i="1"/>
  <c r="A29" i="1"/>
  <c r="B29" i="1"/>
  <c r="B30" i="1" s="1"/>
  <c r="B31" i="1" s="1"/>
  <c r="A30" i="1"/>
  <c r="A31" i="1"/>
  <c r="B41" i="1"/>
  <c r="B42" i="1"/>
  <c r="B43" i="1" s="1"/>
  <c r="B44" i="1" s="1"/>
  <c r="B45" i="1" s="1"/>
  <c r="J42" i="1"/>
  <c r="L42" i="1" s="1"/>
  <c r="J43" i="1"/>
  <c r="B49" i="1"/>
  <c r="B51" i="1" s="1"/>
  <c r="L43" i="1" l="1"/>
  <c r="L29" i="1"/>
  <c r="L32" i="1" s="1"/>
  <c r="E52" i="1"/>
  <c r="L26" i="1"/>
  <c r="L34" i="1" l="1"/>
  <c r="L35" i="1" s="1"/>
  <c r="E53" i="1"/>
  <c r="L53" i="1" s="1"/>
  <c r="L52" i="1"/>
  <c r="L56" i="1" s="1"/>
  <c r="L58" i="1" l="1"/>
  <c r="L59" i="1" l="1"/>
  <c r="L61" i="1" s="1"/>
  <c r="L65" i="1" s="1"/>
</calcChain>
</file>

<file path=xl/sharedStrings.xml><?xml version="1.0" encoding="utf-8"?>
<sst xmlns="http://schemas.openxmlformats.org/spreadsheetml/2006/main" count="126" uniqueCount="114">
  <si>
    <t>A.I.U. (ADMINISTRACIÓN, IMPREVISTOS Y UTILIDAD)</t>
  </si>
  <si>
    <t>U. UTILIDAD</t>
  </si>
  <si>
    <t xml:space="preserve">I. IMPREVISTOS </t>
  </si>
  <si>
    <t>A. ADMINISTRACIÓN (1 + 2 + 3 + 4)</t>
  </si>
  <si>
    <t>TOTAL IMPUESTOS Y GARANTÍAS EN PORCENTAJE DEL COSTO DIRECTO</t>
  </si>
  <si>
    <t>TOTAL IMPUESTOS Y GARANTÍAS</t>
  </si>
  <si>
    <t>SUBTOTAL GARANTÍAS</t>
  </si>
  <si>
    <t>RESPONSABILIDAD CIVIL EXTRACONTRACTUAL</t>
  </si>
  <si>
    <t>Predios, labores y Operaciones- Vigencia (Decreto 1082 de 2015 Sección III)</t>
  </si>
  <si>
    <t>Salarios y Prestaciones Sociales</t>
  </si>
  <si>
    <t>GARANTÍA ÚNICA</t>
  </si>
  <si>
    <t>Cumplimiento</t>
  </si>
  <si>
    <t>VALOR ($)</t>
  </si>
  <si>
    <t>TASA ASEGURADORA</t>
  </si>
  <si>
    <t>VIGENCIA AMPARO (MESES)</t>
  </si>
  <si>
    <t>% ASEGURADO</t>
  </si>
  <si>
    <t>VR. BASE</t>
  </si>
  <si>
    <t>DESCRIPCIÓN</t>
  </si>
  <si>
    <t>ÍTEM</t>
  </si>
  <si>
    <t>GARANTIAS</t>
  </si>
  <si>
    <t>SUBTOTAL IMPUESTOS</t>
  </si>
  <si>
    <t>Estampilla Unipedagógica (Dec 584 de 19 Dic 2014)</t>
  </si>
  <si>
    <t xml:space="preserve">Retefuente </t>
  </si>
  <si>
    <t>GMF (Ley 1739 23 Dic 2014 modifica el Estatuto Tributario)</t>
  </si>
  <si>
    <t>ICA (Ley 14 6 Jul 1983, Res 219 25 Feb 2004)</t>
  </si>
  <si>
    <t>Contribución Especial (Impuesto de Guerra Ley 1738 Dic 18-2014 Prórroga 4 años)</t>
  </si>
  <si>
    <t>IMPUESTO</t>
  </si>
  <si>
    <t>IMPUESTOS</t>
  </si>
  <si>
    <t>TOTAL COSTOS PERSONAL + GASTOS OPERACIONALES POR EL TÉRMINO DE EJECUCIÓN EN PORCENTAJE DEL COSTO DIRECTO</t>
  </si>
  <si>
    <t>TOTAL COSTOS PERSONAL + GASTOS OPERACIONALES POR EL TÉRMINO DE EJECUCIÓN</t>
  </si>
  <si>
    <t>SUBTOTAL GASTOS OPERACIONALES MENSUALES</t>
  </si>
  <si>
    <t>N/A</t>
  </si>
  <si>
    <t>N. MESES</t>
  </si>
  <si>
    <t>COSTO ($/M2.MES)</t>
  </si>
  <si>
    <t>DEDICACIÓN X ÁREA (M2)</t>
  </si>
  <si>
    <t>DEDICACIÓN</t>
  </si>
  <si>
    <t>AREA (M2)</t>
  </si>
  <si>
    <t>CANT.</t>
  </si>
  <si>
    <t>GASTOS OPERACIONALES MENSUALES</t>
  </si>
  <si>
    <t>COD IDU</t>
  </si>
  <si>
    <t>SUBTOTAL COSTOS MENSUALES DE PERSONAL</t>
  </si>
  <si>
    <t>PERSONAL TÉCNICO Y PERSONAL AUXILIAR</t>
  </si>
  <si>
    <t>PERSONAL PROFESIONAL (Ingenieros y Otros)</t>
  </si>
  <si>
    <t>F=A*B*C*D*E</t>
  </si>
  <si>
    <t>E</t>
  </si>
  <si>
    <t>D</t>
  </si>
  <si>
    <t>C</t>
  </si>
  <si>
    <t>B</t>
  </si>
  <si>
    <t>A</t>
  </si>
  <si>
    <t>SALARIO + PRESTACIONES</t>
  </si>
  <si>
    <t>FACTOR PRESTACIONAL</t>
  </si>
  <si>
    <t>TOPE SALARIO (MES)</t>
  </si>
  <si>
    <t>DEDICACIÓN
MES</t>
  </si>
  <si>
    <t>CATEGORÍA</t>
  </si>
  <si>
    <t>CANTIDAD</t>
  </si>
  <si>
    <t>CARGO</t>
  </si>
  <si>
    <t>1. COSTOS MENSUALES DE PERSONAL</t>
  </si>
  <si>
    <t>A. ADMINISTRACIÓN</t>
  </si>
  <si>
    <t>CONTRATO No.</t>
  </si>
  <si>
    <t>MESES</t>
  </si>
  <si>
    <t>TERMINO ESTIMADO DE EJECUCIÓN DE OBRAS</t>
  </si>
  <si>
    <t>FECHA:</t>
  </si>
  <si>
    <t xml:space="preserve">VALOR DEL CONTRATO </t>
  </si>
  <si>
    <t>ALCALDÍA MAYOR DE BOGOTÁ D.C.</t>
  </si>
  <si>
    <t>2.0</t>
  </si>
  <si>
    <t>Proyectos</t>
  </si>
  <si>
    <t>FO-DP-01</t>
  </si>
  <si>
    <t>MATRIZ PARA CÁLCULO DE AIU</t>
  </si>
  <si>
    <t>VERSIÓN</t>
  </si>
  <si>
    <t>PROCESO</t>
  </si>
  <si>
    <t>CÓDIGO</t>
  </si>
  <si>
    <t>FORMATO</t>
  </si>
  <si>
    <t>3. IMPUESTOS Y GARANTÍAS</t>
  </si>
  <si>
    <t>obra</t>
  </si>
  <si>
    <t>TOTAL DISPONIBLE</t>
  </si>
  <si>
    <t>TOTAL</t>
  </si>
  <si>
    <t>ALCALDÍA LOCAL DE SANTAFÉ</t>
  </si>
  <si>
    <t>ÁREA DE GESTIÓN DE DESARROLLO LOCAL SANTAFE</t>
  </si>
  <si>
    <t>FDLE-LP-XXX-2025</t>
  </si>
  <si>
    <t>ALCALDÍA LOCAL DE SANTAFE</t>
  </si>
  <si>
    <t>TARIFA MES - PERSONAL TÉCNICO - TOPÓGRAFO INSPECTOR (No incluye Factor de Prestaciones)</t>
  </si>
  <si>
    <t>CONTRATAR A MONTO AGOTABLE Y PRECIOS UNITARIOS FIJOS, EL DIAGNÓSTICO Y LAS OBRAS NECESARIAS PARA LA ADECUACIÓN, MANTENIMIENTO Y/O DOTACIÓN DE LOS PARQUES DE PROXIMIDAD (VECINALES Y DE BOLSILLO) DE LA LOCALIDAD DE SANTA FE.</t>
  </si>
  <si>
    <t>CODIGO</t>
  </si>
  <si>
    <t>DIRECTOR DE OBRA (PROFESIONAL CATEGORÍA 6A (E.G.3;E.E.1) - SIN PREST.)</t>
  </si>
  <si>
    <t>RESIDENTE DE OBRA (PROFESIONAL CATEGORÍA 8 (E.G.2) - SIN PREST.)</t>
  </si>
  <si>
    <t>PROFESIONAL AMBIENTAL (PROFESIONAL CATEGORÍA 8 (E.G.2) - SIN PREST.)</t>
  </si>
  <si>
    <t>PROFESIONAL SOCIAL  (PROFESIONAL CATEGORÍA 8 (E.G.2) - SIN PREST.)</t>
  </si>
  <si>
    <t>PROFESIONAL SST  (PROFESIONAL CATEGORÍA 8 (E.G.2) - SIN PREST.)</t>
  </si>
  <si>
    <t>000598</t>
  </si>
  <si>
    <t>DESGLOSE FACTOR MULTIPLICADOR PERSONAL</t>
  </si>
  <si>
    <t>Salario Y prestaciones Sociales de Personal Facturable</t>
  </si>
  <si>
    <t>1.1</t>
  </si>
  <si>
    <t>Salarios</t>
  </si>
  <si>
    <t>Prima Anual (Legal)</t>
  </si>
  <si>
    <t>Cesantías</t>
  </si>
  <si>
    <t>Interéses a las cesantías</t>
  </si>
  <si>
    <t>Vacaciones</t>
  </si>
  <si>
    <t>Seguridad Social (Salud + Pensión)</t>
  </si>
  <si>
    <t>Caja de Compensacion Familiar</t>
  </si>
  <si>
    <t>ARL</t>
  </si>
  <si>
    <t>servicio Nacional de Aprendizaje (SENA)</t>
  </si>
  <si>
    <t> Instituto Colombiano de Bienestar Familiar (ICBF)</t>
  </si>
  <si>
    <t>Subtotal</t>
  </si>
  <si>
    <t>T  O  T  A  L -  F.M.</t>
  </si>
  <si>
    <t>PARAFISCALES</t>
  </si>
  <si>
    <t>Interventoria</t>
  </si>
  <si>
    <t>ALQUILER MES - ARRIENDO OFICINA INCL. ADMINISTRACIÓN, SERVICIOS PÚBLICOS, COMUNICACIONES</t>
  </si>
  <si>
    <t>TARIFA GLOBAL - GASTOS OFICINA (PAPELERIA, FOTOCOPIAS Y OTROS)</t>
  </si>
  <si>
    <t>ALQUILER MES - CAMPERO PICK-UP, CAMIONETA DE 1300-2000cc - MODELO 2012 - 2009  - INCIDENCIA  75%</t>
  </si>
  <si>
    <t>000714</t>
  </si>
  <si>
    <t>TARIFA MES - PERSONAL AUXILIAR TÉCNICO - CADENERO 2 - SIN PREST.</t>
  </si>
  <si>
    <t xml:space="preserve"> Impuesto de timbre nacional (Decreto Legislativo 0175 de 14 de febrero de 2025)</t>
  </si>
  <si>
    <t>200SMMLV</t>
  </si>
  <si>
    <t>Estabilidad de la Obra (ley 1082 de 2015)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</si>
</sst>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000%"/>
    <numFmt numFmtId="165" formatCode="_-&quot;$&quot;* #,##0.00_-;\-&quot;$&quot;* #,##0.00_-;_-&quot;$&quot;* &quot;-&quot;??_-;_-@_-"/>
    <numFmt numFmtId="166" formatCode="[$$-240A]#,##0.00;[Red]\([$$-240A]#,##0.00\)"/>
    <numFmt numFmtId="167" formatCode="#,##0.00;[Red]#,##0.00"/>
    <numFmt numFmtId="168" formatCode="0.000"/>
    <numFmt numFmtId="169" formatCode="0.0"/>
    <numFmt numFmtId="170" formatCode="#,##0.0"/>
    <numFmt numFmtId="171" formatCode="[$$-240A]#,##0;[Red]\([$$-240A]#,##0\)"/>
    <numFmt numFmtId="172" formatCode="#,##0.0000"/>
    <numFmt numFmtId="173" formatCode="[$$-240A]\ #,##0.00;[Red][$$-240A]\ #,##0.00"/>
    <numFmt numFmtId="174" formatCode="0.00000%"/>
    <numFmt numFmtId="175" formatCode="_-[$$-2C0A]\ * #,##0_-;\-[$$-2C0A]\ * #,##0_-;_-[$$-2C0A]\ * &quot;-&quot;??_-;_-@_-"/>
    <numFmt numFmtId="176" formatCode="_-&quot;$&quot;* #,##0_-;\-&quot;$&quot;* #,##0_-;_-&quot;$&quot;* &quot;-&quot;_-;_-@_-"/>
    <numFmt numFmtId="177" formatCode="_(&quot;$&quot;\ * #,##0.00_);_(&quot;$&quot;\ * \(#,##0.00\);_(&quot;$&quot;\ * &quot;-&quot;??_);_(@_)"/>
    <numFmt numFmtId="178" formatCode="_ * #,##0.00_ ;_ * \-#,##0.00_ ;_ * &quot;-&quot;??_ ;_ @_ "/>
    <numFmt numFmtId="179" formatCode="_-* #,##0.00\ _P_t_a_-;\-* #,##0.00\ _P_t_a_-;_-* &quot;-&quot;??\ _P_t_a_-;_-@_-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8"/>
      <name val="Arial"/>
      <family val="2"/>
      <charset val="1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6"/>
      <name val="Arial"/>
      <family val="2"/>
    </font>
    <font>
      <b/>
      <sz val="9"/>
      <name val="Arial"/>
      <family val="2"/>
    </font>
    <font>
      <sz val="11"/>
      <color indexed="8"/>
      <name val="Calibri"/>
      <family val="2"/>
    </font>
    <font>
      <sz val="10"/>
      <color indexed="8"/>
      <name val="MS Sans Serif"/>
      <family val="2"/>
    </font>
    <font>
      <sz val="8.0500000000000007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color theme="0" tint="-0.34998626667073579"/>
      <name val="Arial"/>
      <family val="2"/>
    </font>
    <font>
      <b/>
      <sz val="8"/>
      <color theme="0" tint="-0.34998626667073579"/>
      <name val="Arial"/>
      <family val="2"/>
    </font>
    <font>
      <sz val="8"/>
      <color theme="0" tint="-0.3499862666707357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color rgb="FF000000"/>
      <name val="Calibri"/>
      <family val="2"/>
      <charset val="204"/>
    </font>
    <font>
      <sz val="9"/>
      <name val="Arial"/>
      <family val="2"/>
    </font>
    <font>
      <b/>
      <sz val="14"/>
      <color indexed="8"/>
      <name val="Arial"/>
      <family val="2"/>
    </font>
    <font>
      <b/>
      <sz val="14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3">
    <xf numFmtId="0" fontId="0" fillId="0" borderId="0"/>
    <xf numFmtId="43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9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8" fontId="13" fillId="0" borderId="0" applyFont="0" applyFill="0" applyBorder="0" applyAlignment="0" applyProtection="0"/>
    <xf numFmtId="176" fontId="14" fillId="0" borderId="0" applyFont="0" applyFill="0" applyBorder="0" applyAlignment="0" applyProtection="0"/>
    <xf numFmtId="17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7" fontId="1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2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ill="0" applyBorder="0" applyAlignment="0" applyProtection="0"/>
    <xf numFmtId="0" fontId="1" fillId="0" borderId="0"/>
    <xf numFmtId="9" fontId="20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20" fillId="0" borderId="0"/>
    <xf numFmtId="44" fontId="14" fillId="0" borderId="0" applyFont="0" applyFill="0" applyBorder="0" applyAlignment="0" applyProtection="0"/>
  </cellStyleXfs>
  <cellXfs count="210">
    <xf numFmtId="0" fontId="0" fillId="0" borderId="0" xfId="0"/>
    <xf numFmtId="0" fontId="1" fillId="0" borderId="0" xfId="23" applyAlignment="1">
      <alignment vertical="center"/>
    </xf>
    <xf numFmtId="0" fontId="1" fillId="0" borderId="0" xfId="23" applyAlignment="1">
      <alignment horizontal="center" vertical="center"/>
    </xf>
    <xf numFmtId="0" fontId="2" fillId="0" borderId="0" xfId="36" applyFont="1" applyAlignment="1">
      <alignment vertical="center"/>
    </xf>
    <xf numFmtId="0" fontId="2" fillId="0" borderId="0" xfId="36" applyFont="1" applyAlignment="1">
      <alignment horizontal="center" vertical="center"/>
    </xf>
    <xf numFmtId="164" fontId="3" fillId="0" borderId="0" xfId="36" applyNumberFormat="1" applyFont="1" applyAlignment="1">
      <alignment vertical="center"/>
    </xf>
    <xf numFmtId="0" fontId="3" fillId="0" borderId="0" xfId="36" applyFont="1" applyAlignment="1">
      <alignment vertical="center"/>
    </xf>
    <xf numFmtId="0" fontId="3" fillId="0" borderId="0" xfId="36" applyFont="1" applyAlignment="1">
      <alignment horizontal="left" vertical="center"/>
    </xf>
    <xf numFmtId="10" fontId="4" fillId="0" borderId="0" xfId="33" applyNumberFormat="1" applyFont="1" applyAlignment="1">
      <alignment horizontal="center" vertical="center"/>
    </xf>
    <xf numFmtId="10" fontId="2" fillId="0" borderId="0" xfId="36" applyNumberFormat="1" applyFont="1" applyAlignment="1">
      <alignment vertical="center"/>
    </xf>
    <xf numFmtId="0" fontId="5" fillId="0" borderId="0" xfId="36" applyFont="1" applyAlignment="1">
      <alignment vertical="center"/>
    </xf>
    <xf numFmtId="0" fontId="5" fillId="0" borderId="0" xfId="36" applyFont="1" applyAlignment="1">
      <alignment horizontal="center" vertical="center"/>
    </xf>
    <xf numFmtId="0" fontId="2" fillId="0" borderId="0" xfId="36" applyFont="1" applyAlignment="1">
      <alignment horizontal="center" vertical="center" wrapText="1"/>
    </xf>
    <xf numFmtId="0" fontId="2" fillId="0" borderId="0" xfId="36" applyFont="1" applyAlignment="1">
      <alignment vertical="center" wrapText="1"/>
    </xf>
    <xf numFmtId="0" fontId="6" fillId="0" borderId="0" xfId="36" applyFont="1" applyAlignment="1">
      <alignment vertical="center" wrapText="1"/>
    </xf>
    <xf numFmtId="4" fontId="8" fillId="4" borderId="1" xfId="36" applyNumberFormat="1" applyFont="1" applyFill="1" applyBorder="1" applyAlignment="1">
      <alignment horizontal="center" vertical="center" wrapText="1"/>
    </xf>
    <xf numFmtId="43" fontId="2" fillId="0" borderId="0" xfId="1" applyFont="1" applyAlignment="1">
      <alignment vertical="center"/>
    </xf>
    <xf numFmtId="173" fontId="2" fillId="0" borderId="0" xfId="36" applyNumberFormat="1" applyFont="1" applyAlignment="1">
      <alignment vertical="center"/>
    </xf>
    <xf numFmtId="0" fontId="7" fillId="4" borderId="2" xfId="23" applyFont="1" applyFill="1" applyBorder="1" applyAlignment="1">
      <alignment horizontal="center" vertical="center"/>
    </xf>
    <xf numFmtId="0" fontId="7" fillId="4" borderId="3" xfId="23" applyFont="1" applyFill="1" applyBorder="1" applyAlignment="1">
      <alignment horizontal="center" vertical="center"/>
    </xf>
    <xf numFmtId="0" fontId="1" fillId="4" borderId="1" xfId="23" applyFill="1" applyBorder="1" applyAlignment="1">
      <alignment horizontal="center" vertical="center"/>
    </xf>
    <xf numFmtId="0" fontId="1" fillId="4" borderId="4" xfId="23" applyFill="1" applyBorder="1" applyAlignment="1">
      <alignment horizontal="center" vertical="center"/>
    </xf>
    <xf numFmtId="0" fontId="7" fillId="4" borderId="0" xfId="23" applyFont="1" applyFill="1" applyAlignment="1">
      <alignment horizontal="center" vertical="center"/>
    </xf>
    <xf numFmtId="0" fontId="8" fillId="4" borderId="0" xfId="23" applyFont="1" applyFill="1" applyAlignment="1">
      <alignment horizontal="center" vertical="center" wrapText="1"/>
    </xf>
    <xf numFmtId="0" fontId="8" fillId="4" borderId="5" xfId="23" applyFont="1" applyFill="1" applyBorder="1" applyAlignment="1">
      <alignment horizontal="center" vertical="center" wrapText="1"/>
    </xf>
    <xf numFmtId="43" fontId="8" fillId="4" borderId="0" xfId="1" applyFont="1" applyFill="1" applyAlignment="1">
      <alignment horizontal="center" vertical="center" wrapText="1"/>
    </xf>
    <xf numFmtId="166" fontId="10" fillId="4" borderId="6" xfId="35" applyNumberFormat="1" applyFont="1" applyFill="1" applyBorder="1" applyAlignment="1">
      <alignment vertical="center"/>
    </xf>
    <xf numFmtId="0" fontId="7" fillId="4" borderId="7" xfId="23" applyFont="1" applyFill="1" applyBorder="1" applyAlignment="1">
      <alignment vertical="center"/>
    </xf>
    <xf numFmtId="0" fontId="1" fillId="4" borderId="0" xfId="23" applyFill="1" applyAlignment="1">
      <alignment vertical="center"/>
    </xf>
    <xf numFmtId="0" fontId="6" fillId="4" borderId="10" xfId="36" applyFont="1" applyFill="1" applyBorder="1" applyAlignment="1">
      <alignment horizontal="center" vertical="center"/>
    </xf>
    <xf numFmtId="0" fontId="7" fillId="4" borderId="12" xfId="23" applyFont="1" applyFill="1" applyBorder="1" applyAlignment="1">
      <alignment vertical="center"/>
    </xf>
    <xf numFmtId="0" fontId="1" fillId="4" borderId="0" xfId="23" applyFill="1" applyAlignment="1">
      <alignment horizontal="center" vertical="center"/>
    </xf>
    <xf numFmtId="0" fontId="6" fillId="4" borderId="1" xfId="36" applyFont="1" applyFill="1" applyBorder="1" applyAlignment="1">
      <alignment horizontal="center" vertical="center" wrapText="1"/>
    </xf>
    <xf numFmtId="0" fontId="8" fillId="4" borderId="1" xfId="36" applyFont="1" applyFill="1" applyBorder="1" applyAlignment="1">
      <alignment horizontal="center" vertical="center" wrapText="1"/>
    </xf>
    <xf numFmtId="0" fontId="6" fillId="4" borderId="13" xfId="36" applyFont="1" applyFill="1" applyBorder="1" applyAlignment="1">
      <alignment vertical="center"/>
    </xf>
    <xf numFmtId="0" fontId="6" fillId="4" borderId="0" xfId="36" applyFont="1" applyFill="1" applyAlignment="1">
      <alignment vertical="center" wrapText="1"/>
    </xf>
    <xf numFmtId="0" fontId="6" fillId="4" borderId="14" xfId="36" applyFont="1" applyFill="1" applyBorder="1" applyAlignment="1">
      <alignment vertical="center"/>
    </xf>
    <xf numFmtId="0" fontId="6" fillId="4" borderId="15" xfId="36" applyFont="1" applyFill="1" applyBorder="1" applyAlignment="1">
      <alignment vertical="center"/>
    </xf>
    <xf numFmtId="168" fontId="2" fillId="4" borderId="1" xfId="36" applyNumberFormat="1" applyFont="1" applyFill="1" applyBorder="1" applyAlignment="1">
      <alignment horizontal="center" vertical="center"/>
    </xf>
    <xf numFmtId="0" fontId="8" fillId="4" borderId="36" xfId="23" applyFont="1" applyFill="1" applyBorder="1" applyAlignment="1">
      <alignment horizontal="center" vertical="center"/>
    </xf>
    <xf numFmtId="166" fontId="8" fillId="4" borderId="1" xfId="36" applyNumberFormat="1" applyFont="1" applyFill="1" applyBorder="1" applyAlignment="1">
      <alignment horizontal="right" vertical="center"/>
    </xf>
    <xf numFmtId="170" fontId="8" fillId="4" borderId="1" xfId="36" applyNumberFormat="1" applyFont="1" applyFill="1" applyBorder="1" applyAlignment="1">
      <alignment horizontal="center" vertical="center"/>
    </xf>
    <xf numFmtId="166" fontId="8" fillId="4" borderId="1" xfId="36" applyNumberFormat="1" applyFont="1" applyFill="1" applyBorder="1" applyAlignment="1">
      <alignment vertical="center"/>
    </xf>
    <xf numFmtId="0" fontId="6" fillId="4" borderId="4" xfId="36" applyFont="1" applyFill="1" applyBorder="1" applyAlignment="1">
      <alignment vertical="center"/>
    </xf>
    <xf numFmtId="172" fontId="6" fillId="4" borderId="14" xfId="36" applyNumberFormat="1" applyFont="1" applyFill="1" applyBorder="1" applyAlignment="1">
      <alignment vertical="center"/>
    </xf>
    <xf numFmtId="0" fontId="8" fillId="4" borderId="1" xfId="36" applyFont="1" applyFill="1" applyBorder="1" applyAlignment="1">
      <alignment horizontal="center" vertical="center"/>
    </xf>
    <xf numFmtId="0" fontId="2" fillId="4" borderId="0" xfId="36" applyFont="1" applyFill="1" applyAlignment="1">
      <alignment horizontal="center" vertical="center"/>
    </xf>
    <xf numFmtId="166" fontId="6" fillId="4" borderId="1" xfId="36" applyNumberFormat="1" applyFont="1" applyFill="1" applyBorder="1" applyAlignment="1">
      <alignment vertical="center"/>
    </xf>
    <xf numFmtId="0" fontId="2" fillId="4" borderId="0" xfId="36" applyFont="1" applyFill="1" applyAlignment="1">
      <alignment vertical="center"/>
    </xf>
    <xf numFmtId="0" fontId="6" fillId="4" borderId="1" xfId="36" applyFont="1" applyFill="1" applyBorder="1" applyAlignment="1">
      <alignment horizontal="center" vertical="center"/>
    </xf>
    <xf numFmtId="0" fontId="2" fillId="4" borderId="1" xfId="36" applyFont="1" applyFill="1" applyBorder="1" applyAlignment="1">
      <alignment horizontal="center" vertical="center"/>
    </xf>
    <xf numFmtId="4" fontId="8" fillId="4" borderId="1" xfId="36" applyNumberFormat="1" applyFont="1" applyFill="1" applyBorder="1" applyAlignment="1">
      <alignment horizontal="center" vertical="center"/>
    </xf>
    <xf numFmtId="0" fontId="6" fillId="4" borderId="15" xfId="36" applyFont="1" applyFill="1" applyBorder="1" applyAlignment="1">
      <alignment horizontal="left" vertical="center"/>
    </xf>
    <xf numFmtId="10" fontId="7" fillId="4" borderId="15" xfId="45" applyNumberFormat="1" applyFont="1" applyFill="1" applyBorder="1" applyAlignment="1" applyProtection="1">
      <alignment horizontal="center" vertical="center"/>
    </xf>
    <xf numFmtId="0" fontId="8" fillId="4" borderId="0" xfId="36" applyFont="1" applyFill="1" applyAlignment="1">
      <alignment horizontal="left" vertical="center"/>
    </xf>
    <xf numFmtId="37" fontId="8" fillId="4" borderId="0" xfId="36" applyNumberFormat="1" applyFont="1" applyFill="1" applyAlignment="1">
      <alignment vertical="center"/>
    </xf>
    <xf numFmtId="0" fontId="6" fillId="4" borderId="14" xfId="36" applyFont="1" applyFill="1" applyBorder="1" applyAlignment="1">
      <alignment horizontal="left" vertical="center" wrapText="1"/>
    </xf>
    <xf numFmtId="0" fontId="8" fillId="4" borderId="14" xfId="36" applyFont="1" applyFill="1" applyBorder="1" applyAlignment="1">
      <alignment vertical="center" wrapText="1"/>
    </xf>
    <xf numFmtId="0" fontId="8" fillId="4" borderId="15" xfId="36" applyFont="1" applyFill="1" applyBorder="1" applyAlignment="1">
      <alignment vertical="center" wrapText="1"/>
    </xf>
    <xf numFmtId="0" fontId="8" fillId="4" borderId="4" xfId="36" applyFont="1" applyFill="1" applyBorder="1" applyAlignment="1">
      <alignment horizontal="left" vertical="center"/>
    </xf>
    <xf numFmtId="0" fontId="8" fillId="4" borderId="14" xfId="36" applyFont="1" applyFill="1" applyBorder="1" applyAlignment="1">
      <alignment horizontal="left" vertical="center"/>
    </xf>
    <xf numFmtId="0" fontId="8" fillId="4" borderId="15" xfId="36" applyFont="1" applyFill="1" applyBorder="1" applyAlignment="1">
      <alignment horizontal="left" vertical="center"/>
    </xf>
    <xf numFmtId="166" fontId="8" fillId="4" borderId="1" xfId="36" applyNumberFormat="1" applyFont="1" applyFill="1" applyBorder="1" applyAlignment="1">
      <alignment horizontal="right" vertical="center" wrapText="1"/>
    </xf>
    <xf numFmtId="37" fontId="6" fillId="4" borderId="0" xfId="36" applyNumberFormat="1" applyFont="1" applyFill="1" applyAlignment="1">
      <alignment vertical="center"/>
    </xf>
    <xf numFmtId="10" fontId="7" fillId="4" borderId="15" xfId="47" applyNumberFormat="1" applyFont="1" applyFill="1" applyBorder="1" applyAlignment="1" applyProtection="1">
      <alignment horizontal="center" vertical="center"/>
    </xf>
    <xf numFmtId="10" fontId="6" fillId="4" borderId="1" xfId="36" applyNumberFormat="1" applyFont="1" applyFill="1" applyBorder="1" applyAlignment="1">
      <alignment horizontal="center" vertical="center"/>
    </xf>
    <xf numFmtId="0" fontId="5" fillId="4" borderId="0" xfId="36" applyFont="1" applyFill="1" applyAlignment="1">
      <alignment horizontal="center" vertical="center"/>
    </xf>
    <xf numFmtId="0" fontId="5" fillId="4" borderId="15" xfId="36" applyFont="1" applyFill="1" applyBorder="1" applyAlignment="1">
      <alignment horizontal="left" vertical="center"/>
    </xf>
    <xf numFmtId="0" fontId="6" fillId="5" borderId="1" xfId="36" applyFont="1" applyFill="1" applyBorder="1" applyAlignment="1">
      <alignment horizontal="center" vertical="center" wrapText="1"/>
    </xf>
    <xf numFmtId="0" fontId="8" fillId="5" borderId="1" xfId="36" applyFont="1" applyFill="1" applyBorder="1" applyAlignment="1">
      <alignment horizontal="center" vertical="center" wrapText="1"/>
    </xf>
    <xf numFmtId="0" fontId="6" fillId="5" borderId="1" xfId="36" applyFont="1" applyFill="1" applyBorder="1" applyAlignment="1">
      <alignment horizontal="center" vertical="center"/>
    </xf>
    <xf numFmtId="0" fontId="0" fillId="0" borderId="1" xfId="0" applyBorder="1"/>
    <xf numFmtId="175" fontId="0" fillId="0" borderId="1" xfId="0" applyNumberFormat="1" applyBorder="1"/>
    <xf numFmtId="175" fontId="0" fillId="0" borderId="0" xfId="0" applyNumberFormat="1"/>
    <xf numFmtId="0" fontId="0" fillId="6" borderId="1" xfId="0" applyFill="1" applyBorder="1"/>
    <xf numFmtId="175" fontId="0" fillId="6" borderId="1" xfId="0" applyNumberFormat="1" applyFill="1" applyBorder="1"/>
    <xf numFmtId="0" fontId="6" fillId="4" borderId="17" xfId="36" applyFont="1" applyFill="1" applyBorder="1" applyAlignment="1">
      <alignment vertical="center"/>
    </xf>
    <xf numFmtId="174" fontId="2" fillId="0" borderId="0" xfId="36" applyNumberFormat="1" applyFont="1" applyAlignment="1">
      <alignment horizontal="center" vertical="center" wrapText="1"/>
    </xf>
    <xf numFmtId="166" fontId="8" fillId="0" borderId="1" xfId="36" applyNumberFormat="1" applyFont="1" applyBorder="1" applyAlignment="1">
      <alignment horizontal="right" vertical="center"/>
    </xf>
    <xf numFmtId="0" fontId="6" fillId="0" borderId="14" xfId="36" applyFont="1" applyBorder="1" applyAlignment="1">
      <alignment vertical="center"/>
    </xf>
    <xf numFmtId="171" fontId="8" fillId="0" borderId="1" xfId="36" applyNumberFormat="1" applyFont="1" applyBorder="1" applyAlignment="1">
      <alignment horizontal="right" vertical="center"/>
    </xf>
    <xf numFmtId="10" fontId="3" fillId="7" borderId="1" xfId="36" applyNumberFormat="1" applyFont="1" applyFill="1" applyBorder="1" applyAlignment="1">
      <alignment horizontal="center" vertical="center"/>
    </xf>
    <xf numFmtId="173" fontId="5" fillId="0" borderId="0" xfId="36" applyNumberFormat="1" applyFont="1" applyAlignment="1">
      <alignment vertical="center"/>
    </xf>
    <xf numFmtId="10" fontId="1" fillId="0" borderId="0" xfId="23" applyNumberFormat="1" applyAlignment="1">
      <alignment vertical="center"/>
    </xf>
    <xf numFmtId="0" fontId="1" fillId="4" borderId="0" xfId="23" applyFill="1" applyBorder="1" applyAlignment="1">
      <alignment vertical="center"/>
    </xf>
    <xf numFmtId="15" fontId="1" fillId="4" borderId="3" xfId="23" applyNumberFormat="1" applyFill="1" applyBorder="1" applyAlignment="1">
      <alignment horizontal="center" vertical="center"/>
    </xf>
    <xf numFmtId="15" fontId="1" fillId="4" borderId="43" xfId="23" applyNumberFormat="1" applyFill="1" applyBorder="1" applyAlignment="1">
      <alignment horizontal="center" vertical="center"/>
    </xf>
    <xf numFmtId="15" fontId="1" fillId="4" borderId="44" xfId="23" applyNumberFormat="1" applyFill="1" applyBorder="1" applyAlignment="1">
      <alignment horizontal="center" vertical="center"/>
    </xf>
    <xf numFmtId="0" fontId="1" fillId="4" borderId="0" xfId="23" applyFill="1" applyBorder="1" applyAlignment="1">
      <alignment vertical="top" wrapText="1"/>
    </xf>
    <xf numFmtId="0" fontId="15" fillId="0" borderId="0" xfId="23" applyFont="1" applyAlignment="1">
      <alignment horizontal="center" vertical="center"/>
    </xf>
    <xf numFmtId="0" fontId="17" fillId="0" borderId="0" xfId="36" applyFont="1" applyAlignment="1">
      <alignment horizontal="center" vertical="center"/>
    </xf>
    <xf numFmtId="0" fontId="19" fillId="0" borderId="0" xfId="48" applyFont="1" applyAlignment="1">
      <alignment horizontal="center" vertical="center"/>
    </xf>
    <xf numFmtId="0" fontId="7" fillId="5" borderId="45" xfId="48" applyFont="1" applyFill="1" applyBorder="1" applyAlignment="1">
      <alignment horizontal="center" vertical="center"/>
    </xf>
    <xf numFmtId="9" fontId="7" fillId="5" borderId="47" xfId="49" applyFont="1" applyFill="1" applyBorder="1" applyAlignment="1">
      <alignment horizontal="center" vertical="center"/>
    </xf>
    <xf numFmtId="0" fontId="1" fillId="0" borderId="48" xfId="48" applyBorder="1" applyAlignment="1">
      <alignment horizontal="center" vertical="center"/>
    </xf>
    <xf numFmtId="10" fontId="21" fillId="0" borderId="50" xfId="49" applyNumberFormat="1" applyFont="1" applyFill="1" applyBorder="1" applyAlignment="1">
      <alignment horizontal="center" vertical="center"/>
    </xf>
    <xf numFmtId="0" fontId="21" fillId="0" borderId="49" xfId="48" applyFont="1" applyBorder="1" applyAlignment="1">
      <alignment vertical="center" wrapText="1"/>
    </xf>
    <xf numFmtId="0" fontId="7" fillId="0" borderId="48" xfId="48" applyFont="1" applyBorder="1" applyAlignment="1">
      <alignment vertical="center"/>
    </xf>
    <xf numFmtId="0" fontId="7" fillId="0" borderId="49" xfId="48" applyFont="1" applyBorder="1" applyAlignment="1">
      <alignment vertical="center"/>
    </xf>
    <xf numFmtId="10" fontId="7" fillId="0" borderId="50" xfId="49" applyNumberFormat="1" applyFont="1" applyBorder="1" applyAlignment="1">
      <alignment horizontal="center" vertical="center"/>
    </xf>
    <xf numFmtId="0" fontId="7" fillId="5" borderId="48" xfId="48" applyFont="1" applyFill="1" applyBorder="1" applyAlignment="1">
      <alignment horizontal="center" vertical="center"/>
    </xf>
    <xf numFmtId="0" fontId="7" fillId="5" borderId="49" xfId="48" applyFont="1" applyFill="1" applyBorder="1" applyAlignment="1">
      <alignment vertical="center"/>
    </xf>
    <xf numFmtId="0" fontId="1" fillId="5" borderId="50" xfId="48" applyFill="1" applyBorder="1" applyAlignment="1">
      <alignment horizontal="center" vertical="center"/>
    </xf>
    <xf numFmtId="0" fontId="7" fillId="4" borderId="48" xfId="48" applyFont="1" applyFill="1" applyBorder="1" applyAlignment="1">
      <alignment horizontal="center" vertical="center"/>
    </xf>
    <xf numFmtId="0" fontId="7" fillId="4" borderId="49" xfId="48" applyFont="1" applyFill="1" applyBorder="1" applyAlignment="1">
      <alignment vertical="center"/>
    </xf>
    <xf numFmtId="2" fontId="23" fillId="5" borderId="51" xfId="51" applyNumberFormat="1" applyFont="1" applyFill="1" applyBorder="1" applyAlignment="1">
      <alignment horizontal="left" vertical="center" wrapText="1" indent="8"/>
    </xf>
    <xf numFmtId="0" fontId="7" fillId="5" borderId="46" xfId="48" applyFont="1" applyFill="1" applyBorder="1" applyAlignment="1">
      <alignment vertical="center" wrapText="1"/>
    </xf>
    <xf numFmtId="10" fontId="10" fillId="0" borderId="50" xfId="49" applyNumberFormat="1" applyFont="1" applyFill="1" applyBorder="1" applyAlignment="1">
      <alignment horizontal="center" vertical="center"/>
    </xf>
    <xf numFmtId="0" fontId="24" fillId="3" borderId="1" xfId="36" applyFont="1" applyFill="1" applyBorder="1" applyAlignment="1">
      <alignment horizontal="center" vertical="center" wrapText="1"/>
    </xf>
    <xf numFmtId="0" fontId="25" fillId="0" borderId="1" xfId="36" applyFont="1" applyBorder="1" applyAlignment="1">
      <alignment horizontal="center" vertical="center"/>
    </xf>
    <xf numFmtId="0" fontId="24" fillId="3" borderId="1" xfId="36" applyFont="1" applyFill="1" applyBorder="1" applyAlignment="1">
      <alignment horizontal="center" vertical="center"/>
    </xf>
    <xf numFmtId="49" fontId="25" fillId="0" borderId="1" xfId="36" applyNumberFormat="1" applyFont="1" applyBorder="1" applyAlignment="1">
      <alignment horizontal="center" vertical="center" wrapText="1"/>
    </xf>
    <xf numFmtId="0" fontId="25" fillId="0" borderId="0" xfId="36" applyFont="1" applyAlignment="1">
      <alignment horizontal="center" vertical="center"/>
    </xf>
    <xf numFmtId="0" fontId="24" fillId="2" borderId="1" xfId="36" applyFont="1" applyFill="1" applyBorder="1" applyAlignment="1">
      <alignment horizontal="center" vertical="center" wrapText="1"/>
    </xf>
    <xf numFmtId="0" fontId="8" fillId="0" borderId="0" xfId="36" applyFont="1" applyAlignment="1">
      <alignment horizontal="center" vertical="center" wrapText="1"/>
    </xf>
    <xf numFmtId="0" fontId="8" fillId="0" borderId="0" xfId="36" applyFont="1" applyAlignment="1">
      <alignment horizontal="center" vertical="center"/>
    </xf>
    <xf numFmtId="0" fontId="1" fillId="0" borderId="0" xfId="23" applyFont="1" applyAlignment="1">
      <alignment horizontal="center" vertical="center"/>
    </xf>
    <xf numFmtId="44" fontId="6" fillId="4" borderId="14" xfId="52" applyFont="1" applyFill="1" applyBorder="1" applyAlignment="1">
      <alignment vertical="center"/>
    </xf>
    <xf numFmtId="9" fontId="2" fillId="0" borderId="0" xfId="36" applyNumberFormat="1" applyFont="1" applyAlignment="1">
      <alignment vertical="center"/>
    </xf>
    <xf numFmtId="168" fontId="2" fillId="0" borderId="1" xfId="36" applyNumberFormat="1" applyFont="1" applyFill="1" applyBorder="1" applyAlignment="1">
      <alignment horizontal="center" vertical="center"/>
    </xf>
    <xf numFmtId="0" fontId="8" fillId="0" borderId="1" xfId="36" applyFont="1" applyFill="1" applyBorder="1" applyAlignment="1">
      <alignment vertical="center" wrapText="1"/>
    </xf>
    <xf numFmtId="167" fontId="8" fillId="0" borderId="1" xfId="36" applyNumberFormat="1" applyFont="1" applyFill="1" applyBorder="1" applyAlignment="1">
      <alignment horizontal="center" vertical="center" wrapText="1"/>
    </xf>
    <xf numFmtId="166" fontId="8" fillId="0" borderId="1" xfId="36" applyNumberFormat="1" applyFont="1" applyFill="1" applyBorder="1" applyAlignment="1">
      <alignment horizontal="right" vertical="center" wrapText="1"/>
    </xf>
    <xf numFmtId="0" fontId="8" fillId="0" borderId="1" xfId="36" applyFont="1" applyFill="1" applyBorder="1" applyAlignment="1">
      <alignment horizontal="justify" vertical="center" wrapText="1"/>
    </xf>
    <xf numFmtId="0" fontId="9" fillId="0" borderId="16" xfId="36" applyFont="1" applyFill="1" applyBorder="1" applyAlignment="1">
      <alignment horizontal="center" vertical="center" wrapText="1"/>
    </xf>
    <xf numFmtId="0" fontId="8" fillId="0" borderId="1" xfId="36" applyFont="1" applyFill="1" applyBorder="1" applyAlignment="1">
      <alignment horizontal="left" vertical="center"/>
    </xf>
    <xf numFmtId="10" fontId="8" fillId="0" borderId="4" xfId="36" applyNumberFormat="1" applyFont="1" applyFill="1" applyBorder="1" applyAlignment="1">
      <alignment horizontal="center" vertical="center" wrapText="1"/>
    </xf>
    <xf numFmtId="10" fontId="8" fillId="0" borderId="15" xfId="36" applyNumberFormat="1" applyFont="1" applyFill="1" applyBorder="1" applyAlignment="1">
      <alignment horizontal="center" vertical="center" wrapText="1"/>
    </xf>
    <xf numFmtId="0" fontId="7" fillId="4" borderId="32" xfId="23" applyFont="1" applyFill="1" applyBorder="1" applyAlignment="1">
      <alignment horizontal="center" vertical="center"/>
    </xf>
    <xf numFmtId="0" fontId="7" fillId="4" borderId="23" xfId="23" applyFont="1" applyFill="1" applyBorder="1" applyAlignment="1">
      <alignment horizontal="center" vertical="center"/>
    </xf>
    <xf numFmtId="0" fontId="7" fillId="4" borderId="2" xfId="23" applyFont="1" applyFill="1" applyBorder="1" applyAlignment="1">
      <alignment horizontal="center" vertical="center"/>
    </xf>
    <xf numFmtId="0" fontId="1" fillId="4" borderId="33" xfId="23" applyFill="1" applyBorder="1" applyAlignment="1">
      <alignment horizontal="center" vertical="center"/>
    </xf>
    <xf numFmtId="0" fontId="1" fillId="4" borderId="5" xfId="23" applyFill="1" applyBorder="1" applyAlignment="1">
      <alignment horizontal="center" vertical="center"/>
    </xf>
    <xf numFmtId="0" fontId="1" fillId="4" borderId="34" xfId="23" applyFill="1" applyBorder="1" applyAlignment="1">
      <alignment horizontal="center" vertical="center"/>
    </xf>
    <xf numFmtId="0" fontId="1" fillId="4" borderId="8" xfId="23" applyFill="1" applyBorder="1" applyAlignment="1">
      <alignment horizontal="center" vertical="center"/>
    </xf>
    <xf numFmtId="0" fontId="1" fillId="4" borderId="0" xfId="23" applyFill="1" applyAlignment="1">
      <alignment horizontal="center" vertical="center"/>
    </xf>
    <xf numFmtId="0" fontId="1" fillId="4" borderId="9" xfId="23" applyFill="1" applyBorder="1" applyAlignment="1">
      <alignment horizontal="center" vertical="center"/>
    </xf>
    <xf numFmtId="0" fontId="1" fillId="4" borderId="35" xfId="23" applyFill="1" applyBorder="1" applyAlignment="1">
      <alignment horizontal="center" vertical="center"/>
    </xf>
    <xf numFmtId="0" fontId="1" fillId="4" borderId="15" xfId="23" applyFill="1" applyBorder="1" applyAlignment="1">
      <alignment horizontal="center" vertical="center"/>
    </xf>
    <xf numFmtId="0" fontId="1" fillId="4" borderId="1" xfId="23" applyFill="1" applyBorder="1" applyAlignment="1">
      <alignment horizontal="center" vertical="center"/>
    </xf>
    <xf numFmtId="0" fontId="7" fillId="4" borderId="35" xfId="23" applyFont="1" applyFill="1" applyBorder="1" applyAlignment="1">
      <alignment horizontal="center" vertical="center"/>
    </xf>
    <xf numFmtId="0" fontId="7" fillId="4" borderId="14" xfId="23" applyFont="1" applyFill="1" applyBorder="1" applyAlignment="1">
      <alignment horizontal="center" vertical="center"/>
    </xf>
    <xf numFmtId="0" fontId="7" fillId="4" borderId="12" xfId="23" applyFont="1" applyFill="1" applyBorder="1" applyAlignment="1">
      <alignment horizontal="center" vertical="center"/>
    </xf>
    <xf numFmtId="0" fontId="7" fillId="4" borderId="21" xfId="23" applyFont="1" applyFill="1" applyBorder="1" applyAlignment="1">
      <alignment horizontal="center" vertical="center"/>
    </xf>
    <xf numFmtId="0" fontId="6" fillId="4" borderId="25" xfId="23" applyFont="1" applyFill="1" applyBorder="1" applyAlignment="1">
      <alignment horizontal="center" vertical="center"/>
    </xf>
    <xf numFmtId="0" fontId="6" fillId="4" borderId="11" xfId="23" applyFont="1" applyFill="1" applyBorder="1" applyAlignment="1">
      <alignment horizontal="center" vertical="center"/>
    </xf>
    <xf numFmtId="0" fontId="6" fillId="4" borderId="26" xfId="23" applyFont="1" applyFill="1" applyBorder="1" applyAlignment="1">
      <alignment horizontal="center" vertical="center"/>
    </xf>
    <xf numFmtId="0" fontId="7" fillId="5" borderId="27" xfId="23" applyFont="1" applyFill="1" applyBorder="1" applyAlignment="1">
      <alignment horizontal="center" vertical="center"/>
    </xf>
    <xf numFmtId="0" fontId="7" fillId="5" borderId="28" xfId="23" applyFont="1" applyFill="1" applyBorder="1" applyAlignment="1">
      <alignment horizontal="center" vertical="center"/>
    </xf>
    <xf numFmtId="0" fontId="7" fillId="4" borderId="29" xfId="23" applyFont="1" applyFill="1" applyBorder="1" applyAlignment="1">
      <alignment horizontal="center" vertical="center" wrapText="1"/>
    </xf>
    <xf numFmtId="0" fontId="7" fillId="4" borderId="30" xfId="23" applyFont="1" applyFill="1" applyBorder="1" applyAlignment="1">
      <alignment horizontal="center" vertical="center" wrapText="1"/>
    </xf>
    <xf numFmtId="0" fontId="7" fillId="4" borderId="31" xfId="23" applyFont="1" applyFill="1" applyBorder="1" applyAlignment="1">
      <alignment horizontal="center" vertical="center" wrapText="1"/>
    </xf>
    <xf numFmtId="0" fontId="6" fillId="5" borderId="7" xfId="36" applyFont="1" applyFill="1" applyBorder="1" applyAlignment="1">
      <alignment horizontal="center" vertical="center"/>
    </xf>
    <xf numFmtId="0" fontId="6" fillId="5" borderId="2" xfId="36" applyFont="1" applyFill="1" applyBorder="1" applyAlignment="1">
      <alignment horizontal="center" vertical="center"/>
    </xf>
    <xf numFmtId="0" fontId="6" fillId="5" borderId="24" xfId="36" applyFont="1" applyFill="1" applyBorder="1" applyAlignment="1">
      <alignment horizontal="center" vertical="center"/>
    </xf>
    <xf numFmtId="166" fontId="10" fillId="4" borderId="7" xfId="35" applyNumberFormat="1" applyFont="1" applyFill="1" applyBorder="1" applyAlignment="1">
      <alignment horizontal="right" vertical="center"/>
    </xf>
    <xf numFmtId="166" fontId="10" fillId="4" borderId="24" xfId="35" applyNumberFormat="1" applyFont="1" applyFill="1" applyBorder="1" applyAlignment="1">
      <alignment horizontal="right" vertical="center"/>
    </xf>
    <xf numFmtId="0" fontId="6" fillId="5" borderId="18" xfId="36" applyFont="1" applyFill="1" applyBorder="1" applyAlignment="1">
      <alignment horizontal="center" vertical="center"/>
    </xf>
    <xf numFmtId="0" fontId="6" fillId="5" borderId="19" xfId="36" applyFont="1" applyFill="1" applyBorder="1" applyAlignment="1">
      <alignment horizontal="center" vertical="center"/>
    </xf>
    <xf numFmtId="0" fontId="6" fillId="5" borderId="20" xfId="36" applyFont="1" applyFill="1" applyBorder="1" applyAlignment="1">
      <alignment horizontal="center" vertical="center"/>
    </xf>
    <xf numFmtId="0" fontId="6" fillId="4" borderId="18" xfId="36" applyFont="1" applyFill="1" applyBorder="1" applyAlignment="1">
      <alignment horizontal="center" vertical="center"/>
    </xf>
    <xf numFmtId="0" fontId="6" fillId="4" borderId="20" xfId="36" applyFont="1" applyFill="1" applyBorder="1" applyAlignment="1">
      <alignment horizontal="center" vertical="center"/>
    </xf>
    <xf numFmtId="0" fontId="1" fillId="4" borderId="21" xfId="23" applyFill="1" applyBorder="1" applyAlignment="1">
      <alignment horizontal="center" vertical="center"/>
    </xf>
    <xf numFmtId="0" fontId="1" fillId="4" borderId="22" xfId="23" applyFill="1" applyBorder="1" applyAlignment="1">
      <alignment horizontal="center" vertical="center"/>
    </xf>
    <xf numFmtId="2" fontId="8" fillId="4" borderId="41" xfId="23" applyNumberFormat="1" applyFont="1" applyFill="1" applyBorder="1" applyAlignment="1">
      <alignment horizontal="center" vertical="center"/>
    </xf>
    <xf numFmtId="2" fontId="8" fillId="4" borderId="42" xfId="23" applyNumberFormat="1" applyFont="1" applyFill="1" applyBorder="1" applyAlignment="1">
      <alignment horizontal="center" vertical="center"/>
    </xf>
    <xf numFmtId="0" fontId="8" fillId="4" borderId="4" xfId="34" applyFont="1" applyFill="1" applyBorder="1" applyAlignment="1">
      <alignment horizontal="left" vertical="center" wrapText="1"/>
    </xf>
    <xf numFmtId="0" fontId="8" fillId="4" borderId="39" xfId="34" applyFont="1" applyFill="1" applyBorder="1" applyAlignment="1">
      <alignment horizontal="left" vertical="center" wrapText="1"/>
    </xf>
    <xf numFmtId="2" fontId="8" fillId="4" borderId="40" xfId="23" applyNumberFormat="1" applyFont="1" applyFill="1" applyBorder="1" applyAlignment="1">
      <alignment horizontal="center" vertical="center"/>
    </xf>
    <xf numFmtId="2" fontId="8" fillId="4" borderId="38" xfId="23" applyNumberFormat="1" applyFont="1" applyFill="1" applyBorder="1" applyAlignment="1">
      <alignment horizontal="center" vertical="center"/>
    </xf>
    <xf numFmtId="0" fontId="8" fillId="4" borderId="0" xfId="36" applyFont="1" applyFill="1" applyAlignment="1">
      <alignment horizontal="center" vertical="center"/>
    </xf>
    <xf numFmtId="0" fontId="16" fillId="2" borderId="1" xfId="36" applyFont="1" applyFill="1" applyBorder="1" applyAlignment="1">
      <alignment horizontal="center" vertical="center" wrapText="1"/>
    </xf>
    <xf numFmtId="0" fontId="6" fillId="5" borderId="1" xfId="36" applyFont="1" applyFill="1" applyBorder="1" applyAlignment="1">
      <alignment horizontal="center" vertical="center" wrapText="1"/>
    </xf>
    <xf numFmtId="0" fontId="6" fillId="5" borderId="1" xfId="36" applyFont="1" applyFill="1" applyBorder="1" applyAlignment="1">
      <alignment horizontal="left" vertical="center"/>
    </xf>
    <xf numFmtId="0" fontId="6" fillId="5" borderId="4" xfId="36" applyFont="1" applyFill="1" applyBorder="1" applyAlignment="1">
      <alignment horizontal="left" vertical="center"/>
    </xf>
    <xf numFmtId="0" fontId="6" fillId="5" borderId="14" xfId="36" applyFont="1" applyFill="1" applyBorder="1" applyAlignment="1">
      <alignment horizontal="left" vertical="center"/>
    </xf>
    <xf numFmtId="0" fontId="6" fillId="5" borderId="15" xfId="36" applyFont="1" applyFill="1" applyBorder="1" applyAlignment="1">
      <alignment horizontal="left" vertical="center"/>
    </xf>
    <xf numFmtId="0" fontId="8" fillId="5" borderId="1" xfId="36" applyFont="1" applyFill="1" applyBorder="1" applyAlignment="1">
      <alignment horizontal="center" vertical="center" wrapText="1"/>
    </xf>
    <xf numFmtId="0" fontId="8" fillId="4" borderId="15" xfId="34" applyFont="1" applyFill="1" applyBorder="1" applyAlignment="1">
      <alignment horizontal="left" vertical="center" wrapText="1"/>
    </xf>
    <xf numFmtId="2" fontId="8" fillId="4" borderId="37" xfId="23" applyNumberFormat="1" applyFont="1" applyFill="1" applyBorder="1" applyAlignment="1">
      <alignment horizontal="center" vertical="center"/>
    </xf>
    <xf numFmtId="166" fontId="8" fillId="0" borderId="4" xfId="36" applyNumberFormat="1" applyFont="1" applyFill="1" applyBorder="1" applyAlignment="1">
      <alignment horizontal="center" vertical="center" wrapText="1"/>
    </xf>
    <xf numFmtId="166" fontId="8" fillId="0" borderId="15" xfId="36" applyNumberFormat="1" applyFont="1" applyFill="1" applyBorder="1" applyAlignment="1">
      <alignment horizontal="center" vertical="center" wrapText="1"/>
    </xf>
    <xf numFmtId="37" fontId="6" fillId="4" borderId="1" xfId="36" applyNumberFormat="1" applyFont="1" applyFill="1" applyBorder="1" applyAlignment="1">
      <alignment horizontal="right" vertical="center"/>
    </xf>
    <xf numFmtId="0" fontId="6" fillId="4" borderId="14" xfId="36" applyFont="1" applyFill="1" applyBorder="1" applyAlignment="1">
      <alignment horizontal="left" vertical="center"/>
    </xf>
    <xf numFmtId="0" fontId="6" fillId="5" borderId="1" xfId="36" applyFont="1" applyFill="1" applyBorder="1" applyAlignment="1">
      <alignment horizontal="center" vertical="center"/>
    </xf>
    <xf numFmtId="0" fontId="2" fillId="0" borderId="1" xfId="36" applyFont="1" applyBorder="1" applyAlignment="1">
      <alignment horizontal="left" vertical="center" wrapText="1"/>
    </xf>
    <xf numFmtId="4" fontId="8" fillId="4" borderId="1" xfId="10" applyNumberFormat="1" applyFont="1" applyFill="1" applyBorder="1" applyAlignment="1" applyProtection="1">
      <alignment horizontal="center" vertical="center"/>
    </xf>
    <xf numFmtId="0" fontId="6" fillId="4" borderId="0" xfId="36" applyFont="1" applyFill="1" applyAlignment="1">
      <alignment horizontal="left" vertical="center"/>
    </xf>
    <xf numFmtId="9" fontId="8" fillId="0" borderId="1" xfId="36" applyNumberFormat="1" applyFont="1" applyFill="1" applyBorder="1" applyAlignment="1">
      <alignment horizontal="center" vertical="center" wrapText="1"/>
    </xf>
    <xf numFmtId="0" fontId="6" fillId="5" borderId="1" xfId="36" applyFont="1" applyFill="1" applyBorder="1" applyAlignment="1">
      <alignment vertical="center"/>
    </xf>
    <xf numFmtId="0" fontId="6" fillId="5" borderId="4" xfId="36" applyFont="1" applyFill="1" applyBorder="1" applyAlignment="1">
      <alignment horizontal="center" vertical="center"/>
    </xf>
    <xf numFmtId="0" fontId="6" fillId="5" borderId="15" xfId="36" applyFont="1" applyFill="1" applyBorder="1" applyAlignment="1">
      <alignment horizontal="center" vertical="center"/>
    </xf>
    <xf numFmtId="0" fontId="6" fillId="5" borderId="4" xfId="36" applyFont="1" applyFill="1" applyBorder="1" applyAlignment="1">
      <alignment horizontal="center" vertical="center" wrapText="1"/>
    </xf>
    <xf numFmtId="0" fontId="6" fillId="5" borderId="15" xfId="36" applyFont="1" applyFill="1" applyBorder="1" applyAlignment="1">
      <alignment horizontal="center" vertical="center" wrapText="1"/>
    </xf>
    <xf numFmtId="0" fontId="9" fillId="0" borderId="1" xfId="36" applyFont="1" applyFill="1" applyBorder="1" applyAlignment="1">
      <alignment horizontal="center" vertical="center" wrapText="1"/>
    </xf>
    <xf numFmtId="37" fontId="6" fillId="4" borderId="4" xfId="36" applyNumberFormat="1" applyFont="1" applyFill="1" applyBorder="1" applyAlignment="1">
      <alignment horizontal="right" vertical="center"/>
    </xf>
    <xf numFmtId="37" fontId="6" fillId="4" borderId="14" xfId="36" applyNumberFormat="1" applyFont="1" applyFill="1" applyBorder="1" applyAlignment="1">
      <alignment horizontal="right" vertical="center"/>
    </xf>
    <xf numFmtId="37" fontId="6" fillId="4" borderId="15" xfId="36" applyNumberFormat="1" applyFont="1" applyFill="1" applyBorder="1" applyAlignment="1">
      <alignment horizontal="right" vertical="center"/>
    </xf>
    <xf numFmtId="169" fontId="6" fillId="5" borderId="1" xfId="36" applyNumberFormat="1" applyFont="1" applyFill="1" applyBorder="1" applyAlignment="1">
      <alignment vertical="center"/>
    </xf>
    <xf numFmtId="0" fontId="6" fillId="4" borderId="4" xfId="36" applyFont="1" applyFill="1" applyBorder="1" applyAlignment="1">
      <alignment horizontal="center" vertical="center" wrapText="1"/>
    </xf>
    <xf numFmtId="0" fontId="6" fillId="4" borderId="14" xfId="36" applyFont="1" applyFill="1" applyBorder="1" applyAlignment="1">
      <alignment horizontal="center" vertical="center" wrapText="1"/>
    </xf>
    <xf numFmtId="0" fontId="8" fillId="4" borderId="14" xfId="36" applyFont="1" applyFill="1" applyBorder="1" applyAlignment="1">
      <alignment horizontal="center" vertical="center" wrapText="1"/>
    </xf>
    <xf numFmtId="0" fontId="6" fillId="4" borderId="15" xfId="36" applyFont="1" applyFill="1" applyBorder="1" applyAlignment="1">
      <alignment horizontal="center" vertical="center" wrapText="1"/>
    </xf>
    <xf numFmtId="10" fontId="8" fillId="4" borderId="4" xfId="36" applyNumberFormat="1" applyFont="1" applyFill="1" applyBorder="1" applyAlignment="1">
      <alignment horizontal="center" vertical="center" wrapText="1"/>
    </xf>
    <xf numFmtId="10" fontId="8" fillId="4" borderId="15" xfId="36" applyNumberFormat="1" applyFont="1" applyFill="1" applyBorder="1" applyAlignment="1">
      <alignment horizontal="center" vertical="center" wrapText="1"/>
    </xf>
    <xf numFmtId="0" fontId="18" fillId="8" borderId="27" xfId="48" applyFont="1" applyFill="1" applyBorder="1" applyAlignment="1">
      <alignment horizontal="center" vertical="center" wrapText="1"/>
    </xf>
    <xf numFmtId="0" fontId="18" fillId="8" borderId="30" xfId="48" applyFont="1" applyFill="1" applyBorder="1" applyAlignment="1">
      <alignment horizontal="center" vertical="center"/>
    </xf>
    <xf numFmtId="0" fontId="18" fillId="8" borderId="31" xfId="48" applyFont="1" applyFill="1" applyBorder="1" applyAlignment="1">
      <alignment horizontal="center" vertical="center"/>
    </xf>
    <xf numFmtId="0" fontId="22" fillId="5" borderId="27" xfId="51" applyFont="1" applyFill="1" applyBorder="1" applyAlignment="1">
      <alignment horizontal="center"/>
    </xf>
    <xf numFmtId="0" fontId="22" fillId="5" borderId="30" xfId="51" applyFont="1" applyFill="1" applyBorder="1" applyAlignment="1">
      <alignment horizontal="center"/>
    </xf>
  </cellXfs>
  <cellStyles count="53">
    <cellStyle name="Millares" xfId="1" builtinId="3"/>
    <cellStyle name="Millares [0] 2" xfId="2"/>
    <cellStyle name="Millares 13 2 5" xfId="3"/>
    <cellStyle name="Millares 16" xfId="4"/>
    <cellStyle name="Millares 2" xfId="5"/>
    <cellStyle name="Millares 3" xfId="6"/>
    <cellStyle name="Millares 4" xfId="7"/>
    <cellStyle name="Millares 5 3" xfId="8"/>
    <cellStyle name="Millares 6" xfId="9"/>
    <cellStyle name="Millares 8" xfId="10"/>
    <cellStyle name="Millares 8 2" xfId="11"/>
    <cellStyle name="Moneda" xfId="52" builtinId="4"/>
    <cellStyle name="Moneda [0] 2" xfId="12"/>
    <cellStyle name="Moneda 17" xfId="13"/>
    <cellStyle name="Moneda 2" xfId="14"/>
    <cellStyle name="Moneda 2 7 2" xfId="15"/>
    <cellStyle name="Moneda 3" xfId="16"/>
    <cellStyle name="Moneda 4" xfId="17"/>
    <cellStyle name="Moneda 4 5" xfId="18"/>
    <cellStyle name="Moneda 5" xfId="19"/>
    <cellStyle name="Moneda 8 2" xfId="20"/>
    <cellStyle name="Normal" xfId="0" builtinId="0"/>
    <cellStyle name="Normal 10" xfId="21"/>
    <cellStyle name="Normal 10 2" xfId="22"/>
    <cellStyle name="Normal 11" xfId="23"/>
    <cellStyle name="Normal 12 2" xfId="24"/>
    <cellStyle name="Normal 16" xfId="25"/>
    <cellStyle name="Normal 2" xfId="26"/>
    <cellStyle name="Normal 2 2 5" xfId="27"/>
    <cellStyle name="Normal 3" xfId="28"/>
    <cellStyle name="Normal 3 2" xfId="29"/>
    <cellStyle name="Normal 3 2 14" xfId="48"/>
    <cellStyle name="Normal 3 2 3" xfId="51"/>
    <cellStyle name="Normal 4 2" xfId="30"/>
    <cellStyle name="Normal 4 2 2 2 2" xfId="31"/>
    <cellStyle name="Normal 5" xfId="32"/>
    <cellStyle name="Normal_AIU AMBIENTAL Y SISO AV 19 NUEVO v01" xfId="33"/>
    <cellStyle name="Normal_CALCULO DEL AIU 2011" xfId="34"/>
    <cellStyle name="Normal_CALCULO DEL AIU 2011_revisar" xfId="35"/>
    <cellStyle name="Normal_PPTO-ETAPA- I-07-SEPTIEMBRE-12" xfId="36"/>
    <cellStyle name="Porcentaje 2" xfId="37"/>
    <cellStyle name="Porcentaje 2 2" xfId="38"/>
    <cellStyle name="Porcentaje 2 3" xfId="39"/>
    <cellStyle name="Porcentaje 2 4 2" xfId="40"/>
    <cellStyle name="Porcentaje 2 6" xfId="50"/>
    <cellStyle name="Porcentaje 3" xfId="41"/>
    <cellStyle name="Porcentaje 3 3" xfId="49"/>
    <cellStyle name="Porcentaje 4" xfId="42"/>
    <cellStyle name="Porcentaje 4 2" xfId="43"/>
    <cellStyle name="Porcentaje 4 2 2" xfId="44"/>
    <cellStyle name="Porcentaje 5" xfId="45"/>
    <cellStyle name="Porcentaje 6" xfId="46"/>
    <cellStyle name="Porcentual_CALCULO DEL AIU-2012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13" Type="http://schemas.openxmlformats.org/officeDocument/2006/relationships/externalLink" Target="externalLinks/externalLink111.xml"/><Relationship Id="rId118" Type="http://schemas.openxmlformats.org/officeDocument/2006/relationships/externalLink" Target="externalLinks/externalLink116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16" Type="http://schemas.openxmlformats.org/officeDocument/2006/relationships/externalLink" Target="externalLinks/externalLink114.xml"/><Relationship Id="rId124" Type="http://schemas.openxmlformats.org/officeDocument/2006/relationships/calcChain" Target="calcChain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11" Type="http://schemas.openxmlformats.org/officeDocument/2006/relationships/externalLink" Target="externalLinks/externalLink10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14" Type="http://schemas.openxmlformats.org/officeDocument/2006/relationships/externalLink" Target="externalLinks/externalLink112.xml"/><Relationship Id="rId119" Type="http://schemas.openxmlformats.org/officeDocument/2006/relationships/externalLink" Target="externalLinks/externalLink117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845820</xdr:colOff>
      <xdr:row>1</xdr:row>
      <xdr:rowOff>38100</xdr:rowOff>
    </xdr:from>
    <xdr:to>
      <xdr:col>11</xdr:col>
      <xdr:colOff>403860</xdr:colOff>
      <xdr:row>5</xdr:row>
      <xdr:rowOff>129540</xdr:rowOff>
    </xdr:to>
    <xdr:pic>
      <xdr:nvPicPr>
        <xdr:cNvPr id="1025" name="Imagen 1">
          <a:extLst>
            <a:ext uri="{FF2B5EF4-FFF2-40B4-BE49-F238E27FC236}">
              <a16:creationId xmlns="" xmlns:a16="http://schemas.microsoft.com/office/drawing/2014/main" id="{ECE70CCC-2C0A-AE59-30E7-683891F0E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4017"/>
        <a:stretch>
          <a:fillRect/>
        </a:stretch>
      </xdr:blipFill>
      <xdr:spPr bwMode="auto">
        <a:xfrm>
          <a:off x="9083040" y="129540"/>
          <a:ext cx="891540" cy="762000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D282EC9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f006\QA\OFERTAS\7422\DPTO\CIVIL\7422CWXL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ngel%202006\PROCESOS_LIC_PAV_LOC\LICITACION_PPL_4_GRUPOS\PRESUPUESTOS_26_06_06\PRESUP_DEFINITIVOS_4G\PRESUP_PRECIOS_UNIFICADOS_OK\PRESUPUESTO%205-7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quitania/Cofinanciacion/FICHAS%20Y%20FORMATOS/UNITARIOS%20GENERALE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usurio/Escritorio/Jose%20luis/Domingo%2006-05%20Memory/cca/InformeEjecutivoU-200_ViscoTM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biental\trabajo%20red\Documents%20and%20Settings\Luis%20Alberto\Configuraci&#243;n%20local\Archivos%20temporales%20de%20Internet\Content.IE5\ROSF17GT\TEMP\PRECIOS%20UNITARIOS%20SANVICTORINO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nica.chipatecua\Downloads\FOIC02_REPORTE_V_2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TRAMO%20III/Desktop/Nueva%20carpeta/Users/Subtecnica.PROCOPAL/Documents/MVM/DEVIMED%20S.A/San%20Vicente/HLOPEZA/GERONA/CANTIDADES%20REPOSICION/SUBCIRCUITO%207/REDES7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quitania/Mis%20documentos/MIKO%20EN%20EJECUCION/NUNCHIA/Cofinanciacion/FICHAS%20Y%20FORMATOS/UNITARIOS%20GENERALE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uario/Documents/PUENTES%20IDU%20IDU%202020/PUENTE%20ARANDA/PRESUPUESTO%20PUENTES%20Oct%2017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leonardo.hernandez/Desktop/formulacion%202023/2.%20PRESUPUESTO%20DE%20OBRA%20CONSERVACIO&#769;N%20PUENTES%20CIUDAD%20BOLI&#769;VAR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Tablas"/>
      <sheetName val="7417stiA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  <sheetName val="CAPEX_POSOS"/>
      <sheetName val="CAPEX_ACACIAS_90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Curva S Llanos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Especificaciones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Index_Graph1"/>
      <sheetName val="LISTAS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Datos_CO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C.C"/>
      <sheetName val="UnitAnal"/>
      <sheetName val="CURVA &quot;S&quot;"/>
      <sheetName val="ID 200123"/>
      <sheetName val="ID 200124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port"/>
      <sheetName val="Inicio"/>
      <sheetName val="OT-AC-reembolsa-"/>
      <sheetName val="Hoja2"/>
      <sheetName val="lodos"/>
      <sheetName val="barrera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>
        <row r="83">
          <cell r="O83" t="str">
            <v>Pendiente</v>
          </cell>
        </row>
      </sheetData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 refreshError="1"/>
      <sheetData sheetId="357">
        <row r="83">
          <cell r="O83" t="str">
            <v>Pendiente</v>
          </cell>
        </row>
      </sheetData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$_Directo1"/>
      <sheetName val="prog_1"/>
      <sheetName val="Análisis_determinístico"/>
      <sheetName val="1__MODELO_60KB"/>
      <sheetName val="Modelo_Financiero_Determ__"/>
      <sheetName val="CAPEX_PO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1__MODELO_60KB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AMOBLAMINETO"/>
      <sheetName val="ó&gt;"/>
      <sheetName val="resum96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LISTA"/>
      <sheetName val="BASE DE DATOS DE PRECIO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_x0000_㈀㰰⌀_x0000_㈀㰮⌀_x0000_䰀଒v_x0000__x0000__x0000_頀"/>
      <sheetName val="Paral. 1"/>
      <sheetName val="Paral. 2"/>
      <sheetName val="Paral. 3"/>
      <sheetName val="Paral.4"/>
      <sheetName val="Lista ICC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ó&gt;????j0$?#???j_$?#???LÓu????"/>
      <sheetName val="REAJUSTESACTA1PROVI"/>
      <sheetName val="&quot;PAGA&quot;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MATERIALES Y RECURSOS"/>
      <sheetName val="CORTE DE OBRA N° 1"/>
      <sheetName val="memoria"/>
      <sheetName val="memoria 1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>
        <row r="2">
          <cell r="A2">
            <v>0</v>
          </cell>
        </row>
      </sheetData>
      <sheetData sheetId="1055" refreshError="1"/>
      <sheetData sheetId="1056" refreshError="1"/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/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/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/>
      <sheetData sheetId="2096"/>
      <sheetData sheetId="2097">
        <row r="5">
          <cell r="B5" t="str">
            <v>T1</v>
          </cell>
        </row>
      </sheetData>
      <sheetData sheetId="2098">
        <row r="2">
          <cell r="B2">
            <v>100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/>
      <sheetData sheetId="2102"/>
      <sheetData sheetId="2103"/>
      <sheetData sheetId="2104"/>
      <sheetData sheetId="2105"/>
      <sheetData sheetId="2106"/>
      <sheetData sheetId="2107">
        <row r="2">
          <cell r="A2">
            <v>0</v>
          </cell>
        </row>
      </sheetData>
      <sheetData sheetId="2108"/>
      <sheetData sheetId="2109">
        <row r="2">
          <cell r="A2">
            <v>0</v>
          </cell>
        </row>
      </sheetData>
      <sheetData sheetId="2110"/>
      <sheetData sheetId="2111"/>
      <sheetData sheetId="2112"/>
      <sheetData sheetId="2113"/>
      <sheetData sheetId="2114">
        <row r="2">
          <cell r="A2">
            <v>0</v>
          </cell>
        </row>
      </sheetData>
      <sheetData sheetId="2115"/>
      <sheetData sheetId="2116"/>
      <sheetData sheetId="2117">
        <row r="2">
          <cell r="A2">
            <v>0</v>
          </cell>
        </row>
      </sheetData>
      <sheetData sheetId="2118"/>
      <sheetData sheetId="2119">
        <row r="2">
          <cell r="A2">
            <v>0</v>
          </cell>
        </row>
      </sheetData>
      <sheetData sheetId="2120"/>
      <sheetData sheetId="2121">
        <row r="2">
          <cell r="A2">
            <v>0</v>
          </cell>
        </row>
      </sheetData>
      <sheetData sheetId="2122"/>
      <sheetData sheetId="2123"/>
      <sheetData sheetId="2124">
        <row r="2">
          <cell r="A2">
            <v>0</v>
          </cell>
        </row>
      </sheetData>
      <sheetData sheetId="2125"/>
      <sheetData sheetId="2126"/>
      <sheetData sheetId="2127"/>
      <sheetData sheetId="2128"/>
      <sheetData sheetId="2129"/>
      <sheetData sheetId="2130"/>
      <sheetData sheetId="2131">
        <row r="2">
          <cell r="A2">
            <v>0</v>
          </cell>
        </row>
      </sheetData>
      <sheetData sheetId="2132"/>
      <sheetData sheetId="2133"/>
      <sheetData sheetId="2134">
        <row r="2">
          <cell r="A2">
            <v>0</v>
          </cell>
        </row>
      </sheetData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>
        <row r="2">
          <cell r="A2">
            <v>0</v>
          </cell>
        </row>
      </sheetData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/>
      <sheetData sheetId="2164"/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5">
          <cell r="B5" t="str">
            <v>T1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/>
      <sheetData sheetId="2418"/>
      <sheetData sheetId="2419"/>
      <sheetData sheetId="2420">
        <row r="2">
          <cell r="A2">
            <v>0</v>
          </cell>
        </row>
      </sheetData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>
        <row r="2">
          <cell r="A2">
            <v>0</v>
          </cell>
        </row>
      </sheetData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>
        <row r="2">
          <cell r="A2">
            <v>0</v>
          </cell>
        </row>
      </sheetData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>
        <row r="2">
          <cell r="A2">
            <v>0</v>
          </cell>
        </row>
      </sheetData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>
        <row r="2">
          <cell r="A2">
            <v>0</v>
          </cell>
        </row>
      </sheetData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/>
      <sheetData sheetId="2582"/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/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/>
      <sheetData sheetId="2788"/>
      <sheetData sheetId="2789"/>
      <sheetData sheetId="2790">
        <row r="2">
          <cell r="A2">
            <v>0</v>
          </cell>
        </row>
      </sheetData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>
        <row r="2">
          <cell r="A2">
            <v>0</v>
          </cell>
        </row>
      </sheetData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>
        <row r="2">
          <cell r="A2">
            <v>0</v>
          </cell>
        </row>
      </sheetData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>
        <row r="2">
          <cell r="A2">
            <v>0</v>
          </cell>
        </row>
      </sheetData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>
        <row r="2">
          <cell r="A2">
            <v>0</v>
          </cell>
        </row>
      </sheetData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/>
      <sheetData sheetId="2952"/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/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/>
      <sheetData sheetId="3158"/>
      <sheetData sheetId="3159"/>
      <sheetData sheetId="3160">
        <row r="2">
          <cell r="A2">
            <v>0</v>
          </cell>
        </row>
      </sheetData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>
        <row r="2">
          <cell r="A2">
            <v>0</v>
          </cell>
        </row>
      </sheetData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>
        <row r="2">
          <cell r="A2">
            <v>0</v>
          </cell>
        </row>
      </sheetData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>
        <row r="2">
          <cell r="A2">
            <v>0</v>
          </cell>
        </row>
      </sheetData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>
        <row r="2">
          <cell r="A2">
            <v>0</v>
          </cell>
        </row>
      </sheetData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/>
      <sheetData sheetId="3322"/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/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/>
      <sheetData sheetId="3528"/>
      <sheetData sheetId="3529"/>
      <sheetData sheetId="3530">
        <row r="2">
          <cell r="A2">
            <v>0</v>
          </cell>
        </row>
      </sheetData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>
        <row r="2">
          <cell r="A2">
            <v>0</v>
          </cell>
        </row>
      </sheetData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>
        <row r="2">
          <cell r="A2">
            <v>0</v>
          </cell>
        </row>
      </sheetData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>
        <row r="2">
          <cell r="A2">
            <v>0</v>
          </cell>
        </row>
      </sheetData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>
        <row r="2">
          <cell r="A2">
            <v>0</v>
          </cell>
        </row>
      </sheetData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/>
      <sheetData sheetId="3692"/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/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/>
      <sheetData sheetId="3898"/>
      <sheetData sheetId="3899"/>
      <sheetData sheetId="3900">
        <row r="2">
          <cell r="A2">
            <v>0</v>
          </cell>
        </row>
      </sheetData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>
        <row r="2">
          <cell r="A2">
            <v>0</v>
          </cell>
        </row>
      </sheetData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>
        <row r="2">
          <cell r="A2">
            <v>0</v>
          </cell>
        </row>
      </sheetData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>
        <row r="2">
          <cell r="A2">
            <v>0</v>
          </cell>
        </row>
      </sheetData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>
        <row r="2">
          <cell r="A2">
            <v>0</v>
          </cell>
        </row>
      </sheetData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>
        <row r="2">
          <cell r="A2">
            <v>0</v>
          </cell>
        </row>
      </sheetData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>
        <row r="2">
          <cell r="A2">
            <v>0</v>
          </cell>
        </row>
      </sheetData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>
        <row r="2">
          <cell r="A2">
            <v>0</v>
          </cell>
        </row>
      </sheetData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>
        <row r="2">
          <cell r="A2">
            <v>0</v>
          </cell>
        </row>
      </sheetData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>
        <row r="2">
          <cell r="A2">
            <v>0</v>
          </cell>
        </row>
      </sheetData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>
        <row r="2">
          <cell r="A2">
            <v>0</v>
          </cell>
        </row>
      </sheetData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>
        <row r="2">
          <cell r="A2">
            <v>0</v>
          </cell>
        </row>
      </sheetData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>
        <row r="2">
          <cell r="A2">
            <v>0</v>
          </cell>
        </row>
      </sheetData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>
        <row r="2">
          <cell r="A2">
            <v>0</v>
          </cell>
        </row>
      </sheetData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>
        <row r="2">
          <cell r="A2">
            <v>0</v>
          </cell>
        </row>
      </sheetData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>
        <row r="2">
          <cell r="A2">
            <v>0</v>
          </cell>
        </row>
      </sheetData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>
        <row r="2">
          <cell r="A2">
            <v>0</v>
          </cell>
        </row>
      </sheetData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>
        <row r="2">
          <cell r="A2">
            <v>0</v>
          </cell>
        </row>
      </sheetData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>
        <row r="2">
          <cell r="A2">
            <v>0</v>
          </cell>
        </row>
      </sheetData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/>
      <sheetData sheetId="4617"/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/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/>
      <sheetData sheetId="4823"/>
      <sheetData sheetId="4824"/>
      <sheetData sheetId="4825">
        <row r="2">
          <cell r="A2">
            <v>0</v>
          </cell>
        </row>
      </sheetData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>
        <row r="2">
          <cell r="A2">
            <v>0</v>
          </cell>
        </row>
      </sheetData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>
        <row r="2">
          <cell r="A2">
            <v>0</v>
          </cell>
        </row>
      </sheetData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>
        <row r="2">
          <cell r="A2">
            <v>0</v>
          </cell>
        </row>
      </sheetData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>
        <row r="2">
          <cell r="A2">
            <v>0</v>
          </cell>
        </row>
      </sheetData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>
        <row r="2">
          <cell r="A2">
            <v>0</v>
          </cell>
        </row>
      </sheetData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>
        <row r="2">
          <cell r="A2">
            <v>0</v>
          </cell>
        </row>
      </sheetData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>
        <row r="2">
          <cell r="A2">
            <v>0</v>
          </cell>
        </row>
      </sheetData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>
        <row r="2">
          <cell r="A2">
            <v>0</v>
          </cell>
        </row>
      </sheetData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>
        <row r="2">
          <cell r="A2">
            <v>0</v>
          </cell>
        </row>
      </sheetData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>
        <row r="2">
          <cell r="A2">
            <v>0</v>
          </cell>
        </row>
      </sheetData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>
        <row r="2">
          <cell r="A2">
            <v>0</v>
          </cell>
        </row>
      </sheetData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/>
      <sheetData sheetId="5172"/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/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>
        <row r="2">
          <cell r="A2">
            <v>0</v>
          </cell>
        </row>
      </sheetData>
      <sheetData sheetId="5326" refreshError="1"/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 refreshError="1"/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/>
      <sheetData sheetId="5376"/>
      <sheetData sheetId="5377"/>
      <sheetData sheetId="5378"/>
      <sheetData sheetId="5379"/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 refreshError="1"/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>
        <row r="2">
          <cell r="B2" t="str">
            <v>Patrimonio
neto
personal</v>
          </cell>
        </row>
      </sheetData>
      <sheetData sheetId="5436" refreshError="1"/>
      <sheetData sheetId="5437" refreshError="1"/>
      <sheetData sheetId="5438">
        <row r="2">
          <cell r="A2">
            <v>0</v>
          </cell>
        </row>
      </sheetData>
      <sheetData sheetId="5439"/>
      <sheetData sheetId="5440"/>
      <sheetData sheetId="5441"/>
      <sheetData sheetId="5442"/>
      <sheetData sheetId="5443"/>
      <sheetData sheetId="5444">
        <row r="2">
          <cell r="A2">
            <v>0</v>
          </cell>
        </row>
      </sheetData>
      <sheetData sheetId="5445"/>
      <sheetData sheetId="5446">
        <row r="2">
          <cell r="A2">
            <v>0</v>
          </cell>
        </row>
      </sheetData>
      <sheetData sheetId="5447"/>
      <sheetData sheetId="5448">
        <row r="2">
          <cell r="A2">
            <v>0</v>
          </cell>
        </row>
      </sheetData>
      <sheetData sheetId="5449">
        <row r="5">
          <cell r="B5">
            <v>0</v>
          </cell>
        </row>
      </sheetData>
      <sheetData sheetId="5450"/>
      <sheetData sheetId="5451">
        <row r="2">
          <cell r="A2">
            <v>0</v>
          </cell>
        </row>
      </sheetData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/>
      <sheetData sheetId="5467">
        <row r="2">
          <cell r="A2">
            <v>0</v>
          </cell>
        </row>
      </sheetData>
      <sheetData sheetId="5468" refreshError="1"/>
      <sheetData sheetId="5469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Equipo"/>
      <sheetName val="INV"/>
      <sheetName val="AASHTO"/>
      <sheetName val="TABLAS SOPORT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SALARIOS CONVENC"/>
      <sheetName val="MATERIALES BL1"/>
      <sheetName val="SALARIOS CONVENC. - CALCUL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  <sheetName val="[EST0798.XLS]__cceficiente_sh_2"/>
      <sheetName val="Análisis_determinístico"/>
      <sheetName val="Modelo_financiero"/>
      <sheetName val="[EST0798.XLS]__cceficiente_sh_3"/>
      <sheetName val="[EST0798.XLS]__cceficiente_sh_4"/>
      <sheetName val="\William\Excel\WINDOWS\TEMP\E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Análisis_determinístico"/>
      <sheetName val="DEST__MEDIOS"/>
      <sheetName val="CARGASPROC_"/>
      <sheetName val="G_L_P__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6">
          <cell r="E6" t="str">
            <v>ECOPETROL G.C.O.</v>
          </cell>
        </row>
      </sheetData>
      <sheetData sheetId="37"/>
      <sheetData sheetId="38"/>
      <sheetData sheetId="39"/>
      <sheetData sheetId="4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9"/>
      <sheetName val="[EST0798.XLS]__cceficiente_sh_4"/>
      <sheetName val="[EST0798.XLS]__cceficiente_sh_5"/>
      <sheetName val="[EST0798.XLS]__cceficiente_sh_6"/>
      <sheetName val="[EST0798.XLS]__cceficiente_sh_8"/>
      <sheetName val="[EST0798.XLS]__cceficiente_sh_7"/>
      <sheetName val="[EST0798.XLS]__cceficiente_s_10"/>
      <sheetName val="[EST0798.XLS]__cceficiente_s_11"/>
      <sheetName val="[EST0798.XLS]__cceficiente_s_12"/>
      <sheetName val="Análisis_determinístico"/>
      <sheetName val="[EST0798.XLS]__cceficiente_s_13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  <sheetName val="PU (2)"/>
      <sheetName val="PR 1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FACTOR PRESTACIONAL 2008"/>
      <sheetName val="SALARIO CELADOR 2008"/>
      <sheetName val="TARIFAS DIARIO OFICIAL 2008"/>
      <sheetName val="COSTOS OFICINA"/>
      <sheetName val="COSTOS CAMPAMENTO"/>
      <sheetName val="INFORME BT"/>
      <sheetName val="INFORME TLP"/>
      <sheetName val="Analisis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Informe"/>
      <sheetName val="CUADRILLA"/>
      <sheetName val="PUENTES PARAMETRIZADO"/>
      <sheetName val="fact. pres"/>
      <sheetName val="BASICO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General"/>
      <sheetName val="PRESUPUESTO 4 CARRILES"/>
      <sheetName val="PRESUPUESTO 2 CARRILES"/>
      <sheetName val="APUS"/>
      <sheetName val="PPTO TOTAL 2 CARRILES"/>
      <sheetName val="PPTO  TOTAL4 CARRILES"/>
      <sheetName val="INDIRECTOS"/>
      <sheetName val="AUXILIAR 4 CARR"/>
      <sheetName val="AUXILIAR PPTO 2 CARR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Control"/>
      <sheetName val="AVANCE"/>
      <sheetName val="curva_Avance"/>
      <sheetName val="ejecutivo"/>
      <sheetName val="Módulo2"/>
      <sheetName val="Módulo3"/>
      <sheetName val="RENDIMIENTOS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Personal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DATOS GENERALES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Inversión"/>
      <sheetName val="Anexos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Aobra 1"/>
      <sheetName val="Amodif 1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terventoria"/>
      <sheetName val="PRESUPUESTO LICITACIÓN SRN 001"/>
      <sheetName val="SRN_005"/>
      <sheetName val="Preacta N°5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OCTUBRE"/>
      <sheetName val="ACARREO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\Users\aljipego\Downloads\Víncu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A.I.U (2)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ENERO-2003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PROY ORIGINAL"/>
      <sheetName val="PRESUP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Q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"/>
      <sheetName val="502"/>
      <sheetName val="503"/>
      <sheetName val="504"/>
      <sheetName val="505"/>
      <sheetName val="506"/>
      <sheetName val="507"/>
      <sheetName val="508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A"/>
      <sheetName val="INFORMATION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TARIF2002"/>
      <sheetName val="Ppto EL COPEY"/>
      <sheetName val="APU 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\Users\JoseGabriel\Downloads\Ví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PPTO OFICIAL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LN5-CHC.4-7-SS7"/>
      <sheetName val="ETAPA 50 SMMLV"/>
      <sheetName val="Capacidad M3"/>
      <sheetName val="Contrato"/>
      <sheetName val="SOL"/>
      <sheetName val="Soporte Cantidades"/>
      <sheetName val="FormCan"/>
      <sheetName val="PrecRec"/>
      <sheetName val="SUB APU"/>
      <sheetName val="SUB_APU"/>
      <sheetName val="VR-PROP MOD 1"/>
      <sheetName val="FORMULA"/>
      <sheetName val="PRECIO"/>
      <sheetName val="I M"/>
      <sheetName val="SOÑANDO"/>
      <sheetName val="EV 424 CON 5 (2)"/>
      <sheetName val="Precios no oficial"/>
      <sheetName val="INSUMOS (2)"/>
      <sheetName val="ITEM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FORMATO ACOM ALDO. FRENTE"/>
      <sheetName val=""/>
      <sheetName val="2.3"/>
      <sheetName val="2.6"/>
      <sheetName val="4.1.1"/>
      <sheetName val="4.1.2"/>
      <sheetName val="4.1.3"/>
      <sheetName val="4.1.4"/>
      <sheetName val="4.1.5"/>
      <sheetName val="4.1.6"/>
      <sheetName val="4.1.7"/>
      <sheetName val="4.2.1"/>
      <sheetName val="4.2.2"/>
      <sheetName val="4.2.3"/>
      <sheetName val="5.1.1"/>
      <sheetName val="5.1.2"/>
      <sheetName val="5.1.3"/>
      <sheetName val="5.1.4"/>
      <sheetName val="5.1.5"/>
      <sheetName val="5.1.6"/>
      <sheetName val="5.1.7"/>
      <sheetName val="5.1.8"/>
      <sheetName val="5.1.9"/>
      <sheetName val="5.1.10"/>
      <sheetName val="5.1.11"/>
      <sheetName val="5.2.1"/>
      <sheetName val="5.2.2"/>
      <sheetName val="5.2.3"/>
      <sheetName val="6.1.1"/>
      <sheetName val="6.1.2"/>
      <sheetName val="6.2.1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Varios_"/>
      <sheetName val="Interc_válv_"/>
      <sheetName val="Interc_tapones"/>
      <sheetName val="Itemes_Renovación"/>
      <sheetName val="Interc_de_Hidr_"/>
      <sheetName val="Cambio_de_Valv_"/>
      <sheetName val="Coloc__e_Interc__Tapones"/>
      <sheetName val="Paral_4"/>
      <sheetName val="Paral__3"/>
      <sheetName val="Paral__2"/>
      <sheetName val="Paral__1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UTILIDAD"/>
      <sheetName val="ANALISIS BASICOS"/>
      <sheetName val="OFERTA ECO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/>
      <sheetData sheetId="211"/>
      <sheetData sheetId="212"/>
      <sheetData sheetId="213">
        <row r="168">
          <cell r="D168">
            <v>0.16</v>
          </cell>
        </row>
      </sheetData>
      <sheetData sheetId="214">
        <row r="1">
          <cell r="A1" t="str">
            <v>ITEM</v>
          </cell>
        </row>
      </sheetData>
      <sheetData sheetId="215">
        <row r="1">
          <cell r="A1" t="str">
            <v>EQUIPO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2">
          <cell r="A2">
            <v>2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/>
      <sheetData sheetId="229"/>
      <sheetData sheetId="230"/>
      <sheetData sheetId="231"/>
      <sheetData sheetId="232"/>
      <sheetData sheetId="233">
        <row r="168">
          <cell r="D168">
            <v>0.16</v>
          </cell>
        </row>
      </sheetData>
      <sheetData sheetId="234"/>
      <sheetData sheetId="235">
        <row r="7">
          <cell r="B7">
            <v>1</v>
          </cell>
        </row>
      </sheetData>
      <sheetData sheetId="236">
        <row r="33">
          <cell r="G33">
            <v>0.59504299999999999</v>
          </cell>
        </row>
      </sheetData>
      <sheetData sheetId="237"/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>
        <row r="1">
          <cell r="A1" t="str">
            <v>EQUIPO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>
        <row r="3">
          <cell r="A3">
            <v>5.0999999999999996</v>
          </cell>
        </row>
      </sheetData>
      <sheetData sheetId="282">
        <row r="2">
          <cell r="AM2">
            <v>25</v>
          </cell>
        </row>
      </sheetData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>
        <row r="1">
          <cell r="A1" t="str">
            <v>ADMINISTRACION</v>
          </cell>
        </row>
      </sheetData>
      <sheetData sheetId="299"/>
      <sheetData sheetId="300"/>
      <sheetData sheetId="301"/>
      <sheetData sheetId="302"/>
      <sheetData sheetId="303"/>
      <sheetData sheetId="304">
        <row r="1">
          <cell r="A1" t="str">
            <v>ADMINISTRACION</v>
          </cell>
        </row>
      </sheetData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>
        <row r="1">
          <cell r="A1" t="str">
            <v>ITEM</v>
          </cell>
        </row>
      </sheetData>
      <sheetData sheetId="351">
        <row r="1">
          <cell r="A1" t="str">
            <v>EQUIPO</v>
          </cell>
        </row>
      </sheetData>
      <sheetData sheetId="352">
        <row r="1">
          <cell r="A1" t="str">
            <v>ADMINISTRACION</v>
          </cell>
        </row>
      </sheetData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>
        <row r="1">
          <cell r="A1" t="str">
            <v>ITEM</v>
          </cell>
        </row>
      </sheetData>
      <sheetData sheetId="373">
        <row r="1">
          <cell r="A1" t="str">
            <v>EQUIPO</v>
          </cell>
        </row>
      </sheetData>
      <sheetData sheetId="374">
        <row r="1">
          <cell r="A1" t="str">
            <v>ADMINISTRACION</v>
          </cell>
        </row>
      </sheetData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/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>
        <row r="1">
          <cell r="A1" t="str">
            <v>ITEM</v>
          </cell>
        </row>
      </sheetData>
      <sheetData sheetId="455">
        <row r="1">
          <cell r="A1" t="str">
            <v>EQUIPO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/>
      <sheetData sheetId="528">
        <row r="1">
          <cell r="A1" t="str">
            <v>ADMINISTRACION</v>
          </cell>
        </row>
      </sheetData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722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23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724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725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26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727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28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29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30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31" refreshError="1"/>
      <sheetData sheetId="732">
        <row r="1">
          <cell r="A1" t="str">
            <v>INSTITUTO NACIONAL DE VIAS</v>
          </cell>
        </row>
      </sheetData>
      <sheetData sheetId="733"/>
      <sheetData sheetId="734">
        <row r="2">
          <cell r="A2" t="str">
            <v>ACTA No</v>
          </cell>
        </row>
      </sheetData>
      <sheetData sheetId="735"/>
      <sheetData sheetId="736">
        <row r="1">
          <cell r="A1" t="str">
            <v>INSTITUTO NACIONAL DE VIAS</v>
          </cell>
        </row>
      </sheetData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>
        <row r="1">
          <cell r="A1" t="str">
            <v>INSTITUTO NACIONAL DE VIAS</v>
          </cell>
        </row>
      </sheetData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>
        <row r="33">
          <cell r="G33">
            <v>0.59504299999999999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>
        <row r="168">
          <cell r="D168">
            <v>0.16</v>
          </cell>
        </row>
      </sheetData>
      <sheetData sheetId="793">
        <row r="1">
          <cell r="A1" t="str">
            <v>INSTITUTO NACIONAL DE VIAS</v>
          </cell>
        </row>
      </sheetData>
      <sheetData sheetId="794">
        <row r="7">
          <cell r="B7">
            <v>1</v>
          </cell>
        </row>
      </sheetData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>
        <row r="1">
          <cell r="A1" t="str">
            <v>ITEM</v>
          </cell>
        </row>
      </sheetData>
      <sheetData sheetId="832">
        <row r="1">
          <cell r="A1" t="str">
            <v>EQUIPO</v>
          </cell>
        </row>
      </sheetData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>
        <row r="1">
          <cell r="A1" t="str">
            <v>INSTITUTO NACIONAL DE VIAS</v>
          </cell>
        </row>
      </sheetData>
      <sheetData sheetId="858"/>
      <sheetData sheetId="859"/>
      <sheetData sheetId="860"/>
      <sheetData sheetId="861">
        <row r="5">
          <cell r="E5" t="str">
            <v>CANTIDAD</v>
          </cell>
        </row>
      </sheetData>
      <sheetData sheetId="862">
        <row r="5">
          <cell r="E5" t="str">
            <v>CANTIDAD</v>
          </cell>
        </row>
      </sheetData>
      <sheetData sheetId="863">
        <row r="5">
          <cell r="E5" t="str">
            <v>CANTIDAD</v>
          </cell>
        </row>
      </sheetData>
      <sheetData sheetId="864">
        <row r="5">
          <cell r="E5" t="str">
            <v>CANTIDAD</v>
          </cell>
        </row>
      </sheetData>
      <sheetData sheetId="865">
        <row r="5">
          <cell r="E5" t="str">
            <v>CANTIDAD</v>
          </cell>
        </row>
      </sheetData>
      <sheetData sheetId="866">
        <row r="1">
          <cell r="A1" t="str">
            <v>INSTITUTO NACIONAL DE VIAS</v>
          </cell>
        </row>
      </sheetData>
      <sheetData sheetId="867">
        <row r="5">
          <cell r="E5" t="str">
            <v>CANTIDAD</v>
          </cell>
        </row>
      </sheetData>
      <sheetData sheetId="868">
        <row r="1">
          <cell r="A1" t="str">
            <v>INSTITUTO NACIONAL DE VIAS</v>
          </cell>
        </row>
      </sheetData>
      <sheetData sheetId="869"/>
      <sheetData sheetId="870"/>
      <sheetData sheetId="871"/>
      <sheetData sheetId="872"/>
      <sheetData sheetId="873"/>
      <sheetData sheetId="874"/>
      <sheetData sheetId="875"/>
      <sheetData sheetId="876">
        <row r="1">
          <cell r="A1" t="str">
            <v>INSTITUTO NACIONAL DE VIAS</v>
          </cell>
        </row>
      </sheetData>
      <sheetData sheetId="877"/>
      <sheetData sheetId="878"/>
      <sheetData sheetId="879"/>
      <sheetData sheetId="880"/>
      <sheetData sheetId="881"/>
      <sheetData sheetId="882"/>
      <sheetData sheetId="883">
        <row r="1">
          <cell r="A1" t="str">
            <v>INSTITUTO NACIONAL DE VIAS</v>
          </cell>
        </row>
      </sheetData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>
        <row r="1">
          <cell r="A1" t="str">
            <v>INSTITUTO NACIONAL DE VIAS</v>
          </cell>
        </row>
      </sheetData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>
        <row r="1">
          <cell r="A1" t="str">
            <v>ITEM</v>
          </cell>
        </row>
      </sheetData>
      <sheetData sheetId="980">
        <row r="1">
          <cell r="A1" t="str">
            <v>EQUIPO</v>
          </cell>
        </row>
      </sheetData>
      <sheetData sheetId="981"/>
      <sheetData sheetId="982">
        <row r="1">
          <cell r="A1" t="str">
            <v>ABRAZADERA DE SALIDA TIPO 1</v>
          </cell>
        </row>
      </sheetData>
      <sheetData sheetId="983"/>
      <sheetData sheetId="984">
        <row r="51">
          <cell r="D51">
            <v>698</v>
          </cell>
        </row>
      </sheetData>
      <sheetData sheetId="985"/>
      <sheetData sheetId="986">
        <row r="1">
          <cell r="A1" t="str">
            <v>INSTITUTO NACIONAL DE VIAS</v>
          </cell>
        </row>
      </sheetData>
      <sheetData sheetId="987">
        <row r="33">
          <cell r="C33">
            <v>0.77967625899280601</v>
          </cell>
        </row>
      </sheetData>
      <sheetData sheetId="988">
        <row r="1">
          <cell r="A1" t="str">
            <v>ITEM</v>
          </cell>
        </row>
      </sheetData>
      <sheetData sheetId="989">
        <row r="1">
          <cell r="A1" t="str">
            <v>EQUIPO</v>
          </cell>
        </row>
      </sheetData>
      <sheetData sheetId="990" refreshError="1"/>
      <sheetData sheetId="991" refreshError="1"/>
      <sheetData sheetId="992">
        <row r="52">
          <cell r="H52">
            <v>117768</v>
          </cell>
        </row>
      </sheetData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>
        <row r="33">
          <cell r="C33">
            <v>0.77967625899280601</v>
          </cell>
        </row>
      </sheetData>
      <sheetData sheetId="1001">
        <row r="33">
          <cell r="C33">
            <v>0.77967625899280601</v>
          </cell>
        </row>
      </sheetData>
      <sheetData sheetId="1002" refreshError="1"/>
      <sheetData sheetId="1003"/>
      <sheetData sheetId="1004"/>
      <sheetData sheetId="1005"/>
      <sheetData sheetId="1006">
        <row r="5">
          <cell r="E5" t="str">
            <v>CANTIDAD</v>
          </cell>
        </row>
      </sheetData>
      <sheetData sheetId="1007">
        <row r="5">
          <cell r="E5" t="str">
            <v>CANTIDAD</v>
          </cell>
        </row>
      </sheetData>
      <sheetData sheetId="1008"/>
      <sheetData sheetId="1009"/>
      <sheetData sheetId="1010"/>
      <sheetData sheetId="1011"/>
      <sheetData sheetId="1012"/>
      <sheetData sheetId="1013">
        <row r="33">
          <cell r="C33">
            <v>0.77967625899280601</v>
          </cell>
        </row>
      </sheetData>
      <sheetData sheetId="1014">
        <row r="1">
          <cell r="A1" t="str">
            <v>ABRAZADERA DE SALIDA TIPO 1</v>
          </cell>
        </row>
      </sheetData>
      <sheetData sheetId="1015"/>
      <sheetData sheetId="1016"/>
      <sheetData sheetId="1017"/>
      <sheetData sheetId="1018"/>
      <sheetData sheetId="1019"/>
      <sheetData sheetId="1020"/>
      <sheetData sheetId="1021">
        <row r="1">
          <cell r="B1" t="str">
            <v>CTO-102-2002</v>
          </cell>
        </row>
      </sheetData>
      <sheetData sheetId="1022"/>
      <sheetData sheetId="1023">
        <row r="33">
          <cell r="C33">
            <v>0.77967625899280601</v>
          </cell>
        </row>
      </sheetData>
      <sheetData sheetId="1024"/>
      <sheetData sheetId="1025">
        <row r="1">
          <cell r="A1" t="str">
            <v>1P</v>
          </cell>
        </row>
      </sheetData>
      <sheetData sheetId="1026">
        <row r="50">
          <cell r="H50">
            <v>1192</v>
          </cell>
        </row>
      </sheetData>
      <sheetData sheetId="1027"/>
      <sheetData sheetId="1028">
        <row r="168">
          <cell r="D168">
            <v>10046</v>
          </cell>
        </row>
      </sheetData>
      <sheetData sheetId="1029">
        <row r="51">
          <cell r="D51">
            <v>698</v>
          </cell>
        </row>
      </sheetData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>
        <row r="1">
          <cell r="A1" t="str">
            <v>INSTITUTO NACIONAL DE VIAS</v>
          </cell>
        </row>
      </sheetData>
      <sheetData sheetId="1046"/>
      <sheetData sheetId="1047"/>
      <sheetData sheetId="1048"/>
      <sheetData sheetId="1049">
        <row r="33">
          <cell r="C33">
            <v>0.77967625899280601</v>
          </cell>
        </row>
      </sheetData>
      <sheetData sheetId="1050"/>
      <sheetData sheetId="1051">
        <row r="52">
          <cell r="H52">
            <v>117768</v>
          </cell>
        </row>
      </sheetData>
      <sheetData sheetId="1052"/>
      <sheetData sheetId="1053"/>
      <sheetData sheetId="1054">
        <row r="52">
          <cell r="H52">
            <v>117768</v>
          </cell>
        </row>
      </sheetData>
      <sheetData sheetId="1055"/>
      <sheetData sheetId="1056">
        <row r="1">
          <cell r="A1" t="str">
            <v>INSTITUTO NACIONAL DE VIAS</v>
          </cell>
        </row>
      </sheetData>
      <sheetData sheetId="1057">
        <row r="33">
          <cell r="C33">
            <v>0.77967625899280601</v>
          </cell>
        </row>
      </sheetData>
      <sheetData sheetId="1058"/>
      <sheetData sheetId="1059">
        <row r="33">
          <cell r="C33">
            <v>0.77967625899280601</v>
          </cell>
        </row>
      </sheetData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>
        <row r="8">
          <cell r="A8">
            <v>2.1</v>
          </cell>
        </row>
      </sheetData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>
        <row r="168">
          <cell r="D168">
            <v>0.16</v>
          </cell>
        </row>
      </sheetData>
      <sheetData sheetId="1679">
        <row r="7">
          <cell r="B7">
            <v>1</v>
          </cell>
        </row>
      </sheetData>
      <sheetData sheetId="1680">
        <row r="7">
          <cell r="B7">
            <v>1</v>
          </cell>
        </row>
      </sheetData>
      <sheetData sheetId="1681">
        <row r="7">
          <cell r="B7">
            <v>1</v>
          </cell>
        </row>
      </sheetData>
      <sheetData sheetId="1682">
        <row r="7">
          <cell r="B7">
            <v>1</v>
          </cell>
        </row>
      </sheetData>
      <sheetData sheetId="1683">
        <row r="33">
          <cell r="G33">
            <v>0.59504299999999999</v>
          </cell>
        </row>
      </sheetData>
      <sheetData sheetId="1684"/>
      <sheetData sheetId="1685">
        <row r="1">
          <cell r="A1" t="str">
            <v>INSTITUTO NACIONAL DE VIAS</v>
          </cell>
        </row>
      </sheetData>
      <sheetData sheetId="1686"/>
      <sheetData sheetId="1687"/>
      <sheetData sheetId="1688"/>
      <sheetData sheetId="1689"/>
      <sheetData sheetId="1690"/>
      <sheetData sheetId="1691"/>
      <sheetData sheetId="1692"/>
      <sheetData sheetId="1693">
        <row r="168">
          <cell r="D168">
            <v>0.16</v>
          </cell>
        </row>
      </sheetData>
      <sheetData sheetId="1694"/>
      <sheetData sheetId="1695">
        <row r="1">
          <cell r="A1" t="str">
            <v>ABRAZADERA DE SALIDA TIPO 1</v>
          </cell>
        </row>
      </sheetData>
      <sheetData sheetId="1696">
        <row r="33">
          <cell r="G33">
            <v>0.59504299999999999</v>
          </cell>
        </row>
      </sheetData>
      <sheetData sheetId="1697">
        <row r="168">
          <cell r="D168">
            <v>0.16</v>
          </cell>
        </row>
      </sheetData>
      <sheetData sheetId="1698"/>
      <sheetData sheetId="1699">
        <row r="7">
          <cell r="B7">
            <v>1</v>
          </cell>
        </row>
      </sheetData>
      <sheetData sheetId="1700">
        <row r="33">
          <cell r="G33">
            <v>0.59504299999999999</v>
          </cell>
        </row>
      </sheetData>
      <sheetData sheetId="1701"/>
      <sheetData sheetId="1702"/>
      <sheetData sheetId="1703"/>
      <sheetData sheetId="1704"/>
      <sheetData sheetId="1705">
        <row r="1">
          <cell r="A1" t="str">
            <v>INSTITUTO NACIONAL DE VIAS</v>
          </cell>
        </row>
      </sheetData>
      <sheetData sheetId="1706"/>
      <sheetData sheetId="1707"/>
      <sheetData sheetId="1708"/>
      <sheetData sheetId="1709"/>
      <sheetData sheetId="1710"/>
      <sheetData sheetId="1711">
        <row r="168">
          <cell r="D168">
            <v>0.16</v>
          </cell>
        </row>
      </sheetData>
      <sheetData sheetId="1712"/>
      <sheetData sheetId="1713">
        <row r="7">
          <cell r="B7">
            <v>1</v>
          </cell>
        </row>
      </sheetData>
      <sheetData sheetId="1714">
        <row r="33">
          <cell r="G33">
            <v>0.59504299999999999</v>
          </cell>
        </row>
      </sheetData>
      <sheetData sheetId="1715">
        <row r="7">
          <cell r="B7">
            <v>1</v>
          </cell>
        </row>
      </sheetData>
      <sheetData sheetId="1716">
        <row r="33">
          <cell r="G33">
            <v>0.59504299999999999</v>
          </cell>
        </row>
      </sheetData>
      <sheetData sheetId="1717"/>
      <sheetData sheetId="1718"/>
      <sheetData sheetId="1719"/>
      <sheetData sheetId="1720"/>
      <sheetData sheetId="1721"/>
      <sheetData sheetId="1722">
        <row r="51">
          <cell r="D51">
            <v>698</v>
          </cell>
        </row>
      </sheetData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>
        <row r="33">
          <cell r="C33">
            <v>0.77967625899280601</v>
          </cell>
        </row>
      </sheetData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>
        <row r="8">
          <cell r="A8">
            <v>2.1</v>
          </cell>
        </row>
      </sheetData>
      <sheetData sheetId="2392">
        <row r="8">
          <cell r="A8">
            <v>3.1</v>
          </cell>
        </row>
      </sheetData>
      <sheetData sheetId="2393"/>
      <sheetData sheetId="2394"/>
      <sheetData sheetId="2395"/>
      <sheetData sheetId="2396"/>
      <sheetData sheetId="2397"/>
      <sheetData sheetId="2398">
        <row r="3">
          <cell r="A3">
            <v>1</v>
          </cell>
        </row>
      </sheetData>
      <sheetData sheetId="2399"/>
      <sheetData sheetId="2400"/>
      <sheetData sheetId="2401"/>
      <sheetData sheetId="2402"/>
      <sheetData sheetId="2403"/>
      <sheetData sheetId="2404"/>
      <sheetData sheetId="2405">
        <row r="1">
          <cell r="A1" t="str">
            <v>LISTADO DE INSUMOS GENERAL</v>
          </cell>
        </row>
      </sheetData>
      <sheetData sheetId="2406">
        <row r="8">
          <cell r="A8">
            <v>3.1</v>
          </cell>
        </row>
      </sheetData>
      <sheetData sheetId="2407">
        <row r="8">
          <cell r="A8">
            <v>2.1</v>
          </cell>
        </row>
      </sheetData>
      <sheetData sheetId="2408">
        <row r="8">
          <cell r="A8">
            <v>3.1</v>
          </cell>
        </row>
      </sheetData>
      <sheetData sheetId="2409"/>
      <sheetData sheetId="2410"/>
      <sheetData sheetId="2411"/>
      <sheetData sheetId="2412">
        <row r="3">
          <cell r="A3">
            <v>1</v>
          </cell>
        </row>
      </sheetData>
      <sheetData sheetId="2413"/>
      <sheetData sheetId="2414">
        <row r="3">
          <cell r="A3">
            <v>1</v>
          </cell>
        </row>
      </sheetData>
      <sheetData sheetId="2415"/>
      <sheetData sheetId="2416"/>
      <sheetData sheetId="2417"/>
      <sheetData sheetId="2418"/>
      <sheetData sheetId="2419">
        <row r="1">
          <cell r="A1" t="str">
            <v>LISTADO DE INSUMOS GENERAL</v>
          </cell>
        </row>
      </sheetData>
      <sheetData sheetId="2420"/>
      <sheetData sheetId="2421">
        <row r="1">
          <cell r="A1" t="str">
            <v>LISTADO DE INSUMOS GENERAL</v>
          </cell>
        </row>
      </sheetData>
      <sheetData sheetId="2422">
        <row r="8">
          <cell r="A8">
            <v>3.1</v>
          </cell>
        </row>
      </sheetData>
      <sheetData sheetId="2423">
        <row r="8">
          <cell r="A8">
            <v>2.1</v>
          </cell>
        </row>
      </sheetData>
      <sheetData sheetId="2424">
        <row r="8">
          <cell r="A8">
            <v>3.1</v>
          </cell>
        </row>
      </sheetData>
      <sheetData sheetId="2425">
        <row r="1">
          <cell r="A1" t="str">
            <v>ITEM</v>
          </cell>
        </row>
      </sheetData>
      <sheetData sheetId="2426">
        <row r="1">
          <cell r="A1" t="str">
            <v>EQUIPO</v>
          </cell>
        </row>
      </sheetData>
      <sheetData sheetId="2427">
        <row r="1">
          <cell r="A1" t="str">
            <v>ADMINISTRACION</v>
          </cell>
        </row>
      </sheetData>
      <sheetData sheetId="2428">
        <row r="3">
          <cell r="A3">
            <v>1</v>
          </cell>
        </row>
      </sheetData>
      <sheetData sheetId="2429">
        <row r="8">
          <cell r="A8">
            <v>3.1</v>
          </cell>
        </row>
      </sheetData>
      <sheetData sheetId="2430">
        <row r="3">
          <cell r="A3">
            <v>1</v>
          </cell>
        </row>
      </sheetData>
      <sheetData sheetId="2431">
        <row r="3">
          <cell r="A3">
            <v>1</v>
          </cell>
        </row>
      </sheetData>
      <sheetData sheetId="2432">
        <row r="3">
          <cell r="A3">
            <v>1</v>
          </cell>
        </row>
      </sheetData>
      <sheetData sheetId="2433">
        <row r="3">
          <cell r="A3">
            <v>1</v>
          </cell>
        </row>
      </sheetData>
      <sheetData sheetId="2434">
        <row r="3">
          <cell r="A3">
            <v>1</v>
          </cell>
        </row>
      </sheetData>
      <sheetData sheetId="2435">
        <row r="1">
          <cell r="A1" t="str">
            <v>LISTADO DE INSUMOS GENERAL</v>
          </cell>
        </row>
      </sheetData>
      <sheetData sheetId="2436">
        <row r="8">
          <cell r="A8">
            <v>2.1</v>
          </cell>
        </row>
      </sheetData>
      <sheetData sheetId="2437">
        <row r="1">
          <cell r="A1" t="str">
            <v>LISTADO DE INSUMOS GENERAL</v>
          </cell>
        </row>
      </sheetData>
      <sheetData sheetId="2438">
        <row r="1">
          <cell r="A1" t="str">
            <v>LISTADO DE INSUMOS GENERAL</v>
          </cell>
        </row>
      </sheetData>
      <sheetData sheetId="2439">
        <row r="1">
          <cell r="A1" t="str">
            <v>LISTADO DE INSUMOS GENERAL</v>
          </cell>
        </row>
      </sheetData>
      <sheetData sheetId="2440">
        <row r="1">
          <cell r="A1" t="str">
            <v>LISTADO DE INSUMOS GENERAL</v>
          </cell>
        </row>
      </sheetData>
      <sheetData sheetId="2441">
        <row r="1">
          <cell r="A1" t="str">
            <v>LISTADO DE INSUMOS GENERAL</v>
          </cell>
        </row>
      </sheetData>
      <sheetData sheetId="2442">
        <row r="1">
          <cell r="A1" t="str">
            <v>LISTADO DE INSUMOS GENERAL</v>
          </cell>
        </row>
      </sheetData>
      <sheetData sheetId="2443">
        <row r="3">
          <cell r="A3">
            <v>1</v>
          </cell>
        </row>
      </sheetData>
      <sheetData sheetId="2444">
        <row r="3">
          <cell r="A3">
            <v>1</v>
          </cell>
        </row>
      </sheetData>
      <sheetData sheetId="2445">
        <row r="3">
          <cell r="A3">
            <v>1</v>
          </cell>
        </row>
      </sheetData>
      <sheetData sheetId="2446">
        <row r="3">
          <cell r="A3">
            <v>1</v>
          </cell>
        </row>
      </sheetData>
      <sheetData sheetId="2447"/>
      <sheetData sheetId="2448">
        <row r="1">
          <cell r="A1" t="str">
            <v>LISTADO DE INSUMOS GENERAL</v>
          </cell>
        </row>
      </sheetData>
      <sheetData sheetId="2449">
        <row r="1">
          <cell r="A1" t="str">
            <v>LISTADO DE INSUMOS GENERAL</v>
          </cell>
        </row>
      </sheetData>
      <sheetData sheetId="2450">
        <row r="1">
          <cell r="A1" t="str">
            <v>LISTADO DE INSUMOS GENERAL</v>
          </cell>
        </row>
      </sheetData>
      <sheetData sheetId="2451">
        <row r="1">
          <cell r="A1" t="str">
            <v>LISTADO DE INSUMOS GENERAL</v>
          </cell>
        </row>
      </sheetData>
      <sheetData sheetId="2452">
        <row r="1">
          <cell r="A1" t="str">
            <v>LISTADO DE INSUMOS GENERAL</v>
          </cell>
        </row>
      </sheetData>
      <sheetData sheetId="2453">
        <row r="1">
          <cell r="A1" t="str">
            <v>LISTADO DE INSUMOS GENERAL</v>
          </cell>
        </row>
      </sheetData>
      <sheetData sheetId="2454">
        <row r="8">
          <cell r="A8">
            <v>3.1</v>
          </cell>
        </row>
      </sheetData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>
        <row r="1">
          <cell r="A1" t="str">
            <v>ITEM</v>
          </cell>
        </row>
      </sheetData>
      <sheetData sheetId="2458">
        <row r="1">
          <cell r="A1" t="str">
            <v>EQUIPO</v>
          </cell>
        </row>
      </sheetData>
      <sheetData sheetId="2459">
        <row r="1">
          <cell r="A1" t="str">
            <v>ADMINISTRACION</v>
          </cell>
        </row>
      </sheetData>
      <sheetData sheetId="2460">
        <row r="3">
          <cell r="A3">
            <v>1</v>
          </cell>
        </row>
      </sheetData>
      <sheetData sheetId="2461">
        <row r="3">
          <cell r="A3">
            <v>1</v>
          </cell>
        </row>
      </sheetData>
      <sheetData sheetId="2462">
        <row r="3">
          <cell r="A3">
            <v>1</v>
          </cell>
        </row>
      </sheetData>
      <sheetData sheetId="2463">
        <row r="3">
          <cell r="A3">
            <v>1</v>
          </cell>
        </row>
      </sheetData>
      <sheetData sheetId="2464">
        <row r="3">
          <cell r="A3">
            <v>1</v>
          </cell>
        </row>
      </sheetData>
      <sheetData sheetId="2465">
        <row r="1">
          <cell r="A1" t="str">
            <v>ITEM</v>
          </cell>
        </row>
      </sheetData>
      <sheetData sheetId="2466">
        <row r="1">
          <cell r="A1" t="str">
            <v>EQUIPO</v>
          </cell>
        </row>
      </sheetData>
      <sheetData sheetId="2467">
        <row r="1">
          <cell r="A1" t="str">
            <v>ADMINISTRACION</v>
          </cell>
        </row>
      </sheetData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>
        <row r="3">
          <cell r="A3">
            <v>5.0999999999999996</v>
          </cell>
        </row>
      </sheetData>
      <sheetData sheetId="2676">
        <row r="2">
          <cell r="AM2">
            <v>25</v>
          </cell>
        </row>
      </sheetData>
      <sheetData sheetId="2677">
        <row r="2">
          <cell r="AM2">
            <v>25</v>
          </cell>
        </row>
      </sheetData>
      <sheetData sheetId="2678">
        <row r="1">
          <cell r="A1" t="str">
            <v>INSTITUTO NACIONAL DE VIAS</v>
          </cell>
        </row>
      </sheetData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/>
      <sheetData sheetId="2851"/>
      <sheetData sheetId="2852"/>
      <sheetData sheetId="2853">
        <row r="14">
          <cell r="D14">
            <v>38504</v>
          </cell>
        </row>
      </sheetData>
      <sheetData sheetId="2854"/>
      <sheetData sheetId="2855"/>
      <sheetData sheetId="2856">
        <row r="14">
          <cell r="D14">
            <v>38504</v>
          </cell>
        </row>
      </sheetData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/>
      <sheetData sheetId="3223"/>
      <sheetData sheetId="3224"/>
      <sheetData sheetId="3225">
        <row r="1">
          <cell r="A1" t="str">
            <v>ITEM</v>
          </cell>
        </row>
      </sheetData>
      <sheetData sheetId="3226">
        <row r="1">
          <cell r="A1" t="str">
            <v>EQUIPO</v>
          </cell>
        </row>
      </sheetData>
      <sheetData sheetId="3227">
        <row r="1">
          <cell r="A1" t="str">
            <v>ADMINISTRACION</v>
          </cell>
        </row>
      </sheetData>
      <sheetData sheetId="3228"/>
      <sheetData sheetId="3229"/>
      <sheetData sheetId="3230"/>
      <sheetData sheetId="3231"/>
      <sheetData sheetId="3232"/>
      <sheetData sheetId="3233">
        <row r="1">
          <cell r="A1" t="str">
            <v>Name</v>
          </cell>
        </row>
      </sheetData>
      <sheetData sheetId="3234"/>
      <sheetData sheetId="3235"/>
      <sheetData sheetId="3236"/>
      <sheetData sheetId="3237"/>
      <sheetData sheetId="3238"/>
      <sheetData sheetId="3239"/>
      <sheetData sheetId="3240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 refreshError="1"/>
      <sheetData sheetId="3337" refreshError="1"/>
      <sheetData sheetId="3338"/>
      <sheetData sheetId="3339" refreshError="1"/>
      <sheetData sheetId="3340" refreshError="1"/>
      <sheetData sheetId="3341" refreshError="1"/>
      <sheetData sheetId="3342"/>
      <sheetData sheetId="3343" refreshError="1"/>
      <sheetData sheetId="3344"/>
      <sheetData sheetId="3345"/>
      <sheetData sheetId="3346"/>
      <sheetData sheetId="3347"/>
      <sheetData sheetId="3348">
        <row r="1">
          <cell r="C1">
            <v>0.2</v>
          </cell>
        </row>
      </sheetData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>
        <row r="1">
          <cell r="B1" t="str">
            <v>CTO-102-2002</v>
          </cell>
        </row>
      </sheetData>
      <sheetData sheetId="3360"/>
      <sheetData sheetId="3361"/>
      <sheetData sheetId="3362">
        <row r="8">
          <cell r="A8">
            <v>2.1</v>
          </cell>
        </row>
      </sheetData>
      <sheetData sheetId="3363">
        <row r="8">
          <cell r="A8">
            <v>3.1</v>
          </cell>
        </row>
      </sheetData>
      <sheetData sheetId="3364"/>
      <sheetData sheetId="3365"/>
      <sheetData sheetId="3366"/>
      <sheetData sheetId="3367"/>
      <sheetData sheetId="3368"/>
      <sheetData sheetId="3369">
        <row r="3">
          <cell r="A3">
            <v>1</v>
          </cell>
        </row>
      </sheetData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/>
      <sheetData sheetId="3383"/>
      <sheetData sheetId="3384"/>
      <sheetData sheetId="3385">
        <row r="1">
          <cell r="B1" t="str">
            <v>CTO-102-2002</v>
          </cell>
        </row>
      </sheetData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>
        <row r="2">
          <cell r="A2" t="str">
            <v>ACTA No</v>
          </cell>
        </row>
      </sheetData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>
        <row r="2">
          <cell r="A2" t="str">
            <v>ACTA No</v>
          </cell>
        </row>
      </sheetData>
      <sheetData sheetId="3407">
        <row r="2">
          <cell r="A2" t="str">
            <v>ACTA No</v>
          </cell>
        </row>
      </sheetData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>
        <row r="33">
          <cell r="C33">
            <v>0.77967625899280601</v>
          </cell>
        </row>
      </sheetData>
      <sheetData sheetId="3420"/>
      <sheetData sheetId="3421"/>
      <sheetData sheetId="3422">
        <row r="8">
          <cell r="A8">
            <v>2.1</v>
          </cell>
        </row>
      </sheetData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>
        <row r="3">
          <cell r="A3">
            <v>1</v>
          </cell>
        </row>
      </sheetData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>
        <row r="1">
          <cell r="A1" t="str">
            <v>ITEM</v>
          </cell>
        </row>
      </sheetData>
      <sheetData sheetId="3499">
        <row r="1">
          <cell r="A1" t="str">
            <v>EQUIPO</v>
          </cell>
        </row>
      </sheetData>
      <sheetData sheetId="3500" refreshError="1"/>
      <sheetData sheetId="3501"/>
      <sheetData sheetId="3502" refreshError="1"/>
      <sheetData sheetId="3503">
        <row r="3">
          <cell r="A3">
            <v>1</v>
          </cell>
        </row>
      </sheetData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/>
      <sheetData sheetId="3514"/>
      <sheetData sheetId="3515"/>
      <sheetData sheetId="3516"/>
      <sheetData sheetId="3517">
        <row r="1">
          <cell r="C1">
            <v>0.2</v>
          </cell>
        </row>
      </sheetData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/>
      <sheetData sheetId="3543"/>
      <sheetData sheetId="3544"/>
      <sheetData sheetId="3545"/>
      <sheetData sheetId="3546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/>
      <sheetData sheetId="3607"/>
      <sheetData sheetId="3608">
        <row r="1">
          <cell r="A1" t="str">
            <v>ITEM</v>
          </cell>
        </row>
      </sheetData>
      <sheetData sheetId="3609">
        <row r="1">
          <cell r="A1" t="str">
            <v>ITEM</v>
          </cell>
        </row>
      </sheetData>
      <sheetData sheetId="3610">
        <row r="1">
          <cell r="A1" t="str">
            <v>ADMINISTRACION</v>
          </cell>
        </row>
      </sheetData>
      <sheetData sheetId="3611"/>
      <sheetData sheetId="3612"/>
      <sheetData sheetId="3613"/>
      <sheetData sheetId="3614"/>
      <sheetData sheetId="3615">
        <row r="1">
          <cell r="A1" t="str">
            <v>ITEM</v>
          </cell>
        </row>
      </sheetData>
      <sheetData sheetId="3616">
        <row r="1">
          <cell r="A1" t="str">
            <v>EQUIPO</v>
          </cell>
        </row>
      </sheetData>
      <sheetData sheetId="3617">
        <row r="1">
          <cell r="A1" t="str">
            <v>ADMINISTRACION</v>
          </cell>
        </row>
      </sheetData>
      <sheetData sheetId="3618"/>
      <sheetData sheetId="3619">
        <row r="1">
          <cell r="A1" t="str">
            <v>ITEM</v>
          </cell>
        </row>
      </sheetData>
      <sheetData sheetId="3620">
        <row r="1">
          <cell r="A1" t="str">
            <v>EQUIPO</v>
          </cell>
        </row>
      </sheetData>
      <sheetData sheetId="3621">
        <row r="1">
          <cell r="A1" t="str">
            <v>ADMINISTRACION</v>
          </cell>
        </row>
      </sheetData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 refreshError="1"/>
      <sheetData sheetId="3634" refreshError="1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>
        <row r="1">
          <cell r="A1" t="str">
            <v>ITEM</v>
          </cell>
        </row>
      </sheetData>
      <sheetData sheetId="3644">
        <row r="1">
          <cell r="A1" t="str">
            <v>EQUIPO</v>
          </cell>
        </row>
      </sheetData>
      <sheetData sheetId="3645">
        <row r="1">
          <cell r="A1" t="str">
            <v>ADMINISTRACION</v>
          </cell>
        </row>
      </sheetData>
      <sheetData sheetId="3646"/>
      <sheetData sheetId="3647">
        <row r="1">
          <cell r="A1" t="str">
            <v>ITEM</v>
          </cell>
        </row>
      </sheetData>
      <sheetData sheetId="3648">
        <row r="1">
          <cell r="A1" t="str">
            <v>EQUIPO</v>
          </cell>
        </row>
      </sheetData>
      <sheetData sheetId="3649">
        <row r="1">
          <cell r="A1" t="str">
            <v>ADMINISTRACION</v>
          </cell>
        </row>
      </sheetData>
      <sheetData sheetId="3650"/>
      <sheetData sheetId="3651"/>
      <sheetData sheetId="3652"/>
      <sheetData sheetId="3653"/>
      <sheetData sheetId="3654">
        <row r="1">
          <cell r="A1" t="str">
            <v>ITEM</v>
          </cell>
        </row>
      </sheetData>
      <sheetData sheetId="3655">
        <row r="1">
          <cell r="A1" t="str">
            <v>EQUIPO</v>
          </cell>
        </row>
      </sheetData>
      <sheetData sheetId="3656">
        <row r="1">
          <cell r="A1" t="str">
            <v>ADMINISTRACION</v>
          </cell>
        </row>
      </sheetData>
      <sheetData sheetId="3657"/>
      <sheetData sheetId="3658"/>
      <sheetData sheetId="3659">
        <row r="1">
          <cell r="A1" t="str">
            <v>ITEM</v>
          </cell>
        </row>
      </sheetData>
      <sheetData sheetId="3660">
        <row r="1">
          <cell r="A1" t="str">
            <v>EQUIPO</v>
          </cell>
        </row>
      </sheetData>
      <sheetData sheetId="3661">
        <row r="1">
          <cell r="A1" t="str">
            <v>ADMINISTRACION</v>
          </cell>
        </row>
      </sheetData>
      <sheetData sheetId="3662"/>
      <sheetData sheetId="3663"/>
      <sheetData sheetId="3664"/>
      <sheetData sheetId="3665"/>
      <sheetData sheetId="3666"/>
      <sheetData sheetId="3667">
        <row r="1">
          <cell r="A1" t="str">
            <v>Name</v>
          </cell>
        </row>
      </sheetData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>
        <row r="1">
          <cell r="A1" t="str">
            <v>ADMINISTRACION</v>
          </cell>
        </row>
      </sheetData>
      <sheetData sheetId="3685" refreshError="1"/>
      <sheetData sheetId="3686" refreshError="1"/>
      <sheetData sheetId="3687">
        <row r="1">
          <cell r="A1" t="str">
            <v>ITEM</v>
          </cell>
        </row>
      </sheetData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/>
      <sheetData sheetId="3723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/>
      <sheetData sheetId="3798"/>
      <sheetData sheetId="3799" refreshError="1"/>
      <sheetData sheetId="3800" refreshError="1"/>
      <sheetData sheetId="3801">
        <row r="1">
          <cell r="A1" t="str">
            <v>INSTITUTO NACIONAL DE VIAS</v>
          </cell>
        </row>
      </sheetData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>
        <row r="1">
          <cell r="A1" t="str">
            <v>INSTITUTO NACIONAL DE VIAS</v>
          </cell>
        </row>
      </sheetData>
      <sheetData sheetId="3841"/>
      <sheetData sheetId="3842"/>
      <sheetData sheetId="3843"/>
      <sheetData sheetId="3844"/>
      <sheetData sheetId="3845"/>
      <sheetData sheetId="3846"/>
      <sheetData sheetId="3847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>
        <row r="1">
          <cell r="A1" t="str">
            <v>INSTITUTO NACIONAL DE VIAS</v>
          </cell>
        </row>
      </sheetData>
      <sheetData sheetId="3882"/>
      <sheetData sheetId="3883" refreshError="1"/>
      <sheetData sheetId="3884" refreshError="1"/>
      <sheetData sheetId="3885">
        <row r="2">
          <cell r="A2" t="str">
            <v>ACTA No</v>
          </cell>
        </row>
      </sheetData>
      <sheetData sheetId="3886"/>
      <sheetData sheetId="3887"/>
      <sheetData sheetId="3888"/>
      <sheetData sheetId="3889"/>
      <sheetData sheetId="3890"/>
      <sheetData sheetId="3891"/>
      <sheetData sheetId="3892"/>
      <sheetData sheetId="3893">
        <row r="1">
          <cell r="A1" t="str">
            <v>Name</v>
          </cell>
        </row>
      </sheetData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>
        <row r="1">
          <cell r="A1" t="str">
            <v>Name</v>
          </cell>
        </row>
      </sheetData>
      <sheetData sheetId="3904"/>
      <sheetData sheetId="3905"/>
      <sheetData sheetId="3906"/>
      <sheetData sheetId="3907"/>
      <sheetData sheetId="3908"/>
      <sheetData sheetId="3909"/>
      <sheetData sheetId="3910"/>
      <sheetData sheetId="3911">
        <row r="1">
          <cell r="A1" t="str">
            <v>INSTITUTO NACIONAL DE VIAS</v>
          </cell>
        </row>
      </sheetData>
      <sheetData sheetId="3912">
        <row r="1">
          <cell r="A1" t="str">
            <v>INSTITUTO NACIONAL DE VIAS</v>
          </cell>
        </row>
      </sheetData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>
        <row r="1">
          <cell r="A1" t="str">
            <v>INSTITUTO NACIONAL DE VIAS</v>
          </cell>
        </row>
      </sheetData>
      <sheetData sheetId="3943"/>
      <sheetData sheetId="3944"/>
      <sheetData sheetId="3945"/>
      <sheetData sheetId="3946"/>
      <sheetData sheetId="3947"/>
      <sheetData sheetId="3948"/>
      <sheetData sheetId="3949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/>
      <sheetData sheetId="3962"/>
      <sheetData sheetId="3963"/>
      <sheetData sheetId="3964"/>
      <sheetData sheetId="3965">
        <row r="1">
          <cell r="A1" t="str">
            <v>ITEM</v>
          </cell>
        </row>
      </sheetData>
      <sheetData sheetId="3966">
        <row r="1">
          <cell r="A1" t="str">
            <v>EQUIPO</v>
          </cell>
        </row>
      </sheetData>
      <sheetData sheetId="3967">
        <row r="1">
          <cell r="A1" t="str">
            <v>ADMINISTRACION</v>
          </cell>
        </row>
      </sheetData>
      <sheetData sheetId="3968"/>
      <sheetData sheetId="3969"/>
      <sheetData sheetId="3970"/>
      <sheetData sheetId="3971"/>
      <sheetData sheetId="3972"/>
      <sheetData sheetId="3973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/>
      <sheetData sheetId="3994"/>
      <sheetData sheetId="3995">
        <row r="1">
          <cell r="A1" t="str">
            <v>ITEM</v>
          </cell>
        </row>
      </sheetData>
      <sheetData sheetId="3996">
        <row r="1">
          <cell r="A1" t="str">
            <v>EQUIPO</v>
          </cell>
        </row>
      </sheetData>
      <sheetData sheetId="3997">
        <row r="1">
          <cell r="A1" t="str">
            <v>ADMINISTRACION</v>
          </cell>
        </row>
      </sheetData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 refreshError="1"/>
      <sheetData sheetId="4068" refreshError="1"/>
      <sheetData sheetId="4069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/>
      <sheetData sheetId="4105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/>
      <sheetData sheetId="4174"/>
      <sheetData sheetId="4175" refreshError="1"/>
      <sheetData sheetId="4176" refreshError="1"/>
      <sheetData sheetId="4177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>
        <row r="1">
          <cell r="A1" t="str">
            <v>ITEM</v>
          </cell>
        </row>
      </sheetData>
      <sheetData sheetId="4197">
        <row r="1">
          <cell r="A1" t="str">
            <v>EQUIPO</v>
          </cell>
        </row>
      </sheetData>
      <sheetData sheetId="4198">
        <row r="1">
          <cell r="A1" t="str">
            <v>ADMINISTRACION</v>
          </cell>
        </row>
      </sheetData>
      <sheetData sheetId="4199"/>
      <sheetData sheetId="4200"/>
      <sheetData sheetId="4201"/>
      <sheetData sheetId="4202"/>
      <sheetData sheetId="4203"/>
      <sheetData sheetId="4204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>
        <row r="1">
          <cell r="A1" t="str">
            <v>EQUIPO</v>
          </cell>
        </row>
      </sheetData>
      <sheetData sheetId="4217">
        <row r="1">
          <cell r="A1" t="str">
            <v>ADMINISTRACION</v>
          </cell>
        </row>
      </sheetData>
      <sheetData sheetId="4218"/>
      <sheetData sheetId="4219"/>
      <sheetData sheetId="4220"/>
      <sheetData sheetId="4221"/>
      <sheetData sheetId="4222"/>
      <sheetData sheetId="4223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/>
      <sheetData sheetId="4241"/>
      <sheetData sheetId="4242"/>
      <sheetData sheetId="4243">
        <row r="1">
          <cell r="A1" t="str">
            <v>EQUIPO</v>
          </cell>
        </row>
      </sheetData>
      <sheetData sheetId="4244">
        <row r="1">
          <cell r="A1" t="str">
            <v>ADMINISTRACION</v>
          </cell>
        </row>
      </sheetData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>
        <row r="1">
          <cell r="A1" t="str">
            <v>ITEM</v>
          </cell>
        </row>
      </sheetData>
      <sheetData sheetId="4254">
        <row r="1">
          <cell r="A1" t="str">
            <v>EQUIPO</v>
          </cell>
        </row>
      </sheetData>
      <sheetData sheetId="4255">
        <row r="1">
          <cell r="A1" t="str">
            <v>ADMINISTRACION</v>
          </cell>
        </row>
      </sheetData>
      <sheetData sheetId="4256">
        <row r="1">
          <cell r="A1" t="str">
            <v>INSTITUTO NACIONAL DE VIAS</v>
          </cell>
        </row>
      </sheetData>
      <sheetData sheetId="4257" refreshError="1"/>
      <sheetData sheetId="4258" refreshError="1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>
        <row r="2">
          <cell r="A2" t="str">
            <v>ACTA No</v>
          </cell>
        </row>
      </sheetData>
      <sheetData sheetId="4278"/>
      <sheetData sheetId="4279"/>
      <sheetData sheetId="4280"/>
      <sheetData sheetId="4281"/>
      <sheetData sheetId="4282"/>
      <sheetData sheetId="4283"/>
      <sheetData sheetId="4284"/>
      <sheetData sheetId="4285">
        <row r="1">
          <cell r="A1" t="str">
            <v>INSTITUTO NACIONAL DE VIAS</v>
          </cell>
        </row>
      </sheetData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>
        <row r="1">
          <cell r="A1" t="str">
            <v>Name</v>
          </cell>
        </row>
      </sheetData>
      <sheetData sheetId="4296"/>
      <sheetData sheetId="4297"/>
      <sheetData sheetId="4298"/>
      <sheetData sheetId="4299"/>
      <sheetData sheetId="4300">
        <row r="1">
          <cell r="A1" t="str">
            <v>ITEM</v>
          </cell>
        </row>
      </sheetData>
      <sheetData sheetId="4301">
        <row r="1">
          <cell r="A1" t="str">
            <v>EQUIPO</v>
          </cell>
        </row>
      </sheetData>
      <sheetData sheetId="4302">
        <row r="1">
          <cell r="A1" t="str">
            <v>ADMINISTRACION</v>
          </cell>
        </row>
      </sheetData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>
        <row r="5">
          <cell r="E5" t="str">
            <v>CANTIDAD</v>
          </cell>
        </row>
      </sheetData>
      <sheetData sheetId="4399">
        <row r="5">
          <cell r="E5" t="str">
            <v>CANTIDAD</v>
          </cell>
        </row>
      </sheetData>
      <sheetData sheetId="4400">
        <row r="5">
          <cell r="E5" t="str">
            <v>CANTIDAD</v>
          </cell>
        </row>
      </sheetData>
      <sheetData sheetId="4401">
        <row r="5">
          <cell r="E5" t="str">
            <v>CANTIDAD</v>
          </cell>
        </row>
      </sheetData>
      <sheetData sheetId="4402">
        <row r="5">
          <cell r="E5" t="str">
            <v>CANTIDAD</v>
          </cell>
        </row>
      </sheetData>
      <sheetData sheetId="4403">
        <row r="5">
          <cell r="E5" t="str">
            <v>CANTIDAD</v>
          </cell>
        </row>
      </sheetData>
      <sheetData sheetId="4404">
        <row r="5">
          <cell r="E5" t="str">
            <v>CANTIDAD</v>
          </cell>
        </row>
      </sheetData>
      <sheetData sheetId="4405">
        <row r="5">
          <cell r="E5" t="str">
            <v>CANTIDAD</v>
          </cell>
        </row>
      </sheetData>
      <sheetData sheetId="4406">
        <row r="5">
          <cell r="E5" t="str">
            <v>CANTIDAD</v>
          </cell>
        </row>
      </sheetData>
      <sheetData sheetId="4407">
        <row r="5">
          <cell r="E5" t="str">
            <v>CANTIDAD</v>
          </cell>
        </row>
      </sheetData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>
        <row r="16">
          <cell r="A16" t="str">
            <v>ABONO 10-30-10</v>
          </cell>
        </row>
      </sheetData>
      <sheetData sheetId="4639"/>
      <sheetData sheetId="4640"/>
      <sheetData sheetId="4641" refreshError="1"/>
      <sheetData sheetId="4642" refreshError="1"/>
      <sheetData sheetId="4643">
        <row r="1">
          <cell r="D1" t="str">
            <v>Supervendor CODE</v>
          </cell>
        </row>
      </sheetData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/>
      <sheetData sheetId="4652">
        <row r="1">
          <cell r="A1" t="str">
            <v>AMAZONAS</v>
          </cell>
        </row>
      </sheetData>
      <sheetData sheetId="4653"/>
      <sheetData sheetId="4654"/>
      <sheetData sheetId="4655"/>
      <sheetData sheetId="4656">
        <row r="15">
          <cell r="B15">
            <v>1</v>
          </cell>
        </row>
      </sheetData>
      <sheetData sheetId="4657" refreshError="1"/>
      <sheetData sheetId="4658"/>
      <sheetData sheetId="4659" refreshError="1"/>
      <sheetData sheetId="4660"/>
      <sheetData sheetId="4661"/>
      <sheetData sheetId="4662"/>
      <sheetData sheetId="4663" refreshError="1"/>
      <sheetData sheetId="4664">
        <row r="1">
          <cell r="D1" t="str">
            <v xml:space="preserve">Supervendor CODE </v>
          </cell>
        </row>
      </sheetData>
      <sheetData sheetId="4665"/>
      <sheetData sheetId="4666">
        <row r="1">
          <cell r="A1" t="str">
            <v>AMAZONAS</v>
          </cell>
        </row>
      </sheetData>
      <sheetData sheetId="4667"/>
      <sheetData sheetId="4668" refreshError="1"/>
      <sheetData sheetId="4669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>
        <row r="4">
          <cell r="E4" t="str">
            <v>GUPCO</v>
          </cell>
        </row>
      </sheetData>
      <sheetData sheetId="4903"/>
      <sheetData sheetId="4904"/>
      <sheetData sheetId="4905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/>
      <sheetData sheetId="4913" refreshError="1"/>
      <sheetData sheetId="4914"/>
      <sheetData sheetId="4915" refreshError="1"/>
      <sheetData sheetId="4916"/>
      <sheetData sheetId="4917"/>
      <sheetData sheetId="4918"/>
      <sheetData sheetId="4919"/>
      <sheetData sheetId="4920" refreshError="1"/>
      <sheetData sheetId="4921"/>
      <sheetData sheetId="4922"/>
      <sheetData sheetId="4923"/>
      <sheetData sheetId="4924"/>
      <sheetData sheetId="4925" refreshError="1"/>
      <sheetData sheetId="4926" refreshError="1"/>
      <sheetData sheetId="4927" refreshError="1"/>
      <sheetData sheetId="4928">
        <row r="2">
          <cell r="A2" t="str">
            <v>(ºF)</v>
          </cell>
        </row>
      </sheetData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/>
      <sheetData sheetId="4938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/>
      <sheetData sheetId="4945" refreshError="1"/>
      <sheetData sheetId="4946" refreshError="1"/>
      <sheetData sheetId="4947"/>
      <sheetData sheetId="4948" refreshError="1"/>
      <sheetData sheetId="4949"/>
      <sheetData sheetId="4950"/>
      <sheetData sheetId="4951"/>
      <sheetData sheetId="4952"/>
      <sheetData sheetId="4953"/>
      <sheetData sheetId="4954"/>
      <sheetData sheetId="4955" refreshError="1"/>
      <sheetData sheetId="4956"/>
      <sheetData sheetId="4957" refreshError="1"/>
      <sheetData sheetId="4958"/>
      <sheetData sheetId="4959" refreshError="1"/>
      <sheetData sheetId="4960" refreshError="1"/>
      <sheetData sheetId="4961" refreshError="1"/>
      <sheetData sheetId="4962"/>
      <sheetData sheetId="4963"/>
      <sheetData sheetId="4964"/>
      <sheetData sheetId="4965"/>
      <sheetData sheetId="4966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/>
      <sheetData sheetId="4985"/>
      <sheetData sheetId="4986"/>
      <sheetData sheetId="4987"/>
      <sheetData sheetId="4988"/>
      <sheetData sheetId="4989"/>
      <sheetData sheetId="4990"/>
      <sheetData sheetId="4991" refreshError="1"/>
      <sheetData sheetId="4992"/>
      <sheetData sheetId="4993"/>
      <sheetData sheetId="4994"/>
      <sheetData sheetId="4995"/>
      <sheetData sheetId="4996"/>
      <sheetData sheetId="4997" refreshError="1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/>
      <sheetData sheetId="5020"/>
      <sheetData sheetId="5021"/>
      <sheetData sheetId="5022"/>
      <sheetData sheetId="5023"/>
      <sheetData sheetId="5024" refreshError="1"/>
      <sheetData sheetId="5025" refreshError="1"/>
      <sheetData sheetId="5026"/>
      <sheetData sheetId="5027"/>
      <sheetData sheetId="5028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/>
      <sheetData sheetId="5053"/>
      <sheetData sheetId="5054" refreshError="1"/>
      <sheetData sheetId="5055"/>
      <sheetData sheetId="5056">
        <row r="4">
          <cell r="B4">
            <v>39886</v>
          </cell>
        </row>
      </sheetData>
      <sheetData sheetId="5057"/>
      <sheetData sheetId="5058"/>
      <sheetData sheetId="5059"/>
      <sheetData sheetId="5060"/>
      <sheetData sheetId="5061"/>
      <sheetData sheetId="5062"/>
      <sheetData sheetId="5063">
        <row r="4">
          <cell r="B4">
            <v>39886</v>
          </cell>
        </row>
      </sheetData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 refreshError="1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 refreshError="1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 refreshError="1"/>
      <sheetData sheetId="5113" refreshError="1"/>
      <sheetData sheetId="5114" refreshError="1"/>
      <sheetData sheetId="5115" refreshError="1"/>
      <sheetData sheetId="5116">
        <row r="4">
          <cell r="B4">
            <v>39886</v>
          </cell>
        </row>
      </sheetData>
      <sheetData sheetId="5117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/>
      <sheetData sheetId="5199"/>
      <sheetData sheetId="5200"/>
      <sheetData sheetId="5201"/>
      <sheetData sheetId="5202">
        <row r="4">
          <cell r="E4" t="str">
            <v>GUPCO</v>
          </cell>
        </row>
      </sheetData>
      <sheetData sheetId="5203"/>
      <sheetData sheetId="5204"/>
      <sheetData sheetId="5205"/>
      <sheetData sheetId="5206"/>
      <sheetData sheetId="5207"/>
      <sheetData sheetId="5208" refreshError="1"/>
      <sheetData sheetId="5209"/>
      <sheetData sheetId="5210" refreshError="1"/>
      <sheetData sheetId="5211"/>
      <sheetData sheetId="5212" refreshError="1"/>
      <sheetData sheetId="5213" refreshError="1"/>
      <sheetData sheetId="5214" refreshError="1"/>
      <sheetData sheetId="5215" refreshError="1"/>
      <sheetData sheetId="5216"/>
      <sheetData sheetId="5217"/>
      <sheetData sheetId="5218"/>
      <sheetData sheetId="5219"/>
      <sheetData sheetId="5220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/>
      <sheetData sheetId="5229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/>
      <sheetData sheetId="5273"/>
      <sheetData sheetId="5274"/>
      <sheetData sheetId="5275"/>
      <sheetData sheetId="5276">
        <row r="6">
          <cell r="A6" t="str">
            <v>CO-A1</v>
          </cell>
        </row>
      </sheetData>
      <sheetData sheetId="5277"/>
      <sheetData sheetId="5278"/>
      <sheetData sheetId="5279"/>
      <sheetData sheetId="5280">
        <row r="4">
          <cell r="E4" t="str">
            <v>GUPCO</v>
          </cell>
        </row>
      </sheetData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 refreshError="1"/>
      <sheetData sheetId="5294"/>
      <sheetData sheetId="5295"/>
      <sheetData sheetId="5296"/>
      <sheetData sheetId="5297"/>
      <sheetData sheetId="5298"/>
      <sheetData sheetId="5299" refreshError="1"/>
      <sheetData sheetId="5300"/>
      <sheetData sheetId="5301" refreshError="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 refreshError="1"/>
      <sheetData sheetId="5313"/>
      <sheetData sheetId="5314"/>
      <sheetData sheetId="5315"/>
      <sheetData sheetId="5316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 refreshError="1"/>
      <sheetData sheetId="5355"/>
      <sheetData sheetId="5356" refreshError="1"/>
      <sheetData sheetId="5357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/>
      <sheetData sheetId="5373"/>
      <sheetData sheetId="5374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/>
      <sheetData sheetId="5400" refreshError="1"/>
      <sheetData sheetId="5401" refreshError="1"/>
      <sheetData sheetId="5402"/>
      <sheetData sheetId="5403"/>
      <sheetData sheetId="5404" refreshError="1"/>
      <sheetData sheetId="5405" refreshError="1"/>
      <sheetData sheetId="5406"/>
      <sheetData sheetId="5407" refreshError="1"/>
      <sheetData sheetId="5408" refreshError="1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/>
      <sheetData sheetId="5429"/>
      <sheetData sheetId="5430"/>
      <sheetData sheetId="5431"/>
      <sheetData sheetId="5432"/>
      <sheetData sheetId="5433"/>
      <sheetData sheetId="5434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/>
      <sheetData sheetId="5490"/>
      <sheetData sheetId="5491">
        <row r="6">
          <cell r="AB6">
            <v>40179</v>
          </cell>
        </row>
      </sheetData>
      <sheetData sheetId="5492"/>
      <sheetData sheetId="5493"/>
      <sheetData sheetId="5494"/>
      <sheetData sheetId="5495" refreshError="1"/>
      <sheetData sheetId="5496" refreshError="1"/>
      <sheetData sheetId="5497" refreshError="1"/>
      <sheetData sheetId="5498"/>
      <sheetData sheetId="5499" refreshError="1"/>
      <sheetData sheetId="5500" refreshError="1"/>
      <sheetData sheetId="5501" refreshError="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>
        <row r="4">
          <cell r="A4">
            <v>0</v>
          </cell>
        </row>
      </sheetData>
      <sheetData sheetId="5537">
        <row r="3">
          <cell r="A3">
            <v>5.0999999999999996</v>
          </cell>
        </row>
      </sheetData>
      <sheetData sheetId="5538" refreshError="1"/>
      <sheetData sheetId="5539"/>
      <sheetData sheetId="5540" refreshError="1"/>
      <sheetData sheetId="5541" refreshError="1"/>
      <sheetData sheetId="5542"/>
      <sheetData sheetId="5543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/>
      <sheetData sheetId="5712"/>
      <sheetData sheetId="5713"/>
      <sheetData sheetId="5714" refreshError="1"/>
      <sheetData sheetId="5715" refreshError="1"/>
      <sheetData sheetId="5716" refreshError="1"/>
      <sheetData sheetId="5717" refreshError="1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/>
      <sheetData sheetId="5790" refreshError="1"/>
      <sheetData sheetId="5791" refreshError="1"/>
      <sheetData sheetId="5792"/>
      <sheetData sheetId="5793"/>
      <sheetData sheetId="5794" refreshError="1"/>
      <sheetData sheetId="5795" refreshError="1"/>
      <sheetData sheetId="5796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/>
      <sheetData sheetId="5812"/>
      <sheetData sheetId="5813">
        <row r="6">
          <cell r="A6" t="str">
            <v>CONTRATISTA:</v>
          </cell>
        </row>
      </sheetData>
      <sheetData sheetId="5814" refreshError="1"/>
      <sheetData sheetId="5815" refreshError="1"/>
      <sheetData sheetId="5816" refreshError="1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 refreshError="1"/>
      <sheetData sheetId="5826" refreshError="1"/>
      <sheetData sheetId="5827"/>
      <sheetData sheetId="5828"/>
      <sheetData sheetId="5829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/>
      <sheetData sheetId="5881"/>
      <sheetData sheetId="5882"/>
      <sheetData sheetId="5883"/>
      <sheetData sheetId="5884" refreshError="1"/>
      <sheetData sheetId="5885" refreshError="1"/>
      <sheetData sheetId="5886" refreshError="1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/>
      <sheetData sheetId="5946" refreshError="1"/>
      <sheetData sheetId="5947" refreshError="1"/>
      <sheetData sheetId="5948" refreshError="1"/>
      <sheetData sheetId="5949" refreshError="1"/>
      <sheetData sheetId="5950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/>
      <sheetData sheetId="5967"/>
      <sheetData sheetId="5968"/>
      <sheetData sheetId="5969"/>
      <sheetData sheetId="5970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/>
      <sheetData sheetId="6119"/>
      <sheetData sheetId="6120"/>
      <sheetData sheetId="612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 refreshError="1"/>
      <sheetData sheetId="6179"/>
      <sheetData sheetId="6180"/>
      <sheetData sheetId="6181" refreshError="1"/>
      <sheetData sheetId="6182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 refreshError="1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 refreshError="1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 refreshError="1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>
        <row r="36">
          <cell r="G36">
            <v>310000.00000097335</v>
          </cell>
        </row>
      </sheetData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/>
      <sheetData sheetId="6789"/>
      <sheetData sheetId="6790"/>
      <sheetData sheetId="6791"/>
      <sheetData sheetId="6792"/>
      <sheetData sheetId="6793"/>
      <sheetData sheetId="6794"/>
      <sheetData sheetId="6795">
        <row r="47">
          <cell r="H47">
            <v>17098.051632633331</v>
          </cell>
        </row>
      </sheetData>
      <sheetData sheetId="6796">
        <row r="47">
          <cell r="H47">
            <v>13407.454219619998</v>
          </cell>
        </row>
      </sheetData>
      <sheetData sheetId="6797">
        <row r="47">
          <cell r="H47">
            <v>13178.048204541665</v>
          </cell>
        </row>
      </sheetData>
      <sheetData sheetId="6798">
        <row r="47">
          <cell r="H47">
            <v>19729.199486104168</v>
          </cell>
        </row>
      </sheetData>
      <sheetData sheetId="6799">
        <row r="47">
          <cell r="H47">
            <v>38405.002915416662</v>
          </cell>
        </row>
      </sheetData>
      <sheetData sheetId="6800">
        <row r="47">
          <cell r="H47">
            <v>41159.979021230996</v>
          </cell>
        </row>
      </sheetData>
      <sheetData sheetId="6801">
        <row r="47">
          <cell r="H47">
            <v>16020</v>
          </cell>
        </row>
      </sheetData>
      <sheetData sheetId="6802">
        <row r="47">
          <cell r="H47">
            <v>11675</v>
          </cell>
        </row>
      </sheetData>
      <sheetData sheetId="6803">
        <row r="47">
          <cell r="H47">
            <v>382683.1643235588</v>
          </cell>
        </row>
      </sheetData>
      <sheetData sheetId="6804">
        <row r="47">
          <cell r="H47">
            <v>27108.482479999999</v>
          </cell>
        </row>
      </sheetData>
      <sheetData sheetId="6805">
        <row r="47">
          <cell r="H47">
            <v>18945.0351992</v>
          </cell>
        </row>
      </sheetData>
      <sheetData sheetId="6806">
        <row r="47">
          <cell r="H47">
            <v>88016.225274879995</v>
          </cell>
        </row>
      </sheetData>
      <sheetData sheetId="6807">
        <row r="47">
          <cell r="H47">
            <v>11296.680928966078</v>
          </cell>
        </row>
      </sheetData>
      <sheetData sheetId="6808">
        <row r="47">
          <cell r="H47">
            <v>19660.483631249997</v>
          </cell>
        </row>
      </sheetData>
      <sheetData sheetId="6809">
        <row r="47">
          <cell r="H47">
            <v>19660.483631249997</v>
          </cell>
        </row>
      </sheetData>
      <sheetData sheetId="6810">
        <row r="47">
          <cell r="H47">
            <v>19660.483631249997</v>
          </cell>
        </row>
      </sheetData>
      <sheetData sheetId="6811">
        <row r="47">
          <cell r="H47">
            <v>39947.116768272004</v>
          </cell>
        </row>
      </sheetData>
      <sheetData sheetId="6812">
        <row r="47">
          <cell r="H47">
            <v>37450.421970255004</v>
          </cell>
        </row>
      </sheetData>
      <sheetData sheetId="6813">
        <row r="47">
          <cell r="H47">
            <v>5631.4338221939006</v>
          </cell>
        </row>
      </sheetData>
      <sheetData sheetId="6814">
        <row r="47">
          <cell r="H47">
            <v>29691.867138751997</v>
          </cell>
        </row>
      </sheetData>
      <sheetData sheetId="6815">
        <row r="47">
          <cell r="H47">
            <v>10601.359883464</v>
          </cell>
        </row>
      </sheetData>
      <sheetData sheetId="6816">
        <row r="47">
          <cell r="H47">
            <v>16440.07876665</v>
          </cell>
        </row>
      </sheetData>
      <sheetData sheetId="6817">
        <row r="47">
          <cell r="H47">
            <v>7502.6541280530009</v>
          </cell>
        </row>
      </sheetData>
      <sheetData sheetId="6818">
        <row r="47">
          <cell r="H47">
            <v>63269.394041350002</v>
          </cell>
        </row>
      </sheetData>
      <sheetData sheetId="6819">
        <row r="47">
          <cell r="H47">
            <v>38708.912732384997</v>
          </cell>
        </row>
      </sheetData>
      <sheetData sheetId="6820">
        <row r="47">
          <cell r="H47">
            <v>30140.654422727453</v>
          </cell>
        </row>
      </sheetData>
      <sheetData sheetId="6821">
        <row r="47">
          <cell r="H47">
            <v>39628.094655192057</v>
          </cell>
        </row>
      </sheetData>
      <sheetData sheetId="6822">
        <row r="47">
          <cell r="H47">
            <v>38729.542446049003</v>
          </cell>
        </row>
      </sheetData>
      <sheetData sheetId="6823">
        <row r="47">
          <cell r="H47">
            <v>7116.936965586</v>
          </cell>
        </row>
      </sheetData>
      <sheetData sheetId="6824">
        <row r="47">
          <cell r="H47">
            <v>9391.2743470000005</v>
          </cell>
        </row>
      </sheetData>
      <sheetData sheetId="6825">
        <row r="47">
          <cell r="H47">
            <v>8500.0189065630984</v>
          </cell>
        </row>
      </sheetData>
      <sheetData sheetId="6826">
        <row r="47">
          <cell r="H47">
            <v>32499.094423904498</v>
          </cell>
        </row>
      </sheetData>
      <sheetData sheetId="6827">
        <row r="47">
          <cell r="H47">
            <v>51817.028777055006</v>
          </cell>
        </row>
      </sheetData>
      <sheetData sheetId="6828">
        <row r="47">
          <cell r="H47">
            <v>55430.1575333</v>
          </cell>
        </row>
      </sheetData>
      <sheetData sheetId="6829">
        <row r="47">
          <cell r="H47">
            <v>25786.003498499998</v>
          </cell>
        </row>
      </sheetData>
      <sheetData sheetId="6830">
        <row r="47">
          <cell r="H47">
            <v>21993.806973733335</v>
          </cell>
        </row>
      </sheetData>
      <sheetData sheetId="6831"/>
      <sheetData sheetId="6832"/>
      <sheetData sheetId="6833"/>
      <sheetData sheetId="6834"/>
      <sheetData sheetId="6835"/>
      <sheetData sheetId="6836"/>
      <sheetData sheetId="6837">
        <row r="47">
          <cell r="H47">
            <v>21941.348275</v>
          </cell>
        </row>
      </sheetData>
      <sheetData sheetId="6838">
        <row r="47">
          <cell r="H47">
            <v>576269.26239999989</v>
          </cell>
        </row>
      </sheetData>
      <sheetData sheetId="6839">
        <row r="48">
          <cell r="H48">
            <v>640370.66537874995</v>
          </cell>
        </row>
      </sheetData>
      <sheetData sheetId="6840">
        <row r="49">
          <cell r="H49">
            <v>83961.133243064003</v>
          </cell>
        </row>
      </sheetData>
      <sheetData sheetId="6841">
        <row r="47">
          <cell r="H47">
            <v>14670.136122054002</v>
          </cell>
        </row>
      </sheetData>
      <sheetData sheetId="6842">
        <row r="47">
          <cell r="H47">
            <v>9078.6352040999991</v>
          </cell>
        </row>
      </sheetData>
      <sheetData sheetId="6843">
        <row r="51">
          <cell r="H51">
            <v>117309.4992738</v>
          </cell>
        </row>
      </sheetData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/>
      <sheetData sheetId="7176" refreshError="1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/>
      <sheetData sheetId="7225" refreshError="1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 refreshError="1"/>
      <sheetData sheetId="7262" refreshError="1"/>
      <sheetData sheetId="7263" refreshError="1"/>
      <sheetData sheetId="7264"/>
      <sheetData sheetId="7265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/>
      <sheetData sheetId="7277" refreshError="1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/>
      <sheetData sheetId="7296"/>
      <sheetData sheetId="7297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/>
      <sheetData sheetId="7321" refreshError="1"/>
      <sheetData sheetId="7322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/>
      <sheetData sheetId="7423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/>
      <sheetData sheetId="7430"/>
      <sheetData sheetId="743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>
        <row r="36">
          <cell r="G36">
            <v>271000.00000162207</v>
          </cell>
        </row>
      </sheetData>
      <sheetData sheetId="7446">
        <row r="33">
          <cell r="G33">
            <v>283000.00002693152</v>
          </cell>
        </row>
      </sheetData>
      <sheetData sheetId="7447">
        <row r="33">
          <cell r="G33">
            <v>290000.00000013626</v>
          </cell>
        </row>
      </sheetData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>
        <row r="15">
          <cell r="B15" t="str">
            <v>ROSY ARTEAGA ORTEGA</v>
          </cell>
        </row>
      </sheetData>
      <sheetData sheetId="7762">
        <row r="15">
          <cell r="B15" t="str">
            <v>ROSY ARTEAGA ORTEGA</v>
          </cell>
        </row>
      </sheetData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/>
      <sheetData sheetId="7852"/>
      <sheetData sheetId="7853">
        <row r="2">
          <cell r="A2" t="str">
            <v>HOSPITAL HERNANDO MONCALEANO PERDOMO ETAPA 1</v>
          </cell>
        </row>
      </sheetData>
      <sheetData sheetId="7854"/>
      <sheetData sheetId="7855">
        <row r="2">
          <cell r="A2" t="str">
            <v>HOSPITAL HERNANDO MONCALEANO PERDOMO ETAPA 2 A</v>
          </cell>
        </row>
      </sheetData>
      <sheetData sheetId="7856">
        <row r="2">
          <cell r="A2" t="str">
            <v>HOSPITAL HERNANDO MONCALEANO PERDOMO ETAPA 2B</v>
          </cell>
        </row>
      </sheetData>
      <sheetData sheetId="7857"/>
      <sheetData sheetId="7858"/>
      <sheetData sheetId="7859"/>
      <sheetData sheetId="7860"/>
      <sheetData sheetId="7861"/>
      <sheetData sheetId="7862"/>
      <sheetData sheetId="7863" refreshError="1"/>
      <sheetData sheetId="7864"/>
      <sheetData sheetId="7865"/>
      <sheetData sheetId="7866" refreshError="1"/>
      <sheetData sheetId="7867" refreshError="1"/>
      <sheetData sheetId="7868"/>
      <sheetData sheetId="7869" refreshError="1"/>
      <sheetData sheetId="7870" refreshError="1"/>
      <sheetData sheetId="7871" refreshError="1"/>
      <sheetData sheetId="7872"/>
      <sheetData sheetId="7873" refreshError="1"/>
      <sheetData sheetId="7874"/>
      <sheetData sheetId="7875" refreshError="1"/>
      <sheetData sheetId="7876" refreshError="1"/>
      <sheetData sheetId="7877"/>
      <sheetData sheetId="7878" refreshError="1"/>
      <sheetData sheetId="7879" refreshError="1"/>
      <sheetData sheetId="7880" refreshError="1"/>
      <sheetData sheetId="7881" refreshError="1"/>
      <sheetData sheetId="7882"/>
      <sheetData sheetId="7883"/>
      <sheetData sheetId="7884"/>
      <sheetData sheetId="7885"/>
      <sheetData sheetId="7886">
        <row r="52">
          <cell r="B52" t="str">
            <v>ANTICIPO</v>
          </cell>
        </row>
      </sheetData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 refreshError="1"/>
      <sheetData sheetId="8476">
        <row r="1">
          <cell r="A1" t="str">
            <v>INSTITUTO NACIONAL DE VIAS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_aCCIDENTES_DE_1995___1996_x_15"/>
      <sheetName val="//ccefici"/>
      <sheetName val="_a  aaInformación GRUPO 4_A MIn"/>
      <sheetName val="_aCCIDENTES_DE_1995___1996_x_11"/>
      <sheetName val="_aCCIDENTES_DE_1995___1996_xl_4"/>
      <sheetName val="_aCCIDENTES_DE_1995___1996_xl_3"/>
      <sheetName val="_aCCIDENTES_DE_1995___1996_xl_2"/>
      <sheetName val="_aCCIDENTES_DE_1995___1996_xl_6"/>
      <sheetName val="_aCCIDENTES_DE_1995___1996_xl_5"/>
      <sheetName val="_aCCIDENTES_DE_1995___1996_xl_7"/>
      <sheetName val="_aCCIDENTES_DE_1995___1996_xl_8"/>
      <sheetName val="_aCCIDENTES_DE_1995___1996_xl_9"/>
      <sheetName val="_aCCIDENTES_DE_1995___1996_x_10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CCIDENTES_DE_1995___1996_x_12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\Users\USUARIO\Downloads\a  aa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HP\AppData\Local\Microso"/>
      <sheetName val="SEGUIM Y REPROG MES 1 (2)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Hoja1 (2)"/>
      <sheetName val="Hoja1 (3)"/>
      <sheetName val="precios-básicos2002"/>
      <sheetName val="APU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QUIPOS"/>
      <sheetName val="MANO DE OBRA"/>
      <sheetName val="TRANSPORTE"/>
      <sheetName val="//d.docs.live.net/a  aaInformac"/>
      <sheetName val="LISTADO "/>
      <sheetName val="M.O.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ESTADO VÍA-CRIT.TECNICO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.G"/>
      <sheetName val="Hoja2"/>
      <sheetName val="ACTA No.1 "/>
      <sheetName val="ACTA No.5"/>
      <sheetName val="ACTA MAYORES - GENERAL"/>
      <sheetName val="INDICE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\Nuevos APU Córdoba\a  aaInform"/>
      <sheetName val="\E\Nuevos APU Córdoba\a  aaInfo"/>
      <sheetName val="\Users\JoseGabriel\Documents\Mi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AC2-AG96"/>
      <sheetName val=" ACTA FINAL + MODIFICATORIA "/>
      <sheetName val="MATERIAL"/>
      <sheetName val="BASE"/>
      <sheetName val="\E\a  aaInformación GRUPO 4\A M"/>
      <sheetName val="PU (2)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Tabla CONPES 3714"/>
      <sheetName val="COSTOS UNITARIOS"/>
      <sheetName val="CA-2909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MAT"/>
      <sheetName val="HER"/>
      <sheetName val="PER"/>
      <sheetName val="TRANS"/>
      <sheetName val="\Users\LENOVO\Downloads\a  aaIn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\Users\ANDRES FELIPE MUÑOZ\Down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AIU"/>
      <sheetName val="gp05"/>
      <sheetName val="GP06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ESTADO_VÍA-CRIT_TECNICO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EST2"/>
      <sheetName val="PLAN DE INVERSION ANTICIPO"/>
      <sheetName val="inv mensual"/>
      <sheetName val="borrador flujo inv"/>
      <sheetName val="social-ambiental"/>
      <sheetName val="AU"/>
      <sheetName val="\\Gabrielaapabone\d copias\a  a"/>
      <sheetName val="GENERALIDADES"/>
      <sheetName val="analisis costo horario"/>
      <sheetName val="Lista Base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Main"/>
      <sheetName val="CorpTax"/>
      <sheetName val="PAGOS"/>
      <sheetName val="articulos"/>
      <sheetName val="ESTADO RED"/>
      <sheetName val="CARRETERAS"/>
      <sheetName val="GENERALIDADES "/>
      <sheetName val="aCCIDENTES%2520DE%25201995%2520"/>
      <sheetName val="REQUISITOS INF INTERVENTORÍA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DIRECTAS AMO I"/>
      <sheetName val="DIRECTAS AMO II"/>
      <sheetName val="modf "/>
      <sheetName val="1,2 MC"/>
      <sheetName val="3,1 MC"/>
      <sheetName val="3,2 MC"/>
      <sheetName val="4,2 MC"/>
      <sheetName val="/a  aaInformación GRUPO 4/A MIn"/>
      <sheetName val="ANALISIS RESUMIDOS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BASES"/>
      <sheetName val="lista-precio-mat-equipos"/>
      <sheetName val="rendimiento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Program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 refreshError="1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 refreshError="1"/>
      <sheetData sheetId="365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 refreshError="1"/>
      <sheetData sheetId="403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 refreshError="1"/>
      <sheetData sheetId="554" refreshError="1"/>
      <sheetData sheetId="555" refreshError="1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/>
      <sheetData sheetId="842"/>
      <sheetData sheetId="843"/>
      <sheetData sheetId="844" refreshError="1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 refreshError="1"/>
      <sheetData sheetId="917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 refreshError="1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 refreshError="1"/>
      <sheetData sheetId="1588" refreshError="1"/>
      <sheetData sheetId="1589" refreshError="1"/>
      <sheetData sheetId="1590"/>
      <sheetData sheetId="1591"/>
      <sheetData sheetId="1592"/>
      <sheetData sheetId="1593"/>
      <sheetData sheetId="1594"/>
      <sheetData sheetId="1595"/>
      <sheetData sheetId="1596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/>
      <sheetData sheetId="1608"/>
      <sheetData sheetId="1609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/>
      <sheetData sheetId="1676"/>
      <sheetData sheetId="1677"/>
      <sheetData sheetId="1678"/>
      <sheetData sheetId="1679"/>
      <sheetData sheetId="1680" refreshError="1"/>
      <sheetData sheetId="1681" refreshError="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 refreshError="1"/>
      <sheetData sheetId="1694" refreshError="1"/>
      <sheetData sheetId="1695" refreshError="1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  <sheetName val="STRSUMM0"/>
      <sheetName val="OPCIONES DE SIMULACION"/>
      <sheetName val="COSTOS DE TRANSPORTE"/>
      <sheetName val="BOUNDS &amp; ROWS"/>
      <sheetName val="COMPRA MATERIA PRI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steel"/>
      <sheetName val="CURVA S"/>
      <sheetName val="X.Etique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  <sheetName val="CANT_PAV-1"/>
      <sheetName val="CANT_PAV-2"/>
      <sheetName val="CANT_PAV-11"/>
      <sheetName val="CANT_PAV-21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PESOS"/>
      <sheetName val="210.2.2"/>
      <sheetName val="TARIFAS"/>
      <sheetName val="Sheet1"/>
      <sheetName val="PrecRec"/>
      <sheetName val="Sanitario"/>
      <sheetName val="EST2"/>
      <sheetName val="Hoja2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  <sheetName val="BASES"/>
      <sheetName val="PJ"/>
      <sheetName val="MI"/>
      <sheetName val="liquidacion"/>
      <sheetName val="ESPEC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Datos"/>
      <sheetName val="SUB APU"/>
      <sheetName val="MATERIALES"/>
      <sheetName val="Datos Básicos"/>
      <sheetName val="SALARIOS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_a  aaInformación GRUPO 4_A MIn"/>
      <sheetName val="LISTADO "/>
      <sheetName val="M.O.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rosalym\Desktop\BALANCE 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_aCCIDENTES_DE_1995___1996_xl_6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CCIDENTES_DE_1995___1996_xl_9"/>
      <sheetName val="_aCCIDENTES_DE_1995___1996_xl_8"/>
      <sheetName val="_aCCIDENTES_DE_1995___1996_x_11"/>
      <sheetName val="_aCCIDENTES_DE_1995___1996_x_10"/>
      <sheetName val="_aCCIDENTES_DE_1995___1996_x_12"/>
      <sheetName val="_aCCIDENTES_DE_1995___1996_x_13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/>
      <sheetData sheetId="24">
        <row r="1">
          <cell r="A1" t="str">
            <v>ECOPETROL GERENCIA LLANOS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RESUMEN_ITEMS_(2)"/>
      <sheetName val="RESUMEN_ITEMS"/>
      <sheetName val="OBRAS_PUENTE_ARMADA2"/>
      <sheetName val="ID"/>
      <sheetName val="Listado"/>
      <sheetName val="des_rp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  <sheetName val="Datos"/>
      <sheetName val="INDICMICROEMP"/>
      <sheetName val="MATERIALES"/>
      <sheetName val="Informacion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BASE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//ccefici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LISTADO "/>
      <sheetName val="M.O."/>
      <sheetName val="G.G"/>
      <sheetName val="INDICE"/>
      <sheetName val="ARBOL DE PROBLEMAS final"/>
      <sheetName val="IDENTIFICACION DEL PROBLEMA fin"/>
      <sheetName val="OBJETIVOS FINALES"/>
      <sheetName val="ESTRUCTURA DE PROYECTO"/>
      <sheetName val="OBJETIVOS ESPECIFICOS final"/>
      <sheetName val="REQUISITOS INF INTERVENTORÍA"/>
      <sheetName val="\\Gabrielaapabone\d copias\a  a"/>
      <sheetName val="PU (2)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gp05"/>
      <sheetName val="GP06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CTA No.1 "/>
      <sheetName val="INST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\Users\rosalym\Desktop\BALANCE "/>
      <sheetName val="\Nuevos APU Córdoba\a  aaInform"/>
      <sheetName val="\E\Nuevos APU Córdoba\a  aaInfo"/>
      <sheetName val="\Users\JoseGabriel\Documents\Mi"/>
      <sheetName val="//d.docs.live.net/a  aaInformac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ANDRES FELIPE MUÑOZ\Down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 refreshError="1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 refreshError="1"/>
      <sheetData sheetId="55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 refreshError="1"/>
      <sheetData sheetId="569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 refreshError="1"/>
      <sheetData sheetId="610" refreshError="1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 refreshError="1"/>
      <sheetData sheetId="626" refreshError="1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 refreshError="1"/>
      <sheetData sheetId="911" refreshError="1"/>
      <sheetData sheetId="912"/>
      <sheetData sheetId="913" refreshError="1"/>
      <sheetData sheetId="914"/>
      <sheetData sheetId="915"/>
      <sheetData sheetId="916"/>
      <sheetData sheetId="917"/>
      <sheetData sheetId="918" refreshError="1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 refreshError="1"/>
      <sheetData sheetId="944"/>
      <sheetData sheetId="945" refreshError="1"/>
      <sheetData sheetId="946"/>
      <sheetData sheetId="947"/>
      <sheetData sheetId="948"/>
      <sheetData sheetId="949" refreshError="1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/>
      <sheetData sheetId="992"/>
      <sheetData sheetId="993"/>
      <sheetData sheetId="994"/>
      <sheetData sheetId="995"/>
      <sheetData sheetId="996"/>
      <sheetData sheetId="997"/>
      <sheetData sheetId="998" refreshError="1"/>
      <sheetData sheetId="999" refreshError="1"/>
      <sheetData sheetId="1000" refreshError="1"/>
      <sheetData sheetId="1001"/>
      <sheetData sheetId="1002"/>
      <sheetData sheetId="1003"/>
      <sheetData sheetId="1004" refreshError="1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/>
      <sheetData sheetId="1102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/>
      <sheetData sheetId="1114" refreshError="1"/>
      <sheetData sheetId="1115" refreshError="1"/>
      <sheetData sheetId="1116" refreshError="1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 refreshError="1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INDICMICROEMP"/>
      <sheetName val="INDICE"/>
      <sheetName val="[a  aaInformación][a  aaInforma"/>
      <sheetName val="lisprecios"/>
      <sheetName val="PERSONAL"/>
      <sheetName val="PRESTACIONES SOCIALES"/>
      <sheetName val="Concretos y morteros"/>
      <sheetName val="Datos iniciales "/>
      <sheetName val="Transporte"/>
      <sheetName val="M.O.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ITEMS"/>
      <sheetName val="[a  aaInformación]__cceficien_2"/>
      <sheetName val="[a  aaInformación]__cceficien_3"/>
      <sheetName val="[a  aaInformación]__cceficien_4"/>
      <sheetName val="[a  aaInformación]__cceficien_6"/>
      <sheetName val="[a  aaInformación]//cceficiente"/>
      <sheetName val="[a  aaInformación]__cceficien_5"/>
      <sheetName val="[a  aaInformación]__cceficien_7"/>
      <sheetName val="[a  aaInformación]__cceficien_9"/>
      <sheetName val="[a  aaInformación]__cceficien_8"/>
      <sheetName val="[a  aaInformación]__cceficie_10"/>
      <sheetName val="[a  aaInformación]__cceficie_11"/>
      <sheetName val="Emboquillar"/>
      <sheetName val="Acometidacobrerígido"/>
      <sheetName val="Acometidatoma"/>
      <sheetName val="Acometidahasta1&quot;"/>
      <sheetName val="[a  aaInformación]__cceficie_12"/>
      <sheetName val="[a  aaInformación]__cceficie_14"/>
      <sheetName val="[a  aaInformación]__cceficie_13"/>
      <sheetName val="AJIZAL 3335"/>
      <sheetName val="SABANETA 3335"/>
      <sheetName val="Datos Generales"/>
      <sheetName val="HER"/>
      <sheetName val="MAT"/>
      <sheetName val="PER"/>
      <sheetName val="TRANS"/>
      <sheetName val="[a  aaInformación]__cceficie_18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28"/>
      <sheetName val="[a  aaInformación]__cceficie_27"/>
      <sheetName val="[a  aaInformación]__cceficie_29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4"/>
      <sheetName val="[a  aaInformación]__cceficie_36"/>
      <sheetName val="[a  aaInformación]__cceficie_37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2"/>
      <sheetName val="[a  aaInformación]__cceficie_53"/>
      <sheetName val="//cceficiente_sharepoint_com/MA"/>
      <sheetName val="[a  aaInformación]__cceficie_54"/>
      <sheetName val="[a  aaInformación]__cceficie_55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8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PRECIOS"/>
      <sheetName val="PRESUP"/>
      <sheetName val="\Users\LENOVO\Downloads\Users\A"/>
      <sheetName val="INFORME SEMANAL"/>
      <sheetName val="AVANCE SEMANAL"/>
      <sheetName val="CLIMA mes"/>
      <sheetName val="REG FOTO"/>
      <sheetName val="SISOMA"/>
      <sheetName val="CrudosA"/>
      <sheetName val="casosWTI"/>
      <sheetName val="PANEL"/>
      <sheetName val="\MANTENIMIENTO_RUTA_1001_MARZO_"/>
      <sheetName val="ANEXO_IX"/>
      <sheetName val="\I\MANTENIMIENTO_RUTA_1001_MARZ"/>
      <sheetName val="\F\MANTENIMIENTO_RUTA_1001_MARZ"/>
      <sheetName val="OCTUBRE"/>
      <sheetName val="CRA.MODI"/>
      <sheetName val="AIU"/>
      <sheetName val="[a  aaInformación]__192_168_0_9"/>
      <sheetName val="a  aaInformaci%C3%B3n"/>
      <sheetName val="[a  aaInformación]__192_168_0_3"/>
      <sheetName val="[a  aaInformación]__192_168_0_2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\\Pc2\amv1-real\MANTENIMIENTO R"/>
      <sheetName val="a__aaInformación7"/>
      <sheetName val="aCCIDENTES_DE_1995_-_19964"/>
      <sheetName val="Formulario_N°_4"/>
      <sheetName val="[a__aaInformación][a__aaInforma"/>
      <sheetName val="PRESTACIONES_SOCIALES"/>
      <sheetName val="Concretos_y_morteros"/>
      <sheetName val="Datos_iniciales_"/>
      <sheetName val="Fornato_6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[a  aaInformación]__192_168__16"/>
      <sheetName val="[a  aaInformación]__192_168__15"/>
      <sheetName val="[a  aaInformación]__192_168__17"/>
      <sheetName val="[a  aaInformación]__192_168__18"/>
      <sheetName val="\MANTENIMIENTO%20RUTA%201001_MA"/>
      <sheetName val="Res-Accide-10"/>
      <sheetName val="46W9"/>
      <sheetName val="Presentacion"/>
      <sheetName val="_MANTENIMIENTO RUTA 1001_MARZO "/>
      <sheetName val="__SERVIDOR_Public2_MANTENIMIENT"/>
      <sheetName val="_I_MANTENIMIENTO RUTA 1001_MARZ"/>
      <sheetName val="_I_I_MANTENIMIENTO RUTA 1001_MA"/>
      <sheetName val="Base Dat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Informacion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SUMOS"/>
      <sheetName val="Materiales"/>
      <sheetName val="Cuadrillas"/>
      <sheetName val="Concretos y morteros"/>
      <sheetName val="Equipo"/>
      <sheetName val="Datos iniciales "/>
      <sheetName val="Transporte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cc%20Ago-Sep.xl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R2">
            <v>0</v>
          </cell>
        </row>
      </sheetData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>
        <row r="2">
          <cell r="R2">
            <v>0</v>
          </cell>
        </row>
      </sheetData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>
        <row r="2">
          <cell r="R2">
            <v>0</v>
          </cell>
        </row>
      </sheetData>
      <sheetData sheetId="122"/>
      <sheetData sheetId="123"/>
      <sheetData sheetId="124"/>
      <sheetData sheetId="125"/>
      <sheetData sheetId="126"/>
      <sheetData sheetId="127"/>
      <sheetData sheetId="128"/>
      <sheetData sheetId="129">
        <row r="2">
          <cell r="R2">
            <v>0</v>
          </cell>
        </row>
      </sheetData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Res-Accide-10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>
        <row r="35">
          <cell r="E35">
            <v>3536000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PDM_RUN"/>
      <sheetName val="TABLA_EQUIPOS"/>
      <sheetName val="TABLA_MATERIALES"/>
      <sheetName val="TABLA_SALARIOS"/>
      <sheetName val="RES_GASOL"/>
      <sheetName val="Soporte_Valores_"/>
      <sheetName val="Ejecutado%"/>
      <sheetName val="Ejecutado$"/>
      <sheetName val="Programado$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  <sheetName val="medelo_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/>
      <sheetData sheetId="3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  <sheetName val="SECTORIZACIÓN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PRESUPUESTO "/>
      <sheetName val="Cuadrillas"/>
      <sheetName val="Equ"/>
      <sheetName val="Trans"/>
      <sheetName val="Mat"/>
      <sheetName val="Salarios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FLUJOS"/>
      <sheetName val="BASE"/>
      <sheetName val="Civil work"/>
      <sheetName val="LISTADO APU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Hoja1_(2)1"/>
      <sheetName val="Hoja4_(2)1"/>
      <sheetName val="Hoja4_(3)1"/>
      <sheetName val="A__P__U_"/>
      <sheetName val="BASES"/>
      <sheetName val="items"/>
      <sheetName val="Tabla 1.1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COSTOS SEMANALES"/>
      <sheetName val="Prog.Inver (2)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OFICINA"/>
      <sheetName val="Format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AIU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Insum"/>
      <sheetName val="REPLANTEO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  <sheetName val="IDO_(2)"/>
      <sheetName val="PENDIENTES_X_COBRAR"/>
      <sheetName val="AVP_(2)"/>
      <sheetName val="CUADRO_DE_CANTIDADES"/>
      <sheetName val="AJUSTE_CANTIDADES"/>
      <sheetName val="HOMOLOGACION_DE_CANTIDADES"/>
      <sheetName val="DATOS CONTRA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Sheet1"/>
      <sheetName val="UNITARIOS GENERALES"/>
      <sheetName val="BASES"/>
      <sheetName val="MC SF GAVIONES"/>
      <sheetName val="PESOS"/>
      <sheetName val="civ_roma"/>
      <sheetName val="Summary"/>
      <sheetName val="Modelo"/>
      <sheetName val="glvc"/>
      <sheetName val="BASE"/>
      <sheetName val="PE_02"/>
      <sheetName val="PE-02"/>
      <sheetName val="Listado"/>
      <sheetName val="PRESUPUESTO"/>
      <sheetName val="5. MODIFICATORIA"/>
      <sheetName val="letra"/>
      <sheetName val="PRECIOS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FICHA EBI 1 de 6 "/>
      <sheetName val="CRA.MODI"/>
      <sheetName val="Estruc_ Tarif"/>
      <sheetName val="UNITARIOS_GENERALES"/>
      <sheetName val="5__MODIFICATORIA"/>
      <sheetName val="BASE DATOS"/>
      <sheetName val="AIUsan"/>
      <sheetName val="ITEMS"/>
      <sheetName val="APU"/>
      <sheetName val="AIU"/>
      <sheetName val="CONS"/>
      <sheetName val="31"/>
      <sheetName val="Form5 _Pág_ 1"/>
      <sheetName val="Form5 _Pág_ 2"/>
      <sheetName val="Datos Generales"/>
      <sheetName val="7.12"/>
      <sheetName val="UNITARIOS%20GENERALES.xls"/>
      <sheetName val="UNITARIOS"/>
      <sheetName val="DATOS GRAFICOS"/>
      <sheetName val="RECIBO FINAL"/>
      <sheetName val="Listas"/>
      <sheetName val="Desmonte y Limpieza"/>
      <sheetName val="Tablas"/>
      <sheetName val="UNITARIOS GENERALES.xls"/>
      <sheetName val="\Documents and Settings\Adminis"/>
      <sheetName val="Datos"/>
      <sheetName val="ACTA 1 INICIO"/>
      <sheetName val="RECURSOS"/>
      <sheetName val="ANALISIS DE PRECIOS UNITARIO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ANEXO 9 (MATERIAL)"/>
      <sheetName val="Anexo 13"/>
      <sheetName val="PRESUP. RESUMEN"/>
      <sheetName val="Formato"/>
      <sheetName val="Parámetros"/>
      <sheetName val="Jornales"/>
      <sheetName val="PU"/>
      <sheetName val="PRESUP"/>
      <sheetName val="Personalizar"/>
      <sheetName val="LSAL"/>
      <sheetName val="LIQUIDACION"/>
      <sheetName val="NOMINA"/>
      <sheetName val="Presupuesto Total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cantidades_pH3"/>
      <sheetName val="TARIFAS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RESUMEN_EVALUACION"/>
      <sheetName val="ASPECTOS_TECNICOS"/>
      <sheetName val="MENOR_VALOR_1"/>
      <sheetName val="MEDIA_GEOMETRICA"/>
      <sheetName val="CAPACIDAD_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/>
      <sheetData sheetId="8">
        <row r="12">
          <cell r="O12" t="str">
            <v>AÑO</v>
          </cell>
        </row>
      </sheetData>
      <sheetData sheetId="9"/>
      <sheetData sheetId="10">
        <row r="8">
          <cell r="J8">
            <v>136500000</v>
          </cell>
        </row>
      </sheetData>
      <sheetData sheetId="1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"/>
      <sheetName val="Cuadrillas"/>
      <sheetName val="Jornal"/>
      <sheetName val="Macro1"/>
      <sheetName val="Bander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_DE_COSTOS"/>
      <sheetName val="AFE_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/>
      <sheetData sheetId="6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APU"/>
      <sheetName val="EQUIPOS"/>
      <sheetName val="MATERIALES"/>
      <sheetName val="pers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No</v>
          </cell>
          <cell r="B1" t="str">
            <v>código</v>
          </cell>
          <cell r="C1" t="str">
            <v>Equipo</v>
          </cell>
          <cell r="D1" t="str">
            <v>Tipo</v>
          </cell>
          <cell r="E1" t="str">
            <v>Valor Hora</v>
          </cell>
          <cell r="F1" t="str">
            <v>Combustible</v>
          </cell>
          <cell r="G1" t="str">
            <v>Operador</v>
          </cell>
          <cell r="H1" t="str">
            <v>Valor Total</v>
          </cell>
          <cell r="J1">
            <v>1</v>
          </cell>
        </row>
        <row r="2">
          <cell r="A2">
            <v>1</v>
          </cell>
          <cell r="B2" t="str">
            <v>equi</v>
          </cell>
          <cell r="C2" t="str">
            <v>ANDAMIO - SECCIÓN</v>
          </cell>
          <cell r="D2" t="str">
            <v xml:space="preserve"> -- </v>
          </cell>
          <cell r="E2">
            <v>62.5</v>
          </cell>
          <cell r="F2">
            <v>0</v>
          </cell>
          <cell r="H2">
            <v>100</v>
          </cell>
        </row>
        <row r="3">
          <cell r="A3">
            <v>2</v>
          </cell>
          <cell r="B3" t="str">
            <v>equi</v>
          </cell>
          <cell r="C3" t="str">
            <v>ANTORCHA</v>
          </cell>
          <cell r="D3" t="str">
            <v xml:space="preserve"> -- </v>
          </cell>
          <cell r="E3">
            <v>250</v>
          </cell>
          <cell r="F3">
            <v>0</v>
          </cell>
          <cell r="H3">
            <v>250</v>
          </cell>
        </row>
        <row r="4">
          <cell r="A4">
            <v>3</v>
          </cell>
          <cell r="B4" t="str">
            <v>equi</v>
          </cell>
          <cell r="C4" t="str">
            <v>BANDA</v>
          </cell>
          <cell r="D4" t="str">
            <v xml:space="preserve"> -- </v>
          </cell>
          <cell r="E4">
            <v>469.41333333333336</v>
          </cell>
          <cell r="F4">
            <v>0</v>
          </cell>
          <cell r="H4">
            <v>600</v>
          </cell>
        </row>
        <row r="5">
          <cell r="A5">
            <v>4</v>
          </cell>
          <cell r="B5" t="str">
            <v>equi</v>
          </cell>
          <cell r="C5" t="str">
            <v>CANGURO COMPACTADOR</v>
          </cell>
          <cell r="D5" t="str">
            <v>-- --</v>
          </cell>
          <cell r="E5">
            <v>15000</v>
          </cell>
          <cell r="H5">
            <v>18608.8</v>
          </cell>
        </row>
        <row r="6">
          <cell r="A6">
            <v>5</v>
          </cell>
          <cell r="B6" t="str">
            <v>equi</v>
          </cell>
          <cell r="C6" t="str">
            <v>BISELADORA</v>
          </cell>
          <cell r="D6" t="str">
            <v>H&amp;M</v>
          </cell>
          <cell r="E6">
            <v>881.77083333333337</v>
          </cell>
          <cell r="F6">
            <v>0</v>
          </cell>
          <cell r="H6">
            <v>500</v>
          </cell>
        </row>
        <row r="7">
          <cell r="A7">
            <v>6</v>
          </cell>
          <cell r="B7" t="str">
            <v>equi</v>
          </cell>
          <cell r="C7" t="str">
            <v>BOBCAT</v>
          </cell>
          <cell r="D7" t="str">
            <v>-- --</v>
          </cell>
          <cell r="E7">
            <v>32000</v>
          </cell>
          <cell r="F7">
            <v>1.5</v>
          </cell>
          <cell r="H7">
            <v>33110.300000000003</v>
          </cell>
        </row>
        <row r="8">
          <cell r="A8">
            <v>7</v>
          </cell>
          <cell r="B8" t="str">
            <v>equi</v>
          </cell>
          <cell r="C8" t="str">
            <v>BOMBA LLENADO</v>
          </cell>
          <cell r="D8" t="str">
            <v>Duplex</v>
          </cell>
          <cell r="E8">
            <v>15000</v>
          </cell>
          <cell r="F8">
            <v>2.5</v>
          </cell>
          <cell r="H8">
            <v>15002.5</v>
          </cell>
        </row>
        <row r="9">
          <cell r="A9">
            <v>8</v>
          </cell>
          <cell r="B9" t="str">
            <v>equi</v>
          </cell>
          <cell r="C9" t="str">
            <v>BOMBA PRUEBA</v>
          </cell>
          <cell r="D9" t="str">
            <v>Triplex</v>
          </cell>
          <cell r="E9">
            <v>15000</v>
          </cell>
          <cell r="F9">
            <v>2.5</v>
          </cell>
          <cell r="H9">
            <v>15002.5</v>
          </cell>
        </row>
        <row r="10">
          <cell r="A10">
            <v>9</v>
          </cell>
          <cell r="B10" t="str">
            <v>equi</v>
          </cell>
          <cell r="C10" t="str">
            <v>BOMBA PRUEBA MANUAL</v>
          </cell>
          <cell r="D10" t="str">
            <v>-- --</v>
          </cell>
          <cell r="E10">
            <v>1600</v>
          </cell>
          <cell r="F10">
            <v>0</v>
          </cell>
          <cell r="H10">
            <v>1600</v>
          </cell>
        </row>
        <row r="11">
          <cell r="A11">
            <v>10</v>
          </cell>
          <cell r="B11" t="str">
            <v>equi</v>
          </cell>
          <cell r="C11" t="str">
            <v>BULLDOZER</v>
          </cell>
          <cell r="D11" t="str">
            <v>D6D</v>
          </cell>
          <cell r="E11">
            <v>40000</v>
          </cell>
          <cell r="F11">
            <v>5</v>
          </cell>
          <cell r="H11">
            <v>43113.8</v>
          </cell>
        </row>
        <row r="12">
          <cell r="A12">
            <v>11</v>
          </cell>
          <cell r="B12" t="str">
            <v>equi</v>
          </cell>
          <cell r="C12" t="str">
            <v>BULLDOZER D4D</v>
          </cell>
          <cell r="D12" t="str">
            <v>D4D</v>
          </cell>
          <cell r="E12">
            <v>45000</v>
          </cell>
          <cell r="F12">
            <v>5</v>
          </cell>
          <cell r="H12">
            <v>41113.800000000003</v>
          </cell>
        </row>
        <row r="13">
          <cell r="A13">
            <v>12</v>
          </cell>
          <cell r="B13" t="str">
            <v>equi</v>
          </cell>
          <cell r="C13" t="str">
            <v>BUS</v>
          </cell>
          <cell r="D13" t="str">
            <v>-- --</v>
          </cell>
          <cell r="E13">
            <v>15000</v>
          </cell>
          <cell r="F13">
            <v>1.5</v>
          </cell>
          <cell r="H13">
            <v>15938</v>
          </cell>
        </row>
        <row r="14">
          <cell r="A14">
            <v>13</v>
          </cell>
          <cell r="B14" t="str">
            <v>equi</v>
          </cell>
          <cell r="C14" t="str">
            <v>CAMIÓN 600</v>
          </cell>
          <cell r="D14">
            <v>600</v>
          </cell>
          <cell r="E14">
            <v>16000</v>
          </cell>
          <cell r="F14">
            <v>1.5</v>
          </cell>
          <cell r="H14">
            <v>15938</v>
          </cell>
        </row>
        <row r="15">
          <cell r="A15">
            <v>14</v>
          </cell>
          <cell r="B15" t="str">
            <v>equi</v>
          </cell>
          <cell r="C15" t="str">
            <v>CAMIÓN GRÚA</v>
          </cell>
          <cell r="D15" t="str">
            <v>Grúa</v>
          </cell>
          <cell r="E15">
            <v>18000</v>
          </cell>
          <cell r="F15">
            <v>1.5</v>
          </cell>
          <cell r="H15">
            <v>19938</v>
          </cell>
        </row>
        <row r="16">
          <cell r="A16">
            <v>15</v>
          </cell>
          <cell r="B16" t="str">
            <v>equi</v>
          </cell>
          <cell r="C16" t="str">
            <v>CAMIONETA- 350</v>
          </cell>
          <cell r="D16" t="str">
            <v>Estacas</v>
          </cell>
          <cell r="E16">
            <v>9000</v>
          </cell>
          <cell r="F16">
            <v>1.5</v>
          </cell>
          <cell r="H16">
            <v>19438</v>
          </cell>
        </row>
        <row r="17">
          <cell r="A17">
            <v>16</v>
          </cell>
          <cell r="B17" t="str">
            <v>equi</v>
          </cell>
          <cell r="C17" t="str">
            <v>CAMPERO</v>
          </cell>
          <cell r="D17" t="str">
            <v>4x4</v>
          </cell>
          <cell r="E17">
            <v>8000</v>
          </cell>
          <cell r="F17">
            <v>1.5</v>
          </cell>
          <cell r="H17">
            <v>16968</v>
          </cell>
        </row>
        <row r="18">
          <cell r="A18">
            <v>17</v>
          </cell>
          <cell r="B18" t="str">
            <v>equi</v>
          </cell>
          <cell r="C18" t="str">
            <v>COMPACTADOR RANA</v>
          </cell>
          <cell r="D18" t="str">
            <v>Manual</v>
          </cell>
          <cell r="E18">
            <v>2250</v>
          </cell>
          <cell r="F18">
            <v>1.5</v>
          </cell>
          <cell r="H18">
            <v>1001.5</v>
          </cell>
        </row>
        <row r="19">
          <cell r="A19">
            <v>18</v>
          </cell>
          <cell r="B19" t="str">
            <v>equi</v>
          </cell>
          <cell r="C19" t="str">
            <v>COMPRESOR</v>
          </cell>
          <cell r="D19" t="str">
            <v>250 cfm</v>
          </cell>
          <cell r="E19">
            <v>12000</v>
          </cell>
          <cell r="F19">
            <v>1.5</v>
          </cell>
          <cell r="H19">
            <v>15001.5</v>
          </cell>
        </row>
        <row r="20">
          <cell r="A20">
            <v>19</v>
          </cell>
          <cell r="B20" t="str">
            <v>equi</v>
          </cell>
          <cell r="C20" t="str">
            <v>COMPRESOR</v>
          </cell>
          <cell r="D20" t="str">
            <v>175 cfm</v>
          </cell>
          <cell r="E20">
            <v>10000</v>
          </cell>
          <cell r="F20">
            <v>1.5</v>
          </cell>
          <cell r="H20">
            <v>13001.5</v>
          </cell>
        </row>
        <row r="21">
          <cell r="A21">
            <v>20</v>
          </cell>
          <cell r="B21" t="str">
            <v>equi</v>
          </cell>
          <cell r="C21" t="str">
            <v>CONTENEDOR</v>
          </cell>
          <cell r="D21" t="str">
            <v>Genérico</v>
          </cell>
          <cell r="E21">
            <v>800</v>
          </cell>
          <cell r="F21">
            <v>0</v>
          </cell>
          <cell r="H21">
            <v>800</v>
          </cell>
        </row>
        <row r="22">
          <cell r="A22">
            <v>21</v>
          </cell>
          <cell r="B22" t="str">
            <v>equi</v>
          </cell>
          <cell r="C22" t="str">
            <v>CORTATUBOS</v>
          </cell>
          <cell r="D22" t="str">
            <v>Ridgid</v>
          </cell>
          <cell r="E22">
            <v>461.85185185185185</v>
          </cell>
          <cell r="F22">
            <v>0</v>
          </cell>
          <cell r="H22">
            <v>500</v>
          </cell>
        </row>
        <row r="23">
          <cell r="A23">
            <v>22</v>
          </cell>
          <cell r="B23" t="str">
            <v>equi</v>
          </cell>
          <cell r="C23" t="str">
            <v>DIFERENCIAL 2 TON</v>
          </cell>
          <cell r="D23" t="str">
            <v>Genérica</v>
          </cell>
          <cell r="E23">
            <v>103.65486111111112</v>
          </cell>
          <cell r="F23">
            <v>0</v>
          </cell>
          <cell r="H23">
            <v>500</v>
          </cell>
        </row>
        <row r="24">
          <cell r="A24">
            <v>23</v>
          </cell>
          <cell r="B24" t="str">
            <v>equi</v>
          </cell>
          <cell r="C24" t="str">
            <v>DOBLADORA</v>
          </cell>
          <cell r="D24" t="str">
            <v>Hasta 12"</v>
          </cell>
          <cell r="E24">
            <v>13125</v>
          </cell>
          <cell r="F24">
            <v>1.5</v>
          </cell>
          <cell r="H24">
            <v>3001.5</v>
          </cell>
        </row>
        <row r="25">
          <cell r="A25">
            <v>24</v>
          </cell>
          <cell r="B25" t="str">
            <v>equi</v>
          </cell>
          <cell r="C25" t="str">
            <v>DOBLADORA MANUAL</v>
          </cell>
          <cell r="D25" t="str">
            <v>-- --</v>
          </cell>
          <cell r="E25">
            <v>1000</v>
          </cell>
          <cell r="F25">
            <v>0</v>
          </cell>
          <cell r="H25">
            <v>1000</v>
          </cell>
        </row>
        <row r="26">
          <cell r="A26">
            <v>25</v>
          </cell>
          <cell r="B26" t="str">
            <v>equi</v>
          </cell>
          <cell r="C26" t="str">
            <v>ENCINTADORA</v>
          </cell>
          <cell r="D26" t="str">
            <v>Genérica</v>
          </cell>
          <cell r="F26">
            <v>1.5</v>
          </cell>
          <cell r="H26">
            <v>16001.5</v>
          </cell>
        </row>
        <row r="27">
          <cell r="A27">
            <v>26</v>
          </cell>
          <cell r="B27" t="str">
            <v>equi</v>
          </cell>
          <cell r="C27" t="str">
            <v>EQ. DIBUJO</v>
          </cell>
          <cell r="D27" t="str">
            <v>Autocad</v>
          </cell>
          <cell r="E27">
            <v>2000</v>
          </cell>
          <cell r="F27">
            <v>0</v>
          </cell>
          <cell r="H27">
            <v>2000</v>
          </cell>
        </row>
        <row r="28">
          <cell r="A28">
            <v>27</v>
          </cell>
          <cell r="B28" t="str">
            <v>equi</v>
          </cell>
          <cell r="C28" t="str">
            <v>EQ. MONTAJE</v>
          </cell>
          <cell r="D28" t="str">
            <v>-- --</v>
          </cell>
          <cell r="E28">
            <v>5000</v>
          </cell>
          <cell r="F28">
            <v>0</v>
          </cell>
          <cell r="H28">
            <v>5000</v>
          </cell>
        </row>
        <row r="29">
          <cell r="A29">
            <v>28</v>
          </cell>
          <cell r="B29" t="str">
            <v>equi</v>
          </cell>
          <cell r="C29" t="str">
            <v>EQ. OXICORTE</v>
          </cell>
          <cell r="D29" t="str">
            <v>Victor</v>
          </cell>
          <cell r="E29">
            <v>287.98611111111109</v>
          </cell>
          <cell r="F29">
            <v>0</v>
          </cell>
          <cell r="H29">
            <v>650</v>
          </cell>
        </row>
        <row r="30">
          <cell r="A30">
            <v>29</v>
          </cell>
          <cell r="B30" t="str">
            <v>equi</v>
          </cell>
          <cell r="C30" t="str">
            <v>EQ. RX</v>
          </cell>
          <cell r="D30" t="str">
            <v xml:space="preserve"> -- </v>
          </cell>
          <cell r="E30">
            <v>6000</v>
          </cell>
          <cell r="F30">
            <v>0</v>
          </cell>
          <cell r="H30">
            <v>6000</v>
          </cell>
        </row>
        <row r="31">
          <cell r="A31">
            <v>30</v>
          </cell>
          <cell r="B31" t="str">
            <v>equi</v>
          </cell>
          <cell r="C31" t="str">
            <v>EQ. SANDBLASTING</v>
          </cell>
          <cell r="D31" t="str">
            <v>Atlas Copco</v>
          </cell>
          <cell r="E31">
            <v>2500</v>
          </cell>
          <cell r="F31">
            <v>0</v>
          </cell>
          <cell r="H31">
            <v>2500</v>
          </cell>
        </row>
        <row r="32">
          <cell r="A32">
            <v>31</v>
          </cell>
          <cell r="B32" t="str">
            <v>equi</v>
          </cell>
          <cell r="C32" t="str">
            <v>EQ. TOPOGRAFÍA</v>
          </cell>
          <cell r="D32" t="str">
            <v>Kern</v>
          </cell>
          <cell r="E32">
            <v>5000</v>
          </cell>
          <cell r="F32">
            <v>0</v>
          </cell>
          <cell r="H32">
            <v>5000</v>
          </cell>
        </row>
        <row r="33">
          <cell r="A33">
            <v>32</v>
          </cell>
          <cell r="B33" t="str">
            <v>equi</v>
          </cell>
          <cell r="C33" t="str">
            <v>GRAPA</v>
          </cell>
          <cell r="D33" t="str">
            <v>Externa</v>
          </cell>
          <cell r="E33">
            <v>500</v>
          </cell>
          <cell r="F33">
            <v>0</v>
          </cell>
          <cell r="H33">
            <v>500</v>
          </cell>
        </row>
        <row r="34">
          <cell r="A34">
            <v>33</v>
          </cell>
          <cell r="B34" t="str">
            <v>equi</v>
          </cell>
          <cell r="C34" t="str">
            <v>GRÚA DE 20 TON</v>
          </cell>
          <cell r="D34" t="str">
            <v>Genérica</v>
          </cell>
          <cell r="E34">
            <v>110000.00000000001</v>
          </cell>
          <cell r="F34">
            <v>5</v>
          </cell>
          <cell r="H34">
            <v>63113.8</v>
          </cell>
        </row>
        <row r="35">
          <cell r="A35">
            <v>34</v>
          </cell>
          <cell r="B35" t="str">
            <v>equi</v>
          </cell>
          <cell r="C35" t="str">
            <v>GRÚA DE 35 TON</v>
          </cell>
          <cell r="D35" t="str">
            <v>-- --</v>
          </cell>
          <cell r="E35">
            <v>154000</v>
          </cell>
          <cell r="F35">
            <v>5</v>
          </cell>
          <cell r="H35">
            <v>73113.8</v>
          </cell>
        </row>
        <row r="36">
          <cell r="A36">
            <v>35</v>
          </cell>
          <cell r="B36" t="str">
            <v>equi</v>
          </cell>
          <cell r="C36" t="str">
            <v>GUADAÑADORA</v>
          </cell>
          <cell r="D36" t="str">
            <v>Genérica</v>
          </cell>
          <cell r="E36">
            <v>923.28194444444443</v>
          </cell>
          <cell r="F36">
            <v>0.5</v>
          </cell>
          <cell r="H36">
            <v>1000.5</v>
          </cell>
        </row>
        <row r="37">
          <cell r="A37">
            <v>36</v>
          </cell>
          <cell r="B37" t="str">
            <v>equi</v>
          </cell>
          <cell r="C37" t="str">
            <v>HERR. MENOR</v>
          </cell>
          <cell r="D37" t="str">
            <v>Genérica</v>
          </cell>
          <cell r="E37">
            <v>750</v>
          </cell>
          <cell r="F37">
            <v>0</v>
          </cell>
          <cell r="H37">
            <v>750</v>
          </cell>
        </row>
        <row r="38">
          <cell r="A38">
            <v>37</v>
          </cell>
          <cell r="B38" t="str">
            <v>equi</v>
          </cell>
          <cell r="C38" t="str">
            <v>HOLLIDAY DETECTOR</v>
          </cell>
          <cell r="D38" t="str">
            <v>Spy</v>
          </cell>
          <cell r="E38">
            <v>750</v>
          </cell>
          <cell r="F38">
            <v>0</v>
          </cell>
          <cell r="H38">
            <v>750</v>
          </cell>
        </row>
        <row r="39">
          <cell r="A39">
            <v>38</v>
          </cell>
          <cell r="B39" t="str">
            <v>equi</v>
          </cell>
          <cell r="C39" t="str">
            <v>HOT TAPPING MACHINE</v>
          </cell>
          <cell r="D39" t="str">
            <v xml:space="preserve"> hasta Ø=6"</v>
          </cell>
          <cell r="E39">
            <v>7000</v>
          </cell>
          <cell r="F39">
            <v>0</v>
          </cell>
          <cell r="H39">
            <v>7000</v>
          </cell>
        </row>
        <row r="40">
          <cell r="A40">
            <v>39</v>
          </cell>
          <cell r="B40" t="str">
            <v>equi</v>
          </cell>
          <cell r="C40" t="str">
            <v>INSTRUMENTOS PRUEBAS PROTECCION CATODICA</v>
          </cell>
          <cell r="D40" t="str">
            <v>-- --</v>
          </cell>
          <cell r="E40">
            <v>1200</v>
          </cell>
          <cell r="F40">
            <v>0</v>
          </cell>
          <cell r="H40">
            <v>1200</v>
          </cell>
        </row>
        <row r="41">
          <cell r="A41">
            <v>40</v>
          </cell>
          <cell r="B41" t="str">
            <v>equi</v>
          </cell>
          <cell r="C41" t="str">
            <v>MANÓMETRO</v>
          </cell>
          <cell r="D41" t="str">
            <v xml:space="preserve"> -- </v>
          </cell>
          <cell r="E41">
            <v>400</v>
          </cell>
          <cell r="F41">
            <v>0</v>
          </cell>
          <cell r="H41">
            <v>400</v>
          </cell>
        </row>
        <row r="42">
          <cell r="A42">
            <v>41</v>
          </cell>
          <cell r="B42" t="str">
            <v>equi</v>
          </cell>
          <cell r="C42" t="str">
            <v>MÁQ. SOLDAR</v>
          </cell>
          <cell r="D42" t="str">
            <v>SA250</v>
          </cell>
          <cell r="E42">
            <v>3500</v>
          </cell>
          <cell r="F42">
            <v>1.5</v>
          </cell>
          <cell r="H42">
            <v>5001.5</v>
          </cell>
        </row>
        <row r="43">
          <cell r="A43">
            <v>42</v>
          </cell>
          <cell r="B43" t="str">
            <v>equi</v>
          </cell>
          <cell r="C43" t="str">
            <v>MEGGER</v>
          </cell>
          <cell r="D43" t="str">
            <v>-- --</v>
          </cell>
          <cell r="E43">
            <v>1200</v>
          </cell>
          <cell r="F43">
            <v>0</v>
          </cell>
          <cell r="H43">
            <v>1200</v>
          </cell>
        </row>
        <row r="44">
          <cell r="A44">
            <v>43</v>
          </cell>
          <cell r="B44" t="str">
            <v>equi</v>
          </cell>
          <cell r="C44" t="str">
            <v>MEZCLADORA</v>
          </cell>
          <cell r="D44" t="str">
            <v>1 1/2 Bultos</v>
          </cell>
          <cell r="E44">
            <v>2250</v>
          </cell>
          <cell r="F44">
            <v>0.5</v>
          </cell>
          <cell r="H44">
            <v>3000.5</v>
          </cell>
        </row>
        <row r="45">
          <cell r="A45">
            <v>44</v>
          </cell>
          <cell r="B45" t="str">
            <v>equi</v>
          </cell>
          <cell r="C45" t="str">
            <v>MOTOBOMBA 3"</v>
          </cell>
          <cell r="D45" t="str">
            <v>IHM</v>
          </cell>
          <cell r="E45">
            <v>2500</v>
          </cell>
          <cell r="F45">
            <v>0.5</v>
          </cell>
          <cell r="H45">
            <v>2500.5</v>
          </cell>
        </row>
        <row r="46">
          <cell r="A46">
            <v>45</v>
          </cell>
          <cell r="B46" t="str">
            <v>equi</v>
          </cell>
          <cell r="C46" t="str">
            <v>MOTONIVELADORA</v>
          </cell>
          <cell r="D46" t="str">
            <v xml:space="preserve"> -- </v>
          </cell>
          <cell r="E46">
            <v>40000</v>
          </cell>
          <cell r="F46">
            <v>5</v>
          </cell>
          <cell r="H46">
            <v>39113.800000000003</v>
          </cell>
        </row>
        <row r="47">
          <cell r="A47">
            <v>46</v>
          </cell>
          <cell r="B47" t="str">
            <v>equi</v>
          </cell>
          <cell r="C47" t="str">
            <v>MULTÍMETRO</v>
          </cell>
          <cell r="D47" t="str">
            <v xml:space="preserve"> -- </v>
          </cell>
          <cell r="E47">
            <v>1300</v>
          </cell>
          <cell r="F47">
            <v>0</v>
          </cell>
          <cell r="H47">
            <v>1300</v>
          </cell>
        </row>
        <row r="48">
          <cell r="A48">
            <v>47</v>
          </cell>
          <cell r="B48" t="str">
            <v>equi</v>
          </cell>
          <cell r="C48" t="str">
            <v>PERFORADORA HORIZONTAL</v>
          </cell>
          <cell r="D48" t="str">
            <v>CRC</v>
          </cell>
          <cell r="E48">
            <v>24000</v>
          </cell>
          <cell r="F48">
            <v>2</v>
          </cell>
          <cell r="H48">
            <v>24002</v>
          </cell>
        </row>
        <row r="49">
          <cell r="A49">
            <v>48</v>
          </cell>
          <cell r="B49" t="str">
            <v>equi</v>
          </cell>
          <cell r="C49" t="str">
            <v>PLANTA ELÉCTRICA</v>
          </cell>
          <cell r="D49" t="str">
            <v>5 KW</v>
          </cell>
          <cell r="E49">
            <v>2800</v>
          </cell>
          <cell r="F49">
            <v>0.5</v>
          </cell>
          <cell r="H49">
            <v>2800.5</v>
          </cell>
        </row>
        <row r="50">
          <cell r="A50">
            <v>49</v>
          </cell>
          <cell r="B50" t="str">
            <v>equi</v>
          </cell>
          <cell r="C50" t="str">
            <v>PULIDORA</v>
          </cell>
          <cell r="D50" t="str">
            <v>Bosch</v>
          </cell>
          <cell r="E50">
            <v>312.5</v>
          </cell>
          <cell r="F50">
            <v>0</v>
          </cell>
          <cell r="H50">
            <v>500</v>
          </cell>
        </row>
        <row r="51">
          <cell r="A51">
            <v>50</v>
          </cell>
          <cell r="B51" t="str">
            <v>equi</v>
          </cell>
          <cell r="C51" t="str">
            <v>REGISTRADOR</v>
          </cell>
          <cell r="D51" t="str">
            <v>Weskler</v>
          </cell>
          <cell r="E51">
            <v>2500</v>
          </cell>
          <cell r="F51">
            <v>0</v>
          </cell>
          <cell r="H51">
            <v>2500</v>
          </cell>
        </row>
        <row r="52">
          <cell r="A52">
            <v>51</v>
          </cell>
          <cell r="B52" t="str">
            <v>equi</v>
          </cell>
          <cell r="C52" t="str">
            <v>RETROCARGADOR</v>
          </cell>
          <cell r="D52" t="str">
            <v>Llantas</v>
          </cell>
          <cell r="E52">
            <v>40000</v>
          </cell>
          <cell r="F52">
            <v>3.5</v>
          </cell>
          <cell r="H52">
            <v>35112.300000000003</v>
          </cell>
        </row>
        <row r="53">
          <cell r="A53">
            <v>52</v>
          </cell>
          <cell r="B53" t="str">
            <v>equi</v>
          </cell>
          <cell r="C53" t="str">
            <v>RETROEXCAVADORA</v>
          </cell>
          <cell r="D53" t="str">
            <v>Oruga</v>
          </cell>
          <cell r="E53">
            <v>45000</v>
          </cell>
          <cell r="F53">
            <v>4</v>
          </cell>
          <cell r="H53">
            <v>47113.8</v>
          </cell>
        </row>
        <row r="54">
          <cell r="A54">
            <v>53</v>
          </cell>
          <cell r="B54" t="str">
            <v>equi</v>
          </cell>
          <cell r="C54" t="str">
            <v>RETRO CON MARTILLO</v>
          </cell>
          <cell r="D54" t="str">
            <v>Oruga</v>
          </cell>
          <cell r="E54">
            <v>100000</v>
          </cell>
          <cell r="F54">
            <v>5</v>
          </cell>
          <cell r="H54">
            <v>62113.8</v>
          </cell>
        </row>
        <row r="55">
          <cell r="A55">
            <v>54</v>
          </cell>
          <cell r="B55" t="str">
            <v>equi</v>
          </cell>
          <cell r="C55" t="str">
            <v>TIENDETUBOS</v>
          </cell>
          <cell r="D55" t="str">
            <v>561</v>
          </cell>
          <cell r="E55">
            <v>43000</v>
          </cell>
          <cell r="F55">
            <v>5</v>
          </cell>
          <cell r="H55">
            <v>47113.8</v>
          </cell>
        </row>
        <row r="56">
          <cell r="A56">
            <v>55</v>
          </cell>
          <cell r="B56" t="str">
            <v>equi</v>
          </cell>
          <cell r="C56" t="str">
            <v>TRACTOMULA CAMABAJA</v>
          </cell>
          <cell r="D56" t="str">
            <v>Camabaja</v>
          </cell>
          <cell r="E56">
            <v>16000</v>
          </cell>
          <cell r="F56">
            <v>4.5</v>
          </cell>
          <cell r="H56">
            <v>27941</v>
          </cell>
        </row>
        <row r="57">
          <cell r="A57">
            <v>56</v>
          </cell>
          <cell r="B57" t="str">
            <v>equi</v>
          </cell>
          <cell r="C57" t="str">
            <v>TRACTOMULA PLATAFORMA</v>
          </cell>
          <cell r="D57" t="str">
            <v>Plataforma</v>
          </cell>
          <cell r="E57">
            <v>25000</v>
          </cell>
          <cell r="F57">
            <v>4.5</v>
          </cell>
          <cell r="H57">
            <v>25941</v>
          </cell>
        </row>
        <row r="58">
          <cell r="A58">
            <v>57</v>
          </cell>
          <cell r="B58" t="str">
            <v>equi</v>
          </cell>
          <cell r="C58" t="str">
            <v>VIBRADOR CONCRETO</v>
          </cell>
          <cell r="D58" t="str">
            <v>Elliot</v>
          </cell>
          <cell r="E58">
            <v>2250</v>
          </cell>
          <cell r="F58">
            <v>0.5</v>
          </cell>
          <cell r="H58">
            <v>1500.5</v>
          </cell>
        </row>
        <row r="59">
          <cell r="A59">
            <v>58</v>
          </cell>
          <cell r="B59" t="str">
            <v>equi</v>
          </cell>
          <cell r="C59" t="str">
            <v>COMPACTADOR AUTOPROPULSADO</v>
          </cell>
          <cell r="D59" t="str">
            <v>-- --</v>
          </cell>
          <cell r="E59">
            <v>36000</v>
          </cell>
          <cell r="F59">
            <v>2.5</v>
          </cell>
          <cell r="H59">
            <v>39111.300000000003</v>
          </cell>
        </row>
        <row r="60">
          <cell r="A60">
            <v>59</v>
          </cell>
          <cell r="B60" t="str">
            <v>equi</v>
          </cell>
          <cell r="C60" t="str">
            <v>COMPACTADOR MANUAL</v>
          </cell>
          <cell r="D60" t="str">
            <v>-- --</v>
          </cell>
          <cell r="E60">
            <v>1200</v>
          </cell>
          <cell r="F60">
            <v>0.5</v>
          </cell>
          <cell r="H60">
            <v>1200.5</v>
          </cell>
        </row>
        <row r="61">
          <cell r="A61">
            <v>60</v>
          </cell>
          <cell r="B61" t="str">
            <v>equi</v>
          </cell>
          <cell r="C61" t="str">
            <v>VOLQUETA</v>
          </cell>
          <cell r="D61" t="str">
            <v>5 m3</v>
          </cell>
          <cell r="E61">
            <v>20000</v>
          </cell>
          <cell r="F61">
            <v>1.5</v>
          </cell>
          <cell r="H61">
            <v>22604.666666666668</v>
          </cell>
        </row>
        <row r="62">
          <cell r="A62">
            <v>61</v>
          </cell>
          <cell r="B62" t="str">
            <v>equi</v>
          </cell>
          <cell r="C62" t="str">
            <v>CALDERA</v>
          </cell>
          <cell r="D62" t="str">
            <v>-- --</v>
          </cell>
          <cell r="E62" t="str">
            <v>X</v>
          </cell>
          <cell r="F62">
            <v>0.5</v>
          </cell>
          <cell r="H62">
            <v>4200.5</v>
          </cell>
        </row>
        <row r="63">
          <cell r="A63">
            <v>62</v>
          </cell>
          <cell r="B63" t="str">
            <v>equi</v>
          </cell>
          <cell r="C63" t="str">
            <v>CARROMACHO</v>
          </cell>
          <cell r="D63" t="str">
            <v>-- --</v>
          </cell>
          <cell r="E63" t="str">
            <v>X</v>
          </cell>
          <cell r="F63">
            <v>5</v>
          </cell>
          <cell r="H63">
            <v>55941.5</v>
          </cell>
        </row>
        <row r="64">
          <cell r="A64">
            <v>63</v>
          </cell>
          <cell r="B64" t="str">
            <v>equi</v>
          </cell>
          <cell r="C64" t="str">
            <v>TRACTOR AGRÍCOLA</v>
          </cell>
          <cell r="E64">
            <v>11250</v>
          </cell>
          <cell r="F64">
            <v>0.6</v>
          </cell>
          <cell r="H64">
            <v>30109.4</v>
          </cell>
        </row>
        <row r="65">
          <cell r="A65">
            <v>64</v>
          </cell>
          <cell r="B65" t="str">
            <v>equi</v>
          </cell>
          <cell r="C65" t="str">
            <v>EQUIPO FBE</v>
          </cell>
          <cell r="E65" t="str">
            <v>X</v>
          </cell>
          <cell r="I65" t="str">
            <v>este valor incluye combustible</v>
          </cell>
        </row>
        <row r="66">
          <cell r="A66">
            <v>65</v>
          </cell>
          <cell r="B66" t="str">
            <v>equi</v>
          </cell>
          <cell r="C66" t="str">
            <v>MOTOSIERRA</v>
          </cell>
          <cell r="E66">
            <v>1000</v>
          </cell>
          <cell r="F66">
            <v>0.5</v>
          </cell>
          <cell r="H66">
            <v>1000.5</v>
          </cell>
        </row>
        <row r="67">
          <cell r="A67">
            <v>66</v>
          </cell>
          <cell r="B67" t="str">
            <v>equi</v>
          </cell>
          <cell r="C67" t="str">
            <v>CARROTANQUE</v>
          </cell>
          <cell r="E67">
            <v>14500</v>
          </cell>
          <cell r="F67">
            <v>1.5</v>
          </cell>
          <cell r="H67">
            <v>25938</v>
          </cell>
        </row>
        <row r="68">
          <cell r="A68">
            <v>67</v>
          </cell>
          <cell r="B68" t="str">
            <v>equi</v>
          </cell>
          <cell r="C68" t="str">
            <v>CORTADORA DE LADRILLO</v>
          </cell>
          <cell r="E68">
            <v>2500</v>
          </cell>
          <cell r="H68">
            <v>2000</v>
          </cell>
        </row>
        <row r="69">
          <cell r="A69">
            <v>68</v>
          </cell>
          <cell r="B69" t="str">
            <v>equi</v>
          </cell>
          <cell r="C69" t="str">
            <v>EQUIPO VACIO Y CAMARA</v>
          </cell>
          <cell r="E69">
            <v>2500</v>
          </cell>
          <cell r="F69">
            <v>0</v>
          </cell>
          <cell r="H69">
            <v>2500</v>
          </cell>
        </row>
        <row r="70">
          <cell r="A70">
            <v>69</v>
          </cell>
          <cell r="B70" t="str">
            <v>equi</v>
          </cell>
          <cell r="C70" t="str">
            <v>ROSCADORA ELECTRICA</v>
          </cell>
          <cell r="D70" t="str">
            <v>ridgid</v>
          </cell>
          <cell r="E70" t="str">
            <v>X</v>
          </cell>
          <cell r="H70">
            <v>6500</v>
          </cell>
        </row>
        <row r="71">
          <cell r="A71">
            <v>70</v>
          </cell>
          <cell r="B71" t="str">
            <v>equi</v>
          </cell>
          <cell r="C71" t="str">
            <v>EQUIPO PRUEBAS ELECTRICAS</v>
          </cell>
          <cell r="D71" t="str">
            <v>-- ---</v>
          </cell>
          <cell r="E71">
            <v>2000</v>
          </cell>
        </row>
        <row r="72">
          <cell r="A72">
            <v>71</v>
          </cell>
          <cell r="B72" t="str">
            <v>equi</v>
          </cell>
          <cell r="C72" t="str">
            <v>EQUIPO DE CALIBRACIÓN  INSTRUMENTOS</v>
          </cell>
          <cell r="D72" t="str">
            <v>---</v>
          </cell>
          <cell r="E72">
            <v>4000</v>
          </cell>
        </row>
        <row r="73">
          <cell r="A73">
            <v>72</v>
          </cell>
          <cell r="B73" t="str">
            <v>equi</v>
          </cell>
          <cell r="C73" t="str">
            <v>PULIDORA DE TRABAJO PESADO</v>
          </cell>
          <cell r="E73">
            <v>1000</v>
          </cell>
          <cell r="F73">
            <v>0</v>
          </cell>
          <cell r="H73">
            <v>1000</v>
          </cell>
        </row>
        <row r="74">
          <cell r="A74">
            <v>73</v>
          </cell>
          <cell r="B74" t="str">
            <v>equi</v>
          </cell>
          <cell r="C74" t="str">
            <v>DOBLADORA 20"</v>
          </cell>
          <cell r="E74">
            <v>15000</v>
          </cell>
        </row>
        <row r="75">
          <cell r="A75">
            <v>74</v>
          </cell>
          <cell r="B75" t="str">
            <v>equi</v>
          </cell>
          <cell r="C75" t="str">
            <v>EQUIPO DE GAMMAGRAFÍA</v>
          </cell>
          <cell r="E75">
            <v>15000</v>
          </cell>
        </row>
        <row r="76">
          <cell r="A76">
            <v>75</v>
          </cell>
          <cell r="B76" t="str">
            <v>equi</v>
          </cell>
          <cell r="C76" t="str">
            <v>BROCA</v>
          </cell>
          <cell r="E76">
            <v>1500000</v>
          </cell>
        </row>
        <row r="77">
          <cell r="A77">
            <v>76</v>
          </cell>
          <cell r="B77" t="str">
            <v>equi</v>
          </cell>
          <cell r="C77" t="str">
            <v>RASPADOR CON PLATINA CALIBRADORA 20"</v>
          </cell>
          <cell r="D77" t="str">
            <v>UN</v>
          </cell>
          <cell r="E77">
            <v>8500</v>
          </cell>
        </row>
        <row r="78">
          <cell r="A78">
            <v>77</v>
          </cell>
          <cell r="B78" t="str">
            <v>equi</v>
          </cell>
          <cell r="C78" t="str">
            <v>MARTILLO NEUMATICO</v>
          </cell>
          <cell r="E78">
            <v>15000</v>
          </cell>
        </row>
        <row r="79">
          <cell r="A79">
            <v>78</v>
          </cell>
          <cell r="B79" t="str">
            <v>equi</v>
          </cell>
          <cell r="C79" t="str">
            <v>SISTEMA DE INFORMACION GEOGRAFICA</v>
          </cell>
          <cell r="E79">
            <v>15000</v>
          </cell>
        </row>
        <row r="80">
          <cell r="A80">
            <v>79</v>
          </cell>
          <cell r="B80" t="str">
            <v>equi</v>
          </cell>
          <cell r="C80" t="str">
            <v>AUTOHORMIGONERA</v>
          </cell>
          <cell r="D80" t="str">
            <v>DIECI L-3500 (CAP. 2.5 M3)</v>
          </cell>
          <cell r="E80">
            <v>36000</v>
          </cell>
        </row>
        <row r="81">
          <cell r="A81">
            <v>80</v>
          </cell>
          <cell r="B81" t="str">
            <v>equi</v>
          </cell>
          <cell r="C81" t="str">
            <v>DETECTOR DE LINEA 9800</v>
          </cell>
          <cell r="D81" t="str">
            <v>METROTECH</v>
          </cell>
          <cell r="E81">
            <v>12500</v>
          </cell>
        </row>
        <row r="85">
          <cell r="A85">
            <v>100</v>
          </cell>
          <cell r="C85" t="str">
            <v>Herramienta menor</v>
          </cell>
          <cell r="D85" t="str">
            <v>Generica</v>
          </cell>
          <cell r="E85">
            <v>1000</v>
          </cell>
        </row>
        <row r="86">
          <cell r="A86">
            <v>101</v>
          </cell>
          <cell r="C86" t="str">
            <v>Compresor</v>
          </cell>
          <cell r="D86" t="str">
            <v>Sullair</v>
          </cell>
          <cell r="E86">
            <v>25000</v>
          </cell>
        </row>
        <row r="87">
          <cell r="A87">
            <v>102</v>
          </cell>
          <cell r="C87" t="str">
            <v>Retroexcavadora</v>
          </cell>
          <cell r="D87" t="str">
            <v>HB</v>
          </cell>
          <cell r="E87">
            <v>45000</v>
          </cell>
        </row>
        <row r="88">
          <cell r="A88">
            <v>103</v>
          </cell>
          <cell r="C88" t="str">
            <v>Cargador</v>
          </cell>
          <cell r="D88" t="str">
            <v>Bobcat</v>
          </cell>
          <cell r="E88">
            <v>35000</v>
          </cell>
        </row>
        <row r="89">
          <cell r="A89">
            <v>104</v>
          </cell>
          <cell r="C89" t="str">
            <v>Volqueta</v>
          </cell>
          <cell r="D89" t="str">
            <v>Dodge</v>
          </cell>
          <cell r="E89">
            <v>45000</v>
          </cell>
        </row>
        <row r="90">
          <cell r="A90">
            <v>105</v>
          </cell>
          <cell r="C90" t="str">
            <v>Plancha Vibratoria (Rana)</v>
          </cell>
          <cell r="E90">
            <v>5000</v>
          </cell>
        </row>
        <row r="91">
          <cell r="A91">
            <v>106</v>
          </cell>
          <cell r="C91" t="str">
            <v>Vibrador electrico</v>
          </cell>
          <cell r="E91">
            <v>750</v>
          </cell>
        </row>
        <row r="92">
          <cell r="A92">
            <v>107</v>
          </cell>
          <cell r="C92" t="str">
            <v>Formaleta metalica</v>
          </cell>
          <cell r="E92">
            <v>1500</v>
          </cell>
        </row>
        <row r="93">
          <cell r="A93">
            <v>108</v>
          </cell>
          <cell r="C93" t="str">
            <v>Andamio</v>
          </cell>
          <cell r="E93">
            <v>150</v>
          </cell>
        </row>
        <row r="94">
          <cell r="A94">
            <v>109</v>
          </cell>
          <cell r="C94" t="str">
            <v>Equipo de soldadura</v>
          </cell>
          <cell r="E94">
            <v>250</v>
          </cell>
        </row>
        <row r="95">
          <cell r="A95">
            <v>110</v>
          </cell>
          <cell r="C95" t="str">
            <v>Equipo de montaje</v>
          </cell>
          <cell r="D95" t="str">
            <v>HB</v>
          </cell>
          <cell r="E95">
            <v>30000</v>
          </cell>
        </row>
        <row r="96">
          <cell r="A96">
            <v>111</v>
          </cell>
          <cell r="C96" t="str">
            <v>Equipo de fabricación</v>
          </cell>
          <cell r="D96" t="str">
            <v>HB</v>
          </cell>
          <cell r="E96">
            <v>55000</v>
          </cell>
        </row>
        <row r="97">
          <cell r="A97">
            <v>112</v>
          </cell>
          <cell r="C97" t="str">
            <v>Motoniveladora</v>
          </cell>
          <cell r="E97">
            <v>45000</v>
          </cell>
        </row>
        <row r="98">
          <cell r="A98">
            <v>113</v>
          </cell>
          <cell r="C98" t="str">
            <v>Cilindro Vibratorio</v>
          </cell>
          <cell r="E98">
            <v>45000</v>
          </cell>
        </row>
        <row r="99">
          <cell r="A99">
            <v>114</v>
          </cell>
          <cell r="C99" t="str">
            <v>terminadora</v>
          </cell>
          <cell r="E99">
            <v>88000</v>
          </cell>
        </row>
        <row r="100">
          <cell r="A100">
            <v>115</v>
          </cell>
          <cell r="C100" t="str">
            <v>Compactador de llanta</v>
          </cell>
          <cell r="E100">
            <v>33000</v>
          </cell>
        </row>
        <row r="101">
          <cell r="A101">
            <v>116</v>
          </cell>
          <cell r="C101" t="str">
            <v>Regla Vibratoria</v>
          </cell>
          <cell r="E101">
            <v>68000</v>
          </cell>
        </row>
        <row r="102">
          <cell r="A102">
            <v>117</v>
          </cell>
          <cell r="C102" t="str">
            <v>Pulidora</v>
          </cell>
          <cell r="E102">
            <v>500</v>
          </cell>
        </row>
        <row r="103">
          <cell r="A103">
            <v>118</v>
          </cell>
          <cell r="C103" t="str">
            <v>Cortadora</v>
          </cell>
          <cell r="E103">
            <v>500</v>
          </cell>
        </row>
        <row r="104">
          <cell r="A104">
            <v>119</v>
          </cell>
          <cell r="C104" t="str">
            <v>Servicio de Bombeo</v>
          </cell>
          <cell r="E104">
            <v>18000</v>
          </cell>
        </row>
        <row r="105">
          <cell r="A105">
            <v>120</v>
          </cell>
          <cell r="C105" t="str">
            <v>Ascensor</v>
          </cell>
          <cell r="E105">
            <v>85000000</v>
          </cell>
        </row>
        <row r="106">
          <cell r="A106">
            <v>121</v>
          </cell>
          <cell r="C106" t="str">
            <v>Megger de tierra</v>
          </cell>
          <cell r="E106">
            <v>35000</v>
          </cell>
        </row>
        <row r="107">
          <cell r="A107">
            <v>122</v>
          </cell>
        </row>
        <row r="108">
          <cell r="A108">
            <v>123</v>
          </cell>
        </row>
        <row r="109">
          <cell r="A109">
            <v>124</v>
          </cell>
        </row>
        <row r="110">
          <cell r="A110">
            <v>125</v>
          </cell>
        </row>
        <row r="111">
          <cell r="A111">
            <v>126</v>
          </cell>
        </row>
        <row r="112">
          <cell r="A112">
            <v>127</v>
          </cell>
        </row>
        <row r="113">
          <cell r="A113">
            <v>128</v>
          </cell>
        </row>
        <row r="114">
          <cell r="A114">
            <v>129</v>
          </cell>
        </row>
        <row r="115">
          <cell r="A115">
            <v>130</v>
          </cell>
        </row>
        <row r="116">
          <cell r="A116">
            <v>131</v>
          </cell>
        </row>
        <row r="117">
          <cell r="A117">
            <v>132</v>
          </cell>
        </row>
        <row r="118">
          <cell r="A118">
            <v>133</v>
          </cell>
        </row>
        <row r="119">
          <cell r="A119">
            <v>134</v>
          </cell>
        </row>
        <row r="120">
          <cell r="A120">
            <v>135</v>
          </cell>
        </row>
        <row r="121">
          <cell r="A121">
            <v>136</v>
          </cell>
        </row>
        <row r="122">
          <cell r="A122">
            <v>137</v>
          </cell>
        </row>
        <row r="123">
          <cell r="A123">
            <v>138</v>
          </cell>
        </row>
        <row r="124">
          <cell r="A124">
            <v>139</v>
          </cell>
        </row>
        <row r="125">
          <cell r="A125">
            <v>140</v>
          </cell>
        </row>
        <row r="126">
          <cell r="A126">
            <v>141</v>
          </cell>
        </row>
        <row r="127">
          <cell r="A127">
            <v>142</v>
          </cell>
        </row>
        <row r="128">
          <cell r="A128">
            <v>143</v>
          </cell>
        </row>
        <row r="129">
          <cell r="A129">
            <v>144</v>
          </cell>
        </row>
        <row r="130">
          <cell r="A130">
            <v>145</v>
          </cell>
        </row>
        <row r="131">
          <cell r="A131">
            <v>146</v>
          </cell>
        </row>
        <row r="132">
          <cell r="A132">
            <v>147</v>
          </cell>
        </row>
        <row r="133">
          <cell r="A133">
            <v>148</v>
          </cell>
        </row>
        <row r="134">
          <cell r="A134">
            <v>149</v>
          </cell>
        </row>
        <row r="135">
          <cell r="A135">
            <v>150</v>
          </cell>
        </row>
        <row r="136">
          <cell r="A136">
            <v>151</v>
          </cell>
        </row>
        <row r="137">
          <cell r="A137">
            <v>152</v>
          </cell>
        </row>
        <row r="138">
          <cell r="A138">
            <v>153</v>
          </cell>
        </row>
        <row r="139">
          <cell r="A139">
            <v>154</v>
          </cell>
        </row>
        <row r="140">
          <cell r="A140">
            <v>155</v>
          </cell>
        </row>
        <row r="141">
          <cell r="A141">
            <v>156</v>
          </cell>
        </row>
        <row r="142">
          <cell r="A142">
            <v>157</v>
          </cell>
        </row>
        <row r="143">
          <cell r="A143">
            <v>158</v>
          </cell>
        </row>
      </sheetData>
      <sheetData sheetId="5" refreshError="1"/>
      <sheetData sheetId="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701_2P"/>
      <sheetName val="201_2_reforzado"/>
      <sheetName val="210_2_OTRA"/>
      <sheetName val="650_5P"/>
      <sheetName val="LOCALIZACION_ESTRUCTURAS"/>
      <sheetName val="LOCALIZACION_CARRETERAS"/>
      <sheetName val="200_1"/>
      <sheetName val="200_2"/>
      <sheetName val="200P_ROCERIA"/>
      <sheetName val="201_1"/>
      <sheetName val="201_2"/>
      <sheetName val="201_2_ciclopeo"/>
      <sheetName val="201_3"/>
      <sheetName val="201_3P"/>
      <sheetName val="201_4"/>
      <sheetName val="201_8P"/>
      <sheetName val="201_9"/>
      <sheetName val="201_10"/>
      <sheetName val="201_11"/>
      <sheetName val="201_12"/>
      <sheetName val="201_13"/>
      <sheetName val="201_14"/>
      <sheetName val="210_1"/>
      <sheetName val="210_2"/>
      <sheetName val="210_3"/>
      <sheetName val="221_1"/>
      <sheetName val="221_2"/>
      <sheetName val="230_1"/>
      <sheetName val="230_2"/>
      <sheetName val="320_1"/>
      <sheetName val="320_2"/>
      <sheetName val="330_1"/>
      <sheetName val="330_2"/>
      <sheetName val="340_1"/>
      <sheetName val="340_2"/>
      <sheetName val="340_3"/>
      <sheetName val="341_1"/>
      <sheetName val="341_2"/>
      <sheetName val="341_1P"/>
      <sheetName val="410_1"/>
      <sheetName val="410_2"/>
      <sheetName val="411_1"/>
      <sheetName val="411_2"/>
      <sheetName val="411_3"/>
      <sheetName val="465_1"/>
      <sheetName val="414_1"/>
      <sheetName val="414_2"/>
      <sheetName val="414_3"/>
      <sheetName val="414_4"/>
      <sheetName val="421_1"/>
      <sheetName val="421_2"/>
      <sheetName val="421_3"/>
      <sheetName val="421_4"/>
      <sheetName val="430_1"/>
      <sheetName val="430_2"/>
      <sheetName val="431_1"/>
      <sheetName val="431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2PREP_VIA_"/>
      <sheetName val="440_1PREP_VIA"/>
      <sheetName val="440_3PREP_VIA__"/>
      <sheetName val="440_4"/>
      <sheetName val="441_1"/>
      <sheetName val="441_1P_COMPRADA"/>
      <sheetName val="441_2"/>
      <sheetName val="441_2P_COMPRADA"/>
      <sheetName val="441_3"/>
      <sheetName val="441_3P_COMPRADA"/>
      <sheetName val="441_4"/>
      <sheetName val="450_1"/>
      <sheetName val="450_1P_"/>
      <sheetName val="450_2"/>
      <sheetName val="450_2P"/>
      <sheetName val="450_3"/>
      <sheetName val="450_3P_"/>
      <sheetName val="450_5"/>
      <sheetName val="451_1"/>
      <sheetName val="451_1P"/>
      <sheetName val="451_2"/>
      <sheetName val="451_2P"/>
      <sheetName val="451_3"/>
      <sheetName val="451_3P"/>
      <sheetName val="452_1"/>
      <sheetName val="452_1P_"/>
      <sheetName val="452_2"/>
      <sheetName val="452_2P_"/>
      <sheetName val="452_3"/>
      <sheetName val="452_3P"/>
      <sheetName val="452_4"/>
      <sheetName val="452_4P"/>
      <sheetName val="461_1"/>
      <sheetName val="461_2"/>
      <sheetName val="462_1P"/>
      <sheetName val="462_2P"/>
      <sheetName val="462_3P"/>
      <sheetName val="462_4P"/>
      <sheetName val="462_5"/>
      <sheetName val="600_1"/>
      <sheetName val="600_2"/>
      <sheetName val="600_3"/>
      <sheetName val="600_4"/>
      <sheetName val="600_4_P"/>
      <sheetName val="600_5"/>
      <sheetName val="600_5_P"/>
      <sheetName val="610_1"/>
      <sheetName val="610_2"/>
      <sheetName val="620_1"/>
      <sheetName val="620_2"/>
      <sheetName val="620_3"/>
      <sheetName val="621_1"/>
      <sheetName val="621_2"/>
      <sheetName val="621_3"/>
      <sheetName val="621_4"/>
      <sheetName val="621_5"/>
      <sheetName val="621_5P"/>
      <sheetName val="621_6"/>
      <sheetName val="622_1"/>
      <sheetName val="622_2"/>
      <sheetName val="622_3"/>
      <sheetName val="622_4"/>
      <sheetName val="622_5"/>
      <sheetName val="630_1"/>
      <sheetName val="630_2"/>
      <sheetName val="630_3"/>
      <sheetName val="630_4"/>
      <sheetName val="630_5"/>
      <sheetName val="630_6"/>
      <sheetName val="630_7"/>
      <sheetName val="630_P"/>
      <sheetName val="631P_BOLSACRETO"/>
      <sheetName val="640_1"/>
      <sheetName val="640_2"/>
      <sheetName val="640_3"/>
      <sheetName val="641P_ANCLAJES"/>
      <sheetName val="642_1"/>
      <sheetName val="642_2"/>
      <sheetName val="642P2_JUNTAS"/>
      <sheetName val="642P1_JUNTAS"/>
      <sheetName val="642P3_JUNTAS"/>
      <sheetName val="650_1"/>
      <sheetName val="650_2"/>
      <sheetName val="650_3"/>
      <sheetName val="650_3_OTRO"/>
      <sheetName val="650_4"/>
      <sheetName val="660_1P"/>
      <sheetName val="660_1"/>
      <sheetName val="660_2"/>
      <sheetName val="660_3"/>
      <sheetName val="661_TIPO_1"/>
      <sheetName val="661_TIPO_2"/>
      <sheetName val="661_OTRO"/>
      <sheetName val="662_1"/>
      <sheetName val="662_2"/>
      <sheetName val="670_1P"/>
      <sheetName val="670_2"/>
      <sheetName val="673_1"/>
      <sheetName val="673_2"/>
      <sheetName val="673_3"/>
      <sheetName val="673_4"/>
      <sheetName val="675_1"/>
      <sheetName val="675_2"/>
      <sheetName val="675_3"/>
      <sheetName val="680_1"/>
      <sheetName val="680_2"/>
      <sheetName val="680_3"/>
      <sheetName val="680_1P"/>
      <sheetName val="674_1"/>
      <sheetName val="700_1"/>
      <sheetName val="700_2"/>
      <sheetName val="700P_BANDAS_SONORAS_"/>
      <sheetName val="710_1"/>
      <sheetName val="710_2"/>
      <sheetName val="710_3"/>
      <sheetName val="710_4"/>
      <sheetName val="710_5"/>
      <sheetName val="730_1"/>
      <sheetName val="730_2"/>
      <sheetName val="730_3"/>
      <sheetName val="800_1"/>
      <sheetName val="800_2"/>
      <sheetName val="800_3"/>
      <sheetName val="800_4"/>
      <sheetName val="810_1"/>
      <sheetName val="810_1P"/>
      <sheetName val="810_2"/>
      <sheetName val="900_1"/>
      <sheetName val="900_2"/>
      <sheetName val="900_3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PR_1"/>
      <sheetName val="TABLA_SALARIOS"/>
      <sheetName val="OFERTA_FINAL046"/>
      <sheetName val="OFERTA_FINAL_048"/>
      <sheetName val="OFERTA_FINAL_049"/>
      <sheetName val="PRESUPUESTO_OFERTA_059"/>
      <sheetName val="PRESUPUESTO_REAL"/>
      <sheetName val="OFERTA_FINAL_050"/>
      <sheetName val="PRESUPUESTO_OFERTA_057"/>
      <sheetName val="201_7"/>
      <sheetName val="201_15"/>
      <sheetName val="201_16"/>
      <sheetName val="210_2_1"/>
      <sheetName val="210_2_2"/>
      <sheetName val="211_1"/>
      <sheetName val="220_1"/>
      <sheetName val="232_1"/>
      <sheetName val="310_1"/>
      <sheetName val="311_10"/>
      <sheetName val="221_1P"/>
      <sheetName val="230_1P"/>
      <sheetName val="230_2P"/>
      <sheetName val="231_1"/>
      <sheetName val="320_2__6-"/>
      <sheetName val="330_2__7-"/>
      <sheetName val="320_2__8-"/>
      <sheetName val="450_1_2P"/>
      <sheetName val="330_2_9-"/>
      <sheetName val="420_2_10-"/>
      <sheetName val="450_2P_11-"/>
      <sheetName val="450_9P"/>
      <sheetName val="461_1P_13-"/>
      <sheetName val="465_10_14-"/>
      <sheetName val="466_1"/>
      <sheetName val="467,13P_16-"/>
      <sheetName val="420_2_17-"/>
      <sheetName val="450_2_P_18-"/>
      <sheetName val="461_1P_19-"/>
      <sheetName val="465_10_20-"/>
      <sheetName val="467,13P_21-"/>
      <sheetName val="460_1P"/>
      <sheetName val="500_1"/>
      <sheetName val="501_1"/>
      <sheetName val="500_1P"/>
      <sheetName val="600_1_1"/>
      <sheetName val="600_2_1"/>
      <sheetName val="600_2_3"/>
      <sheetName val="600_2_4"/>
      <sheetName val="600_2_2"/>
      <sheetName val="610_2_"/>
      <sheetName val="621_1__"/>
      <sheetName val="621_1_1_"/>
      <sheetName val="623_1"/>
      <sheetName val="610_5"/>
      <sheetName val="621,1_"/>
      <sheetName val="621,1_1"/>
      <sheetName val="630_3_3P"/>
      <sheetName val="630_1_1P"/>
      <sheetName val="630_3_1P"/>
      <sheetName val="610_3"/>
      <sheetName val="632_1P"/>
      <sheetName val="641_1"/>
      <sheetName val="642_1_(2)"/>
      <sheetName val="642_1_1"/>
      <sheetName val="642_3P"/>
      <sheetName val="661_1"/>
      <sheetName val="681_1"/>
      <sheetName val="663_3P"/>
      <sheetName val="663_1"/>
      <sheetName val="670_5"/>
      <sheetName val="671_1P"/>
      <sheetName val="663_2P"/>
      <sheetName val="670_5P"/>
      <sheetName val="671_1"/>
      <sheetName val="672_1"/>
      <sheetName val="673_2P"/>
      <sheetName val="674_2"/>
      <sheetName val="683_2"/>
      <sheetName val="700_3"/>
      <sheetName val="701_1"/>
      <sheetName val="710_1_1"/>
      <sheetName val="710_1_2"/>
      <sheetName val="720_1"/>
      <sheetName val="740_1"/>
      <sheetName val="801_6P"/>
      <sheetName val="EQUIPO "/>
      <sheetName val="MANO 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"/>
      <sheetName val="Control"/>
      <sheetName val="Reporte Actualización firmas"/>
    </sheetNames>
    <sheetDataSet>
      <sheetData sheetId="0">
        <row r="44">
          <cell r="P44" t="str">
            <v>RESERVADO</v>
          </cell>
        </row>
        <row r="45">
          <cell r="P45" t="str">
            <v>EN EJECUCIÓN</v>
          </cell>
        </row>
        <row r="46">
          <cell r="P46" t="str">
            <v>SUSPENDIDO</v>
          </cell>
        </row>
        <row r="47">
          <cell r="P47" t="str">
            <v>TERMINADO</v>
          </cell>
        </row>
        <row r="48">
          <cell r="P48" t="str">
            <v>EXCLUIDO</v>
          </cell>
        </row>
        <row r="51">
          <cell r="I51" t="str">
            <v>ESTUDIOS Y DISEÑOS</v>
          </cell>
        </row>
        <row r="52">
          <cell r="I52" t="str">
            <v>DIAGNOSTICO</v>
          </cell>
        </row>
        <row r="53">
          <cell r="I53" t="str">
            <v>CONSTRUCCIÓN</v>
          </cell>
        </row>
        <row r="54">
          <cell r="I54" t="str">
            <v>MANTENIMIENTO RUTINARIO</v>
          </cell>
        </row>
        <row r="55">
          <cell r="I55" t="str">
            <v>MANTENIMIENTO PERIÓDICO</v>
          </cell>
        </row>
        <row r="56">
          <cell r="I56" t="str">
            <v>REHABILITACIÓN</v>
          </cell>
        </row>
        <row r="57">
          <cell r="I57" t="str">
            <v>MEJORAMIENTO CON MATERIAL FRESADO</v>
          </cell>
        </row>
        <row r="58">
          <cell r="I58" t="str">
            <v>RECONSTRUCCIÓN</v>
          </cell>
        </row>
        <row r="59">
          <cell r="I59" t="str">
            <v>SEÑALIZACIÓN</v>
          </cell>
        </row>
        <row r="60">
          <cell r="I60" t="str">
            <v>ACCIONES DE MOVILIDAD</v>
          </cell>
        </row>
        <row r="61">
          <cell r="I61" t="str">
            <v>PARCHEO</v>
          </cell>
        </row>
        <row r="62">
          <cell r="I62" t="str">
            <v>BACHEO</v>
          </cell>
        </row>
      </sheetData>
      <sheetData sheetId="1"/>
      <sheetData sheetId="2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  <sheetName val="PENDIENTES_X_COBRAR"/>
      <sheetName val="Itemes Renovación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/>
      <sheetData sheetId="1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  <sheetName val="PESOS_%"/>
      <sheetName val="TIPO_P3"/>
      <sheetName val="INF_DIARIO"/>
      <sheetName val="INF_SAGA"/>
      <sheetName val="C-3_ACTAS"/>
      <sheetName val="PESOS_%1"/>
      <sheetName val="TIPO_P31"/>
      <sheetName val="INF_DIARIO1"/>
      <sheetName val="INF_SAGA1"/>
      <sheetName val="C-3_ACTAS1"/>
      <sheetName val="PESOS_%2"/>
      <sheetName val="TIPO_P32"/>
      <sheetName val="INF_DIARIO2"/>
      <sheetName val="INF_SAGA2"/>
      <sheetName val="C-3_ACTAS2"/>
      <sheetName val="Puntos"/>
      <sheetName val="Valor_Oferta"/>
      <sheetName val="Tabla_de_amortización"/>
      <sheetName val="Mark-Up_"/>
      <sheetName val="IMPROVEMENTS_TO_SITE"/>
      <sheetName val="7422CW00"/>
      <sheetName val="Constantes"/>
      <sheetName val="ESPEC"/>
      <sheetName val="DATOS"/>
      <sheetName val="Proyectos incrementales"/>
      <sheetName val="calculation"/>
      <sheetName val="PESOS_%3"/>
      <sheetName val="TIPO_P33"/>
      <sheetName val="INF_DIARIO3"/>
      <sheetName val="INF_SAGA3"/>
      <sheetName val="C-3_ACTAS3"/>
      <sheetName val="PESOS_%4"/>
      <sheetName val="TIPO_P34"/>
      <sheetName val="INF_DIARIO4"/>
      <sheetName val="INF_SAGA4"/>
      <sheetName val="C-3_ACTAS4"/>
      <sheetName val="PESOS_%6"/>
      <sheetName val="TIPO_P36"/>
      <sheetName val="INF_DIARIO6"/>
      <sheetName val="INF_SAGA6"/>
      <sheetName val="C-3_ACTAS6"/>
      <sheetName val="PESOS_%5"/>
      <sheetName val="TIPO_P35"/>
      <sheetName val="INF_DIARIO5"/>
      <sheetName val="INF_SAGA5"/>
      <sheetName val="C-3_ACTAS5"/>
      <sheetName val="PESOS_%7"/>
      <sheetName val="TIPO_P37"/>
      <sheetName val="INF_DIARIO7"/>
      <sheetName val="INF_SAGA7"/>
      <sheetName val="C-3_ACTAS7"/>
      <sheetName val="PESOS_%8"/>
      <sheetName val="TIPO_P38"/>
      <sheetName val="INF_DIARIO8"/>
      <sheetName val="INF_SAGA8"/>
      <sheetName val="C-3_ACTAS8"/>
      <sheetName val="Imbobiliaria B2"/>
      <sheetName val="main_civil"/>
      <sheetName val="main_eléctrico"/>
      <sheetName val="main_mecánico"/>
      <sheetName val="Mec"/>
      <sheetName val="Ele"/>
      <sheetName val="Ins"/>
      <sheetName val="HOJA DE COSTOS"/>
      <sheetName val="DIAM TUB"/>
      <sheetName val="HERRAM"/>
      <sheetName val="_programado"/>
      <sheetName val="fisico"/>
      <sheetName val="GRAFICA"/>
      <sheetName val="Tablas"/>
      <sheetName val="ECP"/>
      <sheetName val="COMFABOY"/>
      <sheetName val="CONT-CUSIANA"/>
      <sheetName val="data"/>
      <sheetName val="DIA1"/>
      <sheetName val="Formato C2 % "/>
      <sheetName val="Curva S % OBRA"/>
      <sheetName val="Data Base-R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>
        <row r="33">
          <cell r="A33" t="str">
            <v xml:space="preserve">OAJA0740   </v>
          </cell>
        </row>
      </sheetData>
      <sheetData sheetId="2">
        <row r="33">
          <cell r="B33" t="str">
            <v xml:space="preserve">ESPECIALIDAD  :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Estructura"/>
      <sheetName val="Formular"/>
      <sheetName val="Recursos"/>
      <sheetName val="Duitama-La_Palmera"/>
      <sheetName val="Análisis_de_precios"/>
      <sheetName val="BASEDuitama-La_Palmera"/>
      <sheetName val="Hoja1"/>
      <sheetName val="210.2.2"/>
      <sheetName val="GENERALIDADES "/>
      <sheetName val="Info-Portaf"/>
      <sheetName val="Datos"/>
      <sheetName val="precios-básicos2002"/>
      <sheetName val="ITEMS"/>
      <sheetName val="PROGR_VER02"/>
      <sheetName val="GENERALIDADES_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PREACT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o_petrominerales_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Prog__y_Control_ECOBRAS_V1"/>
      <sheetName val="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SUB_APU6"/>
      <sheetName val="Cantidades_de_Obra6"/>
      <sheetName val="Itemes_Renovación1"/>
      <sheetName val="Sábana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CALC PROD MENSUAL"/>
      <sheetName val="TABLAS"/>
      <sheetName val="Design"/>
      <sheetName val="CIC-NOV"/>
      <sheetName val="base de diseño"/>
      <sheetName val="10_HS"/>
      <sheetName val="LISTA_CÓDIGOS"/>
      <sheetName val="BASE_APU"/>
      <sheetName val="MANO_DE_OBRA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/>
      <sheetData sheetId="12">
        <row r="2">
          <cell r="A2" t="str">
            <v>MUNICIPIO DE SONSON ANTIOQUIA</v>
          </cell>
        </row>
      </sheetData>
      <sheetData sheetId="13">
        <row r="2">
          <cell r="A2" t="str">
            <v>MUNICIPIO DE SONSON ANTIOQUIA</v>
          </cell>
        </row>
      </sheetData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 refreshError="1"/>
      <sheetData sheetId="51">
        <row r="1">
          <cell r="A1">
            <v>0</v>
          </cell>
        </row>
      </sheetData>
      <sheetData sheetId="52"/>
      <sheetData sheetId="53"/>
      <sheetData sheetId="54"/>
      <sheetData sheetId="55"/>
      <sheetData sheetId="56">
        <row r="1">
          <cell r="A1" t="str">
            <v>CODIGO</v>
          </cell>
        </row>
      </sheetData>
      <sheetData sheetId="57"/>
      <sheetData sheetId="58"/>
      <sheetData sheetId="59">
        <row r="1">
          <cell r="A1" t="str">
            <v>CODIGO</v>
          </cell>
        </row>
      </sheetData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>
        <row r="1">
          <cell r="A1">
            <v>0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Itemes Renovación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ormulas"/>
      <sheetName val="FIBRA ÓPTICA"/>
      <sheetName val="ELECTRICO"/>
      <sheetName val="Vuelta"/>
      <sheetName val="2103mar%20.xls"/>
      <sheetName val="ManoDeObra"/>
      <sheetName val="Análisis de precios"/>
      <sheetName val="Hoja1"/>
      <sheetName val="BASE"/>
      <sheetName val="1_Preliminares"/>
      <sheetName val="M.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días habiles 2015"/>
      <sheetName val="INS"/>
      <sheetName val="Ppto"/>
      <sheetName val="Plan auditorí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320.1"/>
      <sheetName val="330.2"/>
      <sheetName val="700.1"/>
      <sheetName val="220.1"/>
      <sheetName val="330.1"/>
      <sheetName val="640.1.2"/>
      <sheetName val="673.1"/>
      <sheetName val="673.2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Actual Data (MAP)"/>
      <sheetName val="Actual Data (STX)"/>
      <sheetName val="basicos"/>
      <sheetName val="Distanc"/>
      <sheetName val="Cuadro de áreas y volmúmenes"/>
      <sheetName val="Generales"/>
      <sheetName val="APU"/>
      <sheetName val="Indicadores Gestión"/>
      <sheetName val="PR-04"/>
      <sheetName val="tipo_recurso"/>
      <sheetName val="Listado"/>
      <sheetName val="tipos_entidad"/>
      <sheetName val="Unidades"/>
      <sheetName val="INV"/>
      <sheetName val="AASHTO"/>
      <sheetName val="MANTENIMIENTO"/>
      <sheetName val="TUBERIA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Cálcul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>
        <row r="2">
          <cell r="A2" t="str">
            <v>INVÍAS - TERRITORIAL CORDOBA - GRUPO 3</v>
          </cell>
        </row>
      </sheetData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>
        <row r="2">
          <cell r="A2" t="str">
            <v>INVÍAS - TERRITORIAL CORDOBA - GRUPO 3</v>
          </cell>
        </row>
      </sheetData>
      <sheetData sheetId="124"/>
      <sheetData sheetId="125">
        <row r="2">
          <cell r="A2" t="str">
            <v>INVÍAS - TERRITORIAL CORDOBA - GRUPO 3</v>
          </cell>
        </row>
      </sheetData>
      <sheetData sheetId="126">
        <row r="2">
          <cell r="A2" t="str">
            <v>INVÍAS - TERRITORIAL CORDOBA - GRUPO 3</v>
          </cell>
        </row>
      </sheetData>
      <sheetData sheetId="127"/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>
        <row r="2">
          <cell r="A2" t="str">
            <v>INVÍAS - TERRITORIAL CORDOBA - GRUPO 3</v>
          </cell>
        </row>
      </sheetData>
      <sheetData sheetId="132"/>
      <sheetData sheetId="133">
        <row r="2">
          <cell r="A2" t="str">
            <v>INVÍAS - TERRITORIAL CORDOBA - GRUPO 3</v>
          </cell>
        </row>
      </sheetData>
      <sheetData sheetId="134">
        <row r="2">
          <cell r="A2" t="str">
            <v>INVÍAS - TERRITORIAL CORDOBA - GRUPO 3</v>
          </cell>
        </row>
      </sheetData>
      <sheetData sheetId="135"/>
      <sheetData sheetId="136">
        <row r="2">
          <cell r="A2" t="str">
            <v>INVÍAS - TERRITORIAL CORDOBA - GRUPO 3</v>
          </cell>
        </row>
      </sheetData>
      <sheetData sheetId="137">
        <row r="2">
          <cell r="A2" t="str">
            <v>INVÍAS - TERRITORIAL CORDOBA - GRUPO 3</v>
          </cell>
        </row>
      </sheetData>
      <sheetData sheetId="138">
        <row r="2">
          <cell r="A2" t="str">
            <v>INVÍAS - TERRITORIAL CORDOBA - GRUPO 3</v>
          </cell>
        </row>
      </sheetData>
      <sheetData sheetId="139">
        <row r="2">
          <cell r="A2" t="str">
            <v>INVÍAS - TERRITORIAL CORDOBA - GRUPO 3</v>
          </cell>
        </row>
      </sheetData>
      <sheetData sheetId="140"/>
      <sheetData sheetId="141">
        <row r="2">
          <cell r="A2" t="str">
            <v>INVÍAS - TERRITORIAL CORDOBA - GRUPO 3</v>
          </cell>
        </row>
      </sheetData>
      <sheetData sheetId="142">
        <row r="2">
          <cell r="A2" t="str">
            <v>INVÍAS - TERRITORIAL CORDOBA - GRUPO 3</v>
          </cell>
        </row>
      </sheetData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>
        <row r="2">
          <cell r="A2" t="str">
            <v>INVÍAS - TERRITORIAL CORDOBA - GRUPO 3</v>
          </cell>
        </row>
      </sheetData>
      <sheetData sheetId="176"/>
      <sheetData sheetId="177">
        <row r="2">
          <cell r="A2" t="str">
            <v>INVÍAS - TERRITORIAL CORDOBA - GRUPO 3</v>
          </cell>
        </row>
      </sheetData>
      <sheetData sheetId="178">
        <row r="2">
          <cell r="A2" t="str">
            <v>INVÍAS - TERRITORIAL CORDOBA - GRUPO 3</v>
          </cell>
        </row>
      </sheetData>
      <sheetData sheetId="179"/>
      <sheetData sheetId="180">
        <row r="2">
          <cell r="A2" t="str">
            <v>INVÍAS - TERRITORIAL CORDOBA - GRUPO 3</v>
          </cell>
        </row>
      </sheetData>
      <sheetData sheetId="181">
        <row r="2">
          <cell r="A2" t="str">
            <v>INVÍAS - TERRITORIAL CORDOBA - GRUPO 3</v>
          </cell>
        </row>
      </sheetData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>
        <row r="2">
          <cell r="A2" t="str">
            <v>INVÍAS - TERRITORIAL CORDOBA - GRUPO 3</v>
          </cell>
        </row>
      </sheetData>
      <sheetData sheetId="189">
        <row r="2">
          <cell r="A2" t="str">
            <v>INVÍAS - TERRITORIAL CORDOBA - GRUPO 3</v>
          </cell>
        </row>
      </sheetData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>
        <row r="2">
          <cell r="A2" t="str">
            <v>INVÍAS - TERRITORIAL CORDOBA - GRUPO 3</v>
          </cell>
        </row>
      </sheetData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>
        <row r="2">
          <cell r="A2" t="str">
            <v>INVÍAS - TERRITORIAL CORDOBA - GRUPO 3</v>
          </cell>
        </row>
      </sheetData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 refreshError="1"/>
      <sheetData sheetId="480"/>
      <sheetData sheetId="481">
        <row r="2">
          <cell r="A2">
            <v>0</v>
          </cell>
        </row>
      </sheetData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Desmonte_y_Limpieza"/>
      <sheetName val="Reprograma_4"/>
      <sheetName val="PR_1"/>
      <sheetName val="5_2"/>
      <sheetName val="MC_SF_GAVIONES"/>
      <sheetName val="todos"/>
      <sheetName val="LISTADO OBRAS"/>
      <sheetName val="Dto Equipos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"/>
      <sheetName val="1"/>
      <sheetName val="Datos-Gráfica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UMINISTRO PARA INFORME"/>
      <sheetName val="EQUIPO"/>
      <sheetName val="FORMATO (1)"/>
      <sheetName val="Hoja1 (1)"/>
      <sheetName val="FORMATO (2)"/>
      <sheetName val="Hoja1 (2)"/>
      <sheetName val="FORMATO (3)"/>
      <sheetName val="Hoja1 (3)"/>
      <sheetName val="Hoja2"/>
      <sheetName val="Reprograma_44"/>
      <sheetName val="Desmonte_y_Limpieza4"/>
      <sheetName val="PR_14"/>
      <sheetName val="5_24"/>
      <sheetName val="MC_SF_GAVIONES4"/>
      <sheetName val="Reprograma_41"/>
      <sheetName val="Desmonte_y_Limpieza1"/>
      <sheetName val="PR_11"/>
      <sheetName val="5_21"/>
      <sheetName val="MC_SF_GAVIONES1"/>
      <sheetName val="Reprograma_42"/>
      <sheetName val="Desmonte_y_Limpieza2"/>
      <sheetName val="PR_12"/>
      <sheetName val="5_22"/>
      <sheetName val="MC_SF_GAVIONES2"/>
      <sheetName val="Reprograma_43"/>
      <sheetName val="Desmonte_y_Limpieza3"/>
      <sheetName val="PR_13"/>
      <sheetName val="5_23"/>
      <sheetName val="MC_SF_GAVIONES3"/>
      <sheetName val="Form5 _Pág_ 2"/>
      <sheetName val="Form5 _Pág_ 1"/>
      <sheetName val="Inversión (2)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  <sheetName val="FPS_(2)"/>
      <sheetName val="CCP,LEYES,_Y_DEC_"/>
      <sheetName val="FPS_(Anaco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  <sheetName val="CCP,LEYES, Y DEC.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4"/>
      <sheetName val="[Acta No 4.xlsx]__cceficiente_9"/>
      <sheetName val="[Acta No 4.xlsx]__cceficiente_5"/>
      <sheetName val="[Acta No 4.xlsx]__cceficiente_6"/>
      <sheetName val="[Acta No 4.xlsx]__cceficiente_8"/>
      <sheetName val="[Acta No 4.xlsx]__cceficiente_7"/>
      <sheetName val="[Acta No 4.xlsx]__cceficient_10"/>
      <sheetName val="[Acta No 4.xlsx]__cceficient_11"/>
      <sheetName val="[Acta No 4.xlsx]__cceficient_12"/>
      <sheetName val="[Acta No 4.xlsx]__cceficient_1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4"/>
      <sheetName val="Cronograma%20descansos%20%20-%2"/>
      <sheetName val="_Cronograma_descansos____Traf_9"/>
      <sheetName val="_Cronograma_descansos____Traf_5"/>
      <sheetName val="_Cronograma_descansos____Traf_6"/>
      <sheetName val="_Cronograma_descansos____Traf_8"/>
      <sheetName val="_Cronograma_descansos____Traf_7"/>
      <sheetName val="_Cronograma_descansos____Tra_10"/>
      <sheetName val="_Cronograma_descansos____Tra_11"/>
      <sheetName val="_Cronograma_descansos____Tra_12"/>
      <sheetName val="_Cronograma_descansos____Tra_1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$_Directo"/>
      <sheetName val="prog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Presupuesto"/>
      <sheetName val="Fornato 6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otros"/>
      <sheetName val="\\SERVIDOR\Public2\MANTENIMIENT"/>
      <sheetName val="\Users\USUARIO\Downloads\MANTEN"/>
      <sheetName val="INDICMICROEMP"/>
      <sheetName val="INDICE"/>
      <sheetName val="[a  aaInformación]__cceficien_2"/>
      <sheetName val="[a  aaInformación]__cceficien_3"/>
      <sheetName val="[a  aaInformación]__cceficien_9"/>
      <sheetName val="[a  aaInformación]__cceficien_4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_10"/>
      <sheetName val="[a  aaInformación]__cceficie_11"/>
      <sheetName val="[a  aaInformación]__cceficie_12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IPR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6">
          <cell r="E6">
            <v>538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PROYECTOS ESTIMADOS"/>
      <sheetName val="Base_P10"/>
      <sheetName val="Base_P50"/>
      <sheetName val="Base_P90"/>
      <sheetName val="Prod_Inv_P10"/>
      <sheetName val="Prod_Inv_P50"/>
      <sheetName val="Prod_Inv_P90"/>
      <sheetName val="Todos"/>
      <sheetName val="Hoja 1 "/>
      <sheetName val="1"/>
      <sheetName val="Form5__Pág__1"/>
      <sheetName val="Form5__Pág__2"/>
      <sheetName val="FORMATO_1015"/>
      <sheetName val="FORMATO_3001"/>
      <sheetName val="FORMATO_3002"/>
      <sheetName val="FORMATO_3003"/>
      <sheetName val="FORMATO_5001"/>
      <sheetName val="FORMATO_3002_ap-1"/>
      <sheetName val="FORMATO_3002_ap-2"/>
      <sheetName val="3002_Lisama_este_1"/>
      <sheetName val="3002_Santa_Helena_1"/>
      <sheetName val="3002_Lisama_158"/>
      <sheetName val="Vía_de_Acceso"/>
      <sheetName val="COSTOS_UNITARIOS"/>
      <sheetName val="FICHA_EBI_1_de_6_"/>
      <sheetName val="MANO_DE_OBRA"/>
      <sheetName val="1_1"/>
      <sheetName val="5_2"/>
      <sheetName val="PROG_DIARIA"/>
      <sheetName val="tabla_retención"/>
      <sheetName val="Datos_Generales"/>
      <sheetName val="Resumen_Total"/>
      <sheetName val="Hoja_Resumen_Cantidades"/>
      <sheetName val="MEMORIAS_DE_CALCULO"/>
      <sheetName val="ANALISIS_DE_PRECIOS_UNITARIOS"/>
      <sheetName val="Tbg_Tally"/>
      <sheetName val="Reverse_Tally"/>
      <sheetName val="MAIN_MENU"/>
      <sheetName val="Installation_KSQR"/>
      <sheetName val="Pre-Job_Briefing_español"/>
      <sheetName val="Post-Job_Briefing_espnol"/>
      <sheetName val="1_Check_List_Equipo"/>
      <sheetName val="3_Kit_Phoenix"/>
      <sheetName val="4_Caja_Herramienta"/>
      <sheetName val="5_Herramienta_ESP"/>
      <sheetName val="6_Job_Act"/>
      <sheetName val="7_Reunion_Operacional"/>
      <sheetName val="8_2_Run"/>
      <sheetName val="9_DME"/>
      <sheetName val="9_1_Phoenix"/>
      <sheetName val="10_ARRANQUE_VSD"/>
      <sheetName val="11_PICTURE"/>
      <sheetName val="13_Ticket"/>
      <sheetName val="14__Evaluación_del_Servicio"/>
      <sheetName val="15__Secuencia_de_Fase"/>
      <sheetName val="16__Movimiento_de_Materiales"/>
      <sheetName val="18_Check_Spooler_Electrico"/>
      <sheetName val="5001_Lisama_158"/>
      <sheetName val="5001_Lisama_Este_1"/>
      <sheetName val="Formatos_xls"/>
      <sheetName val="FORMATO_ESTANDAR"/>
      <sheetName val="Run_Slide_Sheet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original_sist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Estrategia"/>
      <sheetName val="prestaciones"/>
      <sheetName val="Salarios"/>
      <sheetName val="seguros"/>
    </sheetNames>
    <sheetDataSet>
      <sheetData sheetId="0">
        <row r="2">
          <cell r="B2" t="str">
            <v>INFORME SEMANAL DE ACTIVIDADES</v>
          </cell>
        </row>
      </sheetData>
      <sheetData sheetId="1">
        <row r="2">
          <cell r="B2" t="str">
            <v>INFORME SEMANAL DE ACTIVIDADES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2" t="str">
            <v>INFORME SEMANAL DE ACTIVIDADES</v>
          </cell>
        </row>
      </sheetData>
      <sheetData sheetId="5">
        <row r="2">
          <cell r="B2" t="str">
            <v>INFORME SEMANAL DE ACTIVIDADES</v>
          </cell>
        </row>
      </sheetData>
      <sheetData sheetId="6">
        <row r="2">
          <cell r="B2" t="str">
            <v>INFORME SEMANAL DE ACTIVIDADES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2" t="str">
            <v>INFORME SEMANAL DE ACTIVIDADES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>
        <row r="2">
          <cell r="BZ2" t="str">
            <v xml:space="preserve">          ACERIA   M.C.C.</v>
          </cell>
        </row>
      </sheetData>
      <sheetData sheetId="56">
        <row r="2">
          <cell r="B2" t="str">
            <v>INFORME SEMANAL DE ACTIVIDADES</v>
          </cell>
        </row>
      </sheetData>
      <sheetData sheetId="57">
        <row r="2">
          <cell r="B2" t="str">
            <v>INFORME SEMANAL DE ACTIVIDADES</v>
          </cell>
        </row>
      </sheetData>
      <sheetData sheetId="58">
        <row r="2">
          <cell r="B2" t="str">
            <v>INFORME SEMANAL DE ACTIVIDADES</v>
          </cell>
        </row>
      </sheetData>
      <sheetData sheetId="59">
        <row r="2">
          <cell r="B2" t="str">
            <v>INFORME SEMANAL DE ACTIVIDADES</v>
          </cell>
        </row>
      </sheetData>
      <sheetData sheetId="60">
        <row r="2">
          <cell r="B2" t="str">
            <v>INFORME SEMANAL DE ACTIVIDADES</v>
          </cell>
        </row>
      </sheetData>
      <sheetData sheetId="61">
        <row r="2">
          <cell r="B2" t="str">
            <v>INFORME SEMANAL DE ACTIVIDADES</v>
          </cell>
        </row>
      </sheetData>
      <sheetData sheetId="62">
        <row r="2">
          <cell r="B2" t="str">
            <v>INFORME SEMANAL DE ACTIVIDADES</v>
          </cell>
        </row>
      </sheetData>
      <sheetData sheetId="63">
        <row r="2">
          <cell r="B2" t="str">
            <v>INFORME SEMANAL DE ACTIVIDADES</v>
          </cell>
        </row>
      </sheetData>
      <sheetData sheetId="64">
        <row r="2">
          <cell r="B2" t="str">
            <v>INFORME SEMANAL DE ACTIVIDADES</v>
          </cell>
        </row>
      </sheetData>
      <sheetData sheetId="65">
        <row r="2">
          <cell r="B2" t="str">
            <v>INFORME SEMANAL DE ACTIVIDADES</v>
          </cell>
        </row>
      </sheetData>
      <sheetData sheetId="66">
        <row r="2">
          <cell r="BZ2" t="str">
            <v xml:space="preserve">          ACERIA   M.C.C.</v>
          </cell>
        </row>
      </sheetData>
      <sheetData sheetId="67">
        <row r="2">
          <cell r="BZ2" t="str">
            <v xml:space="preserve">          ACERIA   M.C.C.</v>
          </cell>
        </row>
      </sheetData>
      <sheetData sheetId="68">
        <row r="2">
          <cell r="BZ2" t="str">
            <v xml:space="preserve">          ACERIA   M.C.C.</v>
          </cell>
        </row>
      </sheetData>
      <sheetData sheetId="69">
        <row r="2">
          <cell r="BZ2" t="str">
            <v xml:space="preserve">          ACERIA   M.C.C.</v>
          </cell>
        </row>
      </sheetData>
      <sheetData sheetId="70"/>
      <sheetData sheetId="71">
        <row r="2">
          <cell r="BZ2" t="str">
            <v xml:space="preserve">          ACERIA   M.C.C.</v>
          </cell>
        </row>
      </sheetData>
      <sheetData sheetId="72"/>
      <sheetData sheetId="73">
        <row r="2">
          <cell r="BZ2" t="str">
            <v xml:space="preserve">          ACERIA   M.C.C.</v>
          </cell>
        </row>
      </sheetData>
      <sheetData sheetId="74"/>
      <sheetData sheetId="75"/>
      <sheetData sheetId="76"/>
      <sheetData sheetId="77">
        <row r="2">
          <cell r="BZ2" t="str">
            <v xml:space="preserve">          ACERIA   M.C.C.</v>
          </cell>
        </row>
      </sheetData>
      <sheetData sheetId="78"/>
      <sheetData sheetId="79"/>
      <sheetData sheetId="80">
        <row r="2">
          <cell r="BZ2" t="str">
            <v xml:space="preserve">          ACERIA   M.C.C.</v>
          </cell>
        </row>
      </sheetData>
      <sheetData sheetId="81"/>
      <sheetData sheetId="82">
        <row r="2">
          <cell r="BZ2" t="str">
            <v xml:space="preserve">          ACERIA   M.C.C.</v>
          </cell>
        </row>
      </sheetData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>
        <row r="2">
          <cell r="BZ2" t="str">
            <v xml:space="preserve">          ACERIA   M.C.C.</v>
          </cell>
        </row>
      </sheetData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>
        <row r="2">
          <cell r="BZ2" t="str">
            <v xml:space="preserve">          ACERIA   M.C.C.</v>
          </cell>
        </row>
      </sheetData>
      <sheetData sheetId="165"/>
      <sheetData sheetId="166">
        <row r="2">
          <cell r="BZ2" t="str">
            <v xml:space="preserve">          ACERIA   M.C.C.</v>
          </cell>
        </row>
      </sheetData>
      <sheetData sheetId="167">
        <row r="2">
          <cell r="BZ2" t="str">
            <v xml:space="preserve">          ACERIA   M.C.C.</v>
          </cell>
        </row>
      </sheetData>
      <sheetData sheetId="168">
        <row r="2">
          <cell r="BZ2" t="str">
            <v xml:space="preserve">          ACERIA   M.C.C.</v>
          </cell>
        </row>
      </sheetData>
      <sheetData sheetId="169"/>
      <sheetData sheetId="170">
        <row r="2">
          <cell r="BZ2" t="str">
            <v xml:space="preserve">          ACERIA   M.C.C.</v>
          </cell>
        </row>
      </sheetData>
      <sheetData sheetId="171">
        <row r="2">
          <cell r="BZ2" t="str">
            <v xml:space="preserve">          ACERIA   M.C.C.</v>
          </cell>
        </row>
      </sheetData>
      <sheetData sheetId="172"/>
      <sheetData sheetId="173">
        <row r="2">
          <cell r="BZ2" t="str">
            <v xml:space="preserve">          ACERIA   M.C.C.</v>
          </cell>
        </row>
      </sheetData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>
        <row r="2">
          <cell r="BZ2" t="str">
            <v xml:space="preserve">          ACERIA   M.C.C.</v>
          </cell>
        </row>
      </sheetData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  <sheetName val="PxQ_Valores"/>
      <sheetName val="PxQ_Cantidades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  <sheetData sheetId="8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  <sheetName val="PxQ Cantidades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/>
      <sheetData sheetId="6"/>
      <sheetData sheetId="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Bases_2A"/>
      <sheetName val="Petroq_"/>
      <sheetName val="Serv_Ind_"/>
      <sheetName val="Manto,_Otros"/>
      <sheetName val="TARIFA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>
        <row r="20">
          <cell r="C20">
            <v>2265.5</v>
          </cell>
        </row>
      </sheetData>
      <sheetData sheetId="9"/>
      <sheetData sheetId="10"/>
      <sheetData sheetId="11"/>
      <sheetData sheetId="1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Bajadas"/>
      <sheetName val="NARIÑO"/>
      <sheetName val="REC-COD,"/>
      <sheetName val=" Liquidacion de Obra por Tramos"/>
      <sheetName val="2,2,6,1 Pilotes 0,30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CLASIFICACION"/>
      <sheetName val="OCTUBRE"/>
      <sheetName val="5. ELECTRICO"/>
      <sheetName val="Requisición1"/>
      <sheetName val="Summary"/>
      <sheetName val="CODCONST"/>
      <sheetName val="Lp"/>
      <sheetName val="PREACTA_61"/>
      <sheetName val="A_P_U1"/>
      <sheetName val="PREACTA_6"/>
      <sheetName val="A_P_U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B_APU"/>
      <sheetName val="ESTADO_VÍA-CRIT_TECNICO"/>
      <sheetName val="TABLA_2008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BALANCE"/>
      <sheetName val="ITEMS NO REVISTOS"/>
      <sheetName val="APU ELECTRICOS"/>
      <sheetName val="CONT_ADI"/>
      <sheetName val="glvc"/>
      <sheetName val="PERSONAL"/>
      <sheetName val="Tarifa MT"/>
      <sheetName val="SALARIOS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URVA"/>
      <sheetName val="Poblacion"/>
      <sheetName val="OBRAS SES"/>
      <sheetName val="c2_5y2_613"/>
      <sheetName val="PREACTA_62"/>
      <sheetName val="TABLA_20082"/>
      <sheetName val="c2_5y2_612"/>
      <sheetName val="TABLA_20081"/>
      <sheetName val="c2_5y2_611"/>
      <sheetName val="Hoja2"/>
      <sheetName val="Cuadr."/>
      <sheetName val="PUNITARIOS PARA 241201 2S.xls"/>
      <sheetName val="APU NO PREVISTO"/>
      <sheetName val="PPTA (3)"/>
      <sheetName val="PPTA (2)"/>
      <sheetName val="PPTA"/>
      <sheetName val="CHINCHINA FINAL . A CEROS"/>
      <sheetName val="Memoria de calculo"/>
      <sheetName val="materiales"/>
      <sheetName val="otros"/>
      <sheetName val="DEST. MEDIOS"/>
      <sheetName val="COMBUASF"/>
      <sheetName val="BALCRUDO"/>
      <sheetName val="CARGASPROC."/>
      <sheetName val="G L P  FINAL"/>
      <sheetName val="PREACTA Y CONTRATISTAS"/>
      <sheetName val="Proveedores y acreedores"/>
      <sheetName val="PLAN DE INVERSION ANTICIPO"/>
      <sheetName val="inv mensual"/>
      <sheetName val="borrador flujo inv"/>
      <sheetName val="social-ambiental"/>
      <sheetName val="A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inst"/>
      <sheetName val="mdo"/>
      <sheetName val="equip"/>
      <sheetName val="mat"/>
      <sheetName val="CIRCUITOS CODENSA"/>
      <sheetName val="TABLAS"/>
      <sheetName val="7.1.8.1.1"/>
      <sheetName val="c2_5y2_614"/>
      <sheetName val="BASE"/>
      <sheetName val="costos oficina"/>
      <sheetName val="costos campamento"/>
      <sheetName val="días habiles 2015"/>
      <sheetName val="PREACTA_Y_CONTRATISTAS"/>
      <sheetName val="5__ELECTRICO"/>
      <sheetName val="Tarifa_MT"/>
      <sheetName val="PUNITARIOS_PARA_241201_2S_xls"/>
      <sheetName val="MATERIAL"/>
      <sheetName val="CUMPLIMIENTO"/>
      <sheetName val="precios-básicos2002"/>
      <sheetName val="devdics"/>
      <sheetName val="Bases 2A"/>
      <sheetName val="@RISK - Correlaciones"/>
      <sheetName val="Acta"/>
      <sheetName val="for 6"/>
      <sheetName val="2,2,6,1_Pilotes_0,30"/>
      <sheetName val="APU_NO_PREVISTO"/>
      <sheetName val="PPTA_(3)"/>
      <sheetName val="PPTA_(2)"/>
      <sheetName val="gpi_526"/>
      <sheetName val="vea_374"/>
      <sheetName val="ITEMS_NO_REVISTOS"/>
      <sheetName val="APU_ELECTRICOS"/>
      <sheetName val="ACTA MODIFICACIÓN CIVIL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/>
      <sheetData sheetId="150" refreshError="1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>
        <row r="48">
          <cell r="E48">
            <v>0</v>
          </cell>
        </row>
      </sheetData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>
        <row r="48">
          <cell r="E48">
            <v>0</v>
          </cell>
        </row>
      </sheetData>
      <sheetData sheetId="196">
        <row r="48">
          <cell r="E48">
            <v>0</v>
          </cell>
        </row>
      </sheetData>
      <sheetData sheetId="197"/>
      <sheetData sheetId="198"/>
      <sheetData sheetId="199"/>
      <sheetData sheetId="200">
        <row r="48">
          <cell r="E48">
            <v>0</v>
          </cell>
        </row>
      </sheetData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>
        <row r="48">
          <cell r="E48">
            <v>0</v>
          </cell>
        </row>
      </sheetData>
      <sheetData sheetId="335"/>
      <sheetData sheetId="336"/>
      <sheetData sheetId="337"/>
      <sheetData sheetId="338"/>
      <sheetData sheetId="339"/>
      <sheetData sheetId="34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Presup_Cancha"/>
      <sheetName val="devdics"/>
      <sheetName val="CRA.MODI"/>
      <sheetName val="1,01"/>
      <sheetName val="UNIT.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Unitario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P3_2004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\MANTENIMIENTO RUTA 1001_MARZO "/>
      <sheetName val="\D\MANTENIMIENTO RUTA 1001_MARZ"/>
      <sheetName val="\G\D\MANTENIMIENTO RUTA 1001_MA"/>
      <sheetName val="BALANCE- RECURSOS"/>
      <sheetName val="\\SERVIDOR\Public2\MANTENIMIENT"/>
      <sheetName val="SAL_BPX"/>
      <sheetName val="Caida Escalonada Alcant"/>
      <sheetName val="Datos"/>
      <sheetName val="CUADRILLAS"/>
      <sheetName val="[A MInformes M]__cceficiente__3"/>
      <sheetName val="[A MInformes M]__cceficiente__9"/>
      <sheetName val="[A MInformes M]__cceficiente__4"/>
      <sheetName val="[A MInformes M]__cceficiente__5"/>
      <sheetName val="[A MInformes M]__cceficiente__6"/>
      <sheetName val="[A MInformes M]__cceficiente__8"/>
      <sheetName val="[A MInformes M]__cceficiente__7"/>
      <sheetName val="[A MInformes M]__cceficiente_10"/>
      <sheetName val="[A MInformes M]__cceficiente_11"/>
      <sheetName val="[A MInformes M]__cceficiente_12"/>
      <sheetName val="[A MInformes M]__cceficient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>
        <row r="17">
          <cell r="G17" t="str">
            <v>HAZARDS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ENTRADA"/>
      <sheetName val="CONSULTORIA"/>
      <sheetName val="EPP CONSULTORIA"/>
      <sheetName val="ANEXO-SUM-ENSAYOS-CONSULT"/>
      <sheetName val="PPTO"/>
      <sheetName val="ANEXO-SUM-ENSAYOS-OBRA"/>
      <sheetName val="PAGO PROD- IMP-FACT-TOTAL"/>
      <sheetName val="PAGO PROD- IMP-EYD-TOTAL"/>
      <sheetName val="AIU"/>
      <sheetName val="AMB Y SST"/>
      <sheetName val="AIU AMB-S"/>
      <sheetName val="COMPENSAC-EVALUAC-SEG-SDA"/>
      <sheetName val="PGS"/>
      <sheetName val="AIU PGS"/>
      <sheetName val="PMT"/>
      <sheetName val="AIU PMT"/>
      <sheetName val="AJUSTES"/>
      <sheetName val="DIAGNOSTICOS"/>
      <sheetName val="TABLAS"/>
      <sheetName val="F.P"/>
      <sheetName val="INSUMOS"/>
      <sheetName val="ITEMS"/>
    </sheetNames>
    <sheetDataSet>
      <sheetData sheetId="0">
        <row r="7">
          <cell r="B7" t="str">
            <v>OBJETO DE LA LICITACIÓN:</v>
          </cell>
        </row>
        <row r="9">
          <cell r="C9" t="str">
            <v>-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. ENTRADA"/>
      <sheetName val="1. 24124639"/>
      <sheetName val="2. 24189746 (R)"/>
      <sheetName val="3. 24189740 (R)"/>
      <sheetName val="4. 24124823"/>
      <sheetName val="5. 24124638"/>
      <sheetName val="6. 24124822"/>
      <sheetName val="7. 24124820"/>
      <sheetName val="CONSOLIDADO"/>
      <sheetName val="PRESUPUESTO"/>
      <sheetName val="AIU OBRA"/>
      <sheetName val="PGA Y SST"/>
      <sheetName val="AIU PGA Y SST"/>
      <sheetName val="PGS"/>
      <sheetName val="AIU PGS"/>
      <sheetName val="PMT"/>
      <sheetName val="AIU PMT"/>
      <sheetName val="TABLAS"/>
      <sheetName val="F.P"/>
      <sheetName val="INSUMOS"/>
      <sheetName val="ÍTEM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2">
          <cell r="A2">
            <v>9084</v>
          </cell>
        </row>
        <row r="40">
          <cell r="A40">
            <v>9576</v>
          </cell>
        </row>
        <row r="42">
          <cell r="A42">
            <v>9578</v>
          </cell>
        </row>
        <row r="50">
          <cell r="A50">
            <v>9456</v>
          </cell>
        </row>
      </sheetData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O67"/>
  <sheetViews>
    <sheetView showGridLines="0" tabSelected="1" view="pageBreakPreview" zoomScaleNormal="100" zoomScaleSheetLayoutView="100" workbookViewId="0">
      <selection activeCell="C15" sqref="C15:D16"/>
    </sheetView>
  </sheetViews>
  <sheetFormatPr baseColWidth="10" defaultColWidth="11.44140625" defaultRowHeight="13.2" x14ac:dyDescent="0.3"/>
  <cols>
    <col min="1" max="1" width="7.109375" style="2" bestFit="1" customWidth="1"/>
    <col min="2" max="2" width="7.21875" style="2" customWidth="1"/>
    <col min="3" max="3" width="47.109375" style="1" customWidth="1"/>
    <col min="4" max="4" width="14.6640625" style="1" customWidth="1"/>
    <col min="5" max="5" width="4.88671875" style="1" customWidth="1"/>
    <col min="6" max="6" width="9.6640625" style="1" customWidth="1"/>
    <col min="7" max="7" width="6.88671875" style="1" customWidth="1"/>
    <col min="8" max="8" width="5.33203125" style="1" customWidth="1"/>
    <col min="9" max="9" width="14.88671875" style="1" bestFit="1" customWidth="1"/>
    <col min="10" max="10" width="12.88671875" style="1" bestFit="1" customWidth="1"/>
    <col min="11" max="11" width="6.5546875" style="1" customWidth="1"/>
    <col min="12" max="12" width="18.44140625" style="1" customWidth="1"/>
    <col min="13" max="13" width="16.6640625" style="1" customWidth="1"/>
    <col min="14" max="14" width="4.109375" style="1" customWidth="1"/>
    <col min="15" max="15" width="11.44140625" style="1"/>
    <col min="16" max="16" width="32.33203125" style="1" customWidth="1"/>
    <col min="17" max="16384" width="11.44140625" style="1"/>
  </cols>
  <sheetData>
    <row r="1" spans="1:13" ht="7.5" customHeight="1" thickBot="1" x14ac:dyDescent="0.35"/>
    <row r="2" spans="1:13" x14ac:dyDescent="0.3">
      <c r="B2" s="128" t="s">
        <v>71</v>
      </c>
      <c r="C2" s="129"/>
      <c r="D2" s="18" t="s">
        <v>70</v>
      </c>
      <c r="E2" s="130" t="s">
        <v>69</v>
      </c>
      <c r="F2" s="130"/>
      <c r="G2" s="130"/>
      <c r="H2" s="130"/>
      <c r="I2" s="19" t="s">
        <v>68</v>
      </c>
      <c r="J2" s="131"/>
      <c r="K2" s="132"/>
      <c r="L2" s="133"/>
    </row>
    <row r="3" spans="1:13" x14ac:dyDescent="0.3">
      <c r="B3" s="137" t="s">
        <v>67</v>
      </c>
      <c r="C3" s="138"/>
      <c r="D3" s="20" t="s">
        <v>66</v>
      </c>
      <c r="E3" s="139" t="s">
        <v>65</v>
      </c>
      <c r="F3" s="139"/>
      <c r="G3" s="139"/>
      <c r="H3" s="139"/>
      <c r="I3" s="21" t="s">
        <v>64</v>
      </c>
      <c r="J3" s="134"/>
      <c r="K3" s="135"/>
      <c r="L3" s="136"/>
    </row>
    <row r="4" spans="1:13" x14ac:dyDescent="0.3">
      <c r="B4" s="140" t="s">
        <v>63</v>
      </c>
      <c r="C4" s="141"/>
      <c r="D4" s="141"/>
      <c r="E4" s="141"/>
      <c r="F4" s="141"/>
      <c r="G4" s="141"/>
      <c r="H4" s="141"/>
      <c r="I4" s="141"/>
      <c r="J4" s="134"/>
      <c r="K4" s="135"/>
      <c r="L4" s="136"/>
    </row>
    <row r="5" spans="1:13" x14ac:dyDescent="0.3">
      <c r="B5" s="140" t="s">
        <v>76</v>
      </c>
      <c r="C5" s="141"/>
      <c r="D5" s="141"/>
      <c r="E5" s="141"/>
      <c r="F5" s="141"/>
      <c r="G5" s="141"/>
      <c r="H5" s="141"/>
      <c r="I5" s="141"/>
      <c r="J5" s="134"/>
      <c r="K5" s="135"/>
      <c r="L5" s="136"/>
    </row>
    <row r="6" spans="1:13" x14ac:dyDescent="0.3">
      <c r="B6" s="140" t="s">
        <v>77</v>
      </c>
      <c r="C6" s="141"/>
      <c r="D6" s="141"/>
      <c r="E6" s="141"/>
      <c r="F6" s="141"/>
      <c r="G6" s="141"/>
      <c r="H6" s="141"/>
      <c r="I6" s="141"/>
      <c r="J6" s="134"/>
      <c r="K6" s="135"/>
      <c r="L6" s="136"/>
    </row>
    <row r="7" spans="1:13" ht="13.8" thickBot="1" x14ac:dyDescent="0.35">
      <c r="B7" s="142" t="s">
        <v>78</v>
      </c>
      <c r="C7" s="143"/>
      <c r="D7" s="143"/>
      <c r="E7" s="143"/>
      <c r="F7" s="143"/>
      <c r="G7" s="143"/>
      <c r="H7" s="143"/>
      <c r="I7" s="143"/>
      <c r="J7" s="144" t="s">
        <v>79</v>
      </c>
      <c r="K7" s="145"/>
      <c r="L7" s="146"/>
    </row>
    <row r="8" spans="1:13" ht="38.25" customHeight="1" thickBot="1" x14ac:dyDescent="0.35">
      <c r="B8" s="147" t="str">
        <f>'[117]DATOS ENTRADA'!B7</f>
        <v>OBJETO DE LA LICITACIÓN:</v>
      </c>
      <c r="C8" s="148"/>
      <c r="D8" s="149" t="s">
        <v>81</v>
      </c>
      <c r="E8" s="150"/>
      <c r="F8" s="150"/>
      <c r="G8" s="150"/>
      <c r="H8" s="150"/>
      <c r="I8" s="150"/>
      <c r="J8" s="150"/>
      <c r="K8" s="150"/>
      <c r="L8" s="151"/>
    </row>
    <row r="9" spans="1:13" ht="38.25" customHeight="1" thickBot="1" x14ac:dyDescent="0.35">
      <c r="B9" s="22"/>
      <c r="C9" s="22"/>
      <c r="D9" s="23"/>
      <c r="E9" s="24"/>
      <c r="F9" s="24"/>
      <c r="G9" s="24"/>
      <c r="H9" s="23"/>
      <c r="I9" s="23"/>
      <c r="J9" s="25">
        <f>+E10/1.31</f>
        <v>0</v>
      </c>
      <c r="K9" s="23"/>
      <c r="L9" s="23"/>
    </row>
    <row r="10" spans="1:13" ht="15" customHeight="1" x14ac:dyDescent="0.3">
      <c r="A10" s="1"/>
      <c r="B10" s="152" t="s">
        <v>62</v>
      </c>
      <c r="C10" s="153"/>
      <c r="D10" s="154"/>
      <c r="E10" s="26"/>
      <c r="F10" s="155">
        <v>613170000</v>
      </c>
      <c r="G10" s="156"/>
      <c r="H10" s="88"/>
      <c r="I10" s="27" t="s">
        <v>61</v>
      </c>
      <c r="J10" s="85">
        <f ca="1">TODAY()</f>
        <v>45880</v>
      </c>
      <c r="K10" s="86"/>
      <c r="L10" s="87"/>
    </row>
    <row r="11" spans="1:13" ht="15" customHeight="1" thickBot="1" x14ac:dyDescent="0.35">
      <c r="A11" s="89"/>
      <c r="B11" s="157" t="s">
        <v>60</v>
      </c>
      <c r="C11" s="158"/>
      <c r="D11" s="159"/>
      <c r="E11" s="29">
        <v>3</v>
      </c>
      <c r="F11" s="160" t="s">
        <v>59</v>
      </c>
      <c r="G11" s="161"/>
      <c r="H11" s="84"/>
      <c r="I11" s="30" t="s">
        <v>58</v>
      </c>
      <c r="J11" s="162" t="str">
        <f>IF('[117]DATOS ENTRADA'!C9=0,"",'[117]DATOS ENTRADA'!C9)</f>
        <v>-</v>
      </c>
      <c r="K11" s="162"/>
      <c r="L11" s="163"/>
    </row>
    <row r="12" spans="1:13" ht="7.5" customHeight="1" x14ac:dyDescent="0.3">
      <c r="A12" s="89"/>
      <c r="B12" s="31"/>
      <c r="C12" s="28"/>
      <c r="D12" s="28"/>
      <c r="E12" s="28"/>
      <c r="F12" s="28"/>
      <c r="G12" s="28"/>
      <c r="H12" s="28"/>
      <c r="I12" s="28"/>
      <c r="J12" s="28"/>
      <c r="K12" s="28"/>
      <c r="L12" s="28"/>
    </row>
    <row r="13" spans="1:13" s="10" customFormat="1" ht="13.5" customHeight="1" x14ac:dyDescent="0.3">
      <c r="A13" s="171" t="s">
        <v>82</v>
      </c>
      <c r="B13" s="172" t="s">
        <v>18</v>
      </c>
      <c r="C13" s="173" t="s">
        <v>57</v>
      </c>
      <c r="D13" s="173"/>
      <c r="E13" s="173"/>
      <c r="F13" s="173"/>
      <c r="G13" s="173"/>
      <c r="H13" s="173"/>
      <c r="I13" s="173"/>
      <c r="J13" s="173"/>
      <c r="K13" s="173"/>
      <c r="L13" s="173"/>
      <c r="M13" s="82"/>
    </row>
    <row r="14" spans="1:13" s="3" customFormat="1" ht="13.5" customHeight="1" x14ac:dyDescent="0.3">
      <c r="A14" s="171"/>
      <c r="B14" s="172"/>
      <c r="C14" s="174" t="s">
        <v>56</v>
      </c>
      <c r="D14" s="175"/>
      <c r="E14" s="175"/>
      <c r="F14" s="175"/>
      <c r="G14" s="175"/>
      <c r="H14" s="175"/>
      <c r="I14" s="175"/>
      <c r="J14" s="175"/>
      <c r="K14" s="175"/>
      <c r="L14" s="176"/>
    </row>
    <row r="15" spans="1:13" s="13" customFormat="1" ht="20.399999999999999" x14ac:dyDescent="0.3">
      <c r="A15" s="171"/>
      <c r="B15" s="172"/>
      <c r="C15" s="172" t="s">
        <v>55</v>
      </c>
      <c r="D15" s="172"/>
      <c r="E15" s="68" t="s">
        <v>54</v>
      </c>
      <c r="F15" s="172" t="s">
        <v>53</v>
      </c>
      <c r="G15" s="172" t="s">
        <v>52</v>
      </c>
      <c r="H15" s="172"/>
      <c r="I15" s="68" t="s">
        <v>51</v>
      </c>
      <c r="J15" s="68" t="s">
        <v>50</v>
      </c>
      <c r="K15" s="68" t="s">
        <v>32</v>
      </c>
      <c r="L15" s="68" t="s">
        <v>49</v>
      </c>
    </row>
    <row r="16" spans="1:13" s="13" customFormat="1" ht="10.5" customHeight="1" x14ac:dyDescent="0.3">
      <c r="A16" s="171"/>
      <c r="B16" s="172"/>
      <c r="C16" s="172"/>
      <c r="D16" s="172"/>
      <c r="E16" s="69" t="s">
        <v>48</v>
      </c>
      <c r="F16" s="172"/>
      <c r="G16" s="177" t="s">
        <v>47</v>
      </c>
      <c r="H16" s="177"/>
      <c r="I16" s="69" t="s">
        <v>46</v>
      </c>
      <c r="J16" s="69" t="s">
        <v>45</v>
      </c>
      <c r="K16" s="69" t="s">
        <v>44</v>
      </c>
      <c r="L16" s="69" t="s">
        <v>43</v>
      </c>
    </row>
    <row r="17" spans="1:15" s="14" customFormat="1" ht="10.199999999999999" x14ac:dyDescent="0.3">
      <c r="A17" s="108"/>
      <c r="B17" s="32">
        <v>1.1000000000000001</v>
      </c>
      <c r="C17" s="34" t="s">
        <v>42</v>
      </c>
      <c r="D17" s="35"/>
      <c r="E17" s="36"/>
      <c r="F17" s="36"/>
      <c r="G17" s="36"/>
      <c r="H17" s="36"/>
      <c r="I17" s="36"/>
      <c r="J17" s="36"/>
      <c r="K17" s="36"/>
      <c r="L17" s="37"/>
    </row>
    <row r="18" spans="1:15" s="3" customFormat="1" ht="10.199999999999999" x14ac:dyDescent="0.3">
      <c r="A18" s="109">
        <v>100148</v>
      </c>
      <c r="B18" s="38">
        <v>1.101</v>
      </c>
      <c r="C18" s="166" t="s">
        <v>83</v>
      </c>
      <c r="D18" s="167"/>
      <c r="E18" s="39">
        <v>1</v>
      </c>
      <c r="F18" s="39">
        <v>6</v>
      </c>
      <c r="G18" s="168">
        <v>0.2</v>
      </c>
      <c r="H18" s="169"/>
      <c r="I18" s="78">
        <v>7332502</v>
      </c>
      <c r="J18" s="51">
        <v>1.54</v>
      </c>
      <c r="K18" s="41">
        <f>+E11</f>
        <v>3</v>
      </c>
      <c r="L18" s="42">
        <f>+ROUND(E18*G18*I18*J18*K18,2)</f>
        <v>6775231.8499999996</v>
      </c>
      <c r="M18" s="10"/>
    </row>
    <row r="19" spans="1:15" s="3" customFormat="1" ht="10.199999999999999" x14ac:dyDescent="0.3">
      <c r="A19" s="109">
        <v>100150</v>
      </c>
      <c r="B19" s="38">
        <v>1.101</v>
      </c>
      <c r="C19" s="166" t="s">
        <v>84</v>
      </c>
      <c r="D19" s="167"/>
      <c r="E19" s="39">
        <v>1</v>
      </c>
      <c r="F19" s="39">
        <v>8</v>
      </c>
      <c r="G19" s="168">
        <v>1</v>
      </c>
      <c r="H19" s="169"/>
      <c r="I19" s="78">
        <v>5185684</v>
      </c>
      <c r="J19" s="51">
        <v>1.54</v>
      </c>
      <c r="K19" s="41">
        <f>+E11</f>
        <v>3</v>
      </c>
      <c r="L19" s="42">
        <f>+ROUND(E19*G19*I19*J19*K19,2)</f>
        <v>23957860.079999998</v>
      </c>
      <c r="M19" s="10"/>
    </row>
    <row r="20" spans="1:15" s="3" customFormat="1" ht="10.199999999999999" x14ac:dyDescent="0.3">
      <c r="A20" s="109">
        <v>100150</v>
      </c>
      <c r="B20" s="38">
        <f>B18+0.001</f>
        <v>1.1019999999999999</v>
      </c>
      <c r="C20" s="166" t="s">
        <v>85</v>
      </c>
      <c r="D20" s="167"/>
      <c r="E20" s="39">
        <v>1</v>
      </c>
      <c r="F20" s="39">
        <v>8</v>
      </c>
      <c r="G20" s="164">
        <v>0.2</v>
      </c>
      <c r="H20" s="165"/>
      <c r="I20" s="78">
        <v>5185684</v>
      </c>
      <c r="J20" s="51">
        <v>1.54</v>
      </c>
      <c r="K20" s="41">
        <f>+E11</f>
        <v>3</v>
      </c>
      <c r="L20" s="42">
        <f>+ROUND(E20*G20*I20*J20*K20,2)</f>
        <v>4791572.0199999996</v>
      </c>
      <c r="M20" s="82"/>
    </row>
    <row r="21" spans="1:15" s="3" customFormat="1" ht="10.199999999999999" x14ac:dyDescent="0.3">
      <c r="A21" s="109">
        <v>100150</v>
      </c>
      <c r="B21" s="38">
        <f>B20+0.001</f>
        <v>1.1029999999999998</v>
      </c>
      <c r="C21" s="166" t="s">
        <v>86</v>
      </c>
      <c r="D21" s="167"/>
      <c r="E21" s="39">
        <v>1</v>
      </c>
      <c r="F21" s="39">
        <v>8</v>
      </c>
      <c r="G21" s="164">
        <v>0.2</v>
      </c>
      <c r="H21" s="165"/>
      <c r="I21" s="78">
        <v>5185684</v>
      </c>
      <c r="J21" s="51">
        <v>1.54</v>
      </c>
      <c r="K21" s="41">
        <f>+E11</f>
        <v>3</v>
      </c>
      <c r="L21" s="42">
        <f>+ROUND(E21*G21*I21*J21*K21,2)</f>
        <v>4791572.0199999996</v>
      </c>
      <c r="M21" s="10"/>
    </row>
    <row r="22" spans="1:15" s="3" customFormat="1" ht="10.199999999999999" x14ac:dyDescent="0.3">
      <c r="A22" s="109">
        <v>100150</v>
      </c>
      <c r="B22" s="38">
        <f>B21+0.001</f>
        <v>1.1039999999999996</v>
      </c>
      <c r="C22" s="166" t="s">
        <v>87</v>
      </c>
      <c r="D22" s="167"/>
      <c r="E22" s="39">
        <v>1</v>
      </c>
      <c r="F22" s="39">
        <v>8</v>
      </c>
      <c r="G22" s="164">
        <v>0.2</v>
      </c>
      <c r="H22" s="165"/>
      <c r="I22" s="78">
        <v>5185684</v>
      </c>
      <c r="J22" s="51">
        <v>1.54</v>
      </c>
      <c r="K22" s="41">
        <f>+E11</f>
        <v>3</v>
      </c>
      <c r="L22" s="42">
        <f>+ROUND(E22*G22*I22*J22*K22,2)</f>
        <v>4791572.0199999996</v>
      </c>
      <c r="M22" s="10"/>
    </row>
    <row r="23" spans="1:15" s="14" customFormat="1" ht="10.199999999999999" x14ac:dyDescent="0.3">
      <c r="A23" s="110"/>
      <c r="B23" s="32">
        <v>1.2</v>
      </c>
      <c r="C23" s="76" t="s">
        <v>41</v>
      </c>
      <c r="D23" s="35"/>
      <c r="E23" s="36"/>
      <c r="F23" s="36"/>
      <c r="G23" s="36"/>
      <c r="H23" s="36"/>
      <c r="I23" s="79"/>
      <c r="J23" s="44"/>
      <c r="K23" s="36"/>
      <c r="L23" s="37"/>
    </row>
    <row r="24" spans="1:15" s="14" customFormat="1" ht="22.5" customHeight="1" x14ac:dyDescent="0.3">
      <c r="A24" s="111" t="s">
        <v>88</v>
      </c>
      <c r="B24" s="32">
        <v>1.2019999999999997</v>
      </c>
      <c r="C24" s="166" t="s">
        <v>80</v>
      </c>
      <c r="D24" s="178"/>
      <c r="E24" s="45">
        <v>1</v>
      </c>
      <c r="F24" s="45" t="s">
        <v>31</v>
      </c>
      <c r="G24" s="179">
        <v>0.2</v>
      </c>
      <c r="H24" s="169"/>
      <c r="I24" s="78">
        <v>3977221</v>
      </c>
      <c r="J24" s="51">
        <v>1.54</v>
      </c>
      <c r="K24" s="41">
        <f>+E11</f>
        <v>3</v>
      </c>
      <c r="L24" s="42">
        <f>ROUND(E24*G24*I24*J24*K24,2)</f>
        <v>3674952.2</v>
      </c>
    </row>
    <row r="25" spans="1:15" s="14" customFormat="1" ht="22.5" customHeight="1" x14ac:dyDescent="0.3">
      <c r="A25" s="111" t="s">
        <v>109</v>
      </c>
      <c r="B25" s="32">
        <v>1.2029999999999996</v>
      </c>
      <c r="C25" s="166" t="s">
        <v>110</v>
      </c>
      <c r="D25" s="178"/>
      <c r="E25" s="45">
        <v>1</v>
      </c>
      <c r="F25" s="45" t="s">
        <v>31</v>
      </c>
      <c r="G25" s="179">
        <v>0.2</v>
      </c>
      <c r="H25" s="169"/>
      <c r="I25" s="78">
        <v>2052649</v>
      </c>
      <c r="J25" s="51">
        <v>1.54</v>
      </c>
      <c r="K25" s="41">
        <f>+E11</f>
        <v>3</v>
      </c>
      <c r="L25" s="42">
        <f>ROUND(E25*G25*I25*J25*K25,2)</f>
        <v>1896647.6799999999</v>
      </c>
    </row>
    <row r="26" spans="1:15" s="3" customFormat="1" ht="10.199999999999999" x14ac:dyDescent="0.3">
      <c r="A26" s="112"/>
      <c r="B26" s="46"/>
      <c r="C26" s="182" t="s">
        <v>40</v>
      </c>
      <c r="D26" s="182"/>
      <c r="E26" s="182"/>
      <c r="F26" s="182"/>
      <c r="G26" s="182"/>
      <c r="H26" s="182"/>
      <c r="I26" s="182"/>
      <c r="J26" s="182"/>
      <c r="K26" s="182"/>
      <c r="L26" s="47">
        <f>SUM(L18:L25)</f>
        <v>50679407.869999997</v>
      </c>
    </row>
    <row r="27" spans="1:15" s="3" customFormat="1" ht="9.75" customHeight="1" x14ac:dyDescent="0.3">
      <c r="A27" s="112"/>
      <c r="B27" s="48"/>
      <c r="C27" s="183"/>
      <c r="D27" s="183"/>
      <c r="E27" s="183"/>
      <c r="F27" s="183"/>
      <c r="G27" s="183"/>
      <c r="H27" s="183"/>
      <c r="I27" s="183"/>
      <c r="J27" s="183"/>
      <c r="K27" s="183"/>
      <c r="L27" s="183"/>
    </row>
    <row r="28" spans="1:15" s="12" customFormat="1" ht="20.399999999999999" x14ac:dyDescent="0.3">
      <c r="A28" s="113" t="s">
        <v>39</v>
      </c>
      <c r="B28" s="68">
        <v>2</v>
      </c>
      <c r="C28" s="173" t="s">
        <v>38</v>
      </c>
      <c r="D28" s="173"/>
      <c r="E28" s="70" t="s">
        <v>37</v>
      </c>
      <c r="F28" s="68" t="s">
        <v>36</v>
      </c>
      <c r="G28" s="184" t="s">
        <v>35</v>
      </c>
      <c r="H28" s="184"/>
      <c r="I28" s="68" t="s">
        <v>34</v>
      </c>
      <c r="J28" s="68" t="s">
        <v>33</v>
      </c>
      <c r="K28" s="68" t="s">
        <v>32</v>
      </c>
      <c r="L28" s="68" t="s">
        <v>12</v>
      </c>
      <c r="O28" s="77"/>
    </row>
    <row r="29" spans="1:15" s="3" customFormat="1" ht="27" customHeight="1" x14ac:dyDescent="0.3">
      <c r="A29" s="109">
        <f>[118]TABLAS!A40</f>
        <v>9576</v>
      </c>
      <c r="B29" s="50">
        <f>B28+0.001</f>
        <v>2.0009999999999999</v>
      </c>
      <c r="C29" s="185" t="s">
        <v>106</v>
      </c>
      <c r="D29" s="185"/>
      <c r="E29" s="33">
        <v>1</v>
      </c>
      <c r="F29" s="15">
        <v>71</v>
      </c>
      <c r="G29" s="186">
        <v>0.3</v>
      </c>
      <c r="H29" s="186"/>
      <c r="I29" s="51">
        <f>F29*G29*E29</f>
        <v>21.3</v>
      </c>
      <c r="J29" s="80">
        <v>51916</v>
      </c>
      <c r="K29" s="41">
        <f>+E11</f>
        <v>3</v>
      </c>
      <c r="L29" s="40">
        <f>ROUND(J29*I29*K29,2)</f>
        <v>3317432.4</v>
      </c>
    </row>
    <row r="30" spans="1:15" s="3" customFormat="1" ht="16.5" customHeight="1" x14ac:dyDescent="0.3">
      <c r="A30" s="109">
        <f>[118]TABLAS!A42</f>
        <v>9578</v>
      </c>
      <c r="B30" s="50">
        <f>+B29+0.001</f>
        <v>2.0019999999999998</v>
      </c>
      <c r="C30" s="185" t="s">
        <v>107</v>
      </c>
      <c r="D30" s="185"/>
      <c r="E30" s="33">
        <v>1</v>
      </c>
      <c r="F30" s="33" t="s">
        <v>31</v>
      </c>
      <c r="G30" s="186">
        <v>0.3</v>
      </c>
      <c r="H30" s="186"/>
      <c r="I30" s="33" t="s">
        <v>31</v>
      </c>
      <c r="J30" s="80">
        <v>1199778</v>
      </c>
      <c r="K30" s="41">
        <f>+E11</f>
        <v>3</v>
      </c>
      <c r="L30" s="40">
        <f>ROUND(J30*G30*K30,2)</f>
        <v>1079800.2</v>
      </c>
    </row>
    <row r="31" spans="1:15" s="3" customFormat="1" ht="27.75" customHeight="1" x14ac:dyDescent="0.3">
      <c r="A31" s="109">
        <f>[118]TABLAS!A50</f>
        <v>9456</v>
      </c>
      <c r="B31" s="50">
        <f>B30+0.001</f>
        <v>2.0029999999999997</v>
      </c>
      <c r="C31" s="185" t="s">
        <v>108</v>
      </c>
      <c r="D31" s="185"/>
      <c r="E31" s="45">
        <v>1</v>
      </c>
      <c r="F31" s="33" t="s">
        <v>31</v>
      </c>
      <c r="G31" s="186">
        <v>0.3</v>
      </c>
      <c r="H31" s="186"/>
      <c r="I31" s="33" t="s">
        <v>31</v>
      </c>
      <c r="J31" s="80">
        <v>6264000</v>
      </c>
      <c r="K31" s="41">
        <f>+E11</f>
        <v>3</v>
      </c>
      <c r="L31" s="40">
        <f>ROUND(J31*G31*K31,2)</f>
        <v>5637600</v>
      </c>
    </row>
    <row r="32" spans="1:15" s="3" customFormat="1" ht="10.199999999999999" x14ac:dyDescent="0.3">
      <c r="A32" s="90"/>
      <c r="B32" s="46"/>
      <c r="C32" s="43" t="s">
        <v>30</v>
      </c>
      <c r="D32" s="36"/>
      <c r="E32" s="36"/>
      <c r="F32" s="36"/>
      <c r="G32" s="36"/>
      <c r="H32" s="36"/>
      <c r="I32" s="36"/>
      <c r="J32" s="36"/>
      <c r="K32" s="52"/>
      <c r="L32" s="47">
        <f>SUM(L29:L31)</f>
        <v>10034832.6</v>
      </c>
    </row>
    <row r="33" spans="1:13" s="3" customFormat="1" ht="9.75" customHeight="1" x14ac:dyDescent="0.3">
      <c r="A33" s="90"/>
      <c r="B33" s="46"/>
      <c r="C33" s="187"/>
      <c r="D33" s="187"/>
      <c r="E33" s="187"/>
      <c r="F33" s="187"/>
      <c r="G33" s="187"/>
      <c r="H33" s="187"/>
      <c r="I33" s="187"/>
      <c r="J33" s="187"/>
      <c r="K33" s="187"/>
      <c r="L33" s="187"/>
    </row>
    <row r="34" spans="1:13" s="3" customFormat="1" ht="10.199999999999999" x14ac:dyDescent="0.3">
      <c r="A34" s="90"/>
      <c r="B34" s="46"/>
      <c r="C34" s="43" t="s">
        <v>29</v>
      </c>
      <c r="D34" s="36"/>
      <c r="E34" s="36"/>
      <c r="F34" s="36"/>
      <c r="G34" s="36"/>
      <c r="H34" s="36"/>
      <c r="I34" s="36"/>
      <c r="J34" s="36"/>
      <c r="K34" s="52"/>
      <c r="L34" s="47">
        <f>(L26+L32)</f>
        <v>60714240.469999999</v>
      </c>
    </row>
    <row r="35" spans="1:13" s="3" customFormat="1" x14ac:dyDescent="0.3">
      <c r="A35" s="90"/>
      <c r="B35" s="46"/>
      <c r="C35" s="43" t="s">
        <v>28</v>
      </c>
      <c r="D35" s="36"/>
      <c r="E35" s="36"/>
      <c r="F35" s="36"/>
      <c r="G35" s="36"/>
      <c r="H35" s="36"/>
      <c r="I35" s="36"/>
      <c r="J35" s="36"/>
      <c r="K35" s="52"/>
      <c r="L35" s="53">
        <f>+L34/446754098.41</f>
        <v>0.13590080244609343</v>
      </c>
    </row>
    <row r="36" spans="1:13" s="3" customFormat="1" ht="7.5" customHeight="1" x14ac:dyDescent="0.3">
      <c r="A36" s="90"/>
      <c r="B36" s="46"/>
      <c r="C36" s="54"/>
      <c r="D36" s="54"/>
      <c r="E36" s="54"/>
      <c r="F36" s="54"/>
      <c r="G36" s="170"/>
      <c r="H36" s="170"/>
      <c r="I36" s="54"/>
      <c r="J36" s="54"/>
      <c r="K36" s="54"/>
      <c r="L36" s="55"/>
    </row>
    <row r="37" spans="1:13" s="3" customFormat="1" ht="7.5" customHeight="1" x14ac:dyDescent="0.3">
      <c r="A37" s="4"/>
      <c r="B37" s="46"/>
      <c r="C37" s="54"/>
      <c r="D37" s="54"/>
      <c r="E37" s="54"/>
      <c r="F37" s="54"/>
      <c r="G37" s="170"/>
      <c r="H37" s="170"/>
      <c r="I37" s="54"/>
      <c r="J37" s="54"/>
      <c r="K37" s="54"/>
      <c r="L37" s="55"/>
    </row>
    <row r="38" spans="1:13" s="3" customFormat="1" ht="12.75" customHeight="1" x14ac:dyDescent="0.3">
      <c r="A38" s="114"/>
      <c r="B38" s="173" t="s">
        <v>72</v>
      </c>
      <c r="C38" s="173"/>
      <c r="D38" s="173"/>
      <c r="E38" s="173"/>
      <c r="F38" s="173"/>
      <c r="G38" s="173"/>
      <c r="H38" s="173"/>
      <c r="I38" s="173"/>
      <c r="J38" s="173"/>
      <c r="K38" s="173"/>
      <c r="L38" s="173"/>
    </row>
    <row r="39" spans="1:13" s="11" customFormat="1" ht="10.199999999999999" x14ac:dyDescent="0.3">
      <c r="A39" s="115"/>
      <c r="B39" s="70">
        <v>3.1</v>
      </c>
      <c r="C39" s="198" t="s">
        <v>27</v>
      </c>
      <c r="D39" s="198"/>
      <c r="E39" s="198"/>
      <c r="F39" s="198"/>
      <c r="G39" s="198"/>
      <c r="H39" s="198"/>
      <c r="I39" s="198"/>
      <c r="J39" s="198"/>
      <c r="K39" s="198"/>
      <c r="L39" s="198"/>
    </row>
    <row r="40" spans="1:13" s="11" customFormat="1" ht="10.199999999999999" x14ac:dyDescent="0.3">
      <c r="A40" s="115"/>
      <c r="B40" s="32" t="s">
        <v>18</v>
      </c>
      <c r="C40" s="199" t="s">
        <v>17</v>
      </c>
      <c r="D40" s="200"/>
      <c r="E40" s="56"/>
      <c r="F40" s="57"/>
      <c r="G40" s="201"/>
      <c r="H40" s="201"/>
      <c r="I40" s="58"/>
      <c r="J40" s="199" t="s">
        <v>26</v>
      </c>
      <c r="K40" s="202"/>
      <c r="L40" s="49" t="s">
        <v>12</v>
      </c>
    </row>
    <row r="41" spans="1:13" s="3" customFormat="1" ht="10.199999999999999" x14ac:dyDescent="0.3">
      <c r="A41" s="115"/>
      <c r="B41" s="38">
        <f>B39+0.001</f>
        <v>3.101</v>
      </c>
      <c r="C41" s="59" t="s">
        <v>25</v>
      </c>
      <c r="D41" s="60"/>
      <c r="E41" s="60"/>
      <c r="F41" s="60"/>
      <c r="G41" s="60"/>
      <c r="H41" s="60"/>
      <c r="I41" s="61"/>
      <c r="J41" s="203">
        <v>0.05</v>
      </c>
      <c r="K41" s="204"/>
      <c r="L41" s="62">
        <f>+ROUND(($F$10)*J41,2)</f>
        <v>30658500</v>
      </c>
    </row>
    <row r="42" spans="1:13" s="3" customFormat="1" ht="10.199999999999999" x14ac:dyDescent="0.3">
      <c r="A42" s="115"/>
      <c r="B42" s="38">
        <f>B41+0.001</f>
        <v>3.1019999999999999</v>
      </c>
      <c r="C42" s="59" t="s">
        <v>24</v>
      </c>
      <c r="D42" s="60"/>
      <c r="E42" s="60"/>
      <c r="F42" s="60"/>
      <c r="G42" s="60"/>
      <c r="H42" s="60"/>
      <c r="I42" s="61"/>
      <c r="J42" s="203">
        <f>6.9/1000</f>
        <v>6.9000000000000008E-3</v>
      </c>
      <c r="K42" s="204"/>
      <c r="L42" s="62">
        <f>+ROUND(($F$10)*J42,2)</f>
        <v>4230873</v>
      </c>
    </row>
    <row r="43" spans="1:13" s="3" customFormat="1" ht="10.199999999999999" x14ac:dyDescent="0.3">
      <c r="A43" s="115"/>
      <c r="B43" s="38">
        <f>B42+0.001</f>
        <v>3.1029999999999998</v>
      </c>
      <c r="C43" s="59" t="s">
        <v>23</v>
      </c>
      <c r="D43" s="60"/>
      <c r="E43" s="60"/>
      <c r="F43" s="60"/>
      <c r="G43" s="60"/>
      <c r="H43" s="60"/>
      <c r="I43" s="61"/>
      <c r="J43" s="203">
        <f>(4/1000)</f>
        <v>4.0000000000000001E-3</v>
      </c>
      <c r="K43" s="204"/>
      <c r="L43" s="62">
        <f>+ROUND((F10-L41-L42-L44-L45)*J43,2)</f>
        <v>2251805.5099999998</v>
      </c>
    </row>
    <row r="44" spans="1:13" s="3" customFormat="1" ht="10.199999999999999" x14ac:dyDescent="0.3">
      <c r="A44" s="115"/>
      <c r="B44" s="38">
        <f>B43+0.001</f>
        <v>3.1039999999999996</v>
      </c>
      <c r="C44" s="59" t="s">
        <v>22</v>
      </c>
      <c r="D44" s="60"/>
      <c r="E44" s="60"/>
      <c r="F44" s="60"/>
      <c r="G44" s="60"/>
      <c r="H44" s="60"/>
      <c r="I44" s="61"/>
      <c r="J44" s="203">
        <v>0.02</v>
      </c>
      <c r="K44" s="204"/>
      <c r="L44" s="62">
        <f>+ROUND(($F$10)*J44,2)</f>
        <v>12263400</v>
      </c>
    </row>
    <row r="45" spans="1:13" s="3" customFormat="1" ht="10.199999999999999" x14ac:dyDescent="0.3">
      <c r="A45" s="115"/>
      <c r="B45" s="38">
        <f>B44+0.001</f>
        <v>3.1049999999999995</v>
      </c>
      <c r="C45" s="59" t="s">
        <v>21</v>
      </c>
      <c r="D45" s="60"/>
      <c r="E45" s="60"/>
      <c r="F45" s="60"/>
      <c r="G45" s="60"/>
      <c r="H45" s="60"/>
      <c r="I45" s="61"/>
      <c r="J45" s="203">
        <v>5.0000000000000001E-3</v>
      </c>
      <c r="K45" s="204"/>
      <c r="L45" s="62">
        <f>+ROUND(($F$10)*J45,2)</f>
        <v>3065850</v>
      </c>
    </row>
    <row r="46" spans="1:13" s="3" customFormat="1" ht="10.199999999999999" x14ac:dyDescent="0.3">
      <c r="A46" s="115"/>
      <c r="B46" s="119">
        <v>3.1059999999999999</v>
      </c>
      <c r="C46" s="125" t="s">
        <v>111</v>
      </c>
      <c r="D46" s="125"/>
      <c r="E46" s="125"/>
      <c r="F46" s="125"/>
      <c r="G46" s="125"/>
      <c r="H46" s="125"/>
      <c r="I46" s="125"/>
      <c r="J46" s="126">
        <v>5.0000000000000001E-4</v>
      </c>
      <c r="K46" s="127"/>
      <c r="L46" s="122">
        <f>+ROUND(($F$10)*J46,2)</f>
        <v>306585</v>
      </c>
    </row>
    <row r="47" spans="1:13" s="3" customFormat="1" ht="10.199999999999999" x14ac:dyDescent="0.3">
      <c r="A47" s="115"/>
      <c r="B47" s="46"/>
      <c r="C47" s="195" t="s">
        <v>20</v>
      </c>
      <c r="D47" s="196"/>
      <c r="E47" s="196"/>
      <c r="F47" s="196"/>
      <c r="G47" s="196"/>
      <c r="H47" s="196"/>
      <c r="I47" s="196"/>
      <c r="J47" s="196"/>
      <c r="K47" s="197"/>
      <c r="L47" s="47">
        <f>SUM(L41:L46)</f>
        <v>52777013.509999998</v>
      </c>
      <c r="M47" s="17"/>
    </row>
    <row r="48" spans="1:13" s="3" customFormat="1" ht="10.199999999999999" x14ac:dyDescent="0.3">
      <c r="A48" s="115"/>
      <c r="B48" s="46"/>
      <c r="C48" s="63"/>
      <c r="D48" s="63"/>
      <c r="E48" s="63"/>
      <c r="F48" s="63"/>
      <c r="G48" s="63"/>
      <c r="H48" s="63"/>
      <c r="I48" s="63"/>
      <c r="J48" s="63"/>
      <c r="K48" s="63"/>
      <c r="L48" s="63"/>
    </row>
    <row r="49" spans="1:15" s="3" customFormat="1" ht="10.199999999999999" x14ac:dyDescent="0.3">
      <c r="A49" s="115"/>
      <c r="B49" s="70">
        <f>B39+0.1</f>
        <v>3.2</v>
      </c>
      <c r="C49" s="189" t="s">
        <v>19</v>
      </c>
      <c r="D49" s="189"/>
      <c r="E49" s="189"/>
      <c r="F49" s="189"/>
      <c r="G49" s="189"/>
      <c r="H49" s="189"/>
      <c r="I49" s="189"/>
      <c r="J49" s="189"/>
      <c r="K49" s="189"/>
      <c r="L49" s="189"/>
    </row>
    <row r="50" spans="1:15" s="10" customFormat="1" ht="20.399999999999999" x14ac:dyDescent="0.3">
      <c r="A50" s="115"/>
      <c r="B50" s="68" t="s">
        <v>18</v>
      </c>
      <c r="C50" s="184" t="s">
        <v>17</v>
      </c>
      <c r="D50" s="184"/>
      <c r="E50" s="190" t="s">
        <v>16</v>
      </c>
      <c r="F50" s="191"/>
      <c r="G50" s="192" t="s">
        <v>15</v>
      </c>
      <c r="H50" s="193"/>
      <c r="I50" s="68" t="s">
        <v>14</v>
      </c>
      <c r="J50" s="192" t="s">
        <v>13</v>
      </c>
      <c r="K50" s="193"/>
      <c r="L50" s="70" t="s">
        <v>12</v>
      </c>
    </row>
    <row r="51" spans="1:15" s="3" customFormat="1" ht="12.75" customHeight="1" x14ac:dyDescent="0.3">
      <c r="A51" s="115"/>
      <c r="B51" s="119">
        <f>B49+0.001</f>
        <v>3.2010000000000001</v>
      </c>
      <c r="C51" s="120" t="s">
        <v>11</v>
      </c>
      <c r="D51" s="194" t="s">
        <v>10</v>
      </c>
      <c r="E51" s="180">
        <f>+F10</f>
        <v>613170000</v>
      </c>
      <c r="F51" s="181"/>
      <c r="G51" s="188">
        <v>0.1</v>
      </c>
      <c r="H51" s="188"/>
      <c r="I51" s="121">
        <v>9</v>
      </c>
      <c r="J51" s="126">
        <v>4.0000000000000001E-3</v>
      </c>
      <c r="K51" s="127"/>
      <c r="L51" s="122">
        <f>(((((E51*G51)*J51)/12)*I51))*1.19</f>
        <v>218901.69</v>
      </c>
    </row>
    <row r="52" spans="1:15" s="3" customFormat="1" ht="12.75" customHeight="1" x14ac:dyDescent="0.3">
      <c r="A52" s="115"/>
      <c r="B52" s="119">
        <v>3.202</v>
      </c>
      <c r="C52" s="120" t="s">
        <v>9</v>
      </c>
      <c r="D52" s="194"/>
      <c r="E52" s="180">
        <f>+E51</f>
        <v>613170000</v>
      </c>
      <c r="F52" s="181"/>
      <c r="G52" s="188">
        <v>0.05</v>
      </c>
      <c r="H52" s="188"/>
      <c r="I52" s="121">
        <v>39</v>
      </c>
      <c r="J52" s="126">
        <v>3.0000000000000001E-3</v>
      </c>
      <c r="K52" s="127"/>
      <c r="L52" s="122">
        <f>(((((E52*G52)*J52)/12)*I52))*1.19</f>
        <v>355715.24624999997</v>
      </c>
    </row>
    <row r="53" spans="1:15" s="3" customFormat="1" ht="10.199999999999999" x14ac:dyDescent="0.3">
      <c r="A53" s="115"/>
      <c r="B53" s="119">
        <v>3.2029999999999998</v>
      </c>
      <c r="C53" s="120" t="s">
        <v>113</v>
      </c>
      <c r="D53" s="194"/>
      <c r="E53" s="180">
        <f>+E52</f>
        <v>613170000</v>
      </c>
      <c r="F53" s="181"/>
      <c r="G53" s="188">
        <v>0.3</v>
      </c>
      <c r="H53" s="188"/>
      <c r="I53" s="121">
        <f>12*2</f>
        <v>24</v>
      </c>
      <c r="J53" s="126">
        <v>4.0000000000000001E-3</v>
      </c>
      <c r="K53" s="127"/>
      <c r="L53" s="122">
        <f>(((((E53*G53)*J53)/12)*I53))*1.19</f>
        <v>1751213.52</v>
      </c>
      <c r="O53" s="118"/>
    </row>
    <row r="54" spans="1:15" s="3" customFormat="1" ht="27" customHeight="1" x14ac:dyDescent="0.3">
      <c r="A54" s="115"/>
      <c r="B54" s="119">
        <f t="shared" ref="B54" si="0">B52+0.001</f>
        <v>3.2029999999999998</v>
      </c>
      <c r="C54" s="123" t="s">
        <v>8</v>
      </c>
      <c r="D54" s="124" t="s">
        <v>7</v>
      </c>
      <c r="E54" s="180">
        <f>200*1423500</f>
        <v>284700000</v>
      </c>
      <c r="F54" s="181"/>
      <c r="G54" s="188" t="s">
        <v>112</v>
      </c>
      <c r="H54" s="188"/>
      <c r="I54" s="121">
        <v>3</v>
      </c>
      <c r="J54" s="126">
        <v>4.0000000000000001E-3</v>
      </c>
      <c r="K54" s="127"/>
      <c r="L54" s="122">
        <f>((((E54*J54)/12)*I54))*1.19</f>
        <v>338793</v>
      </c>
      <c r="M54" s="10"/>
    </row>
    <row r="55" spans="1:15" x14ac:dyDescent="0.3">
      <c r="A55" s="116"/>
      <c r="B55" s="31"/>
      <c r="C55" s="28"/>
      <c r="D55" s="28"/>
      <c r="E55" s="28"/>
      <c r="F55" s="28"/>
      <c r="G55" s="28"/>
      <c r="H55" s="28"/>
      <c r="I55" s="28"/>
      <c r="J55" s="28"/>
      <c r="K55" s="28"/>
      <c r="L55" s="28"/>
    </row>
    <row r="56" spans="1:15" s="3" customFormat="1" ht="10.199999999999999" x14ac:dyDescent="0.3">
      <c r="A56" s="115"/>
      <c r="B56" s="46"/>
      <c r="C56" s="195" t="s">
        <v>6</v>
      </c>
      <c r="D56" s="196"/>
      <c r="E56" s="196"/>
      <c r="F56" s="196"/>
      <c r="G56" s="196"/>
      <c r="H56" s="196"/>
      <c r="I56" s="196"/>
      <c r="J56" s="196"/>
      <c r="K56" s="197"/>
      <c r="L56" s="47">
        <f>ROUND(SUM(L51:L54),0)</f>
        <v>2664623</v>
      </c>
    </row>
    <row r="57" spans="1:15" s="3" customFormat="1" ht="10.199999999999999" x14ac:dyDescent="0.3">
      <c r="A57" s="4"/>
      <c r="B57" s="46"/>
      <c r="C57" s="187"/>
      <c r="D57" s="187"/>
      <c r="E57" s="187"/>
      <c r="F57" s="187"/>
      <c r="G57" s="187"/>
      <c r="H57" s="187"/>
      <c r="I57" s="187"/>
      <c r="J57" s="187"/>
      <c r="K57" s="187"/>
      <c r="L57" s="187"/>
    </row>
    <row r="58" spans="1:15" s="3" customFormat="1" ht="13.5" customHeight="1" x14ac:dyDescent="0.3">
      <c r="A58" s="4"/>
      <c r="B58" s="46"/>
      <c r="C58" s="43" t="s">
        <v>5</v>
      </c>
      <c r="D58" s="36"/>
      <c r="E58" s="36"/>
      <c r="F58" s="36"/>
      <c r="G58" s="36"/>
      <c r="H58" s="36"/>
      <c r="I58" s="36"/>
      <c r="J58" s="36"/>
      <c r="K58" s="52"/>
      <c r="L58" s="47">
        <f>(L47+L56)</f>
        <v>55441636.509999998</v>
      </c>
    </row>
    <row r="59" spans="1:15" s="3" customFormat="1" ht="13.5" customHeight="1" x14ac:dyDescent="0.3">
      <c r="A59" s="4"/>
      <c r="B59" s="46"/>
      <c r="C59" s="43" t="s">
        <v>4</v>
      </c>
      <c r="D59" s="36"/>
      <c r="E59" s="36"/>
      <c r="F59" s="36"/>
      <c r="G59" s="36"/>
      <c r="H59" s="36"/>
      <c r="I59" s="36"/>
      <c r="J59" s="36"/>
      <c r="K59" s="52"/>
      <c r="L59" s="64">
        <f>L58/446754098.41</f>
        <v>0.12409877538296134</v>
      </c>
    </row>
    <row r="60" spans="1:15" s="3" customFormat="1" ht="10.199999999999999" x14ac:dyDescent="0.3">
      <c r="A60" s="4"/>
      <c r="B60" s="46"/>
      <c r="C60" s="187"/>
      <c r="D60" s="187"/>
      <c r="E60" s="187"/>
      <c r="F60" s="187"/>
      <c r="G60" s="187"/>
      <c r="H60" s="187"/>
      <c r="I60" s="187"/>
      <c r="J60" s="187"/>
      <c r="K60" s="187"/>
      <c r="L60" s="187"/>
    </row>
    <row r="61" spans="1:15" s="3" customFormat="1" ht="12.75" customHeight="1" x14ac:dyDescent="0.3">
      <c r="A61" s="4"/>
      <c r="B61" s="46"/>
      <c r="C61" s="43" t="s">
        <v>3</v>
      </c>
      <c r="D61" s="36"/>
      <c r="E61" s="36"/>
      <c r="F61" s="36"/>
      <c r="G61" s="36"/>
      <c r="H61" s="36"/>
      <c r="I61" s="36"/>
      <c r="J61" s="36"/>
      <c r="K61" s="52"/>
      <c r="L61" s="65">
        <f>+L35+L59</f>
        <v>0.25999957782905475</v>
      </c>
      <c r="M61" s="9"/>
    </row>
    <row r="62" spans="1:15" s="10" customFormat="1" ht="12.75" customHeight="1" x14ac:dyDescent="0.3">
      <c r="A62" s="11"/>
      <c r="B62" s="66"/>
      <c r="C62" s="43" t="s">
        <v>2</v>
      </c>
      <c r="D62" s="36"/>
      <c r="E62" s="36"/>
      <c r="F62" s="36"/>
      <c r="G62" s="36"/>
      <c r="H62" s="36"/>
      <c r="I62" s="36"/>
      <c r="J62" s="36"/>
      <c r="K62" s="52"/>
      <c r="L62" s="65">
        <v>0.01</v>
      </c>
    </row>
    <row r="63" spans="1:15" s="10" customFormat="1" ht="12.75" customHeight="1" x14ac:dyDescent="0.3">
      <c r="A63" s="11"/>
      <c r="B63" s="66"/>
      <c r="C63" s="43" t="s">
        <v>1</v>
      </c>
      <c r="D63" s="36"/>
      <c r="E63" s="36"/>
      <c r="F63" s="36"/>
      <c r="G63" s="36"/>
      <c r="H63" s="36"/>
      <c r="I63" s="117"/>
      <c r="J63" s="36"/>
      <c r="K63" s="52"/>
      <c r="L63" s="65">
        <v>0.05</v>
      </c>
    </row>
    <row r="64" spans="1:15" s="3" customFormat="1" ht="10.199999999999999" x14ac:dyDescent="0.3">
      <c r="A64" s="4"/>
      <c r="B64" s="46"/>
      <c r="C64" s="187"/>
      <c r="D64" s="187"/>
      <c r="E64" s="187"/>
      <c r="F64" s="187"/>
      <c r="G64" s="187"/>
      <c r="H64" s="187"/>
      <c r="I64" s="187"/>
      <c r="J64" s="187"/>
      <c r="K64" s="187"/>
      <c r="L64" s="187"/>
      <c r="M64" s="9"/>
    </row>
    <row r="65" spans="1:15" s="3" customFormat="1" ht="17.25" customHeight="1" x14ac:dyDescent="0.3">
      <c r="A65" s="4"/>
      <c r="B65" s="46"/>
      <c r="C65" s="43" t="s">
        <v>0</v>
      </c>
      <c r="D65" s="36"/>
      <c r="E65" s="36"/>
      <c r="F65" s="36"/>
      <c r="G65" s="36"/>
      <c r="H65" s="36"/>
      <c r="I65" s="36"/>
      <c r="J65" s="36"/>
      <c r="K65" s="67"/>
      <c r="L65" s="81">
        <f>ROUND((SUM(L61:L63)),4)</f>
        <v>0.32</v>
      </c>
      <c r="M65" s="8"/>
      <c r="O65" s="16"/>
    </row>
    <row r="66" spans="1:15" s="3" customFormat="1" x14ac:dyDescent="0.3">
      <c r="A66" s="4"/>
      <c r="B66" s="4"/>
      <c r="C66" s="7"/>
      <c r="D66" s="7"/>
      <c r="E66" s="7"/>
      <c r="F66" s="7"/>
      <c r="G66" s="6"/>
      <c r="H66" s="6"/>
      <c r="I66" s="6"/>
      <c r="J66" s="6"/>
      <c r="K66" s="6"/>
      <c r="L66" s="5"/>
    </row>
    <row r="67" spans="1:15" x14ac:dyDescent="0.3">
      <c r="L67" s="83"/>
    </row>
  </sheetData>
  <mergeCells count="87">
    <mergeCell ref="C57:L57"/>
    <mergeCell ref="C39:L39"/>
    <mergeCell ref="C40:D40"/>
    <mergeCell ref="G40:H40"/>
    <mergeCell ref="J40:K40"/>
    <mergeCell ref="J41:K41"/>
    <mergeCell ref="G52:H52"/>
    <mergeCell ref="J52:K52"/>
    <mergeCell ref="E53:F53"/>
    <mergeCell ref="E54:F54"/>
    <mergeCell ref="J42:K42"/>
    <mergeCell ref="J43:K43"/>
    <mergeCell ref="J44:K44"/>
    <mergeCell ref="J45:K45"/>
    <mergeCell ref="C47:K47"/>
    <mergeCell ref="G53:H53"/>
    <mergeCell ref="G54:H54"/>
    <mergeCell ref="J54:K54"/>
    <mergeCell ref="C64:L64"/>
    <mergeCell ref="C49:L49"/>
    <mergeCell ref="C50:D50"/>
    <mergeCell ref="E50:F50"/>
    <mergeCell ref="G50:H50"/>
    <mergeCell ref="J50:K50"/>
    <mergeCell ref="J53:K53"/>
    <mergeCell ref="D51:D53"/>
    <mergeCell ref="E51:F51"/>
    <mergeCell ref="G51:H51"/>
    <mergeCell ref="J51:K51"/>
    <mergeCell ref="C60:L60"/>
    <mergeCell ref="C56:K56"/>
    <mergeCell ref="E52:F52"/>
    <mergeCell ref="C26:K26"/>
    <mergeCell ref="C27:L27"/>
    <mergeCell ref="C28:D28"/>
    <mergeCell ref="G28:H28"/>
    <mergeCell ref="C31:D31"/>
    <mergeCell ref="G31:H31"/>
    <mergeCell ref="B38:L38"/>
    <mergeCell ref="C29:D29"/>
    <mergeCell ref="G29:H29"/>
    <mergeCell ref="C30:D30"/>
    <mergeCell ref="G30:H30"/>
    <mergeCell ref="C33:L33"/>
    <mergeCell ref="G36:H36"/>
    <mergeCell ref="G37:H37"/>
    <mergeCell ref="A13:A16"/>
    <mergeCell ref="B13:B16"/>
    <mergeCell ref="C13:L13"/>
    <mergeCell ref="C14:L14"/>
    <mergeCell ref="C15:D16"/>
    <mergeCell ref="F15:F16"/>
    <mergeCell ref="G15:H15"/>
    <mergeCell ref="G16:H16"/>
    <mergeCell ref="C24:D24"/>
    <mergeCell ref="G24:H24"/>
    <mergeCell ref="C25:D25"/>
    <mergeCell ref="G25:H25"/>
    <mergeCell ref="B11:D11"/>
    <mergeCell ref="F11:G11"/>
    <mergeCell ref="J11:L11"/>
    <mergeCell ref="G22:H22"/>
    <mergeCell ref="C20:D20"/>
    <mergeCell ref="G20:H20"/>
    <mergeCell ref="C19:D19"/>
    <mergeCell ref="G19:H19"/>
    <mergeCell ref="C18:D18"/>
    <mergeCell ref="G18:H18"/>
    <mergeCell ref="C21:D21"/>
    <mergeCell ref="C22:D22"/>
    <mergeCell ref="G21:H21"/>
    <mergeCell ref="C46:I46"/>
    <mergeCell ref="J46:K46"/>
    <mergeCell ref="B2:C2"/>
    <mergeCell ref="E2:H2"/>
    <mergeCell ref="J2:L6"/>
    <mergeCell ref="B3:C3"/>
    <mergeCell ref="E3:H3"/>
    <mergeCell ref="B4:I4"/>
    <mergeCell ref="B5:I5"/>
    <mergeCell ref="B6:I6"/>
    <mergeCell ref="B7:I7"/>
    <mergeCell ref="J7:L7"/>
    <mergeCell ref="B8:C8"/>
    <mergeCell ref="D8:L8"/>
    <mergeCell ref="B10:D10"/>
    <mergeCell ref="F10:G10"/>
  </mergeCells>
  <printOptions horizontalCentered="1"/>
  <pageMargins left="0.31496062992125984" right="0.31496062992125984" top="0.39370078740157483" bottom="0.39370078740157483" header="0.31496062992125984" footer="0.31496062992125984"/>
  <pageSetup scale="66" orientation="portrait" r:id="rId1"/>
  <ignoredErrors>
    <ignoredError sqref="L43 B30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30"/>
  <sheetViews>
    <sheetView topLeftCell="A2" workbookViewId="0">
      <selection activeCell="D20" sqref="D20"/>
    </sheetView>
  </sheetViews>
  <sheetFormatPr baseColWidth="10" defaultRowHeight="14.4" x14ac:dyDescent="0.3"/>
  <cols>
    <col min="2" max="2" width="17.5546875" bestFit="1" customWidth="1"/>
    <col min="3" max="3" width="32.44140625" style="73" customWidth="1"/>
    <col min="4" max="4" width="18.44140625" customWidth="1"/>
    <col min="10" max="10" width="22.109375" customWidth="1"/>
    <col min="11" max="11" width="19" customWidth="1"/>
  </cols>
  <sheetData>
    <row r="3" spans="2:4" ht="15" thickBot="1" x14ac:dyDescent="0.35"/>
    <row r="4" spans="2:4" ht="16.2" thickBot="1" x14ac:dyDescent="0.35">
      <c r="B4" s="205" t="s">
        <v>89</v>
      </c>
      <c r="C4" s="206"/>
      <c r="D4" s="207"/>
    </row>
    <row r="5" spans="2:4" ht="15" thickBot="1" x14ac:dyDescent="0.35">
      <c r="B5" s="91"/>
      <c r="C5" s="91"/>
      <c r="D5" s="91"/>
    </row>
    <row r="6" spans="2:4" ht="26.4" x14ac:dyDescent="0.3">
      <c r="B6" s="92">
        <v>1</v>
      </c>
      <c r="C6" s="106" t="s">
        <v>90</v>
      </c>
      <c r="D6" s="93"/>
    </row>
    <row r="7" spans="2:4" x14ac:dyDescent="0.3">
      <c r="B7" s="94" t="s">
        <v>91</v>
      </c>
      <c r="C7" s="96" t="s">
        <v>92</v>
      </c>
      <c r="D7" s="95">
        <v>1</v>
      </c>
    </row>
    <row r="8" spans="2:4" x14ac:dyDescent="0.3">
      <c r="B8" s="94">
        <v>1.2</v>
      </c>
      <c r="C8" s="96" t="s">
        <v>93</v>
      </c>
      <c r="D8" s="95">
        <v>8.3299999999999999E-2</v>
      </c>
    </row>
    <row r="9" spans="2:4" x14ac:dyDescent="0.3">
      <c r="B9" s="94">
        <v>1.3</v>
      </c>
      <c r="C9" s="96" t="s">
        <v>94</v>
      </c>
      <c r="D9" s="95">
        <v>8.3299999999999999E-2</v>
      </c>
    </row>
    <row r="10" spans="2:4" x14ac:dyDescent="0.3">
      <c r="B10" s="94">
        <v>1.4</v>
      </c>
      <c r="C10" s="96" t="s">
        <v>95</v>
      </c>
      <c r="D10" s="95">
        <v>0.01</v>
      </c>
    </row>
    <row r="11" spans="2:4" x14ac:dyDescent="0.3">
      <c r="B11" s="94">
        <v>1.5</v>
      </c>
      <c r="C11" s="96" t="s">
        <v>96</v>
      </c>
      <c r="D11" s="95">
        <v>4.1700000000000001E-2</v>
      </c>
    </row>
    <row r="12" spans="2:4" x14ac:dyDescent="0.3">
      <c r="B12" s="94">
        <v>1.6</v>
      </c>
      <c r="C12" s="96" t="s">
        <v>97</v>
      </c>
      <c r="D12" s="95">
        <v>0.16</v>
      </c>
    </row>
    <row r="13" spans="2:4" x14ac:dyDescent="0.3">
      <c r="B13" s="94">
        <v>1.8</v>
      </c>
      <c r="C13" s="96" t="s">
        <v>99</v>
      </c>
      <c r="D13" s="95">
        <v>6.9599999999999995E-2</v>
      </c>
    </row>
    <row r="14" spans="2:4" x14ac:dyDescent="0.3">
      <c r="B14" s="97"/>
      <c r="C14" s="98" t="s">
        <v>102</v>
      </c>
      <c r="D14" s="99">
        <f>+SUM(D7:D13)</f>
        <v>1.4478999999999997</v>
      </c>
    </row>
    <row r="15" spans="2:4" x14ac:dyDescent="0.3">
      <c r="B15" s="100">
        <v>2</v>
      </c>
      <c r="C15" s="101" t="s">
        <v>104</v>
      </c>
      <c r="D15" s="102"/>
    </row>
    <row r="16" spans="2:4" x14ac:dyDescent="0.3">
      <c r="B16" s="94">
        <v>2.1</v>
      </c>
      <c r="C16" s="96" t="s">
        <v>98</v>
      </c>
      <c r="D16" s="95">
        <v>0.04</v>
      </c>
    </row>
    <row r="17" spans="2:4" x14ac:dyDescent="0.3">
      <c r="B17" s="94">
        <v>2.2000000000000002</v>
      </c>
      <c r="C17" s="96" t="s">
        <v>100</v>
      </c>
      <c r="D17" s="95">
        <v>0.02</v>
      </c>
    </row>
    <row r="18" spans="2:4" ht="22.8" x14ac:dyDescent="0.3">
      <c r="B18" s="94">
        <v>2.2999999999999998</v>
      </c>
      <c r="C18" s="96" t="s">
        <v>101</v>
      </c>
      <c r="D18" s="95">
        <v>0.03</v>
      </c>
    </row>
    <row r="19" spans="2:4" ht="15" thickBot="1" x14ac:dyDescent="0.35">
      <c r="B19" s="103"/>
      <c r="C19" s="104" t="s">
        <v>102</v>
      </c>
      <c r="D19" s="107">
        <f>+SUM(D16:D18)</f>
        <v>0.09</v>
      </c>
    </row>
    <row r="20" spans="2:4" ht="18.600000000000001" thickBot="1" x14ac:dyDescent="0.35">
      <c r="B20" s="208" t="s">
        <v>103</v>
      </c>
      <c r="C20" s="209"/>
      <c r="D20" s="105">
        <f>ROUND(+D14+D19,2)</f>
        <v>1.54</v>
      </c>
    </row>
    <row r="27" spans="2:4" x14ac:dyDescent="0.3">
      <c r="B27" s="71" t="s">
        <v>74</v>
      </c>
      <c r="C27" s="72">
        <f>634629000+39858000</f>
        <v>674487000</v>
      </c>
    </row>
    <row r="28" spans="2:4" x14ac:dyDescent="0.3">
      <c r="B28" s="74" t="s">
        <v>73</v>
      </c>
      <c r="C28" s="75">
        <v>613170000</v>
      </c>
    </row>
    <row r="29" spans="2:4" x14ac:dyDescent="0.3">
      <c r="B29" s="74" t="s">
        <v>105</v>
      </c>
      <c r="C29" s="75">
        <f>C28*10%</f>
        <v>61317000</v>
      </c>
    </row>
    <row r="30" spans="2:4" x14ac:dyDescent="0.3">
      <c r="B30" s="71" t="s">
        <v>75</v>
      </c>
      <c r="C30" s="72">
        <f>C28+C29</f>
        <v>674487000</v>
      </c>
    </row>
  </sheetData>
  <mergeCells count="2">
    <mergeCell ref="B4:D4"/>
    <mergeCell ref="B20:C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AIU OBRA</vt:lpstr>
      <vt:lpstr>F.M</vt:lpstr>
      <vt:lpstr>'AIU OBRA'!Área_de_impresión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Willinton Muñoz</dc:creator>
  <cp:lastModifiedBy>USER</cp:lastModifiedBy>
  <cp:lastPrinted>2023-07-12T03:22:33Z</cp:lastPrinted>
  <dcterms:created xsi:type="dcterms:W3CDTF">2023-01-08T06:24:08Z</dcterms:created>
  <dcterms:modified xsi:type="dcterms:W3CDTF">2025-08-12T00:12:21Z</dcterms:modified>
</cp:coreProperties>
</file>