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66925"/>
  <mc:AlternateContent xmlns:mc="http://schemas.openxmlformats.org/markup-compatibility/2006">
    <mc:Choice Requires="x15">
      <x15ac:absPath xmlns:x15ac="http://schemas.microsoft.com/office/spreadsheetml/2010/11/ac" url="https://sena4-my.sharepoint.com/personal/sandra_martinez_sena_edu_co/Documents/Desktop/CONTRATACION BIENES Y SERVICIOS 2025/JENNIFER/MC-CLD-CPA-0058-2025/"/>
    </mc:Choice>
  </mc:AlternateContent>
  <xr:revisionPtr revIDLastSave="116" documentId="8_{D5F2AADA-06F9-4503-B14C-CF9A8395EC51}" xr6:coauthVersionLast="47" xr6:coauthVersionMax="47" xr10:uidLastSave="{5930CFDB-3227-4A1E-861A-AD0454FE82F9}"/>
  <bookViews>
    <workbookView xWindow="-120" yWindow="-120" windowWidth="29040" windowHeight="15720" tabRatio="781" xr2:uid="{00000000-000D-0000-FFFF-FFFF00000000}"/>
  </bookViews>
  <sheets>
    <sheet name="Equipos"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8" i="5" l="1"/>
  <c r="T7" i="5"/>
  <c r="T6" i="5"/>
  <c r="S8" i="5"/>
  <c r="R8" i="5"/>
  <c r="Q8" i="5"/>
  <c r="S7" i="5"/>
  <c r="R7" i="5"/>
  <c r="Q7" i="5"/>
  <c r="S6" i="5"/>
  <c r="R6" i="5"/>
  <c r="Q6" i="5"/>
  <c r="O8" i="5"/>
  <c r="N8" i="5"/>
  <c r="M8" i="5"/>
  <c r="O7" i="5"/>
  <c r="N7" i="5"/>
  <c r="M7" i="5"/>
  <c r="O6" i="5"/>
  <c r="N6" i="5"/>
  <c r="M6" i="5"/>
  <c r="I8" i="5"/>
  <c r="J8" i="5" s="1"/>
  <c r="K8" i="5" s="1"/>
  <c r="K7" i="5"/>
  <c r="J7" i="5"/>
  <c r="I7" i="5"/>
  <c r="K6" i="5"/>
  <c r="I6" i="5"/>
  <c r="J6" i="5"/>
  <c r="T9" i="5"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
    <bk>
      <extLst>
        <ext uri="{3e2802c4-a4d2-4d8b-9148-e3be6c30e623}">
          <xlrd:rvb i="0"/>
        </ext>
      </extLst>
    </bk>
    <bk>
      <extLst>
        <ext uri="{3e2802c4-a4d2-4d8b-9148-e3be6c30e623}">
          <xlrd:rvb i="1"/>
        </ext>
      </extLst>
    </bk>
    <bk>
      <extLst>
        <ext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<sst xmlns="http://schemas.openxmlformats.org/spreadsheetml/2006/main" count="35" uniqueCount="26">
  <si>
    <t>FORMATO FICHA TÉCNICA PARA LA ADQUISICIÓN DE BIENES O SERVICOS DEL CENTRO PECUARIO Y AGROEMPRESARIAL DEL SENA - LA DORADA CALDAS</t>
  </si>
  <si>
    <t xml:space="preserve">OBJETO: </t>
  </si>
  <si>
    <t>ADQUIRIR ELEMENTOS DE PROTECCIÓN PERSONAL PARA LOS APRENDICES DE FORMACIONES COMPLEMENTARIAS REGULAR Y DE SEGURIDAD Y SALUD EN EL TRABAJO EN EL CENTRO PECUARIO Y AGROEMPRESARIAL.</t>
  </si>
  <si>
    <t>ITEM</t>
  </si>
  <si>
    <t>CODIGO UNSPSC</t>
  </si>
  <si>
    <t>NOMBRE DEL ELEMENTO</t>
  </si>
  <si>
    <t>DESCRIPCIÓN DEL BIEN O SERVICIO SOLICTADO</t>
  </si>
  <si>
    <t>UNIDAD DE MEDIDA /PRESENTACIÓN</t>
  </si>
  <si>
    <t>CANTIDAD</t>
  </si>
  <si>
    <t>IMAGEN DE REFERENCIA</t>
  </si>
  <si>
    <t>HISTORICO-  LUBRIRETENES</t>
  </si>
  <si>
    <t>HISTORICO-MELAN SERVICIOS</t>
  </si>
  <si>
    <t>PRECIOS DEL MERCADO</t>
  </si>
  <si>
    <t>PROMEDIO</t>
  </si>
  <si>
    <t>VALOR UNITARIO ANTES DE IVA</t>
  </si>
  <si>
    <t>IVA</t>
  </si>
  <si>
    <t>VALOR UNITARIO CON IVA</t>
  </si>
  <si>
    <t>VALOR TOTAL INCLUIDO IVA</t>
  </si>
  <si>
    <t>OVEROL</t>
  </si>
  <si>
    <t xml:space="preserve">Overol tipo piloto en tela drill galleta americana, para trabajo pesado, triple costura. Manga larga con velcro en los puños para cierre. Posee 4 bolsillos delanteros ligeramente sesgados con cierre. Bolsillo en la manga (porta lapicero). Dos bolsillos traseros y un bolsillo lateral en la pierna. Dos chapetas de 15 cms de altura de la cintura. Cintura elasticada. Accesorio para radio a la altura de la hombrera derecha. Bota recta con pliegue y cierre, el cierre frontal debe ser tipo seguridad que abra en ambos sentidos. Con cinta reflectiva, 500 candelas de 2" (0,50 mm) segun norma ANSI/ISEA 107-2004, con aplicación en pecho y espalda, con aplicación de cinta reflectiva en 360º en piernas y brazos. Overol color azul oscuro. Cremalleras plasticas. cintas de velcro adhesivo en parte superior costado izquierdo y parte superior hombro derecho e izquierdo de 1X5 cm. Tallas por listado. Logo SENA bordado en color verde y la palabra FIC en la espalda superior, de 10 cms de alto la palabra. El diseño de la imagen corresponde a lo esperado cambiando el color naranja por verde y debe estar aprobado por el supervisor del contrato.   </t>
  </si>
  <si>
    <t>Unidad</t>
  </si>
  <si>
    <t>CASCO DE SEGURIDAD TIPO 2</t>
  </si>
  <si>
    <t>Diseñado para proteger la cabeza contra golpes y objetos pesados.
Casquete interno en Icopor para mayor atenuación de impactos.
Suspensión en cinta y banda anti-sudor.                                                                    Sistema Ratchet para ajustar a la cabeza.
Liviano.
Barbuquejo de 4 apoyos.
Sin ventilación, 6 puntos de apoyo, ranura apta para montar protector facial o protector auditivo.
Banda de Alta Visibilidad
Aprobación ANSI Z89.1 • CE EN 397. Color blanco</t>
  </si>
  <si>
    <t>BOTAS DE SEGURIDAD</t>
  </si>
  <si>
    <t>Calidad: NTC 4811:2000 Resistencia A La Abrasión De La Suela
DIN 53516 Resistencia A La Abrasión De La Suela
NTC 632 Resistencia A La Flexión De La Suela
NTC 2038 Resistencia De La Unión Suela/Capellada
DIN EN 12568 Resistencia De La Puntera Al Impacto Y La Compresión
ASTM F 2412-18a Métodos De Prueba Para La Protección De Los Pies
ASTM F 2413-18 Especificación Estándar Para Calzado De Seguridad
NTC 2385 Protectores dieléctricos para calzado. Especificaciones NTC 3440 Cuero para calzado de trabajo y de seguridad
Deben cumplir con todos los requisitos establecidos en el presente documento de condiciones especiales, de acuerdo con las especificaciones requeridas El calzado debe cumplir con lo establecido en las Normas Técnicas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Para ser utilizado en condiciones de trabajo que tengan riesgos de choque eléctrico, impacto y compresión en la puntera. Suela con grabado antideslizante y auto limpiante. Se recomienda en trabajos en ambientes de trabajo seco, debido a que la humedad es conductora de electricidad. Uso general para el sector petrolero, minero, construcción, alimentos y agroindustria. Puede tener exposición limitada a trabajos con hidrocarburos, grasas y aceites, debido a que el cuero graso es un cuero traspasado de poro cerrado, que por su contenido de grasa repele o actúa como impermeable de estas sustancias. 
Requisitos Específicos: 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 Industria Colombiana o similar.
cada elemento venir en empaque individual cerrada con la talla a la vista. Clasificado por número de tallas. Cada lote de cajas debe ser embalado en cajas de cartón resistentes.
Debe tener marcado en el talón, hacia el exterior el símbolo específico de calzado dieléctrico.</t>
  </si>
  <si>
    <t>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</si>
</sst>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quot;$&quot;#,##0;[Red]\-&quot;$&quot;#,##0"/>
    <numFmt numFmtId="165" formatCode="_-[$$-240A]\ * #,##0.00_-;\-[$$-240A]\ * #,##0.00_-;_-[$$-240A]\ * &quot;-&quot;??_-;_-@_-"/>
    <numFmt numFmtId="166" formatCode="_-[$$-240A]\ * #,##0_-;\-[$$-240A]\ * #,##0_-;_-[$$-240A]\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0"/>
      <name val="Arial"/>
      <family val="2"/>
    </font>
    <font>
      <b/>
      <sz val="10"/>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name val="Arial Narrow"/>
      <family val="2"/>
    </font>
    <font>
      <sz val="10"/>
      <name val="Arial Narrow"/>
      <family val="2"/>
    </font>
    <font>
      <sz val="10"/>
      <color rgb="FF000000"/>
      <name val="Calibri"/>
      <family val="2"/>
      <scheme val="minor"/>
    </font>
  </fonts>
  <fills count="11">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8" tint="0.79998168889431442"/>
        <bgColor rgb="FF000000"/>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7" tint="0.79998168889431442"/>
        <bgColor indexed="64"/>
      </patternFill>
    </fill>
    <fill>
      <patternFill patternType="solid">
        <fgColor theme="7" tint="0.79998168889431442"/>
        <bgColor rgb="FF000000"/>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1" fillId="0" borderId="0"/>
    <xf numFmtId="42" fontId="1" fillId="0" borderId="0" applyFont="0" applyFill="0" applyBorder="0" applyAlignment="0" applyProtection="0"/>
    <xf numFmtId="0" fontId="4" fillId="0" borderId="0"/>
  </cellStyleXfs>
  <cellXfs count="57">
    <xf numFmtId="0" fontId="0" fillId="0" borderId="0" xfId="0"/>
    <xf numFmtId="0" fontId="0" fillId="0" borderId="0" xfId="0" applyAlignment="1">
      <alignment wrapText="1"/>
    </xf>
    <xf numFmtId="49" fontId="0" fillId="0" borderId="0" xfId="0" applyNumberFormat="1" applyAlignment="1">
      <alignment wrapText="1"/>
    </xf>
    <xf numFmtId="49" fontId="3" fillId="0" borderId="0" xfId="0" applyNumberFormat="1" applyFont="1" applyAlignment="1">
      <alignment horizontal="center" wrapText="1"/>
    </xf>
    <xf numFmtId="0" fontId="0" fillId="0" borderId="0" xfId="0" applyAlignment="1">
      <alignment horizontal="center" wrapText="1"/>
    </xf>
    <xf numFmtId="0" fontId="0" fillId="0" borderId="0" xfId="0" applyAlignment="1">
      <alignment vertical="center" wrapText="1"/>
    </xf>
    <xf numFmtId="165" fontId="0" fillId="3" borderId="0" xfId="1" applyNumberFormat="1" applyFont="1" applyFill="1" applyBorder="1" applyAlignment="1">
      <alignment horizontal="center" vertical="center" wrapText="1"/>
    </xf>
    <xf numFmtId="166" fontId="0" fillId="0" borderId="0" xfId="0" applyNumberFormat="1" applyAlignment="1">
      <alignment wrapText="1"/>
    </xf>
    <xf numFmtId="166" fontId="0" fillId="3" borderId="0" xfId="1" applyNumberFormat="1" applyFont="1" applyFill="1" applyBorder="1" applyAlignment="1">
      <alignment horizontal="center" vertical="center" wrapText="1"/>
    </xf>
    <xf numFmtId="49" fontId="0" fillId="0" borderId="0" xfId="0" applyNumberFormat="1" applyAlignment="1">
      <alignment horizontal="center" vertical="center" wrapText="1"/>
    </xf>
    <xf numFmtId="49" fontId="2" fillId="0" borderId="0" xfId="0" applyNumberFormat="1" applyFont="1" applyAlignment="1">
      <alignment horizont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left" vertical="center" wrapText="1"/>
    </xf>
    <xf numFmtId="49" fontId="8" fillId="0" borderId="1" xfId="0" applyNumberFormat="1" applyFont="1" applyBorder="1" applyAlignment="1">
      <alignment horizontal="center" vertical="center" wrapText="1"/>
    </xf>
    <xf numFmtId="0" fontId="7" fillId="0" borderId="2" xfId="0" applyFont="1" applyBorder="1" applyAlignment="1">
      <alignment horizontal="left" vertical="center" wrapText="1"/>
    </xf>
    <xf numFmtId="0" fontId="7" fillId="0" borderId="2" xfId="0" applyFont="1" applyBorder="1" applyAlignment="1">
      <alignment horizontal="center" vertical="center" wrapText="1"/>
    </xf>
    <xf numFmtId="0" fontId="6" fillId="0" borderId="2" xfId="0" applyFont="1" applyBorder="1" applyAlignment="1">
      <alignment horizontal="left" vertical="center" wrapText="1"/>
    </xf>
    <xf numFmtId="49" fontId="9"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165" fontId="7" fillId="0" borderId="1" xfId="0" applyNumberFormat="1" applyFont="1" applyBorder="1" applyAlignment="1">
      <alignment horizontal="center" vertical="center" wrapText="1"/>
    </xf>
    <xf numFmtId="165" fontId="7" fillId="0" borderId="2" xfId="0" applyNumberFormat="1" applyFont="1" applyBorder="1" applyAlignment="1">
      <alignment horizontal="center" vertical="center" wrapText="1"/>
    </xf>
    <xf numFmtId="49" fontId="0" fillId="0" borderId="0" xfId="0" applyNumberFormat="1" applyAlignment="1">
      <alignment horizontal="center" wrapText="1"/>
    </xf>
    <xf numFmtId="166" fontId="5" fillId="4"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164" fontId="11" fillId="5" borderId="2" xfId="0" applyNumberFormat="1"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166" fontId="5" fillId="6" borderId="1" xfId="0" applyNumberFormat="1" applyFont="1" applyFill="1" applyBorder="1" applyAlignment="1">
      <alignment horizontal="center" vertical="center" wrapText="1"/>
    </xf>
    <xf numFmtId="0" fontId="5" fillId="6" borderId="1" xfId="0" applyFont="1" applyFill="1" applyBorder="1" applyAlignment="1">
      <alignment horizontal="center" vertical="center" wrapText="1"/>
    </xf>
    <xf numFmtId="164" fontId="11" fillId="7" borderId="2" xfId="0" applyNumberFormat="1" applyFont="1" applyFill="1" applyBorder="1" applyAlignment="1">
      <alignment horizontal="center" vertical="center" wrapText="1"/>
    </xf>
    <xf numFmtId="164" fontId="11" fillId="7" borderId="1" xfId="0" applyNumberFormat="1" applyFont="1" applyFill="1" applyBorder="1" applyAlignment="1">
      <alignment horizontal="center" vertical="center" wrapText="1"/>
    </xf>
    <xf numFmtId="166" fontId="5" fillId="8" borderId="1" xfId="0" applyNumberFormat="1" applyFont="1" applyFill="1" applyBorder="1" applyAlignment="1">
      <alignment horizontal="center" vertical="center" wrapText="1"/>
    </xf>
    <xf numFmtId="0" fontId="5" fillId="8" borderId="1" xfId="0" applyFont="1" applyFill="1" applyBorder="1" applyAlignment="1">
      <alignment horizontal="center" vertical="center" wrapText="1"/>
    </xf>
    <xf numFmtId="164" fontId="11" fillId="9" borderId="2" xfId="0" applyNumberFormat="1" applyFont="1" applyFill="1" applyBorder="1" applyAlignment="1">
      <alignment horizontal="center" vertical="center" wrapText="1"/>
    </xf>
    <xf numFmtId="164" fontId="11" fillId="9" borderId="1" xfId="0" applyNumberFormat="1" applyFont="1" applyFill="1" applyBorder="1" applyAlignment="1">
      <alignment horizontal="center" vertical="center" wrapText="1"/>
    </xf>
    <xf numFmtId="166" fontId="0" fillId="10" borderId="1" xfId="1" applyNumberFormat="1" applyFont="1" applyFill="1" applyBorder="1" applyAlignment="1">
      <alignment horizontal="center" vertical="center" wrapText="1"/>
    </xf>
    <xf numFmtId="166" fontId="0" fillId="10" borderId="1" xfId="0" applyNumberFormat="1" applyFill="1" applyBorder="1" applyAlignment="1">
      <alignment vertical="center" wrapText="1"/>
    </xf>
    <xf numFmtId="0" fontId="7" fillId="0" borderId="1" xfId="0" applyFont="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wrapText="1"/>
    </xf>
    <xf numFmtId="166" fontId="5" fillId="10" borderId="1" xfId="0" applyNumberFormat="1" applyFont="1" applyFill="1" applyBorder="1" applyAlignment="1">
      <alignment horizontal="center" vertical="center" wrapText="1"/>
    </xf>
    <xf numFmtId="166" fontId="5" fillId="8" borderId="3" xfId="0" applyNumberFormat="1" applyFont="1" applyFill="1" applyBorder="1" applyAlignment="1">
      <alignment horizontal="center" wrapText="1"/>
    </xf>
    <xf numFmtId="166" fontId="5" fillId="8" borderId="4" xfId="0" applyNumberFormat="1" applyFont="1" applyFill="1" applyBorder="1" applyAlignment="1">
      <alignment horizontal="center" wrapText="1"/>
    </xf>
    <xf numFmtId="166" fontId="5" fillId="8" borderId="5" xfId="0" applyNumberFormat="1" applyFont="1" applyFill="1" applyBorder="1" applyAlignment="1">
      <alignment horizontal="center" wrapText="1"/>
    </xf>
    <xf numFmtId="165" fontId="0" fillId="3" borderId="0" xfId="1" applyNumberFormat="1" applyFont="1" applyFill="1" applyBorder="1" applyAlignment="1">
      <alignment horizontal="center" vertical="center" wrapText="1"/>
    </xf>
    <xf numFmtId="166" fontId="5" fillId="4" borderId="1" xfId="0" applyNumberFormat="1" applyFont="1" applyFill="1" applyBorder="1" applyAlignment="1">
      <alignment horizontal="center" wrapText="1"/>
    </xf>
    <xf numFmtId="166" fontId="5" fillId="6" borderId="3" xfId="0" applyNumberFormat="1" applyFont="1" applyFill="1" applyBorder="1" applyAlignment="1">
      <alignment horizontal="center" wrapText="1"/>
    </xf>
    <xf numFmtId="166" fontId="5" fillId="6" borderId="4" xfId="0" applyNumberFormat="1" applyFont="1" applyFill="1" applyBorder="1" applyAlignment="1">
      <alignment horizontal="center" wrapText="1"/>
    </xf>
    <xf numFmtId="166" fontId="5" fillId="6" borderId="5" xfId="0" applyNumberFormat="1" applyFont="1" applyFill="1" applyBorder="1" applyAlignment="1">
      <alignment horizontal="center" wrapText="1"/>
    </xf>
    <xf numFmtId="0" fontId="0" fillId="0" borderId="1" xfId="0" applyBorder="1" applyAlignment="1">
      <alignment horizontal="center" wrapText="1"/>
    </xf>
    <xf numFmtId="49" fontId="3" fillId="0" borderId="0" xfId="0" applyNumberFormat="1" applyFont="1" applyAlignment="1">
      <alignment horizont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cellXfs>
  <cellStyles count="5">
    <cellStyle name="Moneda" xfId="1" builtinId="4"/>
    <cellStyle name="Moneda [0] 2" xfId="3" xr:uid="{00000000-0005-0000-0000-000002000000}"/>
    <cellStyle name="Normal" xfId="0" builtinId="0"/>
    <cellStyle name="Normal 2" xfId="4" xr:uid="{00000000-0005-0000-0000-000004000000}"/>
    <cellStyle name="Normal 4"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219075</xdr:colOff>
      <xdr:row>0</xdr:row>
      <xdr:rowOff>190500</xdr:rowOff>
    </xdr:from>
    <xdr:ext cx="792767" cy="742950"/>
    <xdr:pic>
      <xdr:nvPicPr>
        <xdr:cNvPr id="2" name="Imagen 1">
          <a:extLst>
            <a:ext uri="{FF2B5EF4-FFF2-40B4-BE49-F238E27FC236}">
              <a16:creationId xmlns:a16="http://schemas.microsoft.com/office/drawing/2014/main" id="{F7940E77-9CDA-49DE-BDC0-1CDCBB72119E}"/>
            </a:ext>
            <a:ext uri="{147F2762-F138-4A5C-976F-8EAC2B608ADB}">
              <a16:predDERef xmlns:a16="http://schemas.microsoft.com/office/drawing/2014/main" pred="{00000000-0008-0000-0000-000006000000}"/>
            </a:ext>
          </a:extLst>
        </xdr:cNvPr>
        <xdr:cNvPicPr>
          <a:picLocks noChangeAspect="1"/>
        </xdr:cNvPicPr>
      </xdr:nvPicPr>
      <xdr:blipFill>
        <a:blip xmlns:r="http://schemas.openxmlformats.org/officeDocument/2006/relationships" r:embed="rId1"/>
        <a:stretch>
          <a:fillRect/>
        </a:stretch>
      </xdr:blipFill>
      <xdr:spPr>
        <a:xfrm>
          <a:off x="219075" y="190500"/>
          <a:ext cx="794884" cy="742950"/>
        </a:xfrm>
        <a:prstGeom prst="rect">
          <a:avLst/>
        </a:prstGeom>
      </xdr:spPr>
    </xdr:pic>
    <xdr:clientData/>
  </xdr:one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7"/>
  <sheetViews>
    <sheetView showGridLines="0" tabSelected="1" topLeftCell="A6" zoomScale="60" zoomScaleNormal="60" workbookViewId="0">
      <selection activeCell="D6" sqref="D6"/>
    </sheetView>
  </sheetViews>
  <sheetFormatPr baseColWidth="10" defaultColWidth="11.42578125" defaultRowHeight="15" x14ac:dyDescent="0.25"/>
  <cols>
    <col min="1" max="1" width="7" style="1" customWidth="1"/>
    <col min="2" max="2" width="11.42578125" style="1"/>
    <col min="3" max="3" width="15.42578125" style="10" customWidth="1"/>
    <col min="4" max="4" width="60.5703125" style="2" customWidth="1"/>
    <col min="5" max="5" width="14.42578125" style="3" customWidth="1"/>
    <col min="6" max="6" width="11.42578125" style="4"/>
    <col min="7" max="7" width="18.85546875" style="4" customWidth="1"/>
    <col min="8" max="8" width="12.85546875" style="7" customWidth="1"/>
    <col min="9" max="9" width="11.42578125" style="1"/>
    <col min="10" max="10" width="12.7109375" style="1" bestFit="1" customWidth="1"/>
    <col min="11" max="11" width="12.7109375" style="1" customWidth="1"/>
    <col min="12" max="12" width="10.42578125" style="7" customWidth="1"/>
    <col min="13" max="13" width="11.42578125" style="1"/>
    <col min="14" max="14" width="10.5703125" style="1" customWidth="1"/>
    <col min="15" max="15" width="10.7109375" style="1" customWidth="1"/>
    <col min="16" max="16" width="12" style="7" customWidth="1"/>
    <col min="17" max="17" width="10.85546875" style="1" customWidth="1"/>
    <col min="18" max="18" width="9.7109375" style="1" customWidth="1"/>
    <col min="19" max="19" width="11.28515625" style="1" customWidth="1"/>
    <col min="20" max="20" width="13.5703125" style="7" customWidth="1"/>
    <col min="21" max="16384" width="11.42578125" style="1"/>
  </cols>
  <sheetData>
    <row r="1" spans="1:20" ht="87" customHeight="1" x14ac:dyDescent="0.25">
      <c r="A1" s="50"/>
      <c r="B1" s="50"/>
      <c r="C1" s="56" t="s">
        <v>0</v>
      </c>
      <c r="D1" s="56"/>
      <c r="E1" s="56"/>
      <c r="F1" s="56"/>
      <c r="G1" s="56"/>
      <c r="H1" s="56"/>
      <c r="I1" s="56"/>
      <c r="J1" s="56"/>
      <c r="K1" s="56"/>
      <c r="L1" s="56"/>
      <c r="M1" s="56"/>
      <c r="N1" s="56"/>
      <c r="O1" s="56"/>
      <c r="P1" s="56"/>
      <c r="Q1" s="56"/>
      <c r="R1" s="56"/>
      <c r="S1" s="56"/>
      <c r="T1" s="56"/>
    </row>
    <row r="3" spans="1:20" ht="60.75" customHeight="1" x14ac:dyDescent="0.25">
      <c r="A3" s="11" t="s">
        <v>1</v>
      </c>
      <c r="B3" s="52" t="s">
        <v>2</v>
      </c>
      <c r="C3" s="52"/>
      <c r="D3" s="52"/>
      <c r="E3" s="52"/>
      <c r="F3" s="52"/>
      <c r="G3" s="52"/>
      <c r="H3" s="52"/>
      <c r="I3" s="52"/>
      <c r="J3" s="52"/>
      <c r="K3" s="52"/>
      <c r="L3" s="52"/>
      <c r="M3" s="52"/>
      <c r="N3" s="52"/>
      <c r="O3" s="52"/>
      <c r="P3" s="52"/>
      <c r="Q3" s="52"/>
      <c r="R3" s="52"/>
      <c r="S3" s="52"/>
      <c r="T3" s="52"/>
    </row>
    <row r="4" spans="1:20" x14ac:dyDescent="0.25">
      <c r="A4" s="53" t="s">
        <v>3</v>
      </c>
      <c r="B4" s="53" t="s">
        <v>4</v>
      </c>
      <c r="C4" s="54" t="s">
        <v>5</v>
      </c>
      <c r="D4" s="54" t="s">
        <v>6</v>
      </c>
      <c r="E4" s="55" t="s">
        <v>7</v>
      </c>
      <c r="F4" s="53" t="s">
        <v>8</v>
      </c>
      <c r="G4" s="53" t="s">
        <v>9</v>
      </c>
      <c r="H4" s="46" t="s">
        <v>10</v>
      </c>
      <c r="I4" s="46"/>
      <c r="J4" s="46"/>
      <c r="K4" s="46"/>
      <c r="L4" s="47" t="s">
        <v>11</v>
      </c>
      <c r="M4" s="48"/>
      <c r="N4" s="48"/>
      <c r="O4" s="49"/>
      <c r="P4" s="42" t="s">
        <v>12</v>
      </c>
      <c r="Q4" s="43"/>
      <c r="R4" s="43"/>
      <c r="S4" s="44"/>
      <c r="T4" s="41" t="s">
        <v>13</v>
      </c>
    </row>
    <row r="5" spans="1:20" ht="51" x14ac:dyDescent="0.25">
      <c r="A5" s="53"/>
      <c r="B5" s="53"/>
      <c r="C5" s="54"/>
      <c r="D5" s="54"/>
      <c r="E5" s="55"/>
      <c r="F5" s="53"/>
      <c r="G5" s="53"/>
      <c r="H5" s="24" t="s">
        <v>14</v>
      </c>
      <c r="I5" s="25" t="s">
        <v>15</v>
      </c>
      <c r="J5" s="25" t="s">
        <v>16</v>
      </c>
      <c r="K5" s="25" t="s">
        <v>17</v>
      </c>
      <c r="L5" s="28" t="s">
        <v>14</v>
      </c>
      <c r="M5" s="29" t="s">
        <v>15</v>
      </c>
      <c r="N5" s="29" t="s">
        <v>16</v>
      </c>
      <c r="O5" s="29" t="s">
        <v>17</v>
      </c>
      <c r="P5" s="32" t="s">
        <v>14</v>
      </c>
      <c r="Q5" s="33" t="s">
        <v>15</v>
      </c>
      <c r="R5" s="33" t="s">
        <v>16</v>
      </c>
      <c r="S5" s="33" t="s">
        <v>17</v>
      </c>
      <c r="T5" s="41"/>
    </row>
    <row r="6" spans="1:20" s="5" customFormat="1" ht="231" customHeight="1" x14ac:dyDescent="0.25">
      <c r="A6" s="17">
        <v>1</v>
      </c>
      <c r="B6" s="18">
        <v>46181503</v>
      </c>
      <c r="C6" s="19" t="s">
        <v>18</v>
      </c>
      <c r="D6" s="16" t="s">
        <v>19</v>
      </c>
      <c r="E6" s="12" t="s">
        <v>20</v>
      </c>
      <c r="F6" s="20">
        <v>1</v>
      </c>
      <c r="G6" s="22" t="e" vm="1">
        <v>#VALUE!</v>
      </c>
      <c r="H6" s="26">
        <v>189000</v>
      </c>
      <c r="I6" s="27">
        <f>(H6*19%)</f>
        <v>35910</v>
      </c>
      <c r="J6" s="27">
        <f>(H6+I6)</f>
        <v>224910</v>
      </c>
      <c r="K6" s="27">
        <f>(J6*F6)</f>
        <v>224910</v>
      </c>
      <c r="L6" s="30">
        <v>106000</v>
      </c>
      <c r="M6" s="31">
        <f>(L6*19%)</f>
        <v>20140</v>
      </c>
      <c r="N6" s="31">
        <f>(L6+M6)</f>
        <v>126140</v>
      </c>
      <c r="O6" s="31">
        <f>(N6*F6)</f>
        <v>126140</v>
      </c>
      <c r="P6" s="34">
        <v>142000</v>
      </c>
      <c r="Q6" s="35">
        <f>(P6*19%)</f>
        <v>26980</v>
      </c>
      <c r="R6" s="35">
        <f>(P6+Q6)</f>
        <v>168980</v>
      </c>
      <c r="S6" s="35">
        <f>(R6*F6)</f>
        <v>168980</v>
      </c>
      <c r="T6" s="37">
        <f>(K6+O6+S6)/3</f>
        <v>173343.33333333334</v>
      </c>
    </row>
    <row r="7" spans="1:20" s="5" customFormat="1" ht="168.75" customHeight="1" x14ac:dyDescent="0.25">
      <c r="A7" s="13">
        <v>2</v>
      </c>
      <c r="B7" s="18">
        <v>46181704</v>
      </c>
      <c r="C7" s="19" t="s">
        <v>21</v>
      </c>
      <c r="D7" s="16" t="s">
        <v>22</v>
      </c>
      <c r="E7" s="12" t="s">
        <v>20</v>
      </c>
      <c r="F7" s="20">
        <v>1</v>
      </c>
      <c r="G7" s="22" t="e" vm="2">
        <v>#VALUE!</v>
      </c>
      <c r="H7" s="26">
        <v>80900</v>
      </c>
      <c r="I7" s="27">
        <f>(H7*19%)</f>
        <v>15371</v>
      </c>
      <c r="J7" s="27">
        <f>(H7+I7)</f>
        <v>96271</v>
      </c>
      <c r="K7" s="27">
        <f>(J7*F7)</f>
        <v>96271</v>
      </c>
      <c r="L7" s="30">
        <v>89300</v>
      </c>
      <c r="M7" s="31">
        <f>(L7*19%)</f>
        <v>16967</v>
      </c>
      <c r="N7" s="31">
        <f>(L7+M7)</f>
        <v>106267</v>
      </c>
      <c r="O7" s="31">
        <f>(N7*F7)</f>
        <v>106267</v>
      </c>
      <c r="P7" s="34">
        <v>98010</v>
      </c>
      <c r="Q7" s="35">
        <f>(P7*19%)</f>
        <v>18621.900000000001</v>
      </c>
      <c r="R7" s="35">
        <f>(P7+Q7)</f>
        <v>116631.9</v>
      </c>
      <c r="S7" s="35">
        <f>(R7*F7)</f>
        <v>116631.9</v>
      </c>
      <c r="T7" s="37">
        <f>(K7+O7+S7)/3</f>
        <v>106389.96666666667</v>
      </c>
    </row>
    <row r="8" spans="1:20" s="5" customFormat="1" ht="409.5" customHeight="1" x14ac:dyDescent="0.25">
      <c r="A8" s="13">
        <v>3</v>
      </c>
      <c r="B8" s="14">
        <v>46181604</v>
      </c>
      <c r="C8" s="15" t="s">
        <v>23</v>
      </c>
      <c r="D8" s="38" t="s">
        <v>24</v>
      </c>
      <c r="E8" s="12" t="s">
        <v>25</v>
      </c>
      <c r="F8" s="13">
        <v>1</v>
      </c>
      <c r="G8" s="21" t="e" vm="3">
        <v>#VALUE!</v>
      </c>
      <c r="H8" s="27">
        <v>112250</v>
      </c>
      <c r="I8" s="27">
        <f>(H8*19%)</f>
        <v>21327.5</v>
      </c>
      <c r="J8" s="27">
        <f>(H8+I8)</f>
        <v>133577.5</v>
      </c>
      <c r="K8" s="27">
        <f>(J8*F8)</f>
        <v>133577.5</v>
      </c>
      <c r="L8" s="31">
        <v>110000</v>
      </c>
      <c r="M8" s="31">
        <f>(L8*19%)</f>
        <v>20900</v>
      </c>
      <c r="N8" s="31">
        <f>(L8+M8)</f>
        <v>130900</v>
      </c>
      <c r="O8" s="31">
        <f>(N8*F8)</f>
        <v>130900</v>
      </c>
      <c r="P8" s="35">
        <v>118000</v>
      </c>
      <c r="Q8" s="35">
        <f>(P8*19%)</f>
        <v>22420</v>
      </c>
      <c r="R8" s="35">
        <f>(P8+Q8)</f>
        <v>140420</v>
      </c>
      <c r="S8" s="35">
        <f>(R8*F8)</f>
        <v>140420</v>
      </c>
      <c r="T8" s="37">
        <f>(K8+O8+S8)/3</f>
        <v>134965.83333333334</v>
      </c>
    </row>
    <row r="9" spans="1:20" ht="45" customHeight="1" x14ac:dyDescent="0.25">
      <c r="A9" s="40"/>
      <c r="B9" s="40"/>
      <c r="C9" s="40"/>
      <c r="D9" s="40"/>
      <c r="E9" s="40"/>
      <c r="F9" s="40"/>
      <c r="H9" s="1"/>
      <c r="K9" s="8"/>
      <c r="M9" s="7"/>
      <c r="N9" s="7"/>
      <c r="O9" s="8"/>
      <c r="Q9" s="7"/>
      <c r="R9" s="7"/>
      <c r="S9" s="8"/>
      <c r="T9" s="36">
        <f>SUM(T6:T8)</f>
        <v>414699.13333333342</v>
      </c>
    </row>
    <row r="10" spans="1:20" x14ac:dyDescent="0.25">
      <c r="H10" s="8"/>
      <c r="I10" s="6"/>
      <c r="J10" s="6"/>
      <c r="K10" s="6"/>
      <c r="L10" s="8"/>
      <c r="M10" s="6"/>
      <c r="N10" s="6"/>
      <c r="O10" s="6"/>
      <c r="P10" s="8"/>
      <c r="Q10" s="6"/>
      <c r="R10" s="6"/>
      <c r="S10" s="6"/>
    </row>
    <row r="11" spans="1:20" s="2" customFormat="1" x14ac:dyDescent="0.25">
      <c r="A11" s="1"/>
      <c r="D11" s="9"/>
      <c r="E11" s="51"/>
      <c r="F11" s="40"/>
      <c r="G11" s="23"/>
      <c r="H11" s="45"/>
      <c r="I11" s="45"/>
      <c r="J11" s="45"/>
      <c r="K11" s="6"/>
      <c r="L11" s="45"/>
      <c r="M11" s="45"/>
      <c r="N11" s="45"/>
      <c r="O11" s="6"/>
      <c r="P11" s="45"/>
      <c r="Q11" s="45"/>
      <c r="R11" s="45"/>
      <c r="S11" s="6"/>
      <c r="T11" s="7"/>
    </row>
    <row r="12" spans="1:20" s="2" customFormat="1" x14ac:dyDescent="0.25">
      <c r="A12" s="1"/>
      <c r="D12" s="9"/>
      <c r="E12" s="51"/>
      <c r="F12" s="51"/>
      <c r="G12" s="23"/>
      <c r="H12" s="45"/>
      <c r="I12" s="45"/>
      <c r="J12" s="45"/>
      <c r="K12" s="6"/>
      <c r="L12" s="45"/>
      <c r="M12" s="45"/>
      <c r="N12" s="45"/>
      <c r="O12" s="6"/>
      <c r="P12" s="45"/>
      <c r="Q12" s="45"/>
      <c r="R12" s="45"/>
      <c r="S12" s="6"/>
      <c r="T12" s="7"/>
    </row>
    <row r="13" spans="1:20" x14ac:dyDescent="0.25">
      <c r="B13" s="39"/>
      <c r="C13" s="39"/>
      <c r="H13" s="8"/>
      <c r="I13" s="6"/>
      <c r="J13" s="6"/>
      <c r="K13" s="6"/>
      <c r="L13" s="8"/>
      <c r="M13" s="6"/>
      <c r="N13" s="6"/>
      <c r="O13" s="6"/>
      <c r="P13" s="8"/>
      <c r="Q13" s="6"/>
      <c r="R13" s="6"/>
      <c r="S13" s="6"/>
    </row>
    <row r="14" spans="1:20" x14ac:dyDescent="0.25">
      <c r="H14" s="8"/>
      <c r="I14" s="6"/>
      <c r="J14" s="6"/>
      <c r="K14" s="6"/>
      <c r="L14" s="8"/>
      <c r="M14" s="6"/>
      <c r="N14" s="6"/>
      <c r="O14" s="6"/>
      <c r="P14" s="8"/>
      <c r="Q14" s="6"/>
      <c r="R14" s="6"/>
      <c r="S14" s="6"/>
    </row>
    <row r="15" spans="1:20" x14ac:dyDescent="0.25">
      <c r="B15" s="40"/>
      <c r="C15" s="40"/>
      <c r="H15" s="8"/>
      <c r="I15" s="6"/>
      <c r="J15" s="6"/>
      <c r="K15" s="6"/>
      <c r="L15" s="8"/>
      <c r="M15" s="6"/>
      <c r="N15" s="6"/>
      <c r="O15" s="6"/>
      <c r="P15" s="8"/>
      <c r="Q15" s="6"/>
      <c r="R15" s="6"/>
      <c r="S15" s="6"/>
    </row>
    <row r="16" spans="1:20" x14ac:dyDescent="0.25">
      <c r="B16" s="40"/>
      <c r="C16" s="40"/>
      <c r="H16" s="8"/>
      <c r="I16" s="6"/>
      <c r="J16" s="6"/>
      <c r="K16" s="6"/>
      <c r="L16" s="8"/>
      <c r="M16" s="6"/>
      <c r="N16" s="6"/>
      <c r="O16" s="6"/>
      <c r="P16" s="8"/>
      <c r="Q16" s="6"/>
      <c r="R16" s="6"/>
      <c r="S16" s="6"/>
    </row>
    <row r="17" spans="8:19" x14ac:dyDescent="0.25">
      <c r="H17" s="8"/>
      <c r="I17" s="6"/>
      <c r="J17" s="6"/>
      <c r="K17" s="6"/>
      <c r="L17" s="8"/>
      <c r="M17" s="6"/>
      <c r="N17" s="6"/>
      <c r="O17" s="6"/>
      <c r="P17" s="8"/>
      <c r="Q17" s="6"/>
      <c r="R17" s="6"/>
      <c r="S17" s="6"/>
    </row>
  </sheetData>
  <mergeCells count="26">
    <mergeCell ref="A1:B1"/>
    <mergeCell ref="E11:F11"/>
    <mergeCell ref="E12:F12"/>
    <mergeCell ref="B3:T3"/>
    <mergeCell ref="C1:T1"/>
    <mergeCell ref="A4:A5"/>
    <mergeCell ref="B4:B5"/>
    <mergeCell ref="C4:C5"/>
    <mergeCell ref="D4:D5"/>
    <mergeCell ref="E4:E5"/>
    <mergeCell ref="F4:F5"/>
    <mergeCell ref="G4:G5"/>
    <mergeCell ref="B13:C13"/>
    <mergeCell ref="B15:C15"/>
    <mergeCell ref="B16:C16"/>
    <mergeCell ref="A9:F9"/>
    <mergeCell ref="T4:T5"/>
    <mergeCell ref="P4:S4"/>
    <mergeCell ref="P11:R11"/>
    <mergeCell ref="P12:R12"/>
    <mergeCell ref="H11:J11"/>
    <mergeCell ref="H12:J12"/>
    <mergeCell ref="H4:K4"/>
    <mergeCell ref="L4:O4"/>
    <mergeCell ref="L11:N11"/>
    <mergeCell ref="L12:N12"/>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Equipos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 Hernando Trujillo Diaz</dc:creator>
  <cp:keywords/>
  <dc:description/>
  <cp:lastModifiedBy>Sandra Milena Martinez</cp:lastModifiedBy>
  <cp:revision/>
  <dcterms:created xsi:type="dcterms:W3CDTF">2021-03-17T15:09:18Z</dcterms:created>
  <dcterms:modified xsi:type="dcterms:W3CDTF">2025-10-17T02:29:10Z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2025-08-15T16:14:07Z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e5483613-6c61-4774-8feb-34abb7eb98cd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