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emavi1educo-my.sharepoint.com/personal/katherine_betancourt_emavi_edu_co/Documents/Documentos/KATHE/2025/CONTRATO 088 CATERING 2025/"/>
    </mc:Choice>
  </mc:AlternateContent>
  <xr:revisionPtr revIDLastSave="0" documentId="8_{527E451C-1552-4BA7-8877-EAA2986CD2D8}" xr6:coauthVersionLast="47" xr6:coauthVersionMax="47" xr10:uidLastSave="{00000000-0000-0000-0000-000000000000}"/>
  <bookViews>
    <workbookView xWindow="-120" yWindow="-120" windowWidth="20730" windowHeight="11040" xr2:uid="{DB6D0700-5119-4AA4-974E-BC2D983752E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5" i="1" l="1"/>
  <c r="Q15" i="1"/>
  <c r="P54" i="1"/>
  <c r="N56" i="1"/>
  <c r="Q56" i="1"/>
  <c r="P58" i="1"/>
  <c r="P59" i="1"/>
  <c r="N60" i="1"/>
  <c r="Q60" i="1"/>
  <c r="O62" i="1"/>
  <c r="P62" i="1"/>
  <c r="P63" i="1"/>
  <c r="N64" i="1"/>
  <c r="Q64" i="1"/>
  <c r="O66" i="1"/>
  <c r="P66" i="1"/>
  <c r="P67" i="1"/>
  <c r="N68" i="1"/>
  <c r="Q68" i="1"/>
  <c r="O70" i="1"/>
  <c r="P70" i="1"/>
  <c r="P71" i="1"/>
  <c r="N72" i="1"/>
  <c r="Q72" i="1"/>
  <c r="O74" i="1"/>
  <c r="P74" i="1"/>
  <c r="P75" i="1"/>
  <c r="N76" i="1"/>
  <c r="Q76" i="1"/>
  <c r="O78" i="1"/>
  <c r="P78" i="1"/>
  <c r="P79" i="1"/>
  <c r="N80" i="1"/>
  <c r="Q80" i="1"/>
  <c r="O82" i="1"/>
  <c r="P82" i="1"/>
  <c r="P83" i="1"/>
  <c r="N84" i="1"/>
  <c r="Q84" i="1"/>
  <c r="N6" i="1"/>
  <c r="O6" i="1"/>
  <c r="Q6" i="1"/>
  <c r="P6" i="1"/>
  <c r="N7" i="1"/>
  <c r="O7" i="1"/>
  <c r="Q7" i="1"/>
  <c r="P7" i="1"/>
  <c r="N8" i="1"/>
  <c r="O8" i="1"/>
  <c r="Q8" i="1"/>
  <c r="P8" i="1"/>
  <c r="N9" i="1"/>
  <c r="O9" i="1"/>
  <c r="Q9" i="1"/>
  <c r="P9" i="1"/>
  <c r="N10" i="1"/>
  <c r="O10" i="1"/>
  <c r="Q10" i="1"/>
  <c r="P10" i="1"/>
  <c r="N11" i="1"/>
  <c r="O11" i="1"/>
  <c r="Q11" i="1"/>
  <c r="P11" i="1"/>
  <c r="N12" i="1"/>
  <c r="O12" i="1"/>
  <c r="Q12" i="1"/>
  <c r="P12" i="1"/>
  <c r="N13" i="1"/>
  <c r="O13" i="1"/>
  <c r="Q13" i="1"/>
  <c r="P13" i="1"/>
  <c r="N14" i="1"/>
  <c r="O14" i="1"/>
  <c r="Q14" i="1"/>
  <c r="P14" i="1"/>
  <c r="N15" i="1"/>
  <c r="P15" i="1"/>
  <c r="N16" i="1"/>
  <c r="O16" i="1"/>
  <c r="Q16" i="1"/>
  <c r="P16" i="1"/>
  <c r="N17" i="1"/>
  <c r="O17" i="1"/>
  <c r="Q17" i="1"/>
  <c r="P17" i="1"/>
  <c r="N18" i="1"/>
  <c r="O18" i="1"/>
  <c r="Q18" i="1"/>
  <c r="P18" i="1"/>
  <c r="N19" i="1"/>
  <c r="O19" i="1"/>
  <c r="Q19" i="1"/>
  <c r="P19" i="1"/>
  <c r="N20" i="1"/>
  <c r="O20" i="1"/>
  <c r="Q20" i="1"/>
  <c r="P20" i="1"/>
  <c r="P5" i="1"/>
  <c r="O5" i="1"/>
  <c r="Q5" i="1"/>
  <c r="N5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M22" i="1"/>
  <c r="N22" i="1"/>
  <c r="Q22" i="1"/>
  <c r="M23" i="1"/>
  <c r="N23" i="1"/>
  <c r="Q23" i="1"/>
  <c r="M24" i="1"/>
  <c r="O24" i="1"/>
  <c r="M25" i="1"/>
  <c r="M26" i="1"/>
  <c r="N26" i="1"/>
  <c r="Q26" i="1"/>
  <c r="M27" i="1"/>
  <c r="N27" i="1"/>
  <c r="Q27" i="1"/>
  <c r="M28" i="1"/>
  <c r="O28" i="1"/>
  <c r="M29" i="1"/>
  <c r="M30" i="1"/>
  <c r="N30" i="1"/>
  <c r="Q30" i="1"/>
  <c r="M31" i="1"/>
  <c r="N31" i="1"/>
  <c r="Q31" i="1"/>
  <c r="M32" i="1"/>
  <c r="O32" i="1"/>
  <c r="M33" i="1"/>
  <c r="M34" i="1"/>
  <c r="N34" i="1"/>
  <c r="Q34" i="1"/>
  <c r="M35" i="1"/>
  <c r="N35" i="1"/>
  <c r="Q35" i="1"/>
  <c r="M36" i="1"/>
  <c r="O36" i="1"/>
  <c r="M37" i="1"/>
  <c r="M38" i="1"/>
  <c r="N38" i="1"/>
  <c r="Q38" i="1"/>
  <c r="M39" i="1"/>
  <c r="N39" i="1"/>
  <c r="Q39" i="1"/>
  <c r="M40" i="1"/>
  <c r="O40" i="1"/>
  <c r="M41" i="1"/>
  <c r="M42" i="1"/>
  <c r="N42" i="1"/>
  <c r="Q42" i="1"/>
  <c r="M43" i="1"/>
  <c r="N43" i="1"/>
  <c r="Q43" i="1"/>
  <c r="M44" i="1"/>
  <c r="O44" i="1"/>
  <c r="M45" i="1"/>
  <c r="M46" i="1"/>
  <c r="N46" i="1"/>
  <c r="Q46" i="1"/>
  <c r="M47" i="1"/>
  <c r="N47" i="1"/>
  <c r="Q47" i="1"/>
  <c r="M48" i="1"/>
  <c r="O48" i="1"/>
  <c r="M49" i="1"/>
  <c r="M50" i="1"/>
  <c r="N50" i="1"/>
  <c r="Q50" i="1"/>
  <c r="M51" i="1"/>
  <c r="N51" i="1"/>
  <c r="Q51" i="1"/>
  <c r="M52" i="1"/>
  <c r="O52" i="1"/>
  <c r="M53" i="1"/>
  <c r="M54" i="1"/>
  <c r="N54" i="1"/>
  <c r="Q54" i="1"/>
  <c r="M55" i="1"/>
  <c r="N55" i="1"/>
  <c r="Q55" i="1"/>
  <c r="M56" i="1"/>
  <c r="O56" i="1"/>
  <c r="M57" i="1"/>
  <c r="M58" i="1"/>
  <c r="N58" i="1"/>
  <c r="Q58" i="1"/>
  <c r="M59" i="1"/>
  <c r="N59" i="1"/>
  <c r="Q59" i="1"/>
  <c r="M60" i="1"/>
  <c r="O60" i="1"/>
  <c r="M61" i="1"/>
  <c r="M62" i="1"/>
  <c r="N62" i="1"/>
  <c r="Q62" i="1"/>
  <c r="M63" i="1"/>
  <c r="N63" i="1"/>
  <c r="Q63" i="1"/>
  <c r="M64" i="1"/>
  <c r="O64" i="1"/>
  <c r="M65" i="1"/>
  <c r="M66" i="1"/>
  <c r="N66" i="1"/>
  <c r="Q66" i="1"/>
  <c r="M67" i="1"/>
  <c r="N67" i="1"/>
  <c r="Q67" i="1"/>
  <c r="M68" i="1"/>
  <c r="O68" i="1"/>
  <c r="M69" i="1"/>
  <c r="M70" i="1"/>
  <c r="N70" i="1"/>
  <c r="Q70" i="1"/>
  <c r="M71" i="1"/>
  <c r="N71" i="1"/>
  <c r="Q71" i="1"/>
  <c r="M72" i="1"/>
  <c r="O72" i="1"/>
  <c r="M73" i="1"/>
  <c r="M74" i="1"/>
  <c r="N74" i="1"/>
  <c r="Q74" i="1"/>
  <c r="M75" i="1"/>
  <c r="N75" i="1"/>
  <c r="Q75" i="1"/>
  <c r="M76" i="1"/>
  <c r="O76" i="1"/>
  <c r="M77" i="1"/>
  <c r="M78" i="1"/>
  <c r="N78" i="1"/>
  <c r="Q78" i="1"/>
  <c r="M79" i="1"/>
  <c r="N79" i="1"/>
  <c r="Q79" i="1"/>
  <c r="M80" i="1"/>
  <c r="O80" i="1"/>
  <c r="M81" i="1"/>
  <c r="M82" i="1"/>
  <c r="N82" i="1"/>
  <c r="Q82" i="1"/>
  <c r="M83" i="1"/>
  <c r="N83" i="1"/>
  <c r="Q83" i="1"/>
  <c r="M84" i="1"/>
  <c r="O84" i="1"/>
  <c r="M21" i="1"/>
  <c r="L21" i="1"/>
  <c r="G86" i="1"/>
  <c r="P21" i="1"/>
  <c r="O21" i="1"/>
  <c r="N21" i="1"/>
  <c r="Q21" i="1"/>
  <c r="Q85" i="1"/>
  <c r="P81" i="1"/>
  <c r="N81" i="1"/>
  <c r="Q81" i="1"/>
  <c r="O81" i="1"/>
  <c r="P77" i="1"/>
  <c r="N77" i="1"/>
  <c r="Q77" i="1"/>
  <c r="O77" i="1"/>
  <c r="P73" i="1"/>
  <c r="N73" i="1"/>
  <c r="Q73" i="1"/>
  <c r="O73" i="1"/>
  <c r="P69" i="1"/>
  <c r="N69" i="1"/>
  <c r="Q69" i="1"/>
  <c r="O69" i="1"/>
  <c r="P65" i="1"/>
  <c r="N65" i="1"/>
  <c r="Q65" i="1"/>
  <c r="O65" i="1"/>
  <c r="P61" i="1"/>
  <c r="N61" i="1"/>
  <c r="Q61" i="1"/>
  <c r="O61" i="1"/>
  <c r="P57" i="1"/>
  <c r="O57" i="1"/>
  <c r="N57" i="1"/>
  <c r="Q57" i="1"/>
  <c r="P53" i="1"/>
  <c r="O53" i="1"/>
  <c r="N53" i="1"/>
  <c r="Q53" i="1"/>
  <c r="P49" i="1"/>
  <c r="N49" i="1"/>
  <c r="Q49" i="1"/>
  <c r="O49" i="1"/>
  <c r="P45" i="1"/>
  <c r="N45" i="1"/>
  <c r="Q45" i="1"/>
  <c r="O45" i="1"/>
  <c r="P41" i="1"/>
  <c r="N41" i="1"/>
  <c r="Q41" i="1"/>
  <c r="O41" i="1"/>
  <c r="P37" i="1"/>
  <c r="N37" i="1"/>
  <c r="Q37" i="1"/>
  <c r="O37" i="1"/>
  <c r="P33" i="1"/>
  <c r="N33" i="1"/>
  <c r="Q33" i="1"/>
  <c r="O33" i="1"/>
  <c r="P29" i="1"/>
  <c r="N29" i="1"/>
  <c r="Q29" i="1"/>
  <c r="O29" i="1"/>
  <c r="P25" i="1"/>
  <c r="N25" i="1"/>
  <c r="Q25" i="1"/>
  <c r="O25" i="1"/>
  <c r="N52" i="1"/>
  <c r="Q52" i="1"/>
  <c r="P50" i="1"/>
  <c r="N48" i="1"/>
  <c r="Q48" i="1"/>
  <c r="P46" i="1"/>
  <c r="N44" i="1"/>
  <c r="Q44" i="1"/>
  <c r="P42" i="1"/>
  <c r="N40" i="1"/>
  <c r="Q40" i="1"/>
  <c r="P38" i="1"/>
  <c r="N36" i="1"/>
  <c r="Q36" i="1"/>
  <c r="P34" i="1"/>
  <c r="N32" i="1"/>
  <c r="Q32" i="1"/>
  <c r="P30" i="1"/>
  <c r="N28" i="1"/>
  <c r="Q28" i="1"/>
  <c r="P26" i="1"/>
  <c r="N24" i="1"/>
  <c r="Q24" i="1"/>
  <c r="P22" i="1"/>
  <c r="O58" i="1"/>
  <c r="P55" i="1"/>
  <c r="O54" i="1"/>
  <c r="P51" i="1"/>
  <c r="O50" i="1"/>
  <c r="P47" i="1"/>
  <c r="O46" i="1"/>
  <c r="P43" i="1"/>
  <c r="O42" i="1"/>
  <c r="P39" i="1"/>
  <c r="O38" i="1"/>
  <c r="P35" i="1"/>
  <c r="O34" i="1"/>
  <c r="P31" i="1"/>
  <c r="O30" i="1"/>
  <c r="P27" i="1"/>
  <c r="O26" i="1"/>
  <c r="P23" i="1"/>
  <c r="O22" i="1"/>
  <c r="P84" i="1"/>
  <c r="O83" i="1"/>
  <c r="P80" i="1"/>
  <c r="O79" i="1"/>
  <c r="P76" i="1"/>
  <c r="O75" i="1"/>
  <c r="P72" i="1"/>
  <c r="O71" i="1"/>
  <c r="P68" i="1"/>
  <c r="O67" i="1"/>
  <c r="P64" i="1"/>
  <c r="O63" i="1"/>
  <c r="P60" i="1"/>
  <c r="O59" i="1"/>
  <c r="P56" i="1"/>
  <c r="O55" i="1"/>
  <c r="P52" i="1"/>
  <c r="O51" i="1"/>
  <c r="P48" i="1"/>
  <c r="O47" i="1"/>
  <c r="P44" i="1"/>
  <c r="O43" i="1"/>
  <c r="P40" i="1"/>
  <c r="O39" i="1"/>
  <c r="P36" i="1"/>
  <c r="O35" i="1"/>
  <c r="P32" i="1"/>
  <c r="O31" i="1"/>
  <c r="P28" i="1"/>
  <c r="O27" i="1"/>
  <c r="P24" i="1"/>
  <c r="O23" i="1"/>
  <c r="F86" i="1"/>
</calcChain>
</file>

<file path=xl/sharedStrings.xml><?xml version="1.0" encoding="utf-8"?>
<sst xmlns="http://schemas.openxmlformats.org/spreadsheetml/2006/main" count="266" uniqueCount="104">
  <si>
    <t>ITEM</t>
  </si>
  <si>
    <t>CONCEPTO</t>
  </si>
  <si>
    <t>DESCRIPCION</t>
  </si>
  <si>
    <t>UNIDAD DE MEDIDA</t>
  </si>
  <si>
    <t>LDS</t>
  </si>
  <si>
    <t>ABC EVENTOS</t>
  </si>
  <si>
    <t>EVENTO 1 Y EVENTO 2</t>
  </si>
  <si>
    <t>UNIDAD</t>
  </si>
  <si>
    <t>MESA COCTELERA ALTA</t>
  </si>
  <si>
    <t>SILLA TIPO BAR</t>
  </si>
  <si>
    <t>ESTACION DE CAFÉ PARA 50 PAX (CAFÉ, AROMATICA Y AGUA)</t>
  </si>
  <si>
    <t>MESERO X HORA</t>
  </si>
  <si>
    <t>COORDINADOR DE PUNTO ALIMENTACION</t>
  </si>
  <si>
    <t>PUNTO CALIENTE ENTREGA ALIMENTOS</t>
  </si>
  <si>
    <t>ALQUILER POR UN DIA DE: Sonido 6000 a 10000 watts: sistema line array, consola mínima de 32 canales digital para PA y consola de monitoreo de 36 canales, reproductor de cd doble bandeja, mp3, puerto USB, cableado de señal, acometidas eléctricas, kit de 6 micrófonos alámbricos de mano, 1micrófonos inalámbricos de mano, ingeniero de sonido y todos los elementos requeridos para su operación. </t>
  </si>
  <si>
    <t>ALQUILER POR UN DIA DE: SONIDO  PROFESIONAL  LINE ARRAY  COLGADO: MÍNIMO 26.000 VATIOS: · Sonido profesional Line Array, compuesto por 12 cabinas (6 por lado) autopotenciadas a 3 vías con SPL Nominal de Pico Máximo a 1 m 134 Db última generación. · 4 bajos dobles con SPL Nominal de Pico Máximo a 1 m 140 Db. 3600 wts, última generación marca · 1 procesador lake LM44 · CONSOLA: 1 Consola Digital de última tecnología, 33 faders motorizados (32 canales + 1 master) 48 canales de entrada de mezcla (40 mono + 2 + 2 estéreo de retorno) 20 Aux (8 mono + 6 estéreo) + Stereo + Sub autobuses 8 grupos DCA con Salas de espera / Combo TRS entradas de micro / línea analógica XLR + 32 entradas de línea RCA clavija estéreo 2 analógicas 16 salidas XLR analógicas 34 x 34 canales de grabación / reproducción digital a través de USB 2.0+ 2 x 2 a través de un dispositivo de almacenamiento USB · MICRÓFONOS: 3 micrófonos beta 98, 10 Micrófonos SM57. 10 micrófonos SM58, 3 Micrófonos SN 604, 32 Bases para micrófono italianas. 2 bases para cabina, 2 Micrófonos Inalámbricos de mano Sennheiser con base. ·Reproductor de cd· 2 micrófonos Inalámbricos de diadema Sennheiser con antenas omnidireccionales de largo alcance para mandos. · CAJA DE PRENSA para tarima de periodistas de 12 canales SLR, en caso de requerirse. </t>
  </si>
  <si>
    <t>ALQUILER POR UN DIA DE: Sonido de 500 A 999 watts: cabinas auto potenciadas con base, consola mínima de 8 canales análoga, reproductor de cd doble bandeja, mp3, puerto USB, cableado de señal, acometidas eléctricas, 1 mic inalámbrico de mano. </t>
  </si>
  <si>
    <t>ALQUILER POR UN DIA DE: Sonido de 1000 A 2999 watts: cabinas auto potenciadas con base, consola mínima de 8 canales análoga, reproductor de cd doble bandeja, mp3, puerto USB, cableado de señal, acometidas eléctricas. </t>
  </si>
  <si>
    <t>ALQUILER POR UN DIA DE: Sonido de 3000 a 5999 watts: cabinas auto potenciadas con base, consola mínima de 8 canales análoga, reproductor de cd doble bandeja, mp3, puerto USB, cableado de señal, acometidas eléctricas. </t>
  </si>
  <si>
    <t>ALQUILER POR UN DIA DE: Sonido 6000 a 10000 watts: sistema line array, consola mínima de 32 canales digital para PA y consola de monitoreo de 36 canales, reproductor de cd doble bandeja, mp3, puerto USB, cableado de señal, acometidas eléctricas. </t>
  </si>
  <si>
    <t>RETORNO PRINCIPAL: carpa principal: Sonido Profesional Line Array con dos (2) sistemas line array tipo columna bi-amplificado activo a 3 vias, 6 woofers de 4” y 4 tweeters neodimio de 1” en bocina, de 2200 vatios cada uno, con subwoofer activo doble de 8” alta capacidad de excursión de Última generación. </t>
  </si>
  <si>
    <t>ALQUILER POR UN DIA DE: SONIDO RELEVO PARA CARPA: Cabina de 1000 w con su respectivo trípode, cableado de corriente al distribuidor principal y cableado de línea a consola. </t>
  </si>
  <si>
    <r>
      <t>ALQUILER POR UN DIA DE: micrófono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Arial Narrow"/>
        <family val="2"/>
      </rPr>
      <t>de mano </t>
    </r>
  </si>
  <si>
    <t> ALQUILER POR UN DIA DE: micrófono inalámbrico de solapa </t>
  </si>
  <si>
    <t>ALQUILER POR UN DIA DE: micrófono cuello de ganso </t>
  </si>
  <si>
    <t>ALQUILER POR UN DIA DE: micrófono presidencial </t>
  </si>
  <si>
    <t>ALQUILER POR UN DIA DE: micrófono de diadema </t>
  </si>
  <si>
    <t>ALQUILER POR UN DIA DE: Caja de audio para prensa con mínimo 12 entradas en canon, cableada y con elementos necesarios para entrar a la consola principal. </t>
  </si>
  <si>
    <t>ALQUILER POR UN DIA DE: pantalla Led 42" con base </t>
  </si>
  <si>
    <t>ALQUILER POR UN DIA DE: pantalla Led 56" con base </t>
  </si>
  <si>
    <t>ALQUILER POR UN DIA DE: pantalla Led 70" con base </t>
  </si>
  <si>
    <t>ALQUILER POR UN DIA DE: pantalla Led 80" con base </t>
  </si>
  <si>
    <t>ALQUILER POR UN DIA DE: pantalla LCD 42" con base </t>
  </si>
  <si>
    <t>ALQUILER POR UN DIA DE: pantalla LCD 56" con base </t>
  </si>
  <si>
    <t>ALQUILER POR UN DIA DE: pantalla LCD 70" con base </t>
  </si>
  <si>
    <t>ALQUILER POR UN DIA DE: pantalla LCD 80" con base </t>
  </si>
  <si>
    <t>ALQUILER POR UN DIA DE: pantalla estructural 1.80 x 1.80 mts back o front </t>
  </si>
  <si>
    <t>ALQUILER POR UN DIA DE: pantalla estructural 2.40 x 1.80 mts back o front </t>
  </si>
  <si>
    <t>ALQUILER POR UN DIA DE: pantalla estructural 3 x 4 mts back o front </t>
  </si>
  <si>
    <t>ALQUILER POR UN DIA DE: pantalla estructural 5 x 4 mts back o front </t>
  </si>
  <si>
    <t>ALQUILER POR UN DIA DE: pantalla estructural 8 x 3 mts back o front </t>
  </si>
  <si>
    <t>ALQUILER POR UN DIA DE: pantalla estructural 12 x 3 mts back o front </t>
  </si>
  <si>
    <t>ALQUILER POR UN DIA DE: pantalla Led pitch 4 de 14 x 8 mts </t>
  </si>
  <si>
    <t>ALQUILER POR UN DIA DE: pantalla Led pitch 4 de 8 x 5 mts </t>
  </si>
  <si>
    <t>ALQUILER POR UN DIA DE: pantalla Led pitch 4 de 5 x 3 mts </t>
  </si>
  <si>
    <t>ALQUILER POR UN DIA DE: pantalla Led pitch 4 de 4 x 3 mts </t>
  </si>
  <si>
    <t>ALQUILER POR UN DIA DE: pantalla Led pitch 4 de 3 x 2 mts </t>
  </si>
  <si>
    <t>ALQUILER POR UN DIA DE:  Tramos de truss de 2 mts </t>
  </si>
  <si>
    <t>ALQUILER POR UN DIA DE: Tramos de truss de 3 mts </t>
  </si>
  <si>
    <t>ALQUILER POR UN DIA DE: Tramos de truss de 2 mts con base </t>
  </si>
  <si>
    <t>ALQUILER POR UN DIA DE: Tramos de truss de 3 mts con base </t>
  </si>
  <si>
    <t>ALQUILER POR UN DIA DE: puente de 3 x 3 mts en estructura trus para colgado de pantallas </t>
  </si>
  <si>
    <t>ALQUILER POR UN DIA DE: puente de 7 x 6 mts en estructura trus para colgado de pantallas </t>
  </si>
  <si>
    <t>ALQUILER POR UN DIA DE: puente de 7 x 9 mts en estructura trus para colgado de pantallas </t>
  </si>
  <si>
    <t>ALQUILER POR UN DIA DE: puente de 7 x 12 mts en estructura trus para colgado de pantallas </t>
  </si>
  <si>
    <t>ALQUILER POR UN DIA DE: Torre en truss de aluminio con altura de 7 mts para colgar sonido </t>
  </si>
  <si>
    <t>ALQUILER POR UN DIA DE: contrapeso en concreto de 30 klg </t>
  </si>
  <si>
    <t>ALQUILER POR UN DIA DE: Contenedor de 1 m3 de agua (1 ton) para contrapeso o anclaje </t>
  </si>
  <si>
    <t>ALQUILER POR UN DIA DE: Transmisión en directo con unidad móvil a 3 cámaras, equipo de reportería, paquete gráfico, edición, disco duro y almacenamiento, emisión de 4 horas y planta eléctrica. </t>
  </si>
  <si>
    <t>  ALQUILER POR UN DIA DE: 1 led pin spot 3w </t>
  </si>
  <si>
    <t>  ALQUILER POR UN DIA DE:  cabeza robótica 20R </t>
  </si>
  <si>
    <t>  ALQUILER POR UN DIA DE: cabeza móvil 250 w </t>
  </si>
  <si>
    <t>  ALQUILER POR UN DIA DE: seguidor para escenario. </t>
  </si>
  <si>
    <t>  ALQUILER POR UN DIA DE: PAR Led de 18 wts</t>
  </si>
  <si>
    <t>  ALQUILER POR UN DIA DE: PAR Led de 18 Wts inalámbrico </t>
  </si>
  <si>
    <t>ALQUILER POR UN DIA DE: Leeko </t>
  </si>
  <si>
    <t>  ALQUILER POR UN DIA DE: maxi bruto x 6 led </t>
  </si>
  <si>
    <t>ALQUILER POR UN DIA DE: barra Led </t>
  </si>
  <si>
    <t>  ALQUILER POR UN DIA DE: máquina de humo de 1000w </t>
  </si>
  <si>
    <t>  ALQUILER POR UN DIA DE: consola de luces 12 canales DMX </t>
  </si>
  <si>
    <t>  ALQUILER POR UN DIA DE: consola de luces M.A Digital </t>
  </si>
  <si>
    <t>  ALQUILER POR UN DIA DE: Torre de luz para trabajo en exteriores con 4 puntos de apoyo </t>
  </si>
  <si>
    <t>  ALQUILER POR UN DIA DE: Ventury con pipeta de Co2, 1 kilo de papel metalizado y operario </t>
  </si>
  <si>
    <t>ALQUILER POR UN DIA DE: CryoJet por 1 caños con pipeta de Co2 contralo por DMX </t>
  </si>
  <si>
    <r>
      <t xml:space="preserve">ALQUILER POR UN DIA DE: servicio de streaming 100 usuarios con servidor de video </t>
    </r>
    <r>
      <rPr>
        <sz val="14"/>
        <color theme="1"/>
        <rFont val="Arial"/>
        <family val="2"/>
      </rPr>
      <t xml:space="preserve"> </t>
    </r>
    <r>
      <rPr>
        <sz val="14"/>
        <color theme="1"/>
        <rFont val="Arial Narrow"/>
        <family val="2"/>
      </rPr>
      <t>soporte</t>
    </r>
    <r>
      <rPr>
        <sz val="14"/>
        <color theme="1"/>
        <rFont val="Aptos Narrow"/>
        <family val="2"/>
        <scheme val="minor"/>
      </rPr>
      <t xml:space="preserve"> </t>
    </r>
    <r>
      <rPr>
        <sz val="14"/>
        <color theme="1"/>
        <rFont val="Arial Narrow"/>
        <family val="2"/>
      </rPr>
      <t>técnico,</t>
    </r>
    <r>
      <rPr>
        <sz val="14"/>
        <color theme="1"/>
        <rFont val="Aptos Narrow"/>
        <family val="2"/>
        <scheme val="minor"/>
      </rPr>
      <t xml:space="preserve"> </t>
    </r>
    <r>
      <rPr>
        <sz val="14"/>
        <color theme="1"/>
        <rFont val="Arial Narrow"/>
        <family val="2"/>
      </rPr>
      <t>plataforma, video, streaming/webinar según usuarios, circuito cerrado a 1 cámara HD. </t>
    </r>
  </si>
  <si>
    <t>ALQUILER POR UN DIA DE: servicio de streaming 500 usuarios con servidor de video comunicaciones, soporte técnico, plataforma video streaming/webinar según usuarios, circuito cerrado a 1 cámara HD. </t>
  </si>
  <si>
    <t>ALQUILER POR UN DIA DE: Panel bastidor metálico con impresión a full color en Banner para exteriores x 1mt2, para escenografía </t>
  </si>
  <si>
    <t>ALQUILER POR UN DIA DE: Panel modular en MDF de 2 x 3 m, para soporte de pantalla LED o LCD.</t>
  </si>
  <si>
    <t>TOTAL</t>
  </si>
  <si>
    <t>VALOR UNITARIO IVA INCLUIDO</t>
  </si>
  <si>
    <t>ANEXO ESTUDIO DE MERCADO</t>
  </si>
  <si>
    <t>VALOR HISTÓRICO ACTUALIZADO</t>
  </si>
  <si>
    <t>PRECIOS HISTÓRICOS CONTRATO 095-00-B-COFAC-BACOF-2024 ACTUALIZADOS AL VALOR PRESENTE</t>
  </si>
  <si>
    <t>VALOR UNITARIO SIN IVA</t>
  </si>
  <si>
    <t>% IVA</t>
  </si>
  <si>
    <t>VALOR DEL IVA</t>
  </si>
  <si>
    <t>IPC 5,20%</t>
  </si>
  <si>
    <t>PROMEDIO</t>
  </si>
  <si>
    <t>MEDIA GEOMÉTRICA</t>
  </si>
  <si>
    <t>MEDIA ARMÓNICA</t>
  </si>
  <si>
    <t>PRECIO DE REFERENCIA</t>
  </si>
  <si>
    <t>MÉTRICA SELECCIONADA</t>
  </si>
  <si>
    <t>TOTAL A VALORES UNITARIOS</t>
  </si>
  <si>
    <t xml:space="preserve">COPA DE VIDRIO ELEGANTE DE AGUA </t>
  </si>
  <si>
    <t>VASO DE VIDRIO DE AGUA</t>
  </si>
  <si>
    <t>COPA DE VIDRIO PARA BRINDIS</t>
  </si>
  <si>
    <t>PLATO REDONDO DE CERAMICA FINA  PASABOCAS</t>
  </si>
  <si>
    <t>TENEDOR DE CUBERTERIA FINA METALICO POSTRE</t>
  </si>
  <si>
    <t>CUCHILLO DE CUBERTERIA FINA METALICO POSTRE</t>
  </si>
  <si>
    <t>CUCHARA DE CUBERTERIA FINA METALICO POSTRE</t>
  </si>
  <si>
    <t xml:space="preserve">REFRIGERIO TIPO PASABOCAS (VER  ANEXO FICHA TÉCNICA 2 DE  MENU,  SE  ESCOGERA  TRES PASABOCAS  SALADOS Y UNO DULCE POR PERSONA). </t>
  </si>
  <si>
    <t>BEBIDAS (VER  ANEXO FICHA TÉCNICA 2 DE  MENU,  SE  ESCOGERA  UNA POR PERSONA)</t>
  </si>
  <si>
    <t xml:space="preserve">TORTA  PARA 100 PAX (VER  ANEXO FICHA TÉCNICA 2 DE  MENU) </t>
  </si>
  <si>
    <t>SE DEJA EL 15% DE PRESUPUESTO TOTAL, PARA CUBRIR IMPREVISTOS  DE REQUERIMIENTOS ADICIONALES NECESARIOS PARA DAR EL CORRESPONDIENTE SOPORTE LOGISTICO A CADA EVENTO  (DE ACUERDO CON CONSIDERACIONES DE LA FICHA TECNICA)  PRESUPUESTO OFICIAL  $100.000.000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</si>
</sst>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b/>
      <sz val="14"/>
      <color rgb="FF000000"/>
      <name val="Arial"/>
      <family val="2"/>
    </font>
    <font>
      <sz val="14"/>
      <color theme="1"/>
      <name val="Aptos Narrow"/>
      <family val="2"/>
      <scheme val="minor"/>
    </font>
    <font>
      <sz val="14"/>
      <color theme="1"/>
      <name val="Arial Narrow"/>
      <family val="2"/>
    </font>
    <font>
      <sz val="14"/>
      <color theme="1"/>
      <name val="Arial"/>
      <family val="2"/>
    </font>
    <font>
      <b/>
      <sz val="11"/>
      <color theme="1"/>
      <name val="Aptos Narrow"/>
      <scheme val="minor"/>
    </font>
  </fonts>
  <fills count="7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4" fontId="0" fillId="0" borderId="1" xfId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44" fontId="0" fillId="4" borderId="1" xfId="1" applyFont="1" applyFill="1" applyBorder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Moneda 2" xfId="2" xr:uid="{D34933ED-8896-46E8-81E0-37DE54929A8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AB4B-07C8-4600-B65C-8A3ABA1E8DA7}">
  <dimension ref="B2:R86"/>
  <sheetViews>
    <sheetView tabSelected="1" topLeftCell="A75" zoomScale="60" zoomScaleNormal="60" workbookViewId="0">
      <selection activeCell="A6" sqref="A6"/>
    </sheetView>
  </sheetViews>
  <sheetFormatPr baseColWidth="10" defaultColWidth="11.42578125" defaultRowHeight="39" customHeight="1" x14ac:dyDescent="0.25"/>
  <cols>
    <col min="2" max="2" width="9.42578125" style="4" customWidth="1"/>
    <col min="3" max="3" width="21.28515625" bestFit="1" customWidth="1"/>
    <col min="4" max="4" width="57" customWidth="1"/>
    <col min="5" max="5" width="21" customWidth="1"/>
    <col min="6" max="6" width="28.7109375" style="6" customWidth="1"/>
    <col min="7" max="7" width="28" customWidth="1"/>
    <col min="8" max="8" width="20.42578125" customWidth="1"/>
    <col min="9" max="9" width="19.42578125" customWidth="1"/>
    <col min="10" max="10" width="17.85546875" customWidth="1"/>
    <col min="11" max="11" width="18.85546875" customWidth="1"/>
    <col min="12" max="12" width="21" customWidth="1"/>
    <col min="13" max="13" width="29.5703125" customWidth="1"/>
    <col min="14" max="14" width="21.140625" customWidth="1"/>
    <col min="15" max="15" width="23.28515625" customWidth="1"/>
    <col min="16" max="16" width="19.7109375" customWidth="1"/>
    <col min="17" max="17" width="22.28515625" customWidth="1"/>
    <col min="18" max="18" width="20.7109375" customWidth="1"/>
  </cols>
  <sheetData>
    <row r="2" spans="2:18" ht="39" customHeight="1" x14ac:dyDescent="0.25">
      <c r="B2" s="21" t="s">
        <v>80</v>
      </c>
      <c r="C2" s="22"/>
      <c r="D2" s="22"/>
      <c r="E2" s="22"/>
      <c r="F2" s="22"/>
      <c r="G2" s="22"/>
    </row>
    <row r="3" spans="2:18" ht="83.25" customHeight="1" x14ac:dyDescent="0.25">
      <c r="B3" s="9" t="s">
        <v>0</v>
      </c>
      <c r="C3" s="9" t="s">
        <v>1</v>
      </c>
      <c r="D3" s="10" t="s">
        <v>2</v>
      </c>
      <c r="E3" s="9" t="s">
        <v>3</v>
      </c>
      <c r="F3" s="11" t="s">
        <v>4</v>
      </c>
      <c r="G3" s="12" t="s">
        <v>5</v>
      </c>
      <c r="H3" s="23" t="s">
        <v>82</v>
      </c>
      <c r="I3" s="23"/>
      <c r="J3" s="23"/>
      <c r="K3" s="23"/>
      <c r="L3" s="23"/>
      <c r="M3" s="23"/>
    </row>
    <row r="4" spans="2:18" ht="58.5" customHeight="1" x14ac:dyDescent="0.25">
      <c r="B4" s="9"/>
      <c r="C4" s="9"/>
      <c r="D4" s="10"/>
      <c r="E4" s="9"/>
      <c r="F4" s="11" t="s">
        <v>79</v>
      </c>
      <c r="G4" s="12" t="s">
        <v>79</v>
      </c>
      <c r="H4" s="13" t="s">
        <v>83</v>
      </c>
      <c r="I4" s="13" t="s">
        <v>84</v>
      </c>
      <c r="J4" s="13" t="s">
        <v>85</v>
      </c>
      <c r="K4" s="13" t="s">
        <v>79</v>
      </c>
      <c r="L4" s="13" t="s">
        <v>86</v>
      </c>
      <c r="M4" s="13" t="s">
        <v>81</v>
      </c>
      <c r="N4" s="13" t="s">
        <v>87</v>
      </c>
      <c r="O4" s="13" t="s">
        <v>88</v>
      </c>
      <c r="P4" s="13" t="s">
        <v>89</v>
      </c>
      <c r="Q4" s="13" t="s">
        <v>90</v>
      </c>
      <c r="R4" s="13" t="s">
        <v>91</v>
      </c>
    </row>
    <row r="5" spans="2:18" ht="39" customHeight="1" x14ac:dyDescent="0.25">
      <c r="B5" s="1">
        <v>1</v>
      </c>
      <c r="C5" s="20" t="s">
        <v>6</v>
      </c>
      <c r="D5" s="2" t="s">
        <v>93</v>
      </c>
      <c r="E5" s="1" t="s">
        <v>7</v>
      </c>
      <c r="F5" s="7">
        <v>8000</v>
      </c>
      <c r="G5" s="7">
        <v>1400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5">
        <f t="shared" ref="N5:N20" si="0">AVERAGE(F5,G5)</f>
        <v>4700</v>
      </c>
      <c r="O5" s="5">
        <f t="shared" ref="O5:O20" si="1">GEOMEAN(F5,G5)</f>
        <v>3346.6401061363022</v>
      </c>
      <c r="P5" s="5">
        <f t="shared" ref="P5:P20" si="2">HARMEAN(F5,G5)</f>
        <v>2382.9787234042551</v>
      </c>
      <c r="Q5" s="5">
        <f>ROUND((O5),0)</f>
        <v>3347</v>
      </c>
      <c r="R5" s="18" t="s">
        <v>88</v>
      </c>
    </row>
    <row r="6" spans="2:18" ht="39" customHeight="1" x14ac:dyDescent="0.25">
      <c r="B6" s="1">
        <v>2</v>
      </c>
      <c r="C6" s="20"/>
      <c r="D6" s="2" t="s">
        <v>94</v>
      </c>
      <c r="E6" s="1" t="s">
        <v>7</v>
      </c>
      <c r="F6" s="7">
        <v>8000</v>
      </c>
      <c r="G6" s="7">
        <v>1400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5">
        <f t="shared" si="0"/>
        <v>4700</v>
      </c>
      <c r="O6" s="5">
        <f t="shared" si="1"/>
        <v>3346.6401061363022</v>
      </c>
      <c r="P6" s="5">
        <f t="shared" si="2"/>
        <v>2382.9787234042551</v>
      </c>
      <c r="Q6" s="5">
        <f t="shared" ref="Q6:Q20" si="3">ROUND((O6),0)</f>
        <v>3347</v>
      </c>
      <c r="R6" s="18" t="s">
        <v>88</v>
      </c>
    </row>
    <row r="7" spans="2:18" ht="39" customHeight="1" x14ac:dyDescent="0.25">
      <c r="B7" s="1">
        <v>3</v>
      </c>
      <c r="C7" s="20"/>
      <c r="D7" s="2" t="s">
        <v>95</v>
      </c>
      <c r="E7" s="1" t="s">
        <v>7</v>
      </c>
      <c r="F7" s="7">
        <v>8000</v>
      </c>
      <c r="G7" s="7">
        <v>1400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5">
        <f t="shared" si="0"/>
        <v>4700</v>
      </c>
      <c r="O7" s="5">
        <f t="shared" si="1"/>
        <v>3346.6401061363022</v>
      </c>
      <c r="P7" s="5">
        <f t="shared" si="2"/>
        <v>2382.9787234042551</v>
      </c>
      <c r="Q7" s="5">
        <f t="shared" si="3"/>
        <v>3347</v>
      </c>
      <c r="R7" s="18" t="s">
        <v>88</v>
      </c>
    </row>
    <row r="8" spans="2:18" ht="39" customHeight="1" x14ac:dyDescent="0.25">
      <c r="B8" s="1">
        <v>4</v>
      </c>
      <c r="C8" s="20"/>
      <c r="D8" s="2" t="s">
        <v>96</v>
      </c>
      <c r="E8" s="1" t="s">
        <v>7</v>
      </c>
      <c r="F8" s="7">
        <v>8000</v>
      </c>
      <c r="G8" s="7">
        <v>1400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5">
        <f t="shared" si="0"/>
        <v>4700</v>
      </c>
      <c r="O8" s="5">
        <f t="shared" si="1"/>
        <v>3346.6401061363022</v>
      </c>
      <c r="P8" s="5">
        <f t="shared" si="2"/>
        <v>2382.9787234042551</v>
      </c>
      <c r="Q8" s="5">
        <f t="shared" si="3"/>
        <v>3347</v>
      </c>
      <c r="R8" s="18" t="s">
        <v>88</v>
      </c>
    </row>
    <row r="9" spans="2:18" ht="39" customHeight="1" x14ac:dyDescent="0.25">
      <c r="B9" s="1">
        <v>5</v>
      </c>
      <c r="C9" s="20"/>
      <c r="D9" s="2" t="s">
        <v>97</v>
      </c>
      <c r="E9" s="1" t="s">
        <v>7</v>
      </c>
      <c r="F9" s="7">
        <v>8000</v>
      </c>
      <c r="G9" s="7">
        <v>1400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5">
        <f t="shared" si="0"/>
        <v>4700</v>
      </c>
      <c r="O9" s="5">
        <f t="shared" si="1"/>
        <v>3346.6401061363022</v>
      </c>
      <c r="P9" s="5">
        <f t="shared" si="2"/>
        <v>2382.9787234042551</v>
      </c>
      <c r="Q9" s="5">
        <f t="shared" si="3"/>
        <v>3347</v>
      </c>
      <c r="R9" s="18" t="s">
        <v>88</v>
      </c>
    </row>
    <row r="10" spans="2:18" ht="39" customHeight="1" x14ac:dyDescent="0.25">
      <c r="B10" s="1">
        <v>6</v>
      </c>
      <c r="C10" s="20"/>
      <c r="D10" s="2" t="s">
        <v>98</v>
      </c>
      <c r="E10" s="1" t="s">
        <v>7</v>
      </c>
      <c r="F10" s="7">
        <v>8000</v>
      </c>
      <c r="G10" s="7">
        <v>1400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5">
        <f t="shared" si="0"/>
        <v>4700</v>
      </c>
      <c r="O10" s="5">
        <f t="shared" si="1"/>
        <v>3346.6401061363022</v>
      </c>
      <c r="P10" s="5">
        <f t="shared" si="2"/>
        <v>2382.9787234042551</v>
      </c>
      <c r="Q10" s="5">
        <f t="shared" si="3"/>
        <v>3347</v>
      </c>
      <c r="R10" s="18" t="s">
        <v>88</v>
      </c>
    </row>
    <row r="11" spans="2:18" ht="39" customHeight="1" x14ac:dyDescent="0.25">
      <c r="B11" s="1">
        <v>7</v>
      </c>
      <c r="C11" s="20"/>
      <c r="D11" s="2" t="s">
        <v>99</v>
      </c>
      <c r="E11" s="1" t="s">
        <v>7</v>
      </c>
      <c r="F11" s="7">
        <v>8000</v>
      </c>
      <c r="G11" s="7">
        <v>1400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5">
        <f t="shared" si="0"/>
        <v>4700</v>
      </c>
      <c r="O11" s="5">
        <f t="shared" si="1"/>
        <v>3346.6401061363022</v>
      </c>
      <c r="P11" s="5">
        <f t="shared" si="2"/>
        <v>2382.9787234042551</v>
      </c>
      <c r="Q11" s="5">
        <f t="shared" si="3"/>
        <v>3347</v>
      </c>
      <c r="R11" s="18" t="s">
        <v>88</v>
      </c>
    </row>
    <row r="12" spans="2:18" ht="39" customHeight="1" x14ac:dyDescent="0.25">
      <c r="B12" s="1">
        <v>8</v>
      </c>
      <c r="C12" s="20"/>
      <c r="D12" s="2" t="s">
        <v>8</v>
      </c>
      <c r="E12" s="1" t="s">
        <v>7</v>
      </c>
      <c r="F12" s="7">
        <v>50000</v>
      </c>
      <c r="G12" s="7">
        <v>61000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5">
        <f t="shared" si="0"/>
        <v>55500</v>
      </c>
      <c r="O12" s="5">
        <f t="shared" si="1"/>
        <v>55226.805085936307</v>
      </c>
      <c r="P12" s="5">
        <f t="shared" si="2"/>
        <v>54954.954954954948</v>
      </c>
      <c r="Q12" s="5">
        <f t="shared" si="3"/>
        <v>55227</v>
      </c>
      <c r="R12" s="18" t="s">
        <v>88</v>
      </c>
    </row>
    <row r="13" spans="2:18" ht="39" customHeight="1" x14ac:dyDescent="0.25">
      <c r="B13" s="1">
        <v>9</v>
      </c>
      <c r="C13" s="20"/>
      <c r="D13" s="2" t="s">
        <v>9</v>
      </c>
      <c r="E13" s="1" t="s">
        <v>7</v>
      </c>
      <c r="F13" s="7">
        <v>50000</v>
      </c>
      <c r="G13" s="7">
        <v>61000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5">
        <f t="shared" si="0"/>
        <v>55500</v>
      </c>
      <c r="O13" s="5">
        <f t="shared" si="1"/>
        <v>55226.805085936307</v>
      </c>
      <c r="P13" s="5">
        <f t="shared" si="2"/>
        <v>54954.954954954948</v>
      </c>
      <c r="Q13" s="5">
        <f t="shared" si="3"/>
        <v>55227</v>
      </c>
      <c r="R13" s="18" t="s">
        <v>88</v>
      </c>
    </row>
    <row r="14" spans="2:18" ht="69" customHeight="1" x14ac:dyDescent="0.25">
      <c r="B14" s="1">
        <v>10</v>
      </c>
      <c r="C14" s="20"/>
      <c r="D14" s="2" t="s">
        <v>100</v>
      </c>
      <c r="E14" s="1" t="s">
        <v>7</v>
      </c>
      <c r="F14" s="7">
        <v>35000</v>
      </c>
      <c r="G14" s="7">
        <v>41650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5">
        <f t="shared" si="0"/>
        <v>38325</v>
      </c>
      <c r="O14" s="5">
        <f t="shared" si="1"/>
        <v>38180.492401224998</v>
      </c>
      <c r="P14" s="5">
        <f t="shared" si="2"/>
        <v>38036.529680365296</v>
      </c>
      <c r="Q14" s="5">
        <f t="shared" si="3"/>
        <v>38180</v>
      </c>
      <c r="R14" s="18" t="s">
        <v>88</v>
      </c>
    </row>
    <row r="15" spans="2:18" ht="39" customHeight="1" x14ac:dyDescent="0.25">
      <c r="B15" s="1">
        <v>11</v>
      </c>
      <c r="C15" s="20"/>
      <c r="D15" s="2" t="s">
        <v>101</v>
      </c>
      <c r="E15" s="1" t="s">
        <v>7</v>
      </c>
      <c r="F15" s="7">
        <v>7000</v>
      </c>
      <c r="G15" s="7">
        <v>8330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5">
        <f t="shared" si="0"/>
        <v>7665</v>
      </c>
      <c r="O15" s="5">
        <f t="shared" si="1"/>
        <v>7636.0984802450002</v>
      </c>
      <c r="P15" s="5">
        <f t="shared" si="2"/>
        <v>7607.3059360730595</v>
      </c>
      <c r="Q15" s="5">
        <f t="shared" si="3"/>
        <v>7636</v>
      </c>
      <c r="R15" s="18" t="s">
        <v>88</v>
      </c>
    </row>
    <row r="16" spans="2:18" ht="39" customHeight="1" x14ac:dyDescent="0.25">
      <c r="B16" s="1">
        <v>12</v>
      </c>
      <c r="C16" s="20"/>
      <c r="D16" s="2" t="s">
        <v>102</v>
      </c>
      <c r="E16" s="1" t="s">
        <v>7</v>
      </c>
      <c r="F16" s="7">
        <v>600000</v>
      </c>
      <c r="G16" s="7">
        <v>650000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5">
        <f t="shared" si="0"/>
        <v>625000</v>
      </c>
      <c r="O16" s="5">
        <f t="shared" si="1"/>
        <v>624499.7998398398</v>
      </c>
      <c r="P16" s="5">
        <f t="shared" si="2"/>
        <v>624000</v>
      </c>
      <c r="Q16" s="5">
        <f t="shared" si="3"/>
        <v>624500</v>
      </c>
      <c r="R16" s="18" t="s">
        <v>88</v>
      </c>
    </row>
    <row r="17" spans="2:18" ht="39" customHeight="1" x14ac:dyDescent="0.25">
      <c r="B17" s="1">
        <v>13</v>
      </c>
      <c r="C17" s="20"/>
      <c r="D17" s="2" t="s">
        <v>10</v>
      </c>
      <c r="E17" s="1" t="s">
        <v>7</v>
      </c>
      <c r="F17" s="7">
        <v>350000</v>
      </c>
      <c r="G17" s="7">
        <v>250000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5">
        <f t="shared" si="0"/>
        <v>300000</v>
      </c>
      <c r="O17" s="5">
        <f t="shared" si="1"/>
        <v>295803.98915498081</v>
      </c>
      <c r="P17" s="5">
        <f t="shared" si="2"/>
        <v>291666.66666666669</v>
      </c>
      <c r="Q17" s="5">
        <f t="shared" si="3"/>
        <v>295804</v>
      </c>
      <c r="R17" s="18" t="s">
        <v>88</v>
      </c>
    </row>
    <row r="18" spans="2:18" ht="39" customHeight="1" x14ac:dyDescent="0.25">
      <c r="B18" s="1">
        <v>14</v>
      </c>
      <c r="C18" s="20"/>
      <c r="D18" s="2" t="s">
        <v>11</v>
      </c>
      <c r="E18" s="1" t="s">
        <v>7</v>
      </c>
      <c r="F18" s="7">
        <v>180000</v>
      </c>
      <c r="G18" s="7">
        <v>28000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5">
        <f t="shared" si="0"/>
        <v>104000</v>
      </c>
      <c r="O18" s="5">
        <f t="shared" si="1"/>
        <v>70992.957397195394</v>
      </c>
      <c r="P18" s="5">
        <f t="shared" si="2"/>
        <v>48461.538461538461</v>
      </c>
      <c r="Q18" s="5">
        <f t="shared" si="3"/>
        <v>70993</v>
      </c>
      <c r="R18" s="18" t="s">
        <v>88</v>
      </c>
    </row>
    <row r="19" spans="2:18" ht="39" customHeight="1" x14ac:dyDescent="0.25">
      <c r="B19" s="1">
        <v>15</v>
      </c>
      <c r="C19" s="20"/>
      <c r="D19" s="2" t="s">
        <v>12</v>
      </c>
      <c r="E19" s="1" t="s">
        <v>7</v>
      </c>
      <c r="F19" s="7">
        <v>200000</v>
      </c>
      <c r="G19" s="7">
        <v>238000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5">
        <f t="shared" si="0"/>
        <v>219000</v>
      </c>
      <c r="O19" s="5">
        <f t="shared" si="1"/>
        <v>218174.24229271431</v>
      </c>
      <c r="P19" s="5">
        <f t="shared" si="2"/>
        <v>217351.59817351599</v>
      </c>
      <c r="Q19" s="5">
        <f t="shared" si="3"/>
        <v>218174</v>
      </c>
      <c r="R19" s="18" t="s">
        <v>88</v>
      </c>
    </row>
    <row r="20" spans="2:18" ht="39" customHeight="1" x14ac:dyDescent="0.25">
      <c r="B20" s="1">
        <v>16</v>
      </c>
      <c r="C20" s="20"/>
      <c r="D20" s="2" t="s">
        <v>13</v>
      </c>
      <c r="E20" s="1" t="s">
        <v>7</v>
      </c>
      <c r="F20" s="7">
        <v>200000</v>
      </c>
      <c r="G20" s="7">
        <v>238000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5">
        <f t="shared" si="0"/>
        <v>219000</v>
      </c>
      <c r="O20" s="5">
        <f t="shared" si="1"/>
        <v>218174.24229271431</v>
      </c>
      <c r="P20" s="5">
        <f t="shared" si="2"/>
        <v>217351.59817351599</v>
      </c>
      <c r="Q20" s="5">
        <f t="shared" si="3"/>
        <v>218174</v>
      </c>
      <c r="R20" s="18" t="s">
        <v>88</v>
      </c>
    </row>
    <row r="21" spans="2:18" ht="161.25" customHeight="1" x14ac:dyDescent="0.25">
      <c r="B21" s="1">
        <v>17</v>
      </c>
      <c r="C21" s="20"/>
      <c r="D21" s="3" t="s">
        <v>14</v>
      </c>
      <c r="E21" s="1" t="s">
        <v>7</v>
      </c>
      <c r="F21" s="7">
        <v>7399892.1359999999</v>
      </c>
      <c r="G21" s="7">
        <v>0</v>
      </c>
      <c r="H21" s="16">
        <v>795490</v>
      </c>
      <c r="I21" s="17">
        <v>0.19</v>
      </c>
      <c r="J21" s="16">
        <v>151143</v>
      </c>
      <c r="K21" s="16">
        <v>946633</v>
      </c>
      <c r="L21" s="5">
        <f>H21*5.2%</f>
        <v>41365.480000000003</v>
      </c>
      <c r="M21" s="5">
        <f>H21+J21+L21</f>
        <v>987998.48</v>
      </c>
      <c r="N21" s="5">
        <f t="shared" ref="N21:N52" si="4">AVERAGE(F21,M21)</f>
        <v>4193945.3080000002</v>
      </c>
      <c r="O21" s="5">
        <f t="shared" ref="O21:O52" si="5">GEOMEAN(F21,M21)</f>
        <v>2703901.2893469231</v>
      </c>
      <c r="P21" s="5">
        <f t="shared" ref="P21:P52" si="6">HARMEAN(F21,M21)</f>
        <v>1743246.9061019891</v>
      </c>
      <c r="Q21" s="5">
        <f>N21</f>
        <v>4193945.3080000002</v>
      </c>
      <c r="R21" s="1" t="s">
        <v>87</v>
      </c>
    </row>
    <row r="22" spans="2:18" ht="409.5" customHeight="1" x14ac:dyDescent="0.25">
      <c r="B22" s="1">
        <v>18</v>
      </c>
      <c r="C22" s="20"/>
      <c r="D22" s="3" t="s">
        <v>15</v>
      </c>
      <c r="E22" s="1" t="s">
        <v>7</v>
      </c>
      <c r="F22" s="7">
        <v>7806479.6059999997</v>
      </c>
      <c r="G22" s="7">
        <v>0</v>
      </c>
      <c r="H22" s="16">
        <v>982138</v>
      </c>
      <c r="I22" s="17">
        <v>0.19</v>
      </c>
      <c r="J22" s="16">
        <v>186606</v>
      </c>
      <c r="K22" s="16">
        <v>1168744</v>
      </c>
      <c r="L22" s="5">
        <f t="shared" ref="L22:L85" si="7">H22*5.2%</f>
        <v>51071.176000000007</v>
      </c>
      <c r="M22" s="5">
        <f t="shared" ref="M22:M84" si="8">H22+J22+L22</f>
        <v>1219815.176</v>
      </c>
      <c r="N22" s="5">
        <f t="shared" si="4"/>
        <v>4513147.3909999998</v>
      </c>
      <c r="O22" s="5">
        <f t="shared" si="5"/>
        <v>3085848.7154319962</v>
      </c>
      <c r="P22" s="5">
        <f t="shared" si="6"/>
        <v>2109938.2469809749</v>
      </c>
      <c r="Q22" s="5">
        <f>N22</f>
        <v>4513147.3909999998</v>
      </c>
      <c r="R22" s="1" t="s">
        <v>87</v>
      </c>
    </row>
    <row r="23" spans="2:18" ht="120.75" customHeight="1" x14ac:dyDescent="0.25">
      <c r="B23" s="1">
        <v>19</v>
      </c>
      <c r="C23" s="20"/>
      <c r="D23" s="3" t="s">
        <v>16</v>
      </c>
      <c r="E23" s="1" t="s">
        <v>7</v>
      </c>
      <c r="F23" s="7">
        <v>1436609.0860000001</v>
      </c>
      <c r="G23" s="7">
        <v>0</v>
      </c>
      <c r="H23" s="16">
        <v>595956</v>
      </c>
      <c r="I23" s="17">
        <v>0.19</v>
      </c>
      <c r="J23" s="16">
        <v>113232</v>
      </c>
      <c r="K23" s="16">
        <v>709188</v>
      </c>
      <c r="L23" s="5">
        <f t="shared" si="7"/>
        <v>30989.712000000003</v>
      </c>
      <c r="M23" s="5">
        <f t="shared" si="8"/>
        <v>740177.71200000006</v>
      </c>
      <c r="N23" s="5">
        <f t="shared" si="4"/>
        <v>1088393.3990000002</v>
      </c>
      <c r="O23" s="5">
        <f t="shared" si="5"/>
        <v>1031186.7077856907</v>
      </c>
      <c r="P23" s="5">
        <f t="shared" si="6"/>
        <v>976986.83884970099</v>
      </c>
      <c r="Q23" s="5">
        <f t="shared" ref="Q23:Q84" si="9">N23</f>
        <v>1088393.3990000002</v>
      </c>
      <c r="R23" s="1" t="s">
        <v>87</v>
      </c>
    </row>
    <row r="24" spans="2:18" ht="110.25" customHeight="1" x14ac:dyDescent="0.25">
      <c r="B24" s="1">
        <v>20</v>
      </c>
      <c r="C24" s="20"/>
      <c r="D24" s="3" t="s">
        <v>17</v>
      </c>
      <c r="E24" s="1" t="s">
        <v>7</v>
      </c>
      <c r="F24" s="7">
        <v>2671321.0160000003</v>
      </c>
      <c r="G24" s="7">
        <v>0</v>
      </c>
      <c r="H24" s="16">
        <v>739392</v>
      </c>
      <c r="I24" s="17">
        <v>0.19</v>
      </c>
      <c r="J24" s="16">
        <v>140484</v>
      </c>
      <c r="K24" s="16">
        <v>879876</v>
      </c>
      <c r="L24" s="5">
        <f t="shared" si="7"/>
        <v>38448.384000000005</v>
      </c>
      <c r="M24" s="5">
        <f t="shared" si="8"/>
        <v>918324.38399999996</v>
      </c>
      <c r="N24" s="5">
        <f t="shared" si="4"/>
        <v>1794822.7000000002</v>
      </c>
      <c r="O24" s="5">
        <f t="shared" si="5"/>
        <v>1566250.0523493858</v>
      </c>
      <c r="P24" s="5">
        <f t="shared" si="6"/>
        <v>1366786.3831254498</v>
      </c>
      <c r="Q24" s="5">
        <f t="shared" si="9"/>
        <v>1794822.7000000002</v>
      </c>
      <c r="R24" s="1" t="s">
        <v>87</v>
      </c>
    </row>
    <row r="25" spans="2:18" ht="83.25" customHeight="1" x14ac:dyDescent="0.25">
      <c r="B25" s="1">
        <v>21</v>
      </c>
      <c r="C25" s="20"/>
      <c r="D25" s="3" t="s">
        <v>18</v>
      </c>
      <c r="E25" s="1" t="s">
        <v>7</v>
      </c>
      <c r="F25" s="7">
        <v>3740604.8160000001</v>
      </c>
      <c r="G25" s="7">
        <v>0</v>
      </c>
      <c r="H25" s="16">
        <v>1114192</v>
      </c>
      <c r="I25" s="17">
        <v>0.19</v>
      </c>
      <c r="J25" s="16">
        <v>211696</v>
      </c>
      <c r="K25" s="16">
        <v>1325888</v>
      </c>
      <c r="L25" s="5">
        <f t="shared" si="7"/>
        <v>57937.984000000004</v>
      </c>
      <c r="M25" s="5">
        <f t="shared" si="8"/>
        <v>1383825.9839999999</v>
      </c>
      <c r="N25" s="5">
        <f t="shared" si="4"/>
        <v>2562215.4</v>
      </c>
      <c r="O25" s="5">
        <f t="shared" si="5"/>
        <v>2275158.4868435734</v>
      </c>
      <c r="P25" s="5">
        <f t="shared" si="6"/>
        <v>2020261.8953333665</v>
      </c>
      <c r="Q25" s="5">
        <f t="shared" si="9"/>
        <v>2562215.4</v>
      </c>
      <c r="R25" s="1" t="s">
        <v>87</v>
      </c>
    </row>
    <row r="26" spans="2:18" ht="108" customHeight="1" x14ac:dyDescent="0.25">
      <c r="B26" s="1">
        <v>22</v>
      </c>
      <c r="C26" s="20"/>
      <c r="D26" s="3" t="s">
        <v>19</v>
      </c>
      <c r="E26" s="1" t="s">
        <v>7</v>
      </c>
      <c r="F26" s="7">
        <v>4418250.6159999995</v>
      </c>
      <c r="G26" s="7">
        <v>0</v>
      </c>
      <c r="H26" s="16">
        <v>744054</v>
      </c>
      <c r="I26" s="17">
        <v>0.19</v>
      </c>
      <c r="J26" s="16">
        <v>141370</v>
      </c>
      <c r="K26" s="16">
        <v>885424</v>
      </c>
      <c r="L26" s="5">
        <f t="shared" si="7"/>
        <v>38690.808000000005</v>
      </c>
      <c r="M26" s="5">
        <f t="shared" si="8"/>
        <v>924114.80799999996</v>
      </c>
      <c r="N26" s="5">
        <f t="shared" si="4"/>
        <v>2671182.7119999998</v>
      </c>
      <c r="O26" s="5">
        <f t="shared" si="5"/>
        <v>2020636.2413113154</v>
      </c>
      <c r="P26" s="5">
        <f t="shared" si="6"/>
        <v>1528525.4735134423</v>
      </c>
      <c r="Q26" s="5">
        <f t="shared" si="9"/>
        <v>2671182.7119999998</v>
      </c>
      <c r="R26" s="1" t="s">
        <v>87</v>
      </c>
    </row>
    <row r="27" spans="2:18" ht="130.5" customHeight="1" x14ac:dyDescent="0.25">
      <c r="B27" s="1">
        <v>23</v>
      </c>
      <c r="C27" s="20"/>
      <c r="D27" s="3" t="s">
        <v>20</v>
      </c>
      <c r="E27" s="1" t="s">
        <v>7</v>
      </c>
      <c r="F27" s="7">
        <v>1030021.6060000001</v>
      </c>
      <c r="G27" s="7">
        <v>0</v>
      </c>
      <c r="H27" s="16">
        <v>697419</v>
      </c>
      <c r="I27" s="17">
        <v>0.19</v>
      </c>
      <c r="J27" s="16">
        <v>132510</v>
      </c>
      <c r="K27" s="16">
        <v>829929</v>
      </c>
      <c r="L27" s="5">
        <f t="shared" si="7"/>
        <v>36265.788</v>
      </c>
      <c r="M27" s="5">
        <f t="shared" si="8"/>
        <v>866194.78799999994</v>
      </c>
      <c r="N27" s="5">
        <f t="shared" si="4"/>
        <v>948108.19700000004</v>
      </c>
      <c r="O27" s="5">
        <f t="shared" si="5"/>
        <v>944563.04535197106</v>
      </c>
      <c r="P27" s="5">
        <f t="shared" si="6"/>
        <v>941031.14968068316</v>
      </c>
      <c r="Q27" s="5">
        <f t="shared" si="9"/>
        <v>948108.19700000004</v>
      </c>
      <c r="R27" s="1" t="s">
        <v>87</v>
      </c>
    </row>
    <row r="28" spans="2:18" ht="64.5" customHeight="1" x14ac:dyDescent="0.25">
      <c r="B28" s="1">
        <v>24</v>
      </c>
      <c r="C28" s="20"/>
      <c r="D28" s="3" t="s">
        <v>21</v>
      </c>
      <c r="E28" s="1" t="s">
        <v>7</v>
      </c>
      <c r="F28" s="7">
        <v>691198.70600000001</v>
      </c>
      <c r="G28" s="7">
        <v>0</v>
      </c>
      <c r="H28" s="16">
        <v>159206</v>
      </c>
      <c r="I28" s="17">
        <v>0.19</v>
      </c>
      <c r="J28" s="16">
        <v>30249</v>
      </c>
      <c r="K28" s="16">
        <v>189455</v>
      </c>
      <c r="L28" s="5">
        <f t="shared" si="7"/>
        <v>8278.7120000000014</v>
      </c>
      <c r="M28" s="5">
        <f t="shared" si="8"/>
        <v>197733.712</v>
      </c>
      <c r="N28" s="5">
        <f t="shared" si="4"/>
        <v>444466.20900000003</v>
      </c>
      <c r="O28" s="5">
        <f t="shared" si="5"/>
        <v>369693.50260313833</v>
      </c>
      <c r="P28" s="5">
        <f t="shared" si="6"/>
        <v>307499.83485690958</v>
      </c>
      <c r="Q28" s="5">
        <f t="shared" si="9"/>
        <v>444466.20900000003</v>
      </c>
      <c r="R28" s="1" t="s">
        <v>87</v>
      </c>
    </row>
    <row r="29" spans="2:18" ht="39" customHeight="1" x14ac:dyDescent="0.25">
      <c r="B29" s="1">
        <v>25</v>
      </c>
      <c r="C29" s="20"/>
      <c r="D29" s="3" t="s">
        <v>22</v>
      </c>
      <c r="E29" s="1" t="s">
        <v>7</v>
      </c>
      <c r="F29" s="7">
        <v>691198.70600000001</v>
      </c>
      <c r="G29" s="7">
        <v>0</v>
      </c>
      <c r="H29" s="16">
        <v>114000</v>
      </c>
      <c r="I29" s="17">
        <v>0.19</v>
      </c>
      <c r="J29" s="16">
        <v>21660</v>
      </c>
      <c r="K29" s="16">
        <v>135660</v>
      </c>
      <c r="L29" s="5">
        <f t="shared" si="7"/>
        <v>5928.0000000000009</v>
      </c>
      <c r="M29" s="5">
        <f t="shared" si="8"/>
        <v>141588</v>
      </c>
      <c r="N29" s="5">
        <f t="shared" si="4"/>
        <v>416393.353</v>
      </c>
      <c r="O29" s="5">
        <f t="shared" si="5"/>
        <v>312834.52876101772</v>
      </c>
      <c r="P29" s="5">
        <f t="shared" si="6"/>
        <v>235031.2311184468</v>
      </c>
      <c r="Q29" s="5">
        <f t="shared" si="9"/>
        <v>416393.353</v>
      </c>
      <c r="R29" s="1" t="s">
        <v>87</v>
      </c>
    </row>
    <row r="30" spans="2:18" ht="39" customHeight="1" x14ac:dyDescent="0.25">
      <c r="B30" s="1">
        <v>26</v>
      </c>
      <c r="C30" s="20"/>
      <c r="D30" s="3" t="s">
        <v>23</v>
      </c>
      <c r="E30" s="1" t="s">
        <v>7</v>
      </c>
      <c r="F30" s="7">
        <v>460799.13600000006</v>
      </c>
      <c r="G30" s="7">
        <v>0</v>
      </c>
      <c r="H30" s="16">
        <v>175785</v>
      </c>
      <c r="I30" s="17">
        <v>0.19</v>
      </c>
      <c r="J30" s="16">
        <v>33399</v>
      </c>
      <c r="K30" s="16">
        <v>209184</v>
      </c>
      <c r="L30" s="5">
        <f t="shared" si="7"/>
        <v>9140.8200000000015</v>
      </c>
      <c r="M30" s="5">
        <f t="shared" si="8"/>
        <v>218324.82</v>
      </c>
      <c r="N30" s="5">
        <f t="shared" si="4"/>
        <v>339561.978</v>
      </c>
      <c r="O30" s="5">
        <f t="shared" si="5"/>
        <v>317181.16025917354</v>
      </c>
      <c r="P30" s="5">
        <f t="shared" si="6"/>
        <v>296275.48118286527</v>
      </c>
      <c r="Q30" s="5">
        <f t="shared" si="9"/>
        <v>339561.978</v>
      </c>
      <c r="R30" s="1" t="s">
        <v>87</v>
      </c>
    </row>
    <row r="31" spans="2:18" ht="39" customHeight="1" x14ac:dyDescent="0.25">
      <c r="B31" s="1">
        <v>27</v>
      </c>
      <c r="C31" s="20"/>
      <c r="D31" s="3" t="s">
        <v>24</v>
      </c>
      <c r="E31" s="1" t="s">
        <v>7</v>
      </c>
      <c r="F31" s="7">
        <v>691198.70600000001</v>
      </c>
      <c r="G31" s="7">
        <v>0</v>
      </c>
      <c r="H31" s="16">
        <v>149684</v>
      </c>
      <c r="I31" s="17">
        <v>0.19</v>
      </c>
      <c r="J31" s="16">
        <v>28440</v>
      </c>
      <c r="K31" s="16">
        <v>178124</v>
      </c>
      <c r="L31" s="5">
        <f t="shared" si="7"/>
        <v>7783.5680000000011</v>
      </c>
      <c r="M31" s="5">
        <f t="shared" si="8"/>
        <v>185907.568</v>
      </c>
      <c r="N31" s="5">
        <f t="shared" si="4"/>
        <v>438553.13699999999</v>
      </c>
      <c r="O31" s="5">
        <f t="shared" si="5"/>
        <v>358467.67000275914</v>
      </c>
      <c r="P31" s="5">
        <f t="shared" si="6"/>
        <v>293006.84363182884</v>
      </c>
      <c r="Q31" s="5">
        <f t="shared" si="9"/>
        <v>438553.13699999999</v>
      </c>
      <c r="R31" s="1" t="s">
        <v>87</v>
      </c>
    </row>
    <row r="32" spans="2:18" ht="39" customHeight="1" x14ac:dyDescent="0.25">
      <c r="B32" s="1">
        <v>28</v>
      </c>
      <c r="C32" s="20"/>
      <c r="D32" s="3" t="s">
        <v>25</v>
      </c>
      <c r="E32" s="1" t="s">
        <v>7</v>
      </c>
      <c r="F32" s="7">
        <v>691198.70600000001</v>
      </c>
      <c r="G32" s="7">
        <v>0</v>
      </c>
      <c r="H32" s="16">
        <v>172647</v>
      </c>
      <c r="I32" s="17">
        <v>0.19</v>
      </c>
      <c r="J32" s="16">
        <v>32803</v>
      </c>
      <c r="K32" s="16">
        <v>205450</v>
      </c>
      <c r="L32" s="5">
        <f t="shared" si="7"/>
        <v>8977.6440000000002</v>
      </c>
      <c r="M32" s="5">
        <f t="shared" si="8"/>
        <v>214427.644</v>
      </c>
      <c r="N32" s="5">
        <f t="shared" si="4"/>
        <v>452813.17499999999</v>
      </c>
      <c r="O32" s="5">
        <f t="shared" si="5"/>
        <v>384983.25945867918</v>
      </c>
      <c r="P32" s="5">
        <f t="shared" si="6"/>
        <v>327314.04085896717</v>
      </c>
      <c r="Q32" s="5">
        <f t="shared" si="9"/>
        <v>452813.17499999999</v>
      </c>
      <c r="R32" s="1" t="s">
        <v>87</v>
      </c>
    </row>
    <row r="33" spans="2:18" ht="39" customHeight="1" x14ac:dyDescent="0.25">
      <c r="B33" s="1">
        <v>29</v>
      </c>
      <c r="C33" s="20"/>
      <c r="D33" s="3" t="s">
        <v>26</v>
      </c>
      <c r="E33" s="1" t="s">
        <v>7</v>
      </c>
      <c r="F33" s="7">
        <v>758963.28600000008</v>
      </c>
      <c r="G33" s="7">
        <v>0</v>
      </c>
      <c r="H33" s="16">
        <v>191982</v>
      </c>
      <c r="I33" s="17">
        <v>0.19</v>
      </c>
      <c r="J33" s="16">
        <v>36477</v>
      </c>
      <c r="K33" s="16">
        <v>228459</v>
      </c>
      <c r="L33" s="5">
        <f t="shared" si="7"/>
        <v>9983.0640000000003</v>
      </c>
      <c r="M33" s="5">
        <f t="shared" si="8"/>
        <v>238442.06400000001</v>
      </c>
      <c r="N33" s="5">
        <f t="shared" si="4"/>
        <v>498702.67500000005</v>
      </c>
      <c r="O33" s="5">
        <f t="shared" si="5"/>
        <v>425404.24588156422</v>
      </c>
      <c r="P33" s="5">
        <f t="shared" si="6"/>
        <v>362879.08905654523</v>
      </c>
      <c r="Q33" s="5">
        <f t="shared" si="9"/>
        <v>498702.67500000005</v>
      </c>
      <c r="R33" s="1" t="s">
        <v>87</v>
      </c>
    </row>
    <row r="34" spans="2:18" ht="87" customHeight="1" x14ac:dyDescent="0.25">
      <c r="B34" s="1">
        <v>30</v>
      </c>
      <c r="C34" s="20"/>
      <c r="D34" s="3" t="s">
        <v>27</v>
      </c>
      <c r="E34" s="1" t="s">
        <v>7</v>
      </c>
      <c r="F34" s="7">
        <v>623434.13600000006</v>
      </c>
      <c r="G34" s="7">
        <v>0</v>
      </c>
      <c r="H34" s="16">
        <v>167789</v>
      </c>
      <c r="I34" s="17">
        <v>0.19</v>
      </c>
      <c r="J34" s="16">
        <v>31880</v>
      </c>
      <c r="K34" s="16">
        <v>199669</v>
      </c>
      <c r="L34" s="5">
        <f t="shared" si="7"/>
        <v>8725.0280000000002</v>
      </c>
      <c r="M34" s="5">
        <f t="shared" si="8"/>
        <v>208394.02799999999</v>
      </c>
      <c r="N34" s="5">
        <f t="shared" si="4"/>
        <v>415914.08200000005</v>
      </c>
      <c r="O34" s="5">
        <f t="shared" si="5"/>
        <v>360444.10217638436</v>
      </c>
      <c r="P34" s="5">
        <f t="shared" si="6"/>
        <v>312372.08937239059</v>
      </c>
      <c r="Q34" s="5">
        <f t="shared" si="9"/>
        <v>415914.08200000005</v>
      </c>
      <c r="R34" s="1" t="s">
        <v>87</v>
      </c>
    </row>
    <row r="35" spans="2:18" ht="39" customHeight="1" x14ac:dyDescent="0.25">
      <c r="B35" s="1">
        <v>31</v>
      </c>
      <c r="C35" s="20"/>
      <c r="D35" s="3" t="s">
        <v>28</v>
      </c>
      <c r="E35" s="1" t="s">
        <v>7</v>
      </c>
      <c r="F35" s="7">
        <v>515010.80600000004</v>
      </c>
      <c r="G35" s="7">
        <v>0</v>
      </c>
      <c r="H35" s="16">
        <v>215239</v>
      </c>
      <c r="I35" s="17">
        <v>0.19</v>
      </c>
      <c r="J35" s="16">
        <v>40895</v>
      </c>
      <c r="K35" s="16">
        <v>256134</v>
      </c>
      <c r="L35" s="5">
        <f t="shared" si="7"/>
        <v>11192.428000000002</v>
      </c>
      <c r="M35" s="5">
        <f t="shared" si="8"/>
        <v>267326.42800000001</v>
      </c>
      <c r="N35" s="5">
        <f t="shared" si="4"/>
        <v>391168.61700000003</v>
      </c>
      <c r="O35" s="5">
        <f t="shared" si="5"/>
        <v>371047.16566682054</v>
      </c>
      <c r="P35" s="5">
        <f t="shared" si="6"/>
        <v>351960.74829638231</v>
      </c>
      <c r="Q35" s="5">
        <f t="shared" si="9"/>
        <v>391168.61700000003</v>
      </c>
      <c r="R35" s="1" t="s">
        <v>87</v>
      </c>
    </row>
    <row r="36" spans="2:18" ht="39" customHeight="1" x14ac:dyDescent="0.25">
      <c r="B36" s="1">
        <v>32</v>
      </c>
      <c r="C36" s="20"/>
      <c r="D36" s="3" t="s">
        <v>29</v>
      </c>
      <c r="E36" s="1" t="s">
        <v>7</v>
      </c>
      <c r="F36" s="7">
        <v>623434.13600000006</v>
      </c>
      <c r="G36" s="7">
        <v>0</v>
      </c>
      <c r="H36" s="16">
        <v>269281</v>
      </c>
      <c r="I36" s="17">
        <v>0.19</v>
      </c>
      <c r="J36" s="16">
        <v>51163</v>
      </c>
      <c r="K36" s="16">
        <v>320444</v>
      </c>
      <c r="L36" s="5">
        <f t="shared" si="7"/>
        <v>14002.612000000001</v>
      </c>
      <c r="M36" s="5">
        <f t="shared" si="8"/>
        <v>334446.61200000002</v>
      </c>
      <c r="N36" s="5">
        <f t="shared" si="4"/>
        <v>478940.37400000007</v>
      </c>
      <c r="O36" s="5">
        <f t="shared" si="5"/>
        <v>456623.95315001521</v>
      </c>
      <c r="P36" s="5">
        <f t="shared" si="6"/>
        <v>435347.37497479643</v>
      </c>
      <c r="Q36" s="5">
        <f t="shared" si="9"/>
        <v>478940.37400000007</v>
      </c>
      <c r="R36" s="1" t="s">
        <v>87</v>
      </c>
    </row>
    <row r="37" spans="2:18" ht="39" customHeight="1" x14ac:dyDescent="0.25">
      <c r="B37" s="1">
        <v>33</v>
      </c>
      <c r="C37" s="20"/>
      <c r="D37" s="3" t="s">
        <v>30</v>
      </c>
      <c r="E37" s="1" t="s">
        <v>7</v>
      </c>
      <c r="F37" s="7">
        <v>691198.70600000001</v>
      </c>
      <c r="G37" s="7">
        <v>0</v>
      </c>
      <c r="H37" s="16">
        <v>377821</v>
      </c>
      <c r="I37" s="17">
        <v>0.19</v>
      </c>
      <c r="J37" s="16">
        <v>71786</v>
      </c>
      <c r="K37" s="16">
        <v>449607</v>
      </c>
      <c r="L37" s="5">
        <f t="shared" si="7"/>
        <v>19646.692000000003</v>
      </c>
      <c r="M37" s="5">
        <f t="shared" si="8"/>
        <v>469253.69199999998</v>
      </c>
      <c r="N37" s="5">
        <f t="shared" si="4"/>
        <v>580226.19900000002</v>
      </c>
      <c r="O37" s="5">
        <f t="shared" si="5"/>
        <v>569515.18390304793</v>
      </c>
      <c r="P37" s="5">
        <f t="shared" si="6"/>
        <v>559001.89487328299</v>
      </c>
      <c r="Q37" s="5">
        <f t="shared" si="9"/>
        <v>580226.19900000002</v>
      </c>
      <c r="R37" s="1" t="s">
        <v>87</v>
      </c>
    </row>
    <row r="38" spans="2:18" ht="39" customHeight="1" x14ac:dyDescent="0.25">
      <c r="B38" s="1">
        <v>34</v>
      </c>
      <c r="C38" s="20"/>
      <c r="D38" s="3" t="s">
        <v>31</v>
      </c>
      <c r="E38" s="1" t="s">
        <v>7</v>
      </c>
      <c r="F38" s="7">
        <v>731857.45600000001</v>
      </c>
      <c r="G38" s="7">
        <v>0</v>
      </c>
      <c r="H38" s="16">
        <v>299946</v>
      </c>
      <c r="I38" s="17">
        <v>0.19</v>
      </c>
      <c r="J38" s="16">
        <v>56990</v>
      </c>
      <c r="K38" s="16">
        <v>356936</v>
      </c>
      <c r="L38" s="5">
        <f t="shared" si="7"/>
        <v>15597.192000000001</v>
      </c>
      <c r="M38" s="5">
        <f t="shared" si="8"/>
        <v>372533.19199999998</v>
      </c>
      <c r="N38" s="5">
        <f t="shared" si="4"/>
        <v>552195.32400000002</v>
      </c>
      <c r="O38" s="5">
        <f t="shared" si="5"/>
        <v>522150.54742160288</v>
      </c>
      <c r="P38" s="5">
        <f t="shared" si="6"/>
        <v>493740.49783275521</v>
      </c>
      <c r="Q38" s="5">
        <f t="shared" si="9"/>
        <v>552195.32400000002</v>
      </c>
      <c r="R38" s="1" t="s">
        <v>87</v>
      </c>
    </row>
    <row r="39" spans="2:18" ht="39" customHeight="1" x14ac:dyDescent="0.25">
      <c r="B39" s="1">
        <v>35</v>
      </c>
      <c r="C39" s="20"/>
      <c r="D39" s="3" t="s">
        <v>32</v>
      </c>
      <c r="E39" s="1" t="s">
        <v>7</v>
      </c>
      <c r="F39" s="7">
        <v>515010.80600000004</v>
      </c>
      <c r="G39" s="7">
        <v>0</v>
      </c>
      <c r="H39" s="16">
        <v>219935</v>
      </c>
      <c r="I39" s="17">
        <v>0.19</v>
      </c>
      <c r="J39" s="16">
        <v>41788</v>
      </c>
      <c r="K39" s="16">
        <v>261723</v>
      </c>
      <c r="L39" s="5">
        <f t="shared" si="7"/>
        <v>11436.62</v>
      </c>
      <c r="M39" s="5">
        <f t="shared" si="8"/>
        <v>273159.62</v>
      </c>
      <c r="N39" s="5">
        <f t="shared" si="4"/>
        <v>394085.21299999999</v>
      </c>
      <c r="O39" s="5">
        <f t="shared" si="5"/>
        <v>375073.53420743212</v>
      </c>
      <c r="P39" s="5">
        <f t="shared" si="6"/>
        <v>356979.02743398218</v>
      </c>
      <c r="Q39" s="5">
        <f t="shared" si="9"/>
        <v>394085.21299999999</v>
      </c>
      <c r="R39" s="1" t="s">
        <v>87</v>
      </c>
    </row>
    <row r="40" spans="2:18" ht="39" customHeight="1" x14ac:dyDescent="0.25">
      <c r="B40" s="1">
        <v>36</v>
      </c>
      <c r="C40" s="20"/>
      <c r="D40" s="3" t="s">
        <v>33</v>
      </c>
      <c r="E40" s="1" t="s">
        <v>7</v>
      </c>
      <c r="F40" s="7">
        <v>623434.13600000006</v>
      </c>
      <c r="G40" s="7">
        <v>0</v>
      </c>
      <c r="H40" s="16">
        <v>181626</v>
      </c>
      <c r="I40" s="17">
        <v>0.19</v>
      </c>
      <c r="J40" s="16">
        <v>34509</v>
      </c>
      <c r="K40" s="16">
        <v>216135</v>
      </c>
      <c r="L40" s="5">
        <f t="shared" si="7"/>
        <v>9444.5520000000015</v>
      </c>
      <c r="M40" s="5">
        <f t="shared" si="8"/>
        <v>225579.552</v>
      </c>
      <c r="N40" s="5">
        <f t="shared" si="4"/>
        <v>424506.84400000004</v>
      </c>
      <c r="O40" s="5">
        <f t="shared" si="5"/>
        <v>375011.9906088165</v>
      </c>
      <c r="P40" s="5">
        <f t="shared" si="6"/>
        <v>331287.92877691996</v>
      </c>
      <c r="Q40" s="5">
        <f t="shared" si="9"/>
        <v>424506.84400000004</v>
      </c>
      <c r="R40" s="1" t="s">
        <v>87</v>
      </c>
    </row>
    <row r="41" spans="2:18" ht="39" customHeight="1" x14ac:dyDescent="0.25">
      <c r="B41" s="1">
        <v>37</v>
      </c>
      <c r="C41" s="20"/>
      <c r="D41" s="3" t="s">
        <v>34</v>
      </c>
      <c r="E41" s="1" t="s">
        <v>7</v>
      </c>
      <c r="F41" s="7">
        <v>691198.70600000001</v>
      </c>
      <c r="G41" s="7">
        <v>0</v>
      </c>
      <c r="H41" s="16">
        <v>210914</v>
      </c>
      <c r="I41" s="17">
        <v>0.19</v>
      </c>
      <c r="J41" s="16">
        <v>40074</v>
      </c>
      <c r="K41" s="16">
        <v>250988</v>
      </c>
      <c r="L41" s="5">
        <f t="shared" si="7"/>
        <v>10967.528</v>
      </c>
      <c r="M41" s="5">
        <f t="shared" si="8"/>
        <v>261955.52799999999</v>
      </c>
      <c r="N41" s="5">
        <f t="shared" si="4"/>
        <v>476577.11699999997</v>
      </c>
      <c r="O41" s="5">
        <f t="shared" si="5"/>
        <v>425515.36045499786</v>
      </c>
      <c r="P41" s="5">
        <f t="shared" si="6"/>
        <v>379924.49810204958</v>
      </c>
      <c r="Q41" s="5">
        <f t="shared" si="9"/>
        <v>476577.11699999997</v>
      </c>
      <c r="R41" s="1" t="s">
        <v>87</v>
      </c>
    </row>
    <row r="42" spans="2:18" ht="39" customHeight="1" x14ac:dyDescent="0.25">
      <c r="B42" s="1">
        <v>38</v>
      </c>
      <c r="C42" s="20"/>
      <c r="D42" s="3" t="s">
        <v>35</v>
      </c>
      <c r="E42" s="1" t="s">
        <v>7</v>
      </c>
      <c r="F42" s="7">
        <v>731857.45600000001</v>
      </c>
      <c r="G42" s="7">
        <v>0</v>
      </c>
      <c r="H42" s="16">
        <v>244772</v>
      </c>
      <c r="I42" s="17">
        <v>0.19</v>
      </c>
      <c r="J42" s="16">
        <v>46507</v>
      </c>
      <c r="K42" s="16">
        <v>291279</v>
      </c>
      <c r="L42" s="5">
        <f t="shared" si="7"/>
        <v>12728.144</v>
      </c>
      <c r="M42" s="5">
        <f t="shared" si="8"/>
        <v>304007.14399999997</v>
      </c>
      <c r="N42" s="5">
        <f t="shared" si="4"/>
        <v>517932.3</v>
      </c>
      <c r="O42" s="5">
        <f t="shared" si="5"/>
        <v>471688.34521712072</v>
      </c>
      <c r="P42" s="5">
        <f t="shared" si="6"/>
        <v>429573.31491715356</v>
      </c>
      <c r="Q42" s="5">
        <f t="shared" si="9"/>
        <v>517932.3</v>
      </c>
      <c r="R42" s="1" t="s">
        <v>87</v>
      </c>
    </row>
    <row r="43" spans="2:18" ht="39" customHeight="1" x14ac:dyDescent="0.25">
      <c r="B43" s="1">
        <v>39</v>
      </c>
      <c r="C43" s="20"/>
      <c r="D43" s="3" t="s">
        <v>36</v>
      </c>
      <c r="E43" s="1" t="s">
        <v>7</v>
      </c>
      <c r="F43" s="7">
        <v>474352.04600000003</v>
      </c>
      <c r="G43" s="7">
        <v>0</v>
      </c>
      <c r="H43" s="16">
        <v>483054</v>
      </c>
      <c r="I43" s="17">
        <v>0.19</v>
      </c>
      <c r="J43" s="16">
        <v>91780</v>
      </c>
      <c r="K43" s="16">
        <v>574834</v>
      </c>
      <c r="L43" s="5">
        <f t="shared" si="7"/>
        <v>25118.808000000001</v>
      </c>
      <c r="M43" s="5">
        <f t="shared" si="8"/>
        <v>599952.80799999996</v>
      </c>
      <c r="N43" s="5">
        <f t="shared" si="4"/>
        <v>537152.42700000003</v>
      </c>
      <c r="O43" s="5">
        <f t="shared" si="5"/>
        <v>533468.68884522654</v>
      </c>
      <c r="P43" s="5">
        <f t="shared" si="6"/>
        <v>529810.21340194962</v>
      </c>
      <c r="Q43" s="5">
        <f t="shared" si="9"/>
        <v>537152.42700000003</v>
      </c>
      <c r="R43" s="1" t="s">
        <v>87</v>
      </c>
    </row>
    <row r="44" spans="2:18" ht="39" customHeight="1" x14ac:dyDescent="0.25">
      <c r="B44" s="1">
        <v>40</v>
      </c>
      <c r="C44" s="20"/>
      <c r="D44" s="3" t="s">
        <v>37</v>
      </c>
      <c r="E44" s="1" t="s">
        <v>7</v>
      </c>
      <c r="F44" s="7">
        <v>515010.80600000004</v>
      </c>
      <c r="G44" s="7">
        <v>0</v>
      </c>
      <c r="H44" s="16">
        <v>678120</v>
      </c>
      <c r="I44" s="17">
        <v>0.19</v>
      </c>
      <c r="J44" s="16">
        <v>128843</v>
      </c>
      <c r="K44" s="16">
        <v>806963</v>
      </c>
      <c r="L44" s="5">
        <f t="shared" si="7"/>
        <v>35262.240000000005</v>
      </c>
      <c r="M44" s="5">
        <f t="shared" si="8"/>
        <v>842225.24</v>
      </c>
      <c r="N44" s="5">
        <f t="shared" si="4"/>
        <v>678618.02300000004</v>
      </c>
      <c r="O44" s="5">
        <f t="shared" si="5"/>
        <v>658600.86523321806</v>
      </c>
      <c r="P44" s="5">
        <f t="shared" si="6"/>
        <v>639174.15244649851</v>
      </c>
      <c r="Q44" s="5">
        <f t="shared" si="9"/>
        <v>678618.02300000004</v>
      </c>
      <c r="R44" s="1" t="s">
        <v>87</v>
      </c>
    </row>
    <row r="45" spans="2:18" ht="39" customHeight="1" x14ac:dyDescent="0.25">
      <c r="B45" s="1">
        <v>41</v>
      </c>
      <c r="C45" s="20"/>
      <c r="D45" s="3" t="s">
        <v>38</v>
      </c>
      <c r="E45" s="1" t="s">
        <v>7</v>
      </c>
      <c r="F45" s="7">
        <v>555669.5560000001</v>
      </c>
      <c r="G45" s="7">
        <v>0</v>
      </c>
      <c r="H45" s="16">
        <v>129640</v>
      </c>
      <c r="I45" s="17">
        <v>0.19</v>
      </c>
      <c r="J45" s="16">
        <v>24632</v>
      </c>
      <c r="K45" s="16">
        <v>154272</v>
      </c>
      <c r="L45" s="5">
        <f t="shared" si="7"/>
        <v>6741.2800000000007</v>
      </c>
      <c r="M45" s="5">
        <f t="shared" si="8"/>
        <v>161013.28</v>
      </c>
      <c r="N45" s="5">
        <f t="shared" si="4"/>
        <v>358341.41800000006</v>
      </c>
      <c r="O45" s="5">
        <f t="shared" si="5"/>
        <v>299115.65958288393</v>
      </c>
      <c r="P45" s="5">
        <f t="shared" si="6"/>
        <v>249678.58392440606</v>
      </c>
      <c r="Q45" s="5">
        <f t="shared" si="9"/>
        <v>358341.41800000006</v>
      </c>
      <c r="R45" s="1" t="s">
        <v>87</v>
      </c>
    </row>
    <row r="46" spans="2:18" ht="39" customHeight="1" x14ac:dyDescent="0.25">
      <c r="B46" s="1">
        <v>42</v>
      </c>
      <c r="C46" s="20"/>
      <c r="D46" s="3" t="s">
        <v>39</v>
      </c>
      <c r="E46" s="1" t="s">
        <v>7</v>
      </c>
      <c r="F46" s="7">
        <v>596328.3060000001</v>
      </c>
      <c r="G46" s="7">
        <v>0</v>
      </c>
      <c r="H46" s="16">
        <v>155568</v>
      </c>
      <c r="I46" s="17">
        <v>0.19</v>
      </c>
      <c r="J46" s="16">
        <v>29558</v>
      </c>
      <c r="K46" s="16">
        <v>185126</v>
      </c>
      <c r="L46" s="5">
        <f t="shared" si="7"/>
        <v>8089.536000000001</v>
      </c>
      <c r="M46" s="5">
        <f t="shared" si="8"/>
        <v>193215.53599999999</v>
      </c>
      <c r="N46" s="5">
        <f t="shared" si="4"/>
        <v>394771.92100000003</v>
      </c>
      <c r="O46" s="5">
        <f t="shared" si="5"/>
        <v>339440.55926739518</v>
      </c>
      <c r="P46" s="5">
        <f t="shared" si="6"/>
        <v>291864.45931589452</v>
      </c>
      <c r="Q46" s="5">
        <f t="shared" si="9"/>
        <v>394771.92100000003</v>
      </c>
      <c r="R46" s="1" t="s">
        <v>87</v>
      </c>
    </row>
    <row r="47" spans="2:18" ht="39" customHeight="1" x14ac:dyDescent="0.25">
      <c r="B47" s="1">
        <v>43</v>
      </c>
      <c r="C47" s="20"/>
      <c r="D47" s="3" t="s">
        <v>40</v>
      </c>
      <c r="E47" s="1" t="s">
        <v>7</v>
      </c>
      <c r="F47" s="7">
        <v>636987.04600000009</v>
      </c>
      <c r="G47" s="7">
        <v>0</v>
      </c>
      <c r="H47" s="16">
        <v>1221271</v>
      </c>
      <c r="I47" s="17">
        <v>0.19</v>
      </c>
      <c r="J47" s="16">
        <v>232041</v>
      </c>
      <c r="K47" s="16">
        <v>1453312</v>
      </c>
      <c r="L47" s="5">
        <f t="shared" si="7"/>
        <v>63506.092000000004</v>
      </c>
      <c r="M47" s="5">
        <f t="shared" si="8"/>
        <v>1516818.0919999999</v>
      </c>
      <c r="N47" s="5">
        <f t="shared" si="4"/>
        <v>1076902.5690000001</v>
      </c>
      <c r="O47" s="5">
        <f t="shared" si="5"/>
        <v>982951.41067218396</v>
      </c>
      <c r="P47" s="5">
        <f t="shared" si="6"/>
        <v>897196.7414281806</v>
      </c>
      <c r="Q47" s="5">
        <f t="shared" si="9"/>
        <v>1076902.5690000001</v>
      </c>
      <c r="R47" s="1" t="s">
        <v>87</v>
      </c>
    </row>
    <row r="48" spans="2:18" ht="39" customHeight="1" x14ac:dyDescent="0.25">
      <c r="B48" s="1">
        <v>44</v>
      </c>
      <c r="C48" s="20"/>
      <c r="D48" s="3" t="s">
        <v>41</v>
      </c>
      <c r="E48" s="1" t="s">
        <v>7</v>
      </c>
      <c r="F48" s="7">
        <v>758963.28600000008</v>
      </c>
      <c r="G48" s="7">
        <v>0</v>
      </c>
      <c r="H48" s="16">
        <v>191048</v>
      </c>
      <c r="I48" s="17">
        <v>0.19</v>
      </c>
      <c r="J48" s="16">
        <v>36299</v>
      </c>
      <c r="K48" s="16">
        <v>227347</v>
      </c>
      <c r="L48" s="5">
        <f t="shared" si="7"/>
        <v>9934.496000000001</v>
      </c>
      <c r="M48" s="5">
        <f t="shared" si="8"/>
        <v>237281.49600000001</v>
      </c>
      <c r="N48" s="5">
        <f t="shared" si="4"/>
        <v>498122.39100000006</v>
      </c>
      <c r="O48" s="5">
        <f t="shared" si="5"/>
        <v>424367.69894886663</v>
      </c>
      <c r="P48" s="5">
        <f t="shared" si="6"/>
        <v>361533.52502308192</v>
      </c>
      <c r="Q48" s="5">
        <f t="shared" si="9"/>
        <v>498122.39100000006</v>
      </c>
      <c r="R48" s="1" t="s">
        <v>87</v>
      </c>
    </row>
    <row r="49" spans="2:18" ht="39" customHeight="1" x14ac:dyDescent="0.25">
      <c r="B49" s="1">
        <v>45</v>
      </c>
      <c r="C49" s="20"/>
      <c r="D49" s="3" t="s">
        <v>42</v>
      </c>
      <c r="E49" s="1" t="s">
        <v>7</v>
      </c>
      <c r="F49" s="7">
        <v>22037041.405999999</v>
      </c>
      <c r="G49" s="7">
        <v>0</v>
      </c>
      <c r="H49" s="16">
        <v>1455603</v>
      </c>
      <c r="I49" s="17">
        <v>0.19</v>
      </c>
      <c r="J49" s="16">
        <v>276565</v>
      </c>
      <c r="K49" s="16">
        <v>1732168</v>
      </c>
      <c r="L49" s="5">
        <f t="shared" si="7"/>
        <v>75691.356</v>
      </c>
      <c r="M49" s="5">
        <f t="shared" si="8"/>
        <v>1807859.3559999999</v>
      </c>
      <c r="N49" s="5">
        <f t="shared" si="4"/>
        <v>11922450.380999999</v>
      </c>
      <c r="O49" s="5">
        <f t="shared" si="5"/>
        <v>6311883.3547837762</v>
      </c>
      <c r="P49" s="5">
        <f t="shared" si="6"/>
        <v>3341584.1719825142</v>
      </c>
      <c r="Q49" s="5">
        <f t="shared" si="9"/>
        <v>11922450.380999999</v>
      </c>
      <c r="R49" s="1" t="s">
        <v>87</v>
      </c>
    </row>
    <row r="50" spans="2:18" ht="39" customHeight="1" x14ac:dyDescent="0.25">
      <c r="B50" s="1">
        <v>46</v>
      </c>
      <c r="C50" s="20"/>
      <c r="D50" s="3" t="s">
        <v>43</v>
      </c>
      <c r="E50" s="1" t="s">
        <v>7</v>
      </c>
      <c r="F50" s="7">
        <v>11194708.616</v>
      </c>
      <c r="G50" s="7">
        <v>0</v>
      </c>
      <c r="H50" s="16">
        <v>1098621</v>
      </c>
      <c r="I50" s="17">
        <v>0.19</v>
      </c>
      <c r="J50" s="16">
        <v>208738</v>
      </c>
      <c r="K50" s="16">
        <v>1307359</v>
      </c>
      <c r="L50" s="5">
        <f t="shared" si="7"/>
        <v>57128.292000000009</v>
      </c>
      <c r="M50" s="5">
        <f t="shared" si="8"/>
        <v>1364487.2919999999</v>
      </c>
      <c r="N50" s="5">
        <f t="shared" si="4"/>
        <v>6279597.9539999999</v>
      </c>
      <c r="O50" s="5">
        <f t="shared" si="5"/>
        <v>3908329.2650664565</v>
      </c>
      <c r="P50" s="5">
        <f t="shared" si="6"/>
        <v>2432486.5630043973</v>
      </c>
      <c r="Q50" s="5">
        <f t="shared" si="9"/>
        <v>6279597.9539999999</v>
      </c>
      <c r="R50" s="1" t="s">
        <v>87</v>
      </c>
    </row>
    <row r="51" spans="2:18" ht="39" customHeight="1" x14ac:dyDescent="0.25">
      <c r="B51" s="1">
        <v>47</v>
      </c>
      <c r="C51" s="20"/>
      <c r="D51" s="3" t="s">
        <v>44</v>
      </c>
      <c r="E51" s="1" t="s">
        <v>7</v>
      </c>
      <c r="F51" s="7">
        <v>7128923.8059999999</v>
      </c>
      <c r="G51" s="7">
        <v>0</v>
      </c>
      <c r="H51" s="16">
        <v>892280</v>
      </c>
      <c r="I51" s="17">
        <v>0.19</v>
      </c>
      <c r="J51" s="16">
        <v>169533</v>
      </c>
      <c r="K51" s="16">
        <v>1061813</v>
      </c>
      <c r="L51" s="5">
        <f t="shared" si="7"/>
        <v>46398.560000000005</v>
      </c>
      <c r="M51" s="5">
        <f t="shared" si="8"/>
        <v>1108211.56</v>
      </c>
      <c r="N51" s="5">
        <f t="shared" si="4"/>
        <v>4118567.6830000002</v>
      </c>
      <c r="O51" s="5">
        <f t="shared" si="5"/>
        <v>2810757.1528270454</v>
      </c>
      <c r="P51" s="5">
        <f t="shared" si="6"/>
        <v>1918228.9524531283</v>
      </c>
      <c r="Q51" s="5">
        <f t="shared" si="9"/>
        <v>4118567.6830000002</v>
      </c>
      <c r="R51" s="1" t="s">
        <v>87</v>
      </c>
    </row>
    <row r="52" spans="2:18" ht="39" customHeight="1" x14ac:dyDescent="0.25">
      <c r="B52" s="1">
        <v>48</v>
      </c>
      <c r="C52" s="20"/>
      <c r="D52" s="3" t="s">
        <v>45</v>
      </c>
      <c r="E52" s="1" t="s">
        <v>7</v>
      </c>
      <c r="F52" s="7">
        <v>5773542.216</v>
      </c>
      <c r="G52" s="7">
        <v>0</v>
      </c>
      <c r="H52" s="16">
        <v>713449</v>
      </c>
      <c r="I52" s="17">
        <v>0.19</v>
      </c>
      <c r="J52" s="16">
        <v>135555</v>
      </c>
      <c r="K52" s="16">
        <v>849004</v>
      </c>
      <c r="L52" s="5">
        <f t="shared" si="7"/>
        <v>37099.348000000005</v>
      </c>
      <c r="M52" s="5">
        <f t="shared" si="8"/>
        <v>886103.348</v>
      </c>
      <c r="N52" s="5">
        <f t="shared" si="4"/>
        <v>3329822.7820000001</v>
      </c>
      <c r="O52" s="5">
        <f t="shared" si="5"/>
        <v>2261847.7153462255</v>
      </c>
      <c r="P52" s="5">
        <f t="shared" si="6"/>
        <v>1536404.6144053738</v>
      </c>
      <c r="Q52" s="5">
        <f t="shared" si="9"/>
        <v>3329822.7820000001</v>
      </c>
      <c r="R52" s="1" t="s">
        <v>87</v>
      </c>
    </row>
    <row r="53" spans="2:18" ht="39" customHeight="1" x14ac:dyDescent="0.25">
      <c r="B53" s="1">
        <v>49</v>
      </c>
      <c r="C53" s="20"/>
      <c r="D53" s="3" t="s">
        <v>46</v>
      </c>
      <c r="E53" s="1" t="s">
        <v>7</v>
      </c>
      <c r="F53" s="7">
        <v>3062959.8060000003</v>
      </c>
      <c r="G53" s="7">
        <v>0</v>
      </c>
      <c r="H53" s="16">
        <v>742324</v>
      </c>
      <c r="I53" s="17">
        <v>0.19</v>
      </c>
      <c r="J53" s="16">
        <v>141042</v>
      </c>
      <c r="K53" s="16">
        <v>883366</v>
      </c>
      <c r="L53" s="5">
        <f t="shared" si="7"/>
        <v>38600.848000000005</v>
      </c>
      <c r="M53" s="5">
        <f t="shared" si="8"/>
        <v>921966.848</v>
      </c>
      <c r="N53" s="5">
        <f t="shared" ref="N53:N84" si="10">AVERAGE(F53,M53)</f>
        <v>1992463.327</v>
      </c>
      <c r="O53" s="5">
        <f t="shared" ref="O53:O84" si="11">GEOMEAN(F53,M53)</f>
        <v>1680460.4719803771</v>
      </c>
      <c r="P53" s="5">
        <f t="shared" ref="P53:P84" si="12">HARMEAN(F53,M53)</f>
        <v>1417314.6173487946</v>
      </c>
      <c r="Q53" s="5">
        <f t="shared" si="9"/>
        <v>1992463.327</v>
      </c>
      <c r="R53" s="1" t="s">
        <v>87</v>
      </c>
    </row>
    <row r="54" spans="2:18" ht="39" customHeight="1" x14ac:dyDescent="0.25">
      <c r="B54" s="1">
        <v>50</v>
      </c>
      <c r="C54" s="20"/>
      <c r="D54" s="3" t="s">
        <v>47</v>
      </c>
      <c r="E54" s="1" t="s">
        <v>7</v>
      </c>
      <c r="F54" s="7">
        <v>487904.96600000001</v>
      </c>
      <c r="G54" s="7">
        <v>0</v>
      </c>
      <c r="H54" s="16">
        <v>135604</v>
      </c>
      <c r="I54" s="17">
        <v>0.19</v>
      </c>
      <c r="J54" s="16">
        <v>25765</v>
      </c>
      <c r="K54" s="16">
        <v>161369</v>
      </c>
      <c r="L54" s="5">
        <f t="shared" si="7"/>
        <v>7051.4080000000004</v>
      </c>
      <c r="M54" s="5">
        <f t="shared" si="8"/>
        <v>168420.408</v>
      </c>
      <c r="N54" s="5">
        <f t="shared" si="10"/>
        <v>328162.68700000003</v>
      </c>
      <c r="O54" s="5">
        <f t="shared" si="11"/>
        <v>286658.60084592982</v>
      </c>
      <c r="P54" s="5">
        <f t="shared" si="12"/>
        <v>250403.70735063526</v>
      </c>
      <c r="Q54" s="5">
        <f t="shared" si="9"/>
        <v>328162.68700000003</v>
      </c>
      <c r="R54" s="1" t="s">
        <v>87</v>
      </c>
    </row>
    <row r="55" spans="2:18" ht="39" customHeight="1" x14ac:dyDescent="0.25">
      <c r="B55" s="1">
        <v>51</v>
      </c>
      <c r="C55" s="20"/>
      <c r="D55" s="3" t="s">
        <v>48</v>
      </c>
      <c r="E55" s="1" t="s">
        <v>7</v>
      </c>
      <c r="F55" s="7">
        <v>501457.88600000006</v>
      </c>
      <c r="G55" s="7">
        <v>0</v>
      </c>
      <c r="H55" s="16">
        <v>223247</v>
      </c>
      <c r="I55" s="17">
        <v>0.19</v>
      </c>
      <c r="J55" s="16">
        <v>42417</v>
      </c>
      <c r="K55" s="16">
        <v>265664</v>
      </c>
      <c r="L55" s="5">
        <f t="shared" si="7"/>
        <v>11608.844000000001</v>
      </c>
      <c r="M55" s="5">
        <f t="shared" si="8"/>
        <v>277272.84399999998</v>
      </c>
      <c r="N55" s="5">
        <f t="shared" si="10"/>
        <v>389365.36499999999</v>
      </c>
      <c r="O55" s="5">
        <f t="shared" si="11"/>
        <v>372881.55518535344</v>
      </c>
      <c r="P55" s="5">
        <f t="shared" si="12"/>
        <v>357095.58860595571</v>
      </c>
      <c r="Q55" s="5">
        <f t="shared" si="9"/>
        <v>389365.36499999999</v>
      </c>
      <c r="R55" s="1" t="s">
        <v>87</v>
      </c>
    </row>
    <row r="56" spans="2:18" ht="39" customHeight="1" x14ac:dyDescent="0.25">
      <c r="B56" s="1">
        <v>52</v>
      </c>
      <c r="C56" s="20"/>
      <c r="D56" s="3" t="s">
        <v>49</v>
      </c>
      <c r="E56" s="1" t="s">
        <v>7</v>
      </c>
      <c r="F56" s="7">
        <v>691198.70600000001</v>
      </c>
      <c r="G56" s="7">
        <v>0</v>
      </c>
      <c r="H56" s="16">
        <v>162648</v>
      </c>
      <c r="I56" s="17">
        <v>0.19</v>
      </c>
      <c r="J56" s="16">
        <v>30903</v>
      </c>
      <c r="K56" s="16">
        <v>193551</v>
      </c>
      <c r="L56" s="5">
        <f t="shared" si="7"/>
        <v>8457.6959999999999</v>
      </c>
      <c r="M56" s="5">
        <f t="shared" si="8"/>
        <v>202008.696</v>
      </c>
      <c r="N56" s="5">
        <f t="shared" si="10"/>
        <v>446603.701</v>
      </c>
      <c r="O56" s="5">
        <f t="shared" si="11"/>
        <v>373668.50185150391</v>
      </c>
      <c r="P56" s="5">
        <f t="shared" si="12"/>
        <v>312644.40702865418</v>
      </c>
      <c r="Q56" s="5">
        <f t="shared" si="9"/>
        <v>446603.701</v>
      </c>
      <c r="R56" s="1" t="s">
        <v>87</v>
      </c>
    </row>
    <row r="57" spans="2:18" ht="39" customHeight="1" x14ac:dyDescent="0.25">
      <c r="B57" s="1">
        <v>53</v>
      </c>
      <c r="C57" s="20"/>
      <c r="D57" s="3" t="s">
        <v>50</v>
      </c>
      <c r="E57" s="1" t="s">
        <v>7</v>
      </c>
      <c r="F57" s="7">
        <v>718304.54600000009</v>
      </c>
      <c r="G57" s="7">
        <v>0</v>
      </c>
      <c r="H57" s="16">
        <v>207156</v>
      </c>
      <c r="I57" s="17">
        <v>0.19</v>
      </c>
      <c r="J57" s="16">
        <v>39360</v>
      </c>
      <c r="K57" s="16">
        <v>246516</v>
      </c>
      <c r="L57" s="5">
        <f t="shared" si="7"/>
        <v>10772.112000000001</v>
      </c>
      <c r="M57" s="5">
        <f t="shared" si="8"/>
        <v>257288.11199999999</v>
      </c>
      <c r="N57" s="5">
        <f t="shared" si="10"/>
        <v>487796.32900000003</v>
      </c>
      <c r="O57" s="5">
        <f t="shared" si="11"/>
        <v>429896.75560692151</v>
      </c>
      <c r="P57" s="5">
        <f t="shared" si="12"/>
        <v>378869.64188563451</v>
      </c>
      <c r="Q57" s="5">
        <f t="shared" si="9"/>
        <v>487796.32900000003</v>
      </c>
      <c r="R57" s="1" t="s">
        <v>87</v>
      </c>
    </row>
    <row r="58" spans="2:18" ht="39" customHeight="1" x14ac:dyDescent="0.25">
      <c r="B58" s="1">
        <v>54</v>
      </c>
      <c r="C58" s="20"/>
      <c r="D58" s="3" t="s">
        <v>51</v>
      </c>
      <c r="E58" s="1" t="s">
        <v>7</v>
      </c>
      <c r="F58" s="7">
        <v>1436609.0860000001</v>
      </c>
      <c r="G58" s="7">
        <v>0</v>
      </c>
      <c r="H58" s="16">
        <v>422637</v>
      </c>
      <c r="I58" s="17">
        <v>0.19</v>
      </c>
      <c r="J58" s="16">
        <v>80301</v>
      </c>
      <c r="K58" s="16">
        <v>502938</v>
      </c>
      <c r="L58" s="5">
        <f t="shared" si="7"/>
        <v>21977.124000000003</v>
      </c>
      <c r="M58" s="5">
        <f t="shared" si="8"/>
        <v>524915.12399999995</v>
      </c>
      <c r="N58" s="5">
        <f t="shared" si="10"/>
        <v>980762.10499999998</v>
      </c>
      <c r="O58" s="5">
        <f t="shared" si="11"/>
        <v>868388.06792655587</v>
      </c>
      <c r="P58" s="5">
        <f t="shared" si="12"/>
        <v>768889.65496603958</v>
      </c>
      <c r="Q58" s="5">
        <f t="shared" si="9"/>
        <v>980762.10499999998</v>
      </c>
      <c r="R58" s="1" t="s">
        <v>87</v>
      </c>
    </row>
    <row r="59" spans="2:18" ht="39" customHeight="1" x14ac:dyDescent="0.25">
      <c r="B59" s="1">
        <v>55</v>
      </c>
      <c r="C59" s="20"/>
      <c r="D59" s="3" t="s">
        <v>52</v>
      </c>
      <c r="E59" s="1" t="s">
        <v>7</v>
      </c>
      <c r="F59" s="7">
        <v>1843196.5760000001</v>
      </c>
      <c r="G59" s="7">
        <v>0</v>
      </c>
      <c r="H59" s="16">
        <v>635938</v>
      </c>
      <c r="I59" s="17">
        <v>0.19</v>
      </c>
      <c r="J59" s="16">
        <v>120828</v>
      </c>
      <c r="K59" s="16">
        <v>756766</v>
      </c>
      <c r="L59" s="5">
        <f t="shared" si="7"/>
        <v>33068.776000000005</v>
      </c>
      <c r="M59" s="5">
        <f t="shared" si="8"/>
        <v>789834.77599999995</v>
      </c>
      <c r="N59" s="5">
        <f t="shared" si="10"/>
        <v>1316515.676</v>
      </c>
      <c r="O59" s="5">
        <f t="shared" si="11"/>
        <v>1206573.9739978346</v>
      </c>
      <c r="P59" s="5">
        <f t="shared" si="12"/>
        <v>1105813.4599294562</v>
      </c>
      <c r="Q59" s="5">
        <f t="shared" si="9"/>
        <v>1316515.676</v>
      </c>
      <c r="R59" s="1" t="s">
        <v>87</v>
      </c>
    </row>
    <row r="60" spans="2:18" ht="39" customHeight="1" x14ac:dyDescent="0.25">
      <c r="B60" s="1">
        <v>56</v>
      </c>
      <c r="C60" s="20"/>
      <c r="D60" s="3" t="s">
        <v>53</v>
      </c>
      <c r="E60" s="1" t="s">
        <v>7</v>
      </c>
      <c r="F60" s="7">
        <v>1910961.1560000002</v>
      </c>
      <c r="G60" s="7">
        <v>0</v>
      </c>
      <c r="H60" s="16">
        <v>650602</v>
      </c>
      <c r="I60" s="17">
        <v>0.19</v>
      </c>
      <c r="J60" s="16">
        <v>123614</v>
      </c>
      <c r="K60" s="16">
        <v>774216</v>
      </c>
      <c r="L60" s="5">
        <f t="shared" si="7"/>
        <v>33831.304000000004</v>
      </c>
      <c r="M60" s="5">
        <f t="shared" si="8"/>
        <v>808047.304</v>
      </c>
      <c r="N60" s="5">
        <f t="shared" si="10"/>
        <v>1359504.23</v>
      </c>
      <c r="O60" s="5">
        <f t="shared" si="11"/>
        <v>1242637.1192566734</v>
      </c>
      <c r="P60" s="5">
        <f t="shared" si="12"/>
        <v>1135816.2601336837</v>
      </c>
      <c r="Q60" s="5">
        <f t="shared" si="9"/>
        <v>1359504.23</v>
      </c>
      <c r="R60" s="1" t="s">
        <v>87</v>
      </c>
    </row>
    <row r="61" spans="2:18" ht="39" customHeight="1" x14ac:dyDescent="0.25">
      <c r="B61" s="1">
        <v>57</v>
      </c>
      <c r="C61" s="20"/>
      <c r="D61" s="3" t="s">
        <v>54</v>
      </c>
      <c r="E61" s="1" t="s">
        <v>7</v>
      </c>
      <c r="F61" s="7">
        <v>1978725.726</v>
      </c>
      <c r="G61" s="7">
        <v>0</v>
      </c>
      <c r="H61" s="16">
        <v>742146</v>
      </c>
      <c r="I61" s="17">
        <v>0.19</v>
      </c>
      <c r="J61" s="16">
        <v>141008</v>
      </c>
      <c r="K61" s="16">
        <v>883154</v>
      </c>
      <c r="L61" s="5">
        <f t="shared" si="7"/>
        <v>38591.592000000004</v>
      </c>
      <c r="M61" s="5">
        <f t="shared" si="8"/>
        <v>921745.59199999995</v>
      </c>
      <c r="N61" s="5">
        <f t="shared" si="10"/>
        <v>1450235.659</v>
      </c>
      <c r="O61" s="5">
        <f t="shared" si="11"/>
        <v>1350511.6496045119</v>
      </c>
      <c r="P61" s="5">
        <f t="shared" si="12"/>
        <v>1257645.0623032844</v>
      </c>
      <c r="Q61" s="5">
        <f t="shared" si="9"/>
        <v>1450235.659</v>
      </c>
      <c r="R61" s="1" t="s">
        <v>87</v>
      </c>
    </row>
    <row r="62" spans="2:18" ht="39" customHeight="1" x14ac:dyDescent="0.25">
      <c r="B62" s="1">
        <v>58</v>
      </c>
      <c r="C62" s="20"/>
      <c r="D62" s="3" t="s">
        <v>55</v>
      </c>
      <c r="E62" s="1" t="s">
        <v>7</v>
      </c>
      <c r="F62" s="7">
        <v>1301079.936</v>
      </c>
      <c r="G62" s="7">
        <v>0</v>
      </c>
      <c r="H62" s="16">
        <v>324166</v>
      </c>
      <c r="I62" s="17">
        <v>0.19</v>
      </c>
      <c r="J62" s="16">
        <v>61592</v>
      </c>
      <c r="K62" s="16">
        <v>385758</v>
      </c>
      <c r="L62" s="5">
        <f t="shared" si="7"/>
        <v>16856.632000000001</v>
      </c>
      <c r="M62" s="5">
        <f t="shared" si="8"/>
        <v>402614.63199999998</v>
      </c>
      <c r="N62" s="5">
        <f t="shared" si="10"/>
        <v>851847.28399999999</v>
      </c>
      <c r="O62" s="5">
        <f t="shared" si="11"/>
        <v>723763.64901480335</v>
      </c>
      <c r="P62" s="5">
        <f t="shared" si="12"/>
        <v>614938.65094629279</v>
      </c>
      <c r="Q62" s="5">
        <f t="shared" si="9"/>
        <v>851847.28399999999</v>
      </c>
      <c r="R62" s="1" t="s">
        <v>87</v>
      </c>
    </row>
    <row r="63" spans="2:18" ht="39" customHeight="1" x14ac:dyDescent="0.25">
      <c r="B63" s="1">
        <v>59</v>
      </c>
      <c r="C63" s="20"/>
      <c r="D63" s="3" t="s">
        <v>56</v>
      </c>
      <c r="E63" s="1" t="s">
        <v>7</v>
      </c>
      <c r="F63" s="7">
        <v>399811.02600000007</v>
      </c>
      <c r="G63" s="7">
        <v>0</v>
      </c>
      <c r="H63" s="16">
        <v>87812</v>
      </c>
      <c r="I63" s="17">
        <v>0.19</v>
      </c>
      <c r="J63" s="16">
        <v>16684</v>
      </c>
      <c r="K63" s="16">
        <v>104496</v>
      </c>
      <c r="L63" s="5">
        <f t="shared" si="7"/>
        <v>4566.2240000000002</v>
      </c>
      <c r="M63" s="5">
        <f t="shared" si="8"/>
        <v>109062.224</v>
      </c>
      <c r="N63" s="5">
        <f t="shared" si="10"/>
        <v>254436.62500000003</v>
      </c>
      <c r="O63" s="5">
        <f t="shared" si="11"/>
        <v>208816.37789043711</v>
      </c>
      <c r="P63" s="5">
        <f t="shared" si="12"/>
        <v>171375.79810014312</v>
      </c>
      <c r="Q63" s="5">
        <f t="shared" si="9"/>
        <v>254436.62500000003</v>
      </c>
      <c r="R63" s="1" t="s">
        <v>87</v>
      </c>
    </row>
    <row r="64" spans="2:18" ht="52.5" customHeight="1" x14ac:dyDescent="0.25">
      <c r="B64" s="1">
        <v>60</v>
      </c>
      <c r="C64" s="20"/>
      <c r="D64" s="3" t="s">
        <v>57</v>
      </c>
      <c r="E64" s="1" t="s">
        <v>7</v>
      </c>
      <c r="F64" s="7">
        <v>623434.13600000006</v>
      </c>
      <c r="G64" s="7">
        <v>0</v>
      </c>
      <c r="H64" s="16">
        <v>132425</v>
      </c>
      <c r="I64" s="17">
        <v>0.19</v>
      </c>
      <c r="J64" s="16">
        <v>25161</v>
      </c>
      <c r="K64" s="16">
        <v>157586</v>
      </c>
      <c r="L64" s="5">
        <f t="shared" si="7"/>
        <v>6886.1</v>
      </c>
      <c r="M64" s="5">
        <f t="shared" si="8"/>
        <v>164472.1</v>
      </c>
      <c r="N64" s="5">
        <f t="shared" si="10"/>
        <v>393953.11800000002</v>
      </c>
      <c r="O64" s="5">
        <f t="shared" si="11"/>
        <v>320214.80534104852</v>
      </c>
      <c r="P64" s="5">
        <f t="shared" si="12"/>
        <v>260278.48714629444</v>
      </c>
      <c r="Q64" s="5">
        <f t="shared" si="9"/>
        <v>393953.11800000002</v>
      </c>
      <c r="R64" s="1" t="s">
        <v>87</v>
      </c>
    </row>
    <row r="65" spans="2:18" ht="74.25" customHeight="1" x14ac:dyDescent="0.25">
      <c r="B65" s="1">
        <v>61</v>
      </c>
      <c r="C65" s="20"/>
      <c r="D65" s="3" t="s">
        <v>58</v>
      </c>
      <c r="E65" s="1" t="s">
        <v>7</v>
      </c>
      <c r="F65" s="7">
        <v>4418249.8159999996</v>
      </c>
      <c r="G65" s="7">
        <v>0</v>
      </c>
      <c r="H65" s="16">
        <v>916562</v>
      </c>
      <c r="I65" s="17">
        <v>0.19</v>
      </c>
      <c r="J65" s="16">
        <v>174147</v>
      </c>
      <c r="K65" s="16">
        <v>1090709</v>
      </c>
      <c r="L65" s="5">
        <f t="shared" si="7"/>
        <v>47661.224000000002</v>
      </c>
      <c r="M65" s="5">
        <f t="shared" si="8"/>
        <v>1138370.2239999999</v>
      </c>
      <c r="N65" s="5">
        <f t="shared" si="10"/>
        <v>2778310.0199999996</v>
      </c>
      <c r="O65" s="5">
        <f t="shared" si="11"/>
        <v>2242677.8709230353</v>
      </c>
      <c r="P65" s="5">
        <f t="shared" si="12"/>
        <v>1810310.5832400515</v>
      </c>
      <c r="Q65" s="5">
        <f t="shared" si="9"/>
        <v>2778310.0199999996</v>
      </c>
      <c r="R65" s="1" t="s">
        <v>87</v>
      </c>
    </row>
    <row r="66" spans="2:18" ht="39" customHeight="1" x14ac:dyDescent="0.25">
      <c r="B66" s="1">
        <v>62</v>
      </c>
      <c r="C66" s="20"/>
      <c r="D66" s="3" t="s">
        <v>59</v>
      </c>
      <c r="E66" s="1" t="s">
        <v>7</v>
      </c>
      <c r="F66" s="7">
        <v>420140.38600000006</v>
      </c>
      <c r="G66" s="7">
        <v>0</v>
      </c>
      <c r="H66" s="16">
        <v>50147</v>
      </c>
      <c r="I66" s="17">
        <v>0.19</v>
      </c>
      <c r="J66" s="16">
        <v>9528</v>
      </c>
      <c r="K66" s="16">
        <v>59675</v>
      </c>
      <c r="L66" s="5">
        <f t="shared" si="7"/>
        <v>2607.6440000000002</v>
      </c>
      <c r="M66" s="5">
        <f t="shared" si="8"/>
        <v>62282.644</v>
      </c>
      <c r="N66" s="5">
        <f t="shared" si="10"/>
        <v>241211.51500000001</v>
      </c>
      <c r="O66" s="5">
        <f t="shared" si="11"/>
        <v>161763.57467384488</v>
      </c>
      <c r="P66" s="5">
        <f t="shared" si="12"/>
        <v>108483.43658577239</v>
      </c>
      <c r="Q66" s="5">
        <f t="shared" si="9"/>
        <v>241211.51500000001</v>
      </c>
      <c r="R66" s="1" t="s">
        <v>87</v>
      </c>
    </row>
    <row r="67" spans="2:18" ht="39" customHeight="1" x14ac:dyDescent="0.25">
      <c r="B67" s="1">
        <v>63</v>
      </c>
      <c r="C67" s="20"/>
      <c r="D67" s="3" t="s">
        <v>60</v>
      </c>
      <c r="E67" s="1" t="s">
        <v>7</v>
      </c>
      <c r="F67" s="7">
        <v>840280.79600000009</v>
      </c>
      <c r="G67" s="7">
        <v>0</v>
      </c>
      <c r="H67" s="16">
        <v>225725</v>
      </c>
      <c r="I67" s="17">
        <v>0.19</v>
      </c>
      <c r="J67" s="16">
        <v>42888</v>
      </c>
      <c r="K67" s="16">
        <v>268613</v>
      </c>
      <c r="L67" s="5">
        <f t="shared" si="7"/>
        <v>11737.7</v>
      </c>
      <c r="M67" s="5">
        <f t="shared" si="8"/>
        <v>280350.7</v>
      </c>
      <c r="N67" s="5">
        <f t="shared" si="10"/>
        <v>560315.74800000002</v>
      </c>
      <c r="O67" s="5">
        <f t="shared" si="11"/>
        <v>485358.9489801926</v>
      </c>
      <c r="P67" s="5">
        <f t="shared" si="12"/>
        <v>420429.57064122567</v>
      </c>
      <c r="Q67" s="5">
        <f t="shared" si="9"/>
        <v>560315.74800000002</v>
      </c>
      <c r="R67" s="1" t="s">
        <v>87</v>
      </c>
    </row>
    <row r="68" spans="2:18" ht="39" customHeight="1" x14ac:dyDescent="0.25">
      <c r="B68" s="1">
        <v>64</v>
      </c>
      <c r="C68" s="20"/>
      <c r="D68" s="3" t="s">
        <v>61</v>
      </c>
      <c r="E68" s="1" t="s">
        <v>7</v>
      </c>
      <c r="F68" s="7">
        <v>840280.79600000009</v>
      </c>
      <c r="G68" s="7">
        <v>0</v>
      </c>
      <c r="H68" s="16">
        <v>243934</v>
      </c>
      <c r="I68" s="17">
        <v>0.19</v>
      </c>
      <c r="J68" s="16">
        <v>46347</v>
      </c>
      <c r="K68" s="16">
        <v>290281</v>
      </c>
      <c r="L68" s="5">
        <f t="shared" si="7"/>
        <v>12684.568000000001</v>
      </c>
      <c r="M68" s="5">
        <f t="shared" si="8"/>
        <v>302965.56800000003</v>
      </c>
      <c r="N68" s="5">
        <f t="shared" si="10"/>
        <v>571623.18200000003</v>
      </c>
      <c r="O68" s="5">
        <f t="shared" si="11"/>
        <v>504555.39699782437</v>
      </c>
      <c r="P68" s="5">
        <f t="shared" si="12"/>
        <v>445356.58569500095</v>
      </c>
      <c r="Q68" s="5">
        <f t="shared" si="9"/>
        <v>571623.18200000003</v>
      </c>
      <c r="R68" s="1" t="s">
        <v>87</v>
      </c>
    </row>
    <row r="69" spans="2:18" ht="39" customHeight="1" x14ac:dyDescent="0.25">
      <c r="B69" s="1">
        <v>65</v>
      </c>
      <c r="C69" s="20"/>
      <c r="D69" s="3" t="s">
        <v>62</v>
      </c>
      <c r="E69" s="1" t="s">
        <v>7</v>
      </c>
      <c r="F69" s="7">
        <v>1030021.6060000001</v>
      </c>
      <c r="G69" s="7">
        <v>0</v>
      </c>
      <c r="H69" s="16">
        <v>281442</v>
      </c>
      <c r="I69" s="17">
        <v>0.19</v>
      </c>
      <c r="J69" s="16">
        <v>53474</v>
      </c>
      <c r="K69" s="16">
        <v>334916</v>
      </c>
      <c r="L69" s="5">
        <f t="shared" si="7"/>
        <v>14634.984</v>
      </c>
      <c r="M69" s="5">
        <f t="shared" si="8"/>
        <v>349550.984</v>
      </c>
      <c r="N69" s="5">
        <f t="shared" si="10"/>
        <v>689786.29500000004</v>
      </c>
      <c r="O69" s="5">
        <f t="shared" si="11"/>
        <v>600037.55375689641</v>
      </c>
      <c r="P69" s="5">
        <f t="shared" si="12"/>
        <v>521966.10534072772</v>
      </c>
      <c r="Q69" s="5">
        <f t="shared" si="9"/>
        <v>689786.29500000004</v>
      </c>
      <c r="R69" s="1" t="s">
        <v>87</v>
      </c>
    </row>
    <row r="70" spans="2:18" ht="39" customHeight="1" x14ac:dyDescent="0.25">
      <c r="B70" s="1">
        <v>66</v>
      </c>
      <c r="C70" s="20"/>
      <c r="D70" s="3" t="s">
        <v>63</v>
      </c>
      <c r="E70" s="1" t="s">
        <v>7</v>
      </c>
      <c r="F70" s="7">
        <v>501457.88600000006</v>
      </c>
      <c r="G70" s="7">
        <v>0</v>
      </c>
      <c r="H70" s="16">
        <v>69918</v>
      </c>
      <c r="I70" s="17">
        <v>0.19</v>
      </c>
      <c r="J70" s="16">
        <v>13284</v>
      </c>
      <c r="K70" s="16">
        <v>83202</v>
      </c>
      <c r="L70" s="5">
        <f t="shared" si="7"/>
        <v>3635.7360000000003</v>
      </c>
      <c r="M70" s="5">
        <f t="shared" si="8"/>
        <v>86837.736000000004</v>
      </c>
      <c r="N70" s="5">
        <f t="shared" si="10"/>
        <v>294147.81100000005</v>
      </c>
      <c r="O70" s="5">
        <f t="shared" si="11"/>
        <v>208675.50771373746</v>
      </c>
      <c r="P70" s="5">
        <f t="shared" si="12"/>
        <v>148039.40702991019</v>
      </c>
      <c r="Q70" s="5">
        <f t="shared" si="9"/>
        <v>294147.81100000005</v>
      </c>
      <c r="R70" s="1" t="s">
        <v>87</v>
      </c>
    </row>
    <row r="71" spans="2:18" ht="39" customHeight="1" x14ac:dyDescent="0.25">
      <c r="B71" s="1">
        <v>67</v>
      </c>
      <c r="C71" s="20"/>
      <c r="D71" s="3" t="s">
        <v>64</v>
      </c>
      <c r="E71" s="1" t="s">
        <v>7</v>
      </c>
      <c r="F71" s="7">
        <v>528563.72600000002</v>
      </c>
      <c r="G71" s="7">
        <v>0</v>
      </c>
      <c r="H71" s="16">
        <v>52250</v>
      </c>
      <c r="I71" s="17">
        <v>0.19</v>
      </c>
      <c r="J71" s="16">
        <v>9928</v>
      </c>
      <c r="K71" s="16">
        <v>62178</v>
      </c>
      <c r="L71" s="5">
        <f t="shared" si="7"/>
        <v>2717.0000000000005</v>
      </c>
      <c r="M71" s="5">
        <f t="shared" si="8"/>
        <v>64895</v>
      </c>
      <c r="N71" s="5">
        <f t="shared" si="10"/>
        <v>296729.36300000001</v>
      </c>
      <c r="O71" s="5">
        <f t="shared" si="11"/>
        <v>185205.67755544104</v>
      </c>
      <c r="P71" s="5">
        <f t="shared" si="12"/>
        <v>115597.40044590736</v>
      </c>
      <c r="Q71" s="5">
        <f t="shared" si="9"/>
        <v>296729.36300000001</v>
      </c>
      <c r="R71" s="1" t="s">
        <v>87</v>
      </c>
    </row>
    <row r="72" spans="2:18" ht="39" customHeight="1" x14ac:dyDescent="0.25">
      <c r="B72" s="1">
        <v>68</v>
      </c>
      <c r="C72" s="20"/>
      <c r="D72" s="3" t="s">
        <v>65</v>
      </c>
      <c r="E72" s="1" t="s">
        <v>7</v>
      </c>
      <c r="F72" s="7">
        <v>487904.96600000001</v>
      </c>
      <c r="G72" s="7">
        <v>0</v>
      </c>
      <c r="H72" s="16">
        <v>223829</v>
      </c>
      <c r="I72" s="17">
        <v>0.19</v>
      </c>
      <c r="J72" s="16">
        <v>42528</v>
      </c>
      <c r="K72" s="16">
        <v>266357</v>
      </c>
      <c r="L72" s="5">
        <f t="shared" si="7"/>
        <v>11639.108</v>
      </c>
      <c r="M72" s="5">
        <f t="shared" si="8"/>
        <v>277996.10800000001</v>
      </c>
      <c r="N72" s="5">
        <f t="shared" si="10"/>
        <v>382950.53700000001</v>
      </c>
      <c r="O72" s="5">
        <f t="shared" si="11"/>
        <v>368287.49859569268</v>
      </c>
      <c r="P72" s="5">
        <f t="shared" si="12"/>
        <v>354185.90266103303</v>
      </c>
      <c r="Q72" s="5">
        <f t="shared" si="9"/>
        <v>382950.53700000001</v>
      </c>
      <c r="R72" s="1" t="s">
        <v>87</v>
      </c>
    </row>
    <row r="73" spans="2:18" ht="39" customHeight="1" x14ac:dyDescent="0.25">
      <c r="B73" s="1">
        <v>69</v>
      </c>
      <c r="C73" s="20"/>
      <c r="D73" s="3" t="s">
        <v>66</v>
      </c>
      <c r="E73" s="1" t="s">
        <v>7</v>
      </c>
      <c r="F73" s="7">
        <v>623434.13600000006</v>
      </c>
      <c r="G73" s="7">
        <v>0</v>
      </c>
      <c r="H73" s="16">
        <v>189723</v>
      </c>
      <c r="I73" s="17">
        <v>0.19</v>
      </c>
      <c r="J73" s="16">
        <v>36047</v>
      </c>
      <c r="K73" s="16">
        <v>225770</v>
      </c>
      <c r="L73" s="5">
        <f t="shared" si="7"/>
        <v>9865.5960000000014</v>
      </c>
      <c r="M73" s="5">
        <f t="shared" si="8"/>
        <v>235635.59599999999</v>
      </c>
      <c r="N73" s="5">
        <f t="shared" si="10"/>
        <v>429534.86600000004</v>
      </c>
      <c r="O73" s="5">
        <f t="shared" si="11"/>
        <v>383279.62925663695</v>
      </c>
      <c r="P73" s="5">
        <f t="shared" si="12"/>
        <v>342005.47110675077</v>
      </c>
      <c r="Q73" s="5">
        <f t="shared" si="9"/>
        <v>429534.86600000004</v>
      </c>
      <c r="R73" s="1" t="s">
        <v>87</v>
      </c>
    </row>
    <row r="74" spans="2:18" ht="39" customHeight="1" x14ac:dyDescent="0.25">
      <c r="B74" s="1">
        <v>70</v>
      </c>
      <c r="C74" s="20"/>
      <c r="D74" s="3" t="s">
        <v>67</v>
      </c>
      <c r="E74" s="1" t="s">
        <v>7</v>
      </c>
      <c r="F74" s="7">
        <v>501457.88600000006</v>
      </c>
      <c r="G74" s="7">
        <v>0</v>
      </c>
      <c r="H74" s="16">
        <v>113385</v>
      </c>
      <c r="I74" s="17">
        <v>0.19</v>
      </c>
      <c r="J74" s="16">
        <v>21543</v>
      </c>
      <c r="K74" s="16">
        <v>134928</v>
      </c>
      <c r="L74" s="5">
        <f t="shared" si="7"/>
        <v>5896.02</v>
      </c>
      <c r="M74" s="5">
        <f t="shared" si="8"/>
        <v>140824.01999999999</v>
      </c>
      <c r="N74" s="5">
        <f t="shared" si="10"/>
        <v>321140.95300000004</v>
      </c>
      <c r="O74" s="5">
        <f t="shared" si="11"/>
        <v>265739.18673620897</v>
      </c>
      <c r="P74" s="5">
        <f t="shared" si="12"/>
        <v>219895.07942707546</v>
      </c>
      <c r="Q74" s="5">
        <f t="shared" si="9"/>
        <v>321140.95300000004</v>
      </c>
      <c r="R74" s="1" t="s">
        <v>87</v>
      </c>
    </row>
    <row r="75" spans="2:18" ht="39" customHeight="1" x14ac:dyDescent="0.25">
      <c r="B75" s="1">
        <v>71</v>
      </c>
      <c r="C75" s="20"/>
      <c r="D75" s="3" t="s">
        <v>68</v>
      </c>
      <c r="E75" s="1" t="s">
        <v>7</v>
      </c>
      <c r="F75" s="7">
        <v>596328.3060000001</v>
      </c>
      <c r="G75" s="7">
        <v>0</v>
      </c>
      <c r="H75" s="16">
        <v>165616</v>
      </c>
      <c r="I75" s="17">
        <v>0.19</v>
      </c>
      <c r="J75" s="16">
        <v>31467</v>
      </c>
      <c r="K75" s="16">
        <v>197083</v>
      </c>
      <c r="L75" s="5">
        <f t="shared" si="7"/>
        <v>8612.0320000000011</v>
      </c>
      <c r="M75" s="5">
        <f t="shared" si="8"/>
        <v>205695.03200000001</v>
      </c>
      <c r="N75" s="5">
        <f t="shared" si="10"/>
        <v>401011.66900000005</v>
      </c>
      <c r="O75" s="5">
        <f t="shared" si="11"/>
        <v>350231.0237331579</v>
      </c>
      <c r="P75" s="5">
        <f t="shared" si="12"/>
        <v>305880.79965617106</v>
      </c>
      <c r="Q75" s="5">
        <f t="shared" si="9"/>
        <v>401011.66900000005</v>
      </c>
      <c r="R75" s="1" t="s">
        <v>87</v>
      </c>
    </row>
    <row r="76" spans="2:18" ht="39" customHeight="1" x14ac:dyDescent="0.25">
      <c r="B76" s="1">
        <v>72</v>
      </c>
      <c r="C76" s="20"/>
      <c r="D76" s="3" t="s">
        <v>69</v>
      </c>
      <c r="E76" s="1" t="s">
        <v>7</v>
      </c>
      <c r="F76" s="7">
        <v>515010.80600000004</v>
      </c>
      <c r="G76" s="7">
        <v>0</v>
      </c>
      <c r="H76" s="16">
        <v>174816</v>
      </c>
      <c r="I76" s="17">
        <v>0.19</v>
      </c>
      <c r="J76" s="16">
        <v>33215</v>
      </c>
      <c r="K76" s="16">
        <v>208031</v>
      </c>
      <c r="L76" s="5">
        <f t="shared" si="7"/>
        <v>9090.4320000000007</v>
      </c>
      <c r="M76" s="5">
        <f t="shared" si="8"/>
        <v>217121.432</v>
      </c>
      <c r="N76" s="5">
        <f t="shared" si="10"/>
        <v>366066.11900000001</v>
      </c>
      <c r="O76" s="5">
        <f t="shared" si="11"/>
        <v>334394.80213393597</v>
      </c>
      <c r="P76" s="5">
        <f t="shared" si="12"/>
        <v>305463.62498572067</v>
      </c>
      <c r="Q76" s="5">
        <f t="shared" si="9"/>
        <v>366066.11900000001</v>
      </c>
      <c r="R76" s="1" t="s">
        <v>87</v>
      </c>
    </row>
    <row r="77" spans="2:18" ht="39" customHeight="1" x14ac:dyDescent="0.25">
      <c r="B77" s="1">
        <v>73</v>
      </c>
      <c r="C77" s="20"/>
      <c r="D77" s="3" t="s">
        <v>70</v>
      </c>
      <c r="E77" s="1" t="s">
        <v>7</v>
      </c>
      <c r="F77" s="7">
        <v>1599244.0860000001</v>
      </c>
      <c r="G77" s="7">
        <v>0</v>
      </c>
      <c r="H77" s="16">
        <v>332121</v>
      </c>
      <c r="I77" s="17">
        <v>0.19</v>
      </c>
      <c r="J77" s="16">
        <v>63103</v>
      </c>
      <c r="K77" s="16">
        <v>395224</v>
      </c>
      <c r="L77" s="5">
        <f t="shared" si="7"/>
        <v>17270.292000000001</v>
      </c>
      <c r="M77" s="5">
        <f t="shared" si="8"/>
        <v>412494.29200000002</v>
      </c>
      <c r="N77" s="5">
        <f t="shared" si="10"/>
        <v>1005869.189</v>
      </c>
      <c r="O77" s="5">
        <f t="shared" si="11"/>
        <v>812206.28967630956</v>
      </c>
      <c r="P77" s="5">
        <f t="shared" si="12"/>
        <v>655829.86754528899</v>
      </c>
      <c r="Q77" s="5">
        <f t="shared" si="9"/>
        <v>1005869.189</v>
      </c>
      <c r="R77" s="1" t="s">
        <v>87</v>
      </c>
    </row>
    <row r="78" spans="2:18" ht="39" customHeight="1" x14ac:dyDescent="0.25">
      <c r="B78" s="1">
        <v>74</v>
      </c>
      <c r="C78" s="20"/>
      <c r="D78" s="3" t="s">
        <v>71</v>
      </c>
      <c r="E78" s="1" t="s">
        <v>7</v>
      </c>
      <c r="F78" s="7">
        <v>691198.70600000001</v>
      </c>
      <c r="G78" s="7">
        <v>0</v>
      </c>
      <c r="H78" s="16">
        <v>217392</v>
      </c>
      <c r="I78" s="17">
        <v>0.19</v>
      </c>
      <c r="J78" s="16">
        <v>41304</v>
      </c>
      <c r="K78" s="16">
        <v>258696</v>
      </c>
      <c r="L78" s="5">
        <f t="shared" si="7"/>
        <v>11304.384000000002</v>
      </c>
      <c r="M78" s="5">
        <f t="shared" si="8"/>
        <v>270000.38400000002</v>
      </c>
      <c r="N78" s="5">
        <f t="shared" si="10"/>
        <v>480599.54500000004</v>
      </c>
      <c r="O78" s="5">
        <f t="shared" si="11"/>
        <v>431999.90282441396</v>
      </c>
      <c r="P78" s="5">
        <f t="shared" si="12"/>
        <v>388314.79967444233</v>
      </c>
      <c r="Q78" s="5">
        <f t="shared" si="9"/>
        <v>480599.54500000004</v>
      </c>
      <c r="R78" s="1" t="s">
        <v>87</v>
      </c>
    </row>
    <row r="79" spans="2:18" ht="39" customHeight="1" x14ac:dyDescent="0.25">
      <c r="B79" s="1">
        <v>75</v>
      </c>
      <c r="C79" s="20"/>
      <c r="D79" s="3" t="s">
        <v>72</v>
      </c>
      <c r="E79" s="1" t="s">
        <v>7</v>
      </c>
      <c r="F79" s="7">
        <v>596328.3060000001</v>
      </c>
      <c r="G79" s="7">
        <v>0</v>
      </c>
      <c r="H79" s="16">
        <v>169190</v>
      </c>
      <c r="I79" s="17">
        <v>0.19</v>
      </c>
      <c r="J79" s="16">
        <v>32146</v>
      </c>
      <c r="K79" s="16">
        <v>201336</v>
      </c>
      <c r="L79" s="5">
        <f t="shared" si="7"/>
        <v>8797.880000000001</v>
      </c>
      <c r="M79" s="5">
        <f t="shared" si="8"/>
        <v>210133.88</v>
      </c>
      <c r="N79" s="5">
        <f t="shared" si="10"/>
        <v>403231.09300000005</v>
      </c>
      <c r="O79" s="5">
        <f t="shared" si="11"/>
        <v>353989.80309269828</v>
      </c>
      <c r="P79" s="5">
        <f t="shared" si="12"/>
        <v>310761.70183534757</v>
      </c>
      <c r="Q79" s="5">
        <f t="shared" si="9"/>
        <v>403231.09300000005</v>
      </c>
      <c r="R79" s="1" t="s">
        <v>87</v>
      </c>
    </row>
    <row r="80" spans="2:18" ht="39" customHeight="1" x14ac:dyDescent="0.25">
      <c r="B80" s="1">
        <v>76</v>
      </c>
      <c r="C80" s="20"/>
      <c r="D80" s="3" t="s">
        <v>73</v>
      </c>
      <c r="E80" s="1" t="s">
        <v>7</v>
      </c>
      <c r="F80" s="7">
        <v>596328.3060000001</v>
      </c>
      <c r="G80" s="7">
        <v>0</v>
      </c>
      <c r="H80" s="16">
        <v>173714</v>
      </c>
      <c r="I80" s="17">
        <v>0.19</v>
      </c>
      <c r="J80" s="16">
        <v>33006</v>
      </c>
      <c r="K80" s="16">
        <v>206720</v>
      </c>
      <c r="L80" s="5">
        <f t="shared" si="7"/>
        <v>9033.1280000000006</v>
      </c>
      <c r="M80" s="5">
        <f t="shared" si="8"/>
        <v>215753.128</v>
      </c>
      <c r="N80" s="5">
        <f t="shared" si="10"/>
        <v>406040.71700000006</v>
      </c>
      <c r="O80" s="5">
        <f t="shared" si="11"/>
        <v>358691.64659138798</v>
      </c>
      <c r="P80" s="5">
        <f t="shared" si="12"/>
        <v>316864.02852658037</v>
      </c>
      <c r="Q80" s="5">
        <f t="shared" si="9"/>
        <v>406040.71700000006</v>
      </c>
      <c r="R80" s="1" t="s">
        <v>87</v>
      </c>
    </row>
    <row r="81" spans="2:18" ht="81.75" customHeight="1" x14ac:dyDescent="0.25">
      <c r="B81" s="1">
        <v>77</v>
      </c>
      <c r="C81" s="20"/>
      <c r="D81" s="3" t="s">
        <v>74</v>
      </c>
      <c r="E81" s="1" t="s">
        <v>7</v>
      </c>
      <c r="F81" s="7">
        <v>1978725.726</v>
      </c>
      <c r="G81" s="7">
        <v>0</v>
      </c>
      <c r="H81" s="16">
        <v>548988</v>
      </c>
      <c r="I81" s="17">
        <v>0.19</v>
      </c>
      <c r="J81" s="16">
        <v>104308</v>
      </c>
      <c r="K81" s="16">
        <v>653296</v>
      </c>
      <c r="L81" s="5">
        <f t="shared" si="7"/>
        <v>28547.376000000004</v>
      </c>
      <c r="M81" s="5">
        <f t="shared" si="8"/>
        <v>681843.37600000005</v>
      </c>
      <c r="N81" s="5">
        <f t="shared" si="10"/>
        <v>1330284.551</v>
      </c>
      <c r="O81" s="5">
        <f t="shared" si="11"/>
        <v>1161542.5214747374</v>
      </c>
      <c r="P81" s="5">
        <f t="shared" si="12"/>
        <v>1014204.8392426163</v>
      </c>
      <c r="Q81" s="5">
        <f t="shared" si="9"/>
        <v>1330284.551</v>
      </c>
      <c r="R81" s="1" t="s">
        <v>87</v>
      </c>
    </row>
    <row r="82" spans="2:18" ht="83.25" customHeight="1" x14ac:dyDescent="0.25">
      <c r="B82" s="1">
        <v>78</v>
      </c>
      <c r="C82" s="20"/>
      <c r="D82" s="3" t="s">
        <v>75</v>
      </c>
      <c r="E82" s="1" t="s">
        <v>7</v>
      </c>
      <c r="F82" s="7">
        <v>2385313.2059999998</v>
      </c>
      <c r="G82" s="7">
        <v>0</v>
      </c>
      <c r="H82" s="16">
        <v>688507</v>
      </c>
      <c r="I82" s="17">
        <v>0.19</v>
      </c>
      <c r="J82" s="16">
        <v>130816</v>
      </c>
      <c r="K82" s="16">
        <v>819323</v>
      </c>
      <c r="L82" s="5">
        <f t="shared" si="7"/>
        <v>35802.364000000001</v>
      </c>
      <c r="M82" s="5">
        <f t="shared" si="8"/>
        <v>855125.36400000006</v>
      </c>
      <c r="N82" s="5">
        <f t="shared" si="10"/>
        <v>1620219.2849999999</v>
      </c>
      <c r="O82" s="5">
        <f t="shared" si="11"/>
        <v>1428195.3030082253</v>
      </c>
      <c r="P82" s="5">
        <f t="shared" si="12"/>
        <v>1258929.4809774819</v>
      </c>
      <c r="Q82" s="5">
        <f t="shared" si="9"/>
        <v>1620219.2849999999</v>
      </c>
      <c r="R82" s="1" t="s">
        <v>87</v>
      </c>
    </row>
    <row r="83" spans="2:18" ht="70.5" customHeight="1" x14ac:dyDescent="0.25">
      <c r="B83" s="1">
        <v>79</v>
      </c>
      <c r="C83" s="20"/>
      <c r="D83" s="3" t="s">
        <v>76</v>
      </c>
      <c r="E83" s="1" t="s">
        <v>7</v>
      </c>
      <c r="F83" s="7">
        <v>616657.66599999997</v>
      </c>
      <c r="G83" s="7">
        <v>0</v>
      </c>
      <c r="H83" s="16">
        <v>129499</v>
      </c>
      <c r="I83" s="17">
        <v>0.19</v>
      </c>
      <c r="J83" s="16">
        <v>24605</v>
      </c>
      <c r="K83" s="16">
        <v>154104</v>
      </c>
      <c r="L83" s="5">
        <f t="shared" si="7"/>
        <v>6733.9480000000003</v>
      </c>
      <c r="M83" s="5">
        <f t="shared" si="8"/>
        <v>160837.948</v>
      </c>
      <c r="N83" s="5">
        <f t="shared" si="10"/>
        <v>388747.80699999997</v>
      </c>
      <c r="O83" s="5">
        <f t="shared" si="11"/>
        <v>314931.66499720118</v>
      </c>
      <c r="P83" s="5">
        <f t="shared" si="12"/>
        <v>255131.86655200701</v>
      </c>
      <c r="Q83" s="5">
        <f t="shared" si="9"/>
        <v>388747.80699999997</v>
      </c>
      <c r="R83" s="1" t="s">
        <v>87</v>
      </c>
    </row>
    <row r="84" spans="2:18" ht="39" customHeight="1" x14ac:dyDescent="0.25">
      <c r="B84" s="1">
        <v>80</v>
      </c>
      <c r="C84" s="20"/>
      <c r="D84" s="3" t="s">
        <v>77</v>
      </c>
      <c r="E84" s="1" t="s">
        <v>7</v>
      </c>
      <c r="F84" s="7">
        <v>1707667.4060000002</v>
      </c>
      <c r="G84" s="7">
        <v>0</v>
      </c>
      <c r="H84" s="16">
        <v>343601</v>
      </c>
      <c r="I84" s="17">
        <v>0.19</v>
      </c>
      <c r="J84" s="16">
        <v>65284</v>
      </c>
      <c r="K84" s="16">
        <v>408885</v>
      </c>
      <c r="L84" s="5">
        <f t="shared" si="7"/>
        <v>17867.252</v>
      </c>
      <c r="M84" s="5">
        <f t="shared" si="8"/>
        <v>426752.25199999998</v>
      </c>
      <c r="N84" s="5">
        <f t="shared" si="10"/>
        <v>1067209.8290000001</v>
      </c>
      <c r="O84" s="5">
        <f t="shared" si="11"/>
        <v>853669.08763144189</v>
      </c>
      <c r="P84" s="5">
        <f t="shared" si="12"/>
        <v>682856.25879247626</v>
      </c>
      <c r="Q84" s="5">
        <f t="shared" si="9"/>
        <v>1067209.8290000001</v>
      </c>
      <c r="R84" s="1" t="s">
        <v>87</v>
      </c>
    </row>
    <row r="85" spans="2:18" ht="125.25" customHeight="1" x14ac:dyDescent="0.25">
      <c r="B85" s="1">
        <v>81</v>
      </c>
      <c r="C85" s="20"/>
      <c r="D85" s="2" t="s">
        <v>103</v>
      </c>
      <c r="E85" s="1" t="s">
        <v>7</v>
      </c>
      <c r="F85" s="14">
        <v>15000000</v>
      </c>
      <c r="G85" s="7">
        <v>0</v>
      </c>
      <c r="L85" s="15">
        <f t="shared" si="7"/>
        <v>0</v>
      </c>
      <c r="M85" s="15"/>
      <c r="P85" s="19" t="s">
        <v>92</v>
      </c>
      <c r="Q85" s="5">
        <f>SUM(Q5:Q84)</f>
        <v>79682219.452999964</v>
      </c>
    </row>
    <row r="86" spans="2:18" ht="39" customHeight="1" x14ac:dyDescent="0.25">
      <c r="E86" s="8" t="s">
        <v>78</v>
      </c>
      <c r="F86" s="5">
        <f>SUM(F5:F85)</f>
        <v>141063937.63400003</v>
      </c>
      <c r="G86" s="7">
        <f>SUM(G5:G85)</f>
        <v>1585780</v>
      </c>
    </row>
  </sheetData>
  <mergeCells count="3">
    <mergeCell ref="C5:C85"/>
    <mergeCell ref="B2:G2"/>
    <mergeCell ref="H3:M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221196bdd5975688ec0e11ec27f8f3d8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75ec711b9e956d3f790561b956814a18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5B824F4-D2EA-4D4E-B038-8F9673DDC94A}">
  <ds:schemaRefs>
    <ds:schemaRef ds:uri="http://schemas.microsoft.com/office/2006/metadata/properties"/>
    <ds:schemaRef ds:uri="http://www.w3.org/2000/xmlns/"/>
    <ds:schemaRef ds:uri="http://schemas.microsoft.com/sharepoint/v3"/>
    <ds:schemaRef ds:uri="http://www.w3.org/2001/XMLSchema-instance"/>
    <ds:schemaRef ds:uri="aa4fc0ec-267c-4c0e-85e7-5b097c0f2bfc"/>
    <ds:schemaRef ds:uri="6a377735-9fca-43e2-8f2c-45a5e5075ce0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892C29B-8C96-45BB-8013-4D4F972E34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844C54-47BE-457C-8A87-0E1E7CE23AB0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sharepoint/v3"/>
    <ds:schemaRef ds:uri="6a377735-9fca-43e2-8f2c-45a5e5075ce0"/>
    <ds:schemaRef ds:uri="aa4fc0ec-267c-4c0e-85e7-5b097c0f2bfc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TE. BASTOS RODRIGUEZ LEONARDO</dc:creator>
  <cp:keywords/>
  <dc:description/>
  <cp:lastModifiedBy>CTO KATHERINE BETANCOURT ROMERO</cp:lastModifiedBy>
  <cp:revision/>
  <dcterms:created xsi:type="dcterms:W3CDTF">2025-10-16T23:04:30Z</dcterms:created>
  <dcterms:modified xsi:type="dcterms:W3CDTF">2025-10-20T19:19:18Z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