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Users\User\Documents\ICA\2025\ESTUDIOS DEL SECTOR\MAYO\ELEMENTOS ELECTRICOS\"/>
    </mc:Choice>
  </mc:AlternateContent>
  <xr:revisionPtr revIDLastSave="0" documentId="13_ncr:1_{0E195615-8B10-42F9-9B02-103B15286F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G6" i="1" l="1"/>
  <c r="H6" i="1" s="1"/>
  <c r="J6" i="1"/>
  <c r="K6" i="1" s="1"/>
  <c r="M6" i="1"/>
  <c r="N6" i="1" s="1"/>
  <c r="O6" i="1" s="1"/>
  <c r="G7" i="1"/>
  <c r="H7" i="1" s="1"/>
  <c r="J7" i="1"/>
  <c r="K7" i="1" s="1"/>
  <c r="M7" i="1"/>
  <c r="N7" i="1" s="1"/>
  <c r="G8" i="1"/>
  <c r="H8" i="1" s="1"/>
  <c r="J8" i="1"/>
  <c r="K8" i="1" s="1"/>
  <c r="M8" i="1"/>
  <c r="N8" i="1" s="1"/>
  <c r="O8" i="1" s="1"/>
  <c r="G9" i="1"/>
  <c r="H9" i="1" s="1"/>
  <c r="J9" i="1"/>
  <c r="K9" i="1" s="1"/>
  <c r="M9" i="1"/>
  <c r="N9" i="1" s="1"/>
  <c r="O9" i="1" s="1"/>
  <c r="G10" i="1"/>
  <c r="H10" i="1" s="1"/>
  <c r="J10" i="1"/>
  <c r="K10" i="1" s="1"/>
  <c r="M10" i="1"/>
  <c r="N10" i="1" s="1"/>
  <c r="O10" i="1" s="1"/>
  <c r="G11" i="1"/>
  <c r="H11" i="1" s="1"/>
  <c r="J11" i="1"/>
  <c r="K11" i="1" s="1"/>
  <c r="M11" i="1"/>
  <c r="N11" i="1" s="1"/>
  <c r="O11" i="1" s="1"/>
  <c r="G12" i="1"/>
  <c r="H12" i="1" s="1"/>
  <c r="J12" i="1"/>
  <c r="K12" i="1" s="1"/>
  <c r="M12" i="1"/>
  <c r="N12" i="1" s="1"/>
  <c r="O12" i="1" s="1"/>
  <c r="G13" i="1"/>
  <c r="H13" i="1" s="1"/>
  <c r="J13" i="1"/>
  <c r="K13" i="1" s="1"/>
  <c r="M13" i="1"/>
  <c r="N13" i="1" s="1"/>
  <c r="G14" i="1"/>
  <c r="H14" i="1" s="1"/>
  <c r="J14" i="1"/>
  <c r="K14" i="1" s="1"/>
  <c r="M14" i="1"/>
  <c r="N14" i="1" s="1"/>
  <c r="G15" i="1"/>
  <c r="H15" i="1" s="1"/>
  <c r="J15" i="1"/>
  <c r="K15" i="1" s="1"/>
  <c r="M15" i="1"/>
  <c r="N15" i="1" s="1"/>
  <c r="G16" i="1"/>
  <c r="H16" i="1" s="1"/>
  <c r="J16" i="1"/>
  <c r="K16" i="1" s="1"/>
  <c r="M16" i="1"/>
  <c r="N16" i="1" s="1"/>
  <c r="O16" i="1" s="1"/>
  <c r="G17" i="1"/>
  <c r="H17" i="1" s="1"/>
  <c r="J17" i="1"/>
  <c r="K17" i="1" s="1"/>
  <c r="M17" i="1"/>
  <c r="N17" i="1" s="1"/>
  <c r="O17" i="1" s="1"/>
  <c r="G18" i="1"/>
  <c r="H18" i="1" s="1"/>
  <c r="J18" i="1"/>
  <c r="K18" i="1" s="1"/>
  <c r="M18" i="1"/>
  <c r="N18" i="1" s="1"/>
  <c r="O18" i="1" s="1"/>
  <c r="G19" i="1"/>
  <c r="H19" i="1" s="1"/>
  <c r="J19" i="1"/>
  <c r="K19" i="1" s="1"/>
  <c r="M19" i="1"/>
  <c r="N19" i="1" s="1"/>
  <c r="G20" i="1"/>
  <c r="H20" i="1" s="1"/>
  <c r="J20" i="1"/>
  <c r="K20" i="1" s="1"/>
  <c r="M20" i="1"/>
  <c r="N20" i="1" s="1"/>
  <c r="G21" i="1"/>
  <c r="H21" i="1" s="1"/>
  <c r="J21" i="1"/>
  <c r="K21" i="1" s="1"/>
  <c r="M21" i="1"/>
  <c r="N21" i="1" s="1"/>
  <c r="O21" i="1" s="1"/>
  <c r="G22" i="1"/>
  <c r="H22" i="1" s="1"/>
  <c r="J22" i="1"/>
  <c r="K22" i="1" s="1"/>
  <c r="M22" i="1"/>
  <c r="N22" i="1" s="1"/>
  <c r="O22" i="1" s="1"/>
  <c r="G23" i="1"/>
  <c r="H23" i="1" s="1"/>
  <c r="J23" i="1"/>
  <c r="K23" i="1" s="1"/>
  <c r="M23" i="1"/>
  <c r="N23" i="1" s="1"/>
  <c r="G24" i="1"/>
  <c r="H24" i="1" s="1"/>
  <c r="J24" i="1"/>
  <c r="K24" i="1" s="1"/>
  <c r="M24" i="1"/>
  <c r="N24" i="1" s="1"/>
  <c r="O24" i="1" s="1"/>
  <c r="G25" i="1"/>
  <c r="H25" i="1" s="1"/>
  <c r="J25" i="1"/>
  <c r="K25" i="1" s="1"/>
  <c r="M25" i="1"/>
  <c r="N25" i="1" s="1"/>
  <c r="O25" i="1" s="1"/>
  <c r="G26" i="1"/>
  <c r="H26" i="1" s="1"/>
  <c r="J26" i="1"/>
  <c r="K26" i="1" s="1"/>
  <c r="M26" i="1"/>
  <c r="N26" i="1" s="1"/>
  <c r="O26" i="1" s="1"/>
  <c r="G27" i="1"/>
  <c r="H27" i="1" s="1"/>
  <c r="J27" i="1"/>
  <c r="K27" i="1" s="1"/>
  <c r="M27" i="1"/>
  <c r="N27" i="1" s="1"/>
  <c r="O27" i="1" s="1"/>
  <c r="G28" i="1"/>
  <c r="H28" i="1" s="1"/>
  <c r="J28" i="1"/>
  <c r="K28" i="1" s="1"/>
  <c r="M28" i="1"/>
  <c r="N28" i="1" s="1"/>
  <c r="O28" i="1" s="1"/>
  <c r="G29" i="1"/>
  <c r="H29" i="1" s="1"/>
  <c r="J29" i="1"/>
  <c r="K29" i="1" s="1"/>
  <c r="M29" i="1"/>
  <c r="N29" i="1" s="1"/>
  <c r="G30" i="1"/>
  <c r="H30" i="1" s="1"/>
  <c r="J30" i="1"/>
  <c r="K30" i="1" s="1"/>
  <c r="M30" i="1"/>
  <c r="N30" i="1" s="1"/>
  <c r="G31" i="1"/>
  <c r="H31" i="1" s="1"/>
  <c r="J31" i="1"/>
  <c r="K31" i="1" s="1"/>
  <c r="M31" i="1"/>
  <c r="N31" i="1" s="1"/>
  <c r="G32" i="1"/>
  <c r="H32" i="1" s="1"/>
  <c r="J32" i="1"/>
  <c r="K32" i="1" s="1"/>
  <c r="M32" i="1"/>
  <c r="N32" i="1" s="1"/>
  <c r="O32" i="1" s="1"/>
  <c r="G33" i="1"/>
  <c r="H33" i="1" s="1"/>
  <c r="J33" i="1"/>
  <c r="K33" i="1" s="1"/>
  <c r="M33" i="1"/>
  <c r="N33" i="1" s="1"/>
  <c r="O33" i="1" s="1"/>
  <c r="G34" i="1"/>
  <c r="H34" i="1" s="1"/>
  <c r="J34" i="1"/>
  <c r="K34" i="1" s="1"/>
  <c r="M34" i="1"/>
  <c r="N34" i="1" s="1"/>
  <c r="G35" i="1"/>
  <c r="H35" i="1" s="1"/>
  <c r="J35" i="1"/>
  <c r="K35" i="1" s="1"/>
  <c r="M35" i="1"/>
  <c r="N35" i="1" s="1"/>
  <c r="G36" i="1"/>
  <c r="H36" i="1" s="1"/>
  <c r="J36" i="1"/>
  <c r="K36" i="1" s="1"/>
  <c r="M36" i="1"/>
  <c r="N36" i="1" s="1"/>
  <c r="G37" i="1"/>
  <c r="H37" i="1" s="1"/>
  <c r="J37" i="1"/>
  <c r="K37" i="1" s="1"/>
  <c r="M37" i="1"/>
  <c r="N37" i="1" s="1"/>
  <c r="O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O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O61" i="1" s="1"/>
  <c r="M62" i="1"/>
  <c r="N62" i="1" s="1"/>
  <c r="O62" i="1" s="1"/>
  <c r="M63" i="1"/>
  <c r="N63" i="1" s="1"/>
  <c r="O63" i="1" s="1"/>
  <c r="M64" i="1"/>
  <c r="N64" i="1" s="1"/>
  <c r="O64" i="1" s="1"/>
  <c r="M65" i="1"/>
  <c r="N65" i="1" s="1"/>
  <c r="O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O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O79" i="1" s="1"/>
  <c r="M80" i="1"/>
  <c r="N80" i="1" s="1"/>
  <c r="O80" i="1" s="1"/>
  <c r="M81" i="1"/>
  <c r="N81" i="1" s="1"/>
  <c r="O81" i="1" s="1"/>
  <c r="M82" i="1"/>
  <c r="N82" i="1" s="1"/>
  <c r="M83" i="1"/>
  <c r="N83" i="1" s="1"/>
  <c r="M84" i="1"/>
  <c r="N84" i="1" s="1"/>
  <c r="M85" i="1"/>
  <c r="N85" i="1" s="1"/>
  <c r="M86" i="1"/>
  <c r="N86" i="1" s="1"/>
  <c r="J73" i="1"/>
  <c r="K73" i="1" s="1"/>
  <c r="G73" i="1"/>
  <c r="H73" i="1" s="1"/>
  <c r="J72" i="1"/>
  <c r="K72" i="1" s="1"/>
  <c r="G72" i="1"/>
  <c r="H72" i="1" s="1"/>
  <c r="J71" i="1"/>
  <c r="K71" i="1" s="1"/>
  <c r="G71" i="1"/>
  <c r="H71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O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O68" i="1" s="1"/>
  <c r="J69" i="1"/>
  <c r="K69" i="1" s="1"/>
  <c r="J70" i="1"/>
  <c r="K70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O84" i="1" s="1"/>
  <c r="J85" i="1"/>
  <c r="K85" i="1" s="1"/>
  <c r="J86" i="1"/>
  <c r="K86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O78" i="1" l="1"/>
  <c r="O77" i="1"/>
  <c r="O76" i="1"/>
  <c r="O60" i="1"/>
  <c r="O44" i="1"/>
  <c r="O75" i="1"/>
  <c r="O59" i="1"/>
  <c r="O43" i="1"/>
  <c r="O74" i="1"/>
  <c r="O58" i="1"/>
  <c r="O42" i="1"/>
  <c r="O57" i="1"/>
  <c r="O72" i="1"/>
  <c r="O56" i="1"/>
  <c r="O71" i="1"/>
  <c r="O86" i="1"/>
  <c r="O70" i="1"/>
  <c r="O85" i="1"/>
  <c r="O69" i="1"/>
  <c r="O83" i="1"/>
  <c r="O67" i="1"/>
  <c r="O31" i="1"/>
  <c r="O15" i="1"/>
  <c r="O82" i="1"/>
  <c r="O66" i="1"/>
  <c r="O36" i="1"/>
  <c r="O20" i="1"/>
  <c r="O29" i="1"/>
  <c r="O23" i="1"/>
  <c r="O40" i="1"/>
  <c r="O45" i="1"/>
  <c r="O52" i="1"/>
  <c r="O7" i="1"/>
  <c r="O55" i="1"/>
  <c r="O53" i="1"/>
  <c r="O51" i="1"/>
  <c r="O49" i="1"/>
  <c r="O34" i="1"/>
  <c r="O41" i="1"/>
  <c r="O38" i="1"/>
  <c r="O48" i="1"/>
  <c r="O30" i="1"/>
  <c r="O14" i="1"/>
  <c r="O13" i="1"/>
  <c r="O39" i="1"/>
  <c r="O54" i="1"/>
  <c r="O47" i="1"/>
  <c r="O35" i="1"/>
  <c r="O19" i="1"/>
  <c r="K87" i="1"/>
  <c r="H87" i="1"/>
  <c r="N87" i="1"/>
  <c r="O87" i="1" l="1"/>
</calcChain>
</file>

<file path=xl/sharedStrings.xml><?xml version="1.0" encoding="utf-8"?>
<sst xmlns="http://schemas.openxmlformats.org/spreadsheetml/2006/main" count="181" uniqueCount="103">
  <si>
    <t xml:space="preserve">REPUESTOS ESPECIALES </t>
  </si>
  <si>
    <t xml:space="preserve">ADVANCED INSTRUMENTS </t>
  </si>
  <si>
    <t xml:space="preserve">KASSEL GROUP </t>
  </si>
  <si>
    <t xml:space="preserve">INSTRUMENTACION &amp; METROLOGIA </t>
  </si>
  <si>
    <t xml:space="preserve">ITEM </t>
  </si>
  <si>
    <t xml:space="preserve">DESCRIPCION </t>
  </si>
  <si>
    <t xml:space="preserve">PRESENTACION </t>
  </si>
  <si>
    <t xml:space="preserve">CANTIDAD </t>
  </si>
  <si>
    <t xml:space="preserve">VALOR UNITARIO </t>
  </si>
  <si>
    <t xml:space="preserve">IVA 19% </t>
  </si>
  <si>
    <t xml:space="preserve">VALOR TOTAL </t>
  </si>
  <si>
    <t xml:space="preserve">  VALOR UNITARIO 2</t>
  </si>
  <si>
    <t>IVA 19% 2</t>
  </si>
  <si>
    <t>VALOR TOTAL 3</t>
  </si>
  <si>
    <t xml:space="preserve">VALOR   UNITARIO </t>
  </si>
  <si>
    <t xml:space="preserve">IVA  19%  </t>
  </si>
  <si>
    <t xml:space="preserve">VALOR  TOTAL </t>
  </si>
  <si>
    <t xml:space="preserve">PROMEDIO </t>
  </si>
  <si>
    <t xml:space="preserve">Bateria LS14250 3,6 V </t>
  </si>
  <si>
    <t xml:space="preserve">Unidad </t>
  </si>
  <si>
    <t xml:space="preserve">Boquilla para soldar  cañon sencillo </t>
  </si>
  <si>
    <t>Unidad</t>
  </si>
  <si>
    <t>Breakermatic 220 V ac</t>
  </si>
  <si>
    <t>Breakermatic Neveras 110 V 10 Amperios 50/60 Hz Con ciclo de espera de 4 Minutos</t>
  </si>
  <si>
    <t>Carcasa Slim de 10 " con llave conexión de 1/2"</t>
  </si>
  <si>
    <t>Carcasa Slim de 10 " con llave conexión de 3/4"</t>
  </si>
  <si>
    <t>Carcasa Slim de 20" con llave conexión de 1/2"</t>
  </si>
  <si>
    <t>Clavija TSP63/1355-6 SOBREPONER 63AMP, 440V, 5H,3P+T+N, ROJA, Clavija 15Amps 125V PVC LEVITON, Clavija 125 Amp 3P + N + T 6H IP 67</t>
  </si>
  <si>
    <t>Conjunto De Manómetros Digitales De Presión Y Temperatura Especificaciones del producto: Prueba de presión: presión de manómetro
Unidad de prueba de presión: Kpa; Mpa; bar; inHg; PSI.
Rango de prueba de presión: 0 kpa ~ 6000 kpa
Resolución de prueba de presión: 1 kpa
Precisión de prueba de presión: +/- 0,5 % (FS)+ 5 dgt.
Límite de sobrecarga de presión: 10000 Kpa (10 Mpa; 100 bar;)
Prueba de vacío: vacío relativo
Unidad de prueba de vacío: Kpa; Mpa; bar; inHg; PSI.
Rango de prueba de vacío: -101 Kpa ~ 0 Kpa
Resolución de prueba de vacío: 1 kpa Unidad de prueba de temperatura: °C (Celsius), °F (Fahrenheit)
Rango de prueba de temperatura: -40 °C ~ 150 °C.
Resolución de prueba de temperatura:
0,1 °C (-40 °C ~ 99,9 °C), 1 °C (100 °C ~ 150 °C).
17.7 °C (37.8 °C a 37.7 °C), -17.2 °C (90.5 °F ~ 150.0 °C).
Precisión de prueba de temperatura:
+/- 0,5 °C + 2 dGT
+/ °C °C + 2dgt Integrado 89 tipos de refrigerante NIST: De acuerdo con el estándar NIST americano
Fuente de alimentación: 4 pilas AA / LR6 de 1,5 V (pilas no incluidas).
Dimensiones: 170 x 110 x 50 mm. Peso: 950 g. Contenido del paquete: 1 manómetro digital de refrigerante HVAC (batería no incluida).
1 manual de instrucciones (idioma español no garantizado).
2 abrazaderas de temperatura.
3 mangueras de refrigerante.
1 maleta.</t>
  </si>
  <si>
    <t xml:space="preserve">Contactor 220v
El Contactor TeSys D de Schneider Electric es de 3 Polos, compacto y esta diseñado para aplicaciones de motor
• Tiene una bobina de 220V AC 50/60Hz, corriente nominal de 32A, 2 contactos auxiliares (1NA+1NC)
• Este Contactor TeSys D de 3 polos esta diseñado para aplicaciones de motor de hasta 15kW a 400 V
• Incluye una bobina de 2200V AC 50/60Hz, corriente nominal de 32A y 2 contactos auxiliares incorporados (1NA + 1NC), gracias a la certificación de su contacto espejo NC se puede usar en aplicaciones de seguridad
</t>
  </si>
  <si>
    <t>Controlador de temperatura autonics TC4S-14R de 48 x 48 mm,  controlador con  salida Rele + SSR, con modo de control ON-OFF,P,PI,PI,PD,PID, para sonda K,J,L;RTD: DIN PT100, DE 100 A 240VAC</t>
  </si>
  <si>
    <t>Controlador de temperatura full gauge MT-512E log 110 V Ac con sondas</t>
  </si>
  <si>
    <t>Controlador de temperatura full gauge MT-530E</t>
  </si>
  <si>
    <t>Controlador digital de temperatura PHASELOG E PLUS /04 - 3905 FULL GAUGE</t>
  </si>
  <si>
    <t xml:space="preserve">Controlador Full gauge 543 E log con sensor </t>
  </si>
  <si>
    <t xml:space="preserve">Controlador Full gauge CONV32 con sensor </t>
  </si>
  <si>
    <t xml:space="preserve">Controlador Fullgauge Mt 900 E log con sonda </t>
  </si>
  <si>
    <t>Controlador Fullgauge Tc900 E log con sonda</t>
  </si>
  <si>
    <t>Controlador Fullgauge Tc940 E log con sonda</t>
  </si>
  <si>
    <t xml:space="preserve">Filtro de carbon activado de 10" SLIM de 5 micras </t>
  </si>
  <si>
    <t xml:space="preserve">Filtro de carbon activado de 20" SLIM de 5 micras </t>
  </si>
  <si>
    <t xml:space="preserve">Filtro de propileno de 10" SLIM de 1 micra </t>
  </si>
  <si>
    <t xml:space="preserve">Filtro de propileno de 10" SLIM de 5 micras </t>
  </si>
  <si>
    <t xml:space="preserve">Filtro de propileno de 20" SLIM de 1 micra </t>
  </si>
  <si>
    <t xml:space="preserve">Filtro de propileno de 20" SLIM de 5 micras </t>
  </si>
  <si>
    <t xml:space="preserve">Filtro de resina cationica de 20" SLIM de 5 micras </t>
  </si>
  <si>
    <t>Filtro secador 1/4 soldable danffos</t>
  </si>
  <si>
    <t>Filtro secador 1/4 soldable hercules</t>
  </si>
  <si>
    <t>Filtro secador 3/8 soldable danffos</t>
  </si>
  <si>
    <t>Flotador minival bola de flotacion de agua, con brazo ajustable , kit de llenado automatico, para fuente de agua de ganado 1/2"</t>
  </si>
  <si>
    <t>Fogger ultrasónico de 6 cabezas, nebulizador de agua, máquina de niebla</t>
  </si>
  <si>
    <t>Indicador Amperimetro Y Voltimetro Digital 22mm</t>
  </si>
  <si>
    <t xml:space="preserve">Kit de arranque  electricos de refrigeracion de 3/4 a 110 V ac </t>
  </si>
  <si>
    <t>Kit de arranque electricos de refrigeracion de 1/2 a 110 V ac</t>
  </si>
  <si>
    <t>Kit de arranque electricos de refrigeracion de 1/4 a 110 V ac</t>
  </si>
  <si>
    <t xml:space="preserve">Kit vavulas  de carga refrigerante R410 a 1/4" a 5/16", R22 1/4" a 1/4"  </t>
  </si>
  <si>
    <t>Monitor portátil de 15.6 pulgadas 1080P USB-C HDMI Ultra-Slim Monitor de viaje con soporte, para laptop, PC, teléfono Mac, PS, Xbox, Swich IPS Ultra Thin Zero Frame Gaming Monitor</t>
  </si>
  <si>
    <t xml:space="preserve">Moto ventilador referencia SP-B9HBA16, A: 0.53A, V: 1.5 VDC, RPM: 1450 RPM. </t>
  </si>
  <si>
    <t>Motor Ventilador Fime Negro Nevera No Frost con aspa 110VA</t>
  </si>
  <si>
    <t>Motor Ventilador Marca Elco 10w – 110v.</t>
  </si>
  <si>
    <t>Motor Ventilador Marca Elco 10w – 220v.</t>
  </si>
  <si>
    <t>Motor Ventilador Marca Elco 18w – 110v.</t>
  </si>
  <si>
    <t>Motor Ventilador Marca Elco 18w – 220v.</t>
  </si>
  <si>
    <t>Motor Ventilador Marca Elco 34w – 110v.</t>
  </si>
  <si>
    <t xml:space="preserve">Motoventilador evaporador universal a 110 V Ac </t>
  </si>
  <si>
    <t>Nebulizador ultrasónico con 12 cabezas (304.3 fl oz/H), 110 V 400 W de potencia a prueba de agua, humidificador ultrasónico con flotador</t>
  </si>
  <si>
    <t>Nebulizador ultrasonico para humedificador de aire, placa atomizaora de 6 cabezales , potencia: 250w, voltaje: 48VDC, tamaño: 182mm *85mm*28mm</t>
  </si>
  <si>
    <t>Nebulizador ultrasonico para humidificador de aire, placa atomizaora de 8 cabezales , potencia: 300w, voltaje: 48VDC, tamaño: 236mm *85mm*28mm</t>
  </si>
  <si>
    <t>Punta termopar tipo k Minipa MTK-01</t>
  </si>
  <si>
    <t xml:space="preserve">REFRIGERANTE R-134 ,340gr </t>
  </si>
  <si>
    <t xml:space="preserve">REFRIGERANTE R-134 cilindro de 30 libras </t>
  </si>
  <si>
    <t>Cilindro</t>
  </si>
  <si>
    <t xml:space="preserve">REFRIGERANTE R-22 ,340gr </t>
  </si>
  <si>
    <t xml:space="preserve">REFRIGERANTE R-22 cilindro de 30 libras </t>
  </si>
  <si>
    <t xml:space="preserve">REFRIGERANTE R-290 400 Gramos </t>
  </si>
  <si>
    <t>REFRIGERANTE R-404 , 340gr</t>
  </si>
  <si>
    <t xml:space="preserve">REFRIGERANTE R-404 cilindro de 30 libras </t>
  </si>
  <si>
    <t xml:space="preserve">REFRIGERANTE R-410 cilindro de 30 libras </t>
  </si>
  <si>
    <t>REFRIGERANTE R-410, 340gr</t>
  </si>
  <si>
    <t xml:space="preserve">REFRIGERANTE R-507 cilindro de 30 libras </t>
  </si>
  <si>
    <t>REFRIGERANTE R-507, 340gr</t>
  </si>
  <si>
    <t>REFRIGERANTE R-600 400 Gramos</t>
  </si>
  <si>
    <t xml:space="preserve">Relevo de estado solido SSR input 3-32 V Dc output V dc 25 Amp </t>
  </si>
  <si>
    <t xml:space="preserve">Relevo de estado solido SSR input 80 - 250 V Ac output 70 a 280 V ac  25 Amp </t>
  </si>
  <si>
    <t>Sensor de temperatura PT100 de 30mm de largo *5mm de diametro en acero inoxidable, cable de 3 metros de largo de 3 hilos RTD</t>
  </si>
  <si>
    <t>Sensor de temperatura PT100 Longitud del cable aproximado: 100 cm Diametro de la Rosca (Sonda): 8 mm (Tornillo M8)
Longitud de la Sonda 10 cm Diametro de la Sonda 5mm</t>
  </si>
  <si>
    <t xml:space="preserve">Sensor de temperatura PT100 metalico, blindado para agua. </t>
  </si>
  <si>
    <t>Sensor de Temperatura RTD Platino – PT100 – 3 hilos 4×30mm</t>
  </si>
  <si>
    <t xml:space="preserve">Sensor de temperatura tipo J metalico, blindado para agua. </t>
  </si>
  <si>
    <t xml:space="preserve">Soldadura plata al 35% </t>
  </si>
  <si>
    <t xml:space="preserve">Soldadura plata al 5% </t>
  </si>
  <si>
    <t>Termocupla Rtd Pt100</t>
  </si>
  <si>
    <t>Termocupla tipo K</t>
  </si>
  <si>
    <t>Termopar Tipo J Tornillo</t>
  </si>
  <si>
    <t>Tubo germicida de 15W T8 SYLVANIA (UVC)</t>
  </si>
  <si>
    <t>Tubo germicida de G30  T8 SYLVANIA (UVC)</t>
  </si>
  <si>
    <t>Vacuómetro Digital, Vacuómetro Digital De Alta Precisión Presión máxima de sobrecarga: 72psi/0.5Mpa
Precisión de medición: 2 a 100 Pa
Temperatura de funcionamiento: 0 a 50 ° C (32 a 122 )
Unidades: Pa, mBar, mmhg, Micrones
Frecuencia de actualización: 0,5 segundos
Interfaz: 1 * 7/16 a 20UNF
Sensor: 1 * Sensor Pirani
Apagado automático: 10 minutos
Luz de fondo: 20 segundos
Beep Horn: 90 DB (se cierra después de 10 segundos)
Peso aproximado. 409 g/14,4 onzas
Tamaño: Aprox. 14,5 * 6 * 3 cm/5,7 * 2,4 * 1,2 pulgadas</t>
  </si>
  <si>
    <t>Ventilador Axial IPR YWF4E-2505 de 10"</t>
  </si>
  <si>
    <t>Ventilador de refrigeración de 2 hilos 172X150X50 220/240VAC 50/60Hz 0.29A 35W 172X150X51mm</t>
  </si>
  <si>
    <t xml:space="preserve">Ventilador DP100A 110 v Ac 60 Hz </t>
  </si>
  <si>
    <t>Ventilador YWF4E-250S 220V /60 HZ 0,28 A 1600 R/MIN</t>
  </si>
  <si>
    <t xml:space="preserve">Ventiladores AC axiales Area YWF4E-400S-P102/47G 400 mm </t>
  </si>
  <si>
    <t xml:space="preserve">PROMEDIO VALOR UNITARIO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</si>
</sst>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b/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top"/>
    </xf>
    <xf numFmtId="0" fontId="1" fillId="0" borderId="2" xfId="0" applyFont="1" applyBorder="1" applyAlignment="1">
      <alignment horizontal="justify" vertical="top"/>
    </xf>
    <xf numFmtId="0" fontId="2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horizontal="justify" vertical="top"/>
    </xf>
    <xf numFmtId="0" fontId="1" fillId="0" borderId="1" xfId="0" applyFont="1" applyBorder="1"/>
    <xf numFmtId="0" fontId="1" fillId="0" borderId="2" xfId="0" applyFont="1" applyBorder="1"/>
    <xf numFmtId="0" fontId="2" fillId="0" borderId="2" xfId="1" applyFont="1" applyFill="1" applyBorder="1" applyAlignment="1">
      <alignment horizontal="justify"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2" fillId="0" borderId="1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" fillId="0" borderId="1" xfId="2" applyNumberFormat="1" applyFont="1" applyFill="1" applyBorder="1" applyAlignment="1">
      <alignment vertical="center"/>
    </xf>
    <xf numFmtId="44" fontId="1" fillId="0" borderId="1" xfId="2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/>
    <xf numFmtId="165" fontId="8" fillId="0" borderId="0" xfId="0" applyNumberFormat="1" applyFont="1" applyAlignment="1">
      <alignment horizontal="right"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" xfId="2" applyNumberFormat="1" applyFont="1" applyFill="1" applyBorder="1" applyAlignment="1">
      <alignment horizontal="right" vertical="center"/>
    </xf>
    <xf numFmtId="165" fontId="1" fillId="0" borderId="1" xfId="2" applyNumberFormat="1" applyFont="1" applyFill="1" applyBorder="1" applyAlignment="1">
      <alignment horizontal="right" vertical="center" wrapText="1"/>
    </xf>
    <xf numFmtId="165" fontId="8" fillId="0" borderId="0" xfId="0" applyNumberFormat="1" applyFont="1"/>
    <xf numFmtId="165" fontId="8" fillId="6" borderId="0" xfId="0" applyNumberFormat="1" applyFont="1" applyFill="1"/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44" fontId="1" fillId="0" borderId="1" xfId="2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wrapText="1"/>
    </xf>
    <xf numFmtId="165" fontId="2" fillId="0" borderId="1" xfId="2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wrapText="1"/>
    </xf>
    <xf numFmtId="44" fontId="1" fillId="0" borderId="5" xfId="0" applyNumberFormat="1" applyFont="1" applyFill="1" applyBorder="1" applyAlignment="1">
      <alignment horizontal="right" vertical="center"/>
    </xf>
    <xf numFmtId="44" fontId="1" fillId="0" borderId="1" xfId="0" applyNumberFormat="1" applyFont="1" applyFill="1" applyBorder="1" applyAlignment="1">
      <alignment horizontal="right" vertical="center"/>
    </xf>
    <xf numFmtId="44" fontId="1" fillId="0" borderId="2" xfId="0" applyNumberFormat="1" applyFont="1" applyFill="1" applyBorder="1" applyAlignment="1">
      <alignment horizontal="right" vertical="center"/>
    </xf>
  </cellXfs>
  <cellStyles count="3">
    <cellStyle name="Hipervínculo" xfId="1" builtinId="8"/>
    <cellStyle name="Moneda" xfId="2" builtinId="4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&quot;$&quot;\ * #,##0_-;\-&quot;$&quot;\ * #,##0_-;_-&quot;$&quot;\ * &quot;-&quot;??_-;_-@_-"/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&quot;$&quot;\ * #,##0_-;\-&quot;$&quot;\ * #,##0_-;_-&quot;$&quot;\ 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&quot;$&quot;\ * #,##0_-;\-&quot;$&quot;\ * #,##0_-;_-&quot;$&quot;\ * &quot;-&quot;??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&quot;$&quot;\ * #,##0_-;\-&quot;$&quot;\ * #,##0_-;_-&quot;$&quot;\ * &quot;-&quot;??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&quot;$&quot;\ * #,##0_-;\-&quot;$&quot;\ * #,##0_-;_-&quot;$&quot;\ * &quot;-&quot;??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&quot;$&quot;\ * #,##0_-;\-&quot;$&quot;\ * #,##0_-;_-&quot;$&quot;\ * &quot;-&quot;??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&quot;$&quot;* #,##0_-;\-&quot;$&quot;* #,##0_-;_-&quot;$&quot;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&quot;$&quot;\ * #,##0_-;\-&quot;$&quot;\ * #,##0_-;_-&quot;$&quot;\ 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_-&quot;$&quot;* #,##0_-;\-&quot;$&quot;* #,##0_-;_-&quot;$&quot;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4" formatCode="_-&quot;$&quot;\ * #,##0.00_-;\-&quot;$&quot;\ * #,##0.00_-;_-&quot;$&quot;\ * &quot;-&quot;??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4" formatCode="_-&quot;$&quot;\ * #,##0.00_-;\-&quot;$&quot;\ * #,##0.00_-;_-&quot;$&quot;\ * &quot;-&quot;??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165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165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165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165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165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165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164" formatCode="_-&quot;$&quot;* #,##0_-;\-&quot;$&quot;* #,##0_-;_-&quot;$&quot;* &quot;-&quot;??_-;_-@_-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165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_-&quot;$&quot;* #,##0_-;\-&quot;$&quot;* #,##0_-;_-&quot;$&quot;* &quot;-&quot;??_-;_-@_-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5:P87" totalsRowCount="1" headerRowDxfId="16" dataDxfId="30">
  <autoFilter ref="B5:P86" xr:uid="{00000000-0009-0000-0100-000001000000}"/>
  <sortState xmlns:xlrd2="http://schemas.microsoft.com/office/spreadsheetml/2017/richdata2" ref="B6:I86">
    <sortCondition ref="C5:C86"/>
  </sortState>
  <tableColumns count="15">
    <tableColumn id="1" xr3:uid="{00000000-0010-0000-0000-000001000000}" name="ITEM " dataDxfId="29" totalsRowDxfId="13"/>
    <tableColumn id="2" xr3:uid="{00000000-0010-0000-0000-000002000000}" name="DESCRIPCION " dataDxfId="28" totalsRowDxfId="12"/>
    <tableColumn id="3" xr3:uid="{00000000-0010-0000-0000-000003000000}" name="PRESENTACION " dataDxfId="27" totalsRowDxfId="11"/>
    <tableColumn id="4" xr3:uid="{00000000-0010-0000-0000-000004000000}" name="CANTIDAD " dataDxfId="26" totalsRowDxfId="10"/>
    <tableColumn id="6" xr3:uid="{00000000-0010-0000-0000-000006000000}" name="VALOR UNITARIO " dataDxfId="25" totalsRowDxfId="9" dataCellStyle="Moneda"/>
    <tableColumn id="7" xr3:uid="{00000000-0010-0000-0000-000007000000}" name="IVA 19% " dataDxfId="24" totalsRowDxfId="8" dataCellStyle="Moneda">
      <calculatedColumnFormula>Tabla1[[#This Row],[VALOR UNITARIO ]]*0.19</calculatedColumnFormula>
    </tableColumn>
    <tableColumn id="8" xr3:uid="{00000000-0010-0000-0000-000008000000}" name="VALOR TOTAL " totalsRowFunction="sum" dataDxfId="23" totalsRowDxfId="7">
      <calculatedColumnFormula>Tabla1[[#This Row],[VALOR UNITARIO ]]+Tabla1[[#This Row],[IVA 19% ]]</calculatedColumnFormula>
    </tableColumn>
    <tableColumn id="5" xr3:uid="{489A22F9-BFCA-4E81-B16F-9801EA84D956}" name="  VALOR UNITARIO 2" dataDxfId="22" totalsRowDxfId="6" dataCellStyle="Moneda"/>
    <tableColumn id="9" xr3:uid="{07EE5B06-ADB2-4438-A434-6B548AA477A5}" name="IVA 19% 2" dataDxfId="21" totalsRowDxfId="5">
      <calculatedColumnFormula>Tabla1[[#This Row],[  VALOR UNITARIO 2]]*0.19</calculatedColumnFormula>
    </tableColumn>
    <tableColumn id="10" xr3:uid="{92679A5F-5232-4469-AB8C-042CF61CCDD9}" name="VALOR TOTAL 3" totalsRowFunction="sum" dataDxfId="20" totalsRowDxfId="4">
      <calculatedColumnFormula>Tabla1[[#This Row],[  VALOR UNITARIO 2]]+Tabla1[[#This Row],[IVA 19% 2]]</calculatedColumnFormula>
    </tableColumn>
    <tableColumn id="11" xr3:uid="{E81E003D-9DF9-47D4-8706-2F26D718EAA3}" name="VALOR   UNITARIO " dataDxfId="19" totalsRowDxfId="3" dataCellStyle="Moneda"/>
    <tableColumn id="12" xr3:uid="{5730BF1C-1B6E-4C82-8401-6D8B68961D5D}" name="IVA  19%  " dataDxfId="18" totalsRowDxfId="2">
      <calculatedColumnFormula>Tabla1[[#This Row],[VALOR   UNITARIO ]]*0.19</calculatedColumnFormula>
    </tableColumn>
    <tableColumn id="13" xr3:uid="{FA1B40E3-5C65-4D41-BDA0-AF750C801E1E}" name="VALOR  TOTAL " totalsRowFunction="sum" dataDxfId="17" totalsRowDxfId="1">
      <calculatedColumnFormula>(Tabla1[[#This Row],[VALOR   UNITARIO ]]+Tabla1[[#This Row],[IVA  19%  ]])*Tabla1[[#This Row],[CANTIDAD ]]</calculatedColumnFormula>
    </tableColumn>
    <tableColumn id="14" xr3:uid="{1E700A9C-73CA-48FE-920A-11AA4B5BF61A}" name="PROMEDIO " totalsRowFunction="sum" dataDxfId="15" totalsRowDxfId="0" dataCellStyle="Moneda">
      <calculatedColumnFormula>ROUND(AVERAGE(Tabla1[[#This Row],[VALOR  TOTAL ]],Tabla1[[#This Row],[VALOR TOTAL 3]],Tabla1[[#This Row],[VALOR TOTAL ]]),0)</calculatedColumnFormula>
    </tableColumn>
    <tableColumn id="15" xr3:uid="{50BCAB24-DA1F-4829-BEAD-C976776CB3CB}" name="PROMEDIO VALOR UNITARIO " dataDxfId="14">
      <calculatedColumnFormula>ROUND(Tabla1[[#This Row],[PROMEDIO ]]/Tabla1[[#This Row],[CANTIDAD ]],0)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P87"/>
  <sheetViews>
    <sheetView tabSelected="1" topLeftCell="D13" workbookViewId="0">
      <selection activeCell="P6" sqref="P6"/>
    </sheetView>
  </sheetViews>
  <sheetFormatPr baseColWidth="10" defaultColWidth="11.44140625" defaultRowHeight="14.4" x14ac:dyDescent="0.3"/>
  <cols>
    <col min="2" max="2" width="7.88671875" customWidth="1"/>
    <col min="3" max="3" width="68" customWidth="1"/>
    <col min="4" max="4" width="9.5546875" customWidth="1"/>
    <col min="5" max="5" width="9.21875" style="1" customWidth="1"/>
    <col min="6" max="6" width="11.6640625" customWidth="1"/>
    <col min="7" max="7" width="11.88671875" customWidth="1"/>
    <col min="8" max="8" width="13.5546875" customWidth="1"/>
    <col min="9" max="9" width="12.6640625" customWidth="1"/>
    <col min="10" max="10" width="11.21875" customWidth="1"/>
    <col min="11" max="11" width="12.88671875" customWidth="1"/>
    <col min="12" max="12" width="12.44140625" customWidth="1"/>
    <col min="13" max="13" width="10.44140625" style="24" customWidth="1"/>
    <col min="14" max="14" width="12.77734375" customWidth="1"/>
    <col min="15" max="15" width="14.109375" customWidth="1"/>
    <col min="16" max="16" width="23.77734375" customWidth="1"/>
  </cols>
  <sheetData>
    <row r="4" spans="2:16" x14ac:dyDescent="0.3">
      <c r="B4" s="34" t="s">
        <v>0</v>
      </c>
      <c r="C4" s="34"/>
      <c r="D4" s="34"/>
      <c r="E4" s="34"/>
      <c r="F4" s="35" t="s">
        <v>1</v>
      </c>
      <c r="G4" s="35"/>
      <c r="H4" s="35"/>
      <c r="I4" s="36" t="s">
        <v>2</v>
      </c>
      <c r="J4" s="36"/>
      <c r="K4" s="36"/>
      <c r="L4" s="37" t="s">
        <v>3</v>
      </c>
      <c r="M4" s="37"/>
      <c r="N4" s="37"/>
    </row>
    <row r="5" spans="2:16" s="40" customFormat="1" ht="34.950000000000003" customHeight="1" x14ac:dyDescent="0.3">
      <c r="B5" s="16" t="s">
        <v>4</v>
      </c>
      <c r="C5" s="16" t="s">
        <v>5</v>
      </c>
      <c r="D5" s="16" t="s">
        <v>6</v>
      </c>
      <c r="E5" s="16" t="s">
        <v>7</v>
      </c>
      <c r="F5" s="16" t="s">
        <v>8</v>
      </c>
      <c r="G5" s="16" t="s">
        <v>9</v>
      </c>
      <c r="H5" s="16" t="s">
        <v>10</v>
      </c>
      <c r="I5" s="16" t="s">
        <v>11</v>
      </c>
      <c r="J5" s="16" t="s">
        <v>12</v>
      </c>
      <c r="K5" s="16" t="s">
        <v>13</v>
      </c>
      <c r="L5" s="16" t="s">
        <v>14</v>
      </c>
      <c r="M5" s="39" t="s">
        <v>15</v>
      </c>
      <c r="N5" s="16" t="s">
        <v>16</v>
      </c>
      <c r="O5" s="16" t="s">
        <v>17</v>
      </c>
      <c r="P5" s="42" t="s">
        <v>102</v>
      </c>
    </row>
    <row r="6" spans="2:16" x14ac:dyDescent="0.3">
      <c r="B6" s="2">
        <v>1</v>
      </c>
      <c r="C6" s="9" t="s">
        <v>18</v>
      </c>
      <c r="D6" s="3" t="s">
        <v>19</v>
      </c>
      <c r="E6" s="2">
        <v>20</v>
      </c>
      <c r="F6" s="15">
        <v>145000</v>
      </c>
      <c r="G6" s="17">
        <f>Tabla1[[#This Row],[VALOR UNITARIO ]]*0.19</f>
        <v>27550</v>
      </c>
      <c r="H6" s="14">
        <f>(Tabla1[[#This Row],[VALOR UNITARIO ]]+Tabla1[[#This Row],[IVA 19% ]])*Tabla1[[#This Row],[CANTIDAD ]]</f>
        <v>3451000</v>
      </c>
      <c r="I6" s="17">
        <v>118900</v>
      </c>
      <c r="J6" s="29">
        <f>Tabla1[[#This Row],[  VALOR UNITARIO 2]]*0.19</f>
        <v>22591</v>
      </c>
      <c r="K6" s="29">
        <f>(Tabla1[[#This Row],[  VALOR UNITARIO 2]]+Tabla1[[#This Row],[IVA 19% 2]])*Tabla1[[#This Row],[CANTIDAD ]]</f>
        <v>2829820</v>
      </c>
      <c r="L6" s="30">
        <v>100000</v>
      </c>
      <c r="M6" s="29">
        <f>Tabla1[[#This Row],[VALOR   UNITARIO ]]*0.19</f>
        <v>19000</v>
      </c>
      <c r="N6" s="29">
        <f>(Tabla1[[#This Row],[VALOR   UNITARIO ]]+Tabla1[[#This Row],[IVA  19%  ]])*Tabla1[[#This Row],[CANTIDAD ]]</f>
        <v>2380000</v>
      </c>
      <c r="O6" s="38">
        <f>ROUND(AVERAGE(Tabla1[[#This Row],[VALOR  TOTAL ]],Tabla1[[#This Row],[VALOR TOTAL 3]],Tabla1[[#This Row],[VALOR TOTAL ]]),0)</f>
        <v>2886940</v>
      </c>
      <c r="P6" s="43">
        <f>ROUND(Tabla1[[#This Row],[PROMEDIO ]]/Tabla1[[#This Row],[CANTIDAD ]],0)</f>
        <v>144347</v>
      </c>
    </row>
    <row r="7" spans="2:16" x14ac:dyDescent="0.3">
      <c r="B7" s="2">
        <v>2</v>
      </c>
      <c r="C7" s="5" t="s">
        <v>20</v>
      </c>
      <c r="D7" s="3" t="s">
        <v>21</v>
      </c>
      <c r="E7" s="2">
        <v>1</v>
      </c>
      <c r="F7" s="15">
        <v>980000</v>
      </c>
      <c r="G7" s="17">
        <f>Tabla1[[#This Row],[VALOR UNITARIO ]]*0.19</f>
        <v>186200</v>
      </c>
      <c r="H7" s="14">
        <f>(Tabla1[[#This Row],[VALOR UNITARIO ]]+Tabla1[[#This Row],[IVA 19% ]])*Tabla1[[#This Row],[CANTIDAD ]]</f>
        <v>1166200</v>
      </c>
      <c r="I7" s="17">
        <v>803600</v>
      </c>
      <c r="J7" s="29">
        <f>Tabla1[[#This Row],[  VALOR UNITARIO 2]]*0.19</f>
        <v>152684</v>
      </c>
      <c r="K7" s="29">
        <f>(Tabla1[[#This Row],[  VALOR UNITARIO 2]]+Tabla1[[#This Row],[IVA 19% 2]])*Tabla1[[#This Row],[CANTIDAD ]]</f>
        <v>956284</v>
      </c>
      <c r="L7" s="30">
        <v>820000</v>
      </c>
      <c r="M7" s="29">
        <f>Tabla1[[#This Row],[VALOR   UNITARIO ]]*0.19</f>
        <v>155800</v>
      </c>
      <c r="N7" s="29">
        <f>(Tabla1[[#This Row],[VALOR   UNITARIO ]]+Tabla1[[#This Row],[IVA  19%  ]])*Tabla1[[#This Row],[CANTIDAD ]]</f>
        <v>975800</v>
      </c>
      <c r="O7" s="30">
        <f>ROUND(AVERAGE(Tabla1[[#This Row],[VALOR  TOTAL ]],Tabla1[[#This Row],[VALOR TOTAL 3]],Tabla1[[#This Row],[VALOR TOTAL ]]),0)</f>
        <v>1032761</v>
      </c>
      <c r="P7" s="44">
        <f>ROUND(Tabla1[[#This Row],[PROMEDIO ]]/Tabla1[[#This Row],[CANTIDAD ]],0)</f>
        <v>1032761</v>
      </c>
    </row>
    <row r="8" spans="2:16" x14ac:dyDescent="0.3">
      <c r="B8" s="2">
        <v>3</v>
      </c>
      <c r="C8" s="7" t="s">
        <v>22</v>
      </c>
      <c r="D8" s="2" t="s">
        <v>19</v>
      </c>
      <c r="E8" s="2">
        <v>10</v>
      </c>
      <c r="F8" s="15">
        <v>170000</v>
      </c>
      <c r="G8" s="17">
        <f>Tabla1[[#This Row],[VALOR UNITARIO ]]*0.19</f>
        <v>32300</v>
      </c>
      <c r="H8" s="14">
        <f>(Tabla1[[#This Row],[VALOR UNITARIO ]]+Tabla1[[#This Row],[IVA 19% ]])*Tabla1[[#This Row],[CANTIDAD ]]</f>
        <v>2023000</v>
      </c>
      <c r="I8" s="17">
        <v>200000</v>
      </c>
      <c r="J8" s="29">
        <f>Tabla1[[#This Row],[  VALOR UNITARIO 2]]*0.19</f>
        <v>38000</v>
      </c>
      <c r="K8" s="29">
        <f>(Tabla1[[#This Row],[  VALOR UNITARIO 2]]+Tabla1[[#This Row],[IVA 19% 2]])*Tabla1[[#This Row],[CANTIDAD ]]</f>
        <v>2380000</v>
      </c>
      <c r="L8" s="30">
        <v>180000</v>
      </c>
      <c r="M8" s="29">
        <f>Tabla1[[#This Row],[VALOR   UNITARIO ]]*0.19</f>
        <v>34200</v>
      </c>
      <c r="N8" s="29">
        <f>(Tabla1[[#This Row],[VALOR   UNITARIO ]]+Tabla1[[#This Row],[IVA  19%  ]])*Tabla1[[#This Row],[CANTIDAD ]]</f>
        <v>2142000</v>
      </c>
      <c r="O8" s="30">
        <f>ROUND(AVERAGE(Tabla1[[#This Row],[VALOR  TOTAL ]],Tabla1[[#This Row],[VALOR TOTAL 3]],Tabla1[[#This Row],[VALOR TOTAL ]]),0)</f>
        <v>2181667</v>
      </c>
      <c r="P8" s="44">
        <f>ROUND(Tabla1[[#This Row],[PROMEDIO ]]/Tabla1[[#This Row],[CANTIDAD ]],0)</f>
        <v>218167</v>
      </c>
    </row>
    <row r="9" spans="2:16" x14ac:dyDescent="0.3">
      <c r="B9" s="2">
        <v>4</v>
      </c>
      <c r="C9" s="5" t="s">
        <v>23</v>
      </c>
      <c r="D9" s="2" t="s">
        <v>19</v>
      </c>
      <c r="E9" s="2">
        <v>66</v>
      </c>
      <c r="F9" s="15">
        <v>170000</v>
      </c>
      <c r="G9" s="17">
        <f>Tabla1[[#This Row],[VALOR UNITARIO ]]*0.19</f>
        <v>32300</v>
      </c>
      <c r="H9" s="14">
        <f>(Tabla1[[#This Row],[VALOR UNITARIO ]]+Tabla1[[#This Row],[IVA 19% ]])*Tabla1[[#This Row],[CANTIDAD ]]</f>
        <v>13351800</v>
      </c>
      <c r="I9" s="17">
        <v>200000</v>
      </c>
      <c r="J9" s="29">
        <f>Tabla1[[#This Row],[  VALOR UNITARIO 2]]*0.19</f>
        <v>38000</v>
      </c>
      <c r="K9" s="29">
        <f>(Tabla1[[#This Row],[  VALOR UNITARIO 2]]+Tabla1[[#This Row],[IVA 19% 2]])*Tabla1[[#This Row],[CANTIDAD ]]</f>
        <v>15708000</v>
      </c>
      <c r="L9" s="30">
        <v>180000</v>
      </c>
      <c r="M9" s="29">
        <f>Tabla1[[#This Row],[VALOR   UNITARIO ]]*0.19</f>
        <v>34200</v>
      </c>
      <c r="N9" s="29">
        <f>(Tabla1[[#This Row],[VALOR   UNITARIO ]]+Tabla1[[#This Row],[IVA  19%  ]])*Tabla1[[#This Row],[CANTIDAD ]]</f>
        <v>14137200</v>
      </c>
      <c r="O9" s="30">
        <f>ROUND(AVERAGE(Tabla1[[#This Row],[VALOR  TOTAL ]],Tabla1[[#This Row],[VALOR TOTAL 3]],Tabla1[[#This Row],[VALOR TOTAL ]]),0)</f>
        <v>14399000</v>
      </c>
      <c r="P9" s="44">
        <f>ROUND(Tabla1[[#This Row],[PROMEDIO ]]/Tabla1[[#This Row],[CANTIDAD ]],0)</f>
        <v>218167</v>
      </c>
    </row>
    <row r="10" spans="2:16" x14ac:dyDescent="0.3">
      <c r="B10" s="2">
        <v>5</v>
      </c>
      <c r="C10" s="5" t="s">
        <v>24</v>
      </c>
      <c r="D10" s="3" t="s">
        <v>19</v>
      </c>
      <c r="E10" s="2">
        <v>4</v>
      </c>
      <c r="F10" s="15">
        <v>200000</v>
      </c>
      <c r="G10" s="17">
        <f>Tabla1[[#This Row],[VALOR UNITARIO ]]*0.19</f>
        <v>38000</v>
      </c>
      <c r="H10" s="14">
        <f>(Tabla1[[#This Row],[VALOR UNITARIO ]]+Tabla1[[#This Row],[IVA 19% ]])*Tabla1[[#This Row],[CANTIDAD ]]</f>
        <v>952000</v>
      </c>
      <c r="I10" s="17">
        <v>160000</v>
      </c>
      <c r="J10" s="29">
        <f>Tabla1[[#This Row],[  VALOR UNITARIO 2]]*0.19</f>
        <v>30400</v>
      </c>
      <c r="K10" s="29">
        <f>(Tabla1[[#This Row],[  VALOR UNITARIO 2]]+Tabla1[[#This Row],[IVA 19% 2]])*Tabla1[[#This Row],[CANTIDAD ]]</f>
        <v>761600</v>
      </c>
      <c r="L10" s="30">
        <v>150000</v>
      </c>
      <c r="M10" s="29">
        <f>Tabla1[[#This Row],[VALOR   UNITARIO ]]*0.19</f>
        <v>28500</v>
      </c>
      <c r="N10" s="29">
        <f>(Tabla1[[#This Row],[VALOR   UNITARIO ]]+Tabla1[[#This Row],[IVA  19%  ]])*Tabla1[[#This Row],[CANTIDAD ]]</f>
        <v>714000</v>
      </c>
      <c r="O10" s="30">
        <f>ROUND(AVERAGE(Tabla1[[#This Row],[VALOR  TOTAL ]],Tabla1[[#This Row],[VALOR TOTAL 3]],Tabla1[[#This Row],[VALOR TOTAL ]]),0)</f>
        <v>809200</v>
      </c>
      <c r="P10" s="44">
        <f>ROUND(Tabla1[[#This Row],[PROMEDIO ]]/Tabla1[[#This Row],[CANTIDAD ]],0)</f>
        <v>202300</v>
      </c>
    </row>
    <row r="11" spans="2:16" ht="17.25" customHeight="1" x14ac:dyDescent="0.3">
      <c r="B11" s="2">
        <v>6</v>
      </c>
      <c r="C11" s="5" t="s">
        <v>25</v>
      </c>
      <c r="D11" s="3" t="s">
        <v>19</v>
      </c>
      <c r="E11" s="2">
        <v>4</v>
      </c>
      <c r="F11" s="15">
        <v>200000</v>
      </c>
      <c r="G11" s="17">
        <f>Tabla1[[#This Row],[VALOR UNITARIO ]]*0.19</f>
        <v>38000</v>
      </c>
      <c r="H11" s="14">
        <f>(Tabla1[[#This Row],[VALOR UNITARIO ]]+Tabla1[[#This Row],[IVA 19% ]])*Tabla1[[#This Row],[CANTIDAD ]]</f>
        <v>952000</v>
      </c>
      <c r="I11" s="17">
        <v>160000</v>
      </c>
      <c r="J11" s="29">
        <f>Tabla1[[#This Row],[  VALOR UNITARIO 2]]*0.19</f>
        <v>30400</v>
      </c>
      <c r="K11" s="29">
        <f>(Tabla1[[#This Row],[  VALOR UNITARIO 2]]+Tabla1[[#This Row],[IVA 19% 2]])*Tabla1[[#This Row],[CANTIDAD ]]</f>
        <v>761600</v>
      </c>
      <c r="L11" s="30">
        <v>150000</v>
      </c>
      <c r="M11" s="29">
        <f>Tabla1[[#This Row],[VALOR   UNITARIO ]]*0.19</f>
        <v>28500</v>
      </c>
      <c r="N11" s="29">
        <f>(Tabla1[[#This Row],[VALOR   UNITARIO ]]+Tabla1[[#This Row],[IVA  19%  ]])*Tabla1[[#This Row],[CANTIDAD ]]</f>
        <v>714000</v>
      </c>
      <c r="O11" s="30">
        <f>ROUND(AVERAGE(Tabla1[[#This Row],[VALOR  TOTAL ]],Tabla1[[#This Row],[VALOR TOTAL 3]],Tabla1[[#This Row],[VALOR TOTAL ]]),0)</f>
        <v>809200</v>
      </c>
      <c r="P11" s="44">
        <f>ROUND(Tabla1[[#This Row],[PROMEDIO ]]/Tabla1[[#This Row],[CANTIDAD ]],0)</f>
        <v>202300</v>
      </c>
    </row>
    <row r="12" spans="2:16" x14ac:dyDescent="0.3">
      <c r="B12" s="2">
        <v>7</v>
      </c>
      <c r="C12" s="5" t="s">
        <v>26</v>
      </c>
      <c r="D12" s="3" t="s">
        <v>19</v>
      </c>
      <c r="E12" s="2">
        <v>4</v>
      </c>
      <c r="F12" s="15">
        <v>200000</v>
      </c>
      <c r="G12" s="17">
        <f>Tabla1[[#This Row],[VALOR UNITARIO ]]*0.19</f>
        <v>38000</v>
      </c>
      <c r="H12" s="14">
        <f>(Tabla1[[#This Row],[VALOR UNITARIO ]]+Tabla1[[#This Row],[IVA 19% ]])*Tabla1[[#This Row],[CANTIDAD ]]</f>
        <v>952000</v>
      </c>
      <c r="I12" s="17">
        <v>160000</v>
      </c>
      <c r="J12" s="29">
        <f>Tabla1[[#This Row],[  VALOR UNITARIO 2]]*0.19</f>
        <v>30400</v>
      </c>
      <c r="K12" s="29">
        <f>(Tabla1[[#This Row],[  VALOR UNITARIO 2]]+Tabla1[[#This Row],[IVA 19% 2]])*Tabla1[[#This Row],[CANTIDAD ]]</f>
        <v>761600</v>
      </c>
      <c r="L12" s="30">
        <v>150000</v>
      </c>
      <c r="M12" s="29">
        <f>Tabla1[[#This Row],[VALOR   UNITARIO ]]*0.19</f>
        <v>28500</v>
      </c>
      <c r="N12" s="29">
        <f>(Tabla1[[#This Row],[VALOR   UNITARIO ]]+Tabla1[[#This Row],[IVA  19%  ]])*Tabla1[[#This Row],[CANTIDAD ]]</f>
        <v>714000</v>
      </c>
      <c r="O12" s="30">
        <f>ROUND(AVERAGE(Tabla1[[#This Row],[VALOR  TOTAL ]],Tabla1[[#This Row],[VALOR TOTAL 3]],Tabla1[[#This Row],[VALOR TOTAL ]]),0)</f>
        <v>809200</v>
      </c>
      <c r="P12" s="44">
        <f>ROUND(Tabla1[[#This Row],[PROMEDIO ]]/Tabla1[[#This Row],[CANTIDAD ]],0)</f>
        <v>202300</v>
      </c>
    </row>
    <row r="13" spans="2:16" ht="22.8" x14ac:dyDescent="0.3">
      <c r="B13" s="2">
        <v>8</v>
      </c>
      <c r="C13" s="8" t="s">
        <v>27</v>
      </c>
      <c r="D13" s="2" t="s">
        <v>19</v>
      </c>
      <c r="E13" s="2">
        <v>4</v>
      </c>
      <c r="F13" s="15">
        <v>340000</v>
      </c>
      <c r="G13" s="17">
        <f>Tabla1[[#This Row],[VALOR UNITARIO ]]*0.19</f>
        <v>64600</v>
      </c>
      <c r="H13" s="14">
        <f>(Tabla1[[#This Row],[VALOR UNITARIO ]]+Tabla1[[#This Row],[IVA 19% ]])*Tabla1[[#This Row],[CANTIDAD ]]</f>
        <v>1618400</v>
      </c>
      <c r="I13" s="17">
        <v>350000</v>
      </c>
      <c r="J13" s="29">
        <f>Tabla1[[#This Row],[  VALOR UNITARIO 2]]*0.19</f>
        <v>66500</v>
      </c>
      <c r="K13" s="29">
        <f>(Tabla1[[#This Row],[  VALOR UNITARIO 2]]+Tabla1[[#This Row],[IVA 19% 2]])*Tabla1[[#This Row],[CANTIDAD ]]</f>
        <v>1666000</v>
      </c>
      <c r="L13" s="30">
        <v>320000</v>
      </c>
      <c r="M13" s="29">
        <f>Tabla1[[#This Row],[VALOR   UNITARIO ]]*0.19</f>
        <v>60800</v>
      </c>
      <c r="N13" s="29">
        <f>(Tabla1[[#This Row],[VALOR   UNITARIO ]]+Tabla1[[#This Row],[IVA  19%  ]])*Tabla1[[#This Row],[CANTIDAD ]]</f>
        <v>1523200</v>
      </c>
      <c r="O13" s="30">
        <f>ROUND(AVERAGE(Tabla1[[#This Row],[VALOR  TOTAL ]],Tabla1[[#This Row],[VALOR TOTAL 3]],Tabla1[[#This Row],[VALOR TOTAL ]]),0)</f>
        <v>1602533</v>
      </c>
      <c r="P13" s="44">
        <f>ROUND(Tabla1[[#This Row],[PROMEDIO ]]/Tabla1[[#This Row],[CANTIDAD ]],0)</f>
        <v>400633</v>
      </c>
    </row>
    <row r="14" spans="2:16" ht="307.8" x14ac:dyDescent="0.3">
      <c r="B14" s="2">
        <v>9</v>
      </c>
      <c r="C14" s="5" t="s">
        <v>28</v>
      </c>
      <c r="D14" s="3" t="s">
        <v>19</v>
      </c>
      <c r="E14" s="2">
        <v>1</v>
      </c>
      <c r="F14" s="15">
        <v>1500000</v>
      </c>
      <c r="G14" s="17">
        <f>Tabla1[[#This Row],[VALOR UNITARIO ]]*0.19</f>
        <v>285000</v>
      </c>
      <c r="H14" s="14">
        <f>(Tabla1[[#This Row],[VALOR UNITARIO ]]+Tabla1[[#This Row],[IVA 19% ]])*Tabla1[[#This Row],[CANTIDAD ]]</f>
        <v>1785000</v>
      </c>
      <c r="I14" s="17">
        <v>1800000</v>
      </c>
      <c r="J14" s="29">
        <f>Tabla1[[#This Row],[  VALOR UNITARIO 2]]*0.19</f>
        <v>342000</v>
      </c>
      <c r="K14" s="29">
        <f>(Tabla1[[#This Row],[  VALOR UNITARIO 2]]+Tabla1[[#This Row],[IVA 19% 2]])*Tabla1[[#This Row],[CANTIDAD ]]</f>
        <v>2142000</v>
      </c>
      <c r="L14" s="30">
        <v>1250000</v>
      </c>
      <c r="M14" s="29">
        <f>Tabla1[[#This Row],[VALOR   UNITARIO ]]*0.19</f>
        <v>237500</v>
      </c>
      <c r="N14" s="29">
        <f>(Tabla1[[#This Row],[VALOR   UNITARIO ]]+Tabla1[[#This Row],[IVA  19%  ]])*Tabla1[[#This Row],[CANTIDAD ]]</f>
        <v>1487500</v>
      </c>
      <c r="O14" s="30">
        <f>ROUND(AVERAGE(Tabla1[[#This Row],[VALOR  TOTAL ]],Tabla1[[#This Row],[VALOR TOTAL 3]],Tabla1[[#This Row],[VALOR TOTAL ]]),0)</f>
        <v>1804833</v>
      </c>
      <c r="P14" s="44">
        <f>ROUND(Tabla1[[#This Row],[PROMEDIO ]]/Tabla1[[#This Row],[CANTIDAD ]],0)</f>
        <v>1804833</v>
      </c>
    </row>
    <row r="15" spans="2:16" ht="123" customHeight="1" x14ac:dyDescent="0.3">
      <c r="B15" s="2">
        <v>10</v>
      </c>
      <c r="C15" s="8" t="s">
        <v>29</v>
      </c>
      <c r="D15" s="2" t="s">
        <v>19</v>
      </c>
      <c r="E15" s="2">
        <v>8</v>
      </c>
      <c r="F15" s="41">
        <v>580000</v>
      </c>
      <c r="G15" s="18">
        <f>Tabla1[[#This Row],[VALOR UNITARIO ]]*0.19</f>
        <v>110200</v>
      </c>
      <c r="H15" s="14">
        <f>(Tabla1[[#This Row],[VALOR UNITARIO ]]+Tabla1[[#This Row],[IVA 19% ]])*Tabla1[[#This Row],[CANTIDAD ]]</f>
        <v>5521600</v>
      </c>
      <c r="I15" s="18">
        <v>650000</v>
      </c>
      <c r="J15" s="30">
        <f>Tabla1[[#This Row],[  VALOR UNITARIO 2]]*0.19</f>
        <v>123500</v>
      </c>
      <c r="K15" s="29">
        <f>(Tabla1[[#This Row],[  VALOR UNITARIO 2]]+Tabla1[[#This Row],[IVA 19% 2]])*Tabla1[[#This Row],[CANTIDAD ]]</f>
        <v>6188000</v>
      </c>
      <c r="L15" s="30">
        <v>600000</v>
      </c>
      <c r="M15" s="29">
        <f>Tabla1[[#This Row],[VALOR   UNITARIO ]]*0.19</f>
        <v>114000</v>
      </c>
      <c r="N15" s="29">
        <f>(Tabla1[[#This Row],[VALOR   UNITARIO ]]+Tabla1[[#This Row],[IVA  19%  ]])*Tabla1[[#This Row],[CANTIDAD ]]</f>
        <v>5712000</v>
      </c>
      <c r="O15" s="30">
        <f>ROUND(AVERAGE(Tabla1[[#This Row],[VALOR  TOTAL ]],Tabla1[[#This Row],[VALOR TOTAL 3]],Tabla1[[#This Row],[VALOR TOTAL ]]),0)</f>
        <v>5807200</v>
      </c>
      <c r="P15" s="44">
        <f>ROUND(Tabla1[[#This Row],[PROMEDIO ]]/Tabla1[[#This Row],[CANTIDAD ]],0)</f>
        <v>725900</v>
      </c>
    </row>
    <row r="16" spans="2:16" ht="34.200000000000003" x14ac:dyDescent="0.3">
      <c r="B16" s="2">
        <v>11</v>
      </c>
      <c r="C16" s="5" t="s">
        <v>30</v>
      </c>
      <c r="D16" s="2" t="s">
        <v>19</v>
      </c>
      <c r="E16" s="2">
        <v>5</v>
      </c>
      <c r="F16" s="15">
        <v>1200000</v>
      </c>
      <c r="G16" s="17">
        <f>Tabla1[[#This Row],[VALOR UNITARIO ]]*0.19</f>
        <v>228000</v>
      </c>
      <c r="H16" s="14">
        <f>(Tabla1[[#This Row],[VALOR UNITARIO ]]+Tabla1[[#This Row],[IVA 19% ]])*Tabla1[[#This Row],[CANTIDAD ]]</f>
        <v>7140000</v>
      </c>
      <c r="I16" s="17">
        <v>1000000</v>
      </c>
      <c r="J16" s="29">
        <f>Tabla1[[#This Row],[  VALOR UNITARIO 2]]*0.19</f>
        <v>190000</v>
      </c>
      <c r="K16" s="29">
        <f>(Tabla1[[#This Row],[  VALOR UNITARIO 2]]+Tabla1[[#This Row],[IVA 19% 2]])*Tabla1[[#This Row],[CANTIDAD ]]</f>
        <v>5950000</v>
      </c>
      <c r="L16" s="31">
        <v>850000</v>
      </c>
      <c r="M16" s="29">
        <f>Tabla1[[#This Row],[VALOR   UNITARIO ]]*0.19</f>
        <v>161500</v>
      </c>
      <c r="N16" s="29">
        <f>(Tabla1[[#This Row],[VALOR   UNITARIO ]]+Tabla1[[#This Row],[IVA  19%  ]])*Tabla1[[#This Row],[CANTIDAD ]]</f>
        <v>5057500</v>
      </c>
      <c r="O16" s="30">
        <f>ROUND(AVERAGE(Tabla1[[#This Row],[VALOR  TOTAL ]],Tabla1[[#This Row],[VALOR TOTAL 3]],Tabla1[[#This Row],[VALOR TOTAL ]]),0)</f>
        <v>6049167</v>
      </c>
      <c r="P16" s="44">
        <f>ROUND(Tabla1[[#This Row],[PROMEDIO ]]/Tabla1[[#This Row],[CANTIDAD ]],0)</f>
        <v>1209833</v>
      </c>
    </row>
    <row r="17" spans="2:16" x14ac:dyDescent="0.3">
      <c r="B17" s="2">
        <v>12</v>
      </c>
      <c r="C17" s="5" t="s">
        <v>31</v>
      </c>
      <c r="D17" s="2" t="s">
        <v>19</v>
      </c>
      <c r="E17" s="2">
        <v>5</v>
      </c>
      <c r="F17" s="15">
        <v>600000</v>
      </c>
      <c r="G17" s="17">
        <f>Tabla1[[#This Row],[VALOR UNITARIO ]]*0.19</f>
        <v>114000</v>
      </c>
      <c r="H17" s="14">
        <f>(Tabla1[[#This Row],[VALOR UNITARIO ]]+Tabla1[[#This Row],[IVA 19% ]])*Tabla1[[#This Row],[CANTIDAD ]]</f>
        <v>3570000</v>
      </c>
      <c r="I17" s="17">
        <v>750000</v>
      </c>
      <c r="J17" s="29">
        <f>Tabla1[[#This Row],[  VALOR UNITARIO 2]]*0.19</f>
        <v>142500</v>
      </c>
      <c r="K17" s="29">
        <f>(Tabla1[[#This Row],[  VALOR UNITARIO 2]]+Tabla1[[#This Row],[IVA 19% 2]])*Tabla1[[#This Row],[CANTIDAD ]]</f>
        <v>4462500</v>
      </c>
      <c r="L17" s="30">
        <v>535500</v>
      </c>
      <c r="M17" s="29">
        <f>Tabla1[[#This Row],[VALOR   UNITARIO ]]*0.19</f>
        <v>101745</v>
      </c>
      <c r="N17" s="29">
        <f>(Tabla1[[#This Row],[VALOR   UNITARIO ]]+Tabla1[[#This Row],[IVA  19%  ]])*Tabla1[[#This Row],[CANTIDAD ]]</f>
        <v>3186225</v>
      </c>
      <c r="O17" s="30">
        <f>ROUND(AVERAGE(Tabla1[[#This Row],[VALOR  TOTAL ]],Tabla1[[#This Row],[VALOR TOTAL 3]],Tabla1[[#This Row],[VALOR TOTAL ]]),0)</f>
        <v>3739575</v>
      </c>
      <c r="P17" s="44">
        <f>ROUND(Tabla1[[#This Row],[PROMEDIO ]]/Tabla1[[#This Row],[CANTIDAD ]],0)</f>
        <v>747915</v>
      </c>
    </row>
    <row r="18" spans="2:16" x14ac:dyDescent="0.3">
      <c r="B18" s="2">
        <v>13</v>
      </c>
      <c r="C18" s="5" t="s">
        <v>32</v>
      </c>
      <c r="D18" s="2" t="s">
        <v>19</v>
      </c>
      <c r="E18" s="2">
        <v>5</v>
      </c>
      <c r="F18" s="15">
        <v>600000</v>
      </c>
      <c r="G18" s="17">
        <f>Tabla1[[#This Row],[VALOR UNITARIO ]]*0.19</f>
        <v>114000</v>
      </c>
      <c r="H18" s="14">
        <f>(Tabla1[[#This Row],[VALOR UNITARIO ]]+Tabla1[[#This Row],[IVA 19% ]])*Tabla1[[#This Row],[CANTIDAD ]]</f>
        <v>3570000</v>
      </c>
      <c r="I18" s="17">
        <v>750000</v>
      </c>
      <c r="J18" s="29">
        <f>Tabla1[[#This Row],[  VALOR UNITARIO 2]]*0.19</f>
        <v>142500</v>
      </c>
      <c r="K18" s="29">
        <f>(Tabla1[[#This Row],[  VALOR UNITARIO 2]]+Tabla1[[#This Row],[IVA 19% 2]])*Tabla1[[#This Row],[CANTIDAD ]]</f>
        <v>4462500</v>
      </c>
      <c r="L18" s="30">
        <v>535500</v>
      </c>
      <c r="M18" s="29">
        <f>Tabla1[[#This Row],[VALOR   UNITARIO ]]*0.19</f>
        <v>101745</v>
      </c>
      <c r="N18" s="29">
        <f>(Tabla1[[#This Row],[VALOR   UNITARIO ]]+Tabla1[[#This Row],[IVA  19%  ]])*Tabla1[[#This Row],[CANTIDAD ]]</f>
        <v>3186225</v>
      </c>
      <c r="O18" s="30">
        <f>ROUND(AVERAGE(Tabla1[[#This Row],[VALOR  TOTAL ]],Tabla1[[#This Row],[VALOR TOTAL 3]],Tabla1[[#This Row],[VALOR TOTAL ]]),0)</f>
        <v>3739575</v>
      </c>
      <c r="P18" s="44">
        <f>ROUND(Tabla1[[#This Row],[PROMEDIO ]]/Tabla1[[#This Row],[CANTIDAD ]],0)</f>
        <v>747915</v>
      </c>
    </row>
    <row r="19" spans="2:16" x14ac:dyDescent="0.3">
      <c r="B19" s="2">
        <v>14</v>
      </c>
      <c r="C19" s="5" t="s">
        <v>33</v>
      </c>
      <c r="D19" s="2" t="s">
        <v>19</v>
      </c>
      <c r="E19" s="2">
        <v>5</v>
      </c>
      <c r="F19" s="15">
        <v>600000</v>
      </c>
      <c r="G19" s="17">
        <f>Tabla1[[#This Row],[VALOR UNITARIO ]]*0.19</f>
        <v>114000</v>
      </c>
      <c r="H19" s="14">
        <f>(Tabla1[[#This Row],[VALOR UNITARIO ]]+Tabla1[[#This Row],[IVA 19% ]])*Tabla1[[#This Row],[CANTIDAD ]]</f>
        <v>3570000</v>
      </c>
      <c r="I19" s="17">
        <v>750000</v>
      </c>
      <c r="J19" s="29">
        <f>Tabla1[[#This Row],[  VALOR UNITARIO 2]]*0.19</f>
        <v>142500</v>
      </c>
      <c r="K19" s="29">
        <f>(Tabla1[[#This Row],[  VALOR UNITARIO 2]]+Tabla1[[#This Row],[IVA 19% 2]])*Tabla1[[#This Row],[CANTIDAD ]]</f>
        <v>4462500</v>
      </c>
      <c r="L19" s="30">
        <v>535500</v>
      </c>
      <c r="M19" s="29">
        <f>Tabla1[[#This Row],[VALOR   UNITARIO ]]*0.19</f>
        <v>101745</v>
      </c>
      <c r="N19" s="29">
        <f>(Tabla1[[#This Row],[VALOR   UNITARIO ]]+Tabla1[[#This Row],[IVA  19%  ]])*Tabla1[[#This Row],[CANTIDAD ]]</f>
        <v>3186225</v>
      </c>
      <c r="O19" s="30">
        <f>ROUND(AVERAGE(Tabla1[[#This Row],[VALOR  TOTAL ]],Tabla1[[#This Row],[VALOR TOTAL 3]],Tabla1[[#This Row],[VALOR TOTAL ]]),0)</f>
        <v>3739575</v>
      </c>
      <c r="P19" s="44">
        <f>ROUND(Tabla1[[#This Row],[PROMEDIO ]]/Tabla1[[#This Row],[CANTIDAD ]],0)</f>
        <v>747915</v>
      </c>
    </row>
    <row r="20" spans="2:16" x14ac:dyDescent="0.3">
      <c r="B20" s="2">
        <v>15</v>
      </c>
      <c r="C20" s="5" t="s">
        <v>34</v>
      </c>
      <c r="D20" s="2" t="s">
        <v>19</v>
      </c>
      <c r="E20" s="2">
        <v>5</v>
      </c>
      <c r="F20" s="15">
        <v>600000</v>
      </c>
      <c r="G20" s="17">
        <f>Tabla1[[#This Row],[VALOR UNITARIO ]]*0.19</f>
        <v>114000</v>
      </c>
      <c r="H20" s="14">
        <f>(Tabla1[[#This Row],[VALOR UNITARIO ]]+Tabla1[[#This Row],[IVA 19% ]])*Tabla1[[#This Row],[CANTIDAD ]]</f>
        <v>3570000</v>
      </c>
      <c r="I20" s="17">
        <v>750000</v>
      </c>
      <c r="J20" s="29">
        <f>Tabla1[[#This Row],[  VALOR UNITARIO 2]]*0.19</f>
        <v>142500</v>
      </c>
      <c r="K20" s="29">
        <f>(Tabla1[[#This Row],[  VALOR UNITARIO 2]]+Tabla1[[#This Row],[IVA 19% 2]])*Tabla1[[#This Row],[CANTIDAD ]]</f>
        <v>4462500</v>
      </c>
      <c r="L20" s="30">
        <v>535500</v>
      </c>
      <c r="M20" s="29">
        <f>Tabla1[[#This Row],[VALOR   UNITARIO ]]*0.19</f>
        <v>101745</v>
      </c>
      <c r="N20" s="29">
        <f>(Tabla1[[#This Row],[VALOR   UNITARIO ]]+Tabla1[[#This Row],[IVA  19%  ]])*Tabla1[[#This Row],[CANTIDAD ]]</f>
        <v>3186225</v>
      </c>
      <c r="O20" s="30">
        <f>ROUND(AVERAGE(Tabla1[[#This Row],[VALOR  TOTAL ]],Tabla1[[#This Row],[VALOR TOTAL 3]],Tabla1[[#This Row],[VALOR TOTAL ]]),0)</f>
        <v>3739575</v>
      </c>
      <c r="P20" s="44">
        <f>ROUND(Tabla1[[#This Row],[PROMEDIO ]]/Tabla1[[#This Row],[CANTIDAD ]],0)</f>
        <v>747915</v>
      </c>
    </row>
    <row r="21" spans="2:16" x14ac:dyDescent="0.3">
      <c r="B21" s="2">
        <v>16</v>
      </c>
      <c r="C21" s="5" t="s">
        <v>35</v>
      </c>
      <c r="D21" s="2" t="s">
        <v>19</v>
      </c>
      <c r="E21" s="2">
        <v>5</v>
      </c>
      <c r="F21" s="15">
        <v>600000</v>
      </c>
      <c r="G21" s="17">
        <f>Tabla1[[#This Row],[VALOR UNITARIO ]]*0.19</f>
        <v>114000</v>
      </c>
      <c r="H21" s="14">
        <f>(Tabla1[[#This Row],[VALOR UNITARIO ]]+Tabla1[[#This Row],[IVA 19% ]])*Tabla1[[#This Row],[CANTIDAD ]]</f>
        <v>3570000</v>
      </c>
      <c r="I21" s="17">
        <v>750000</v>
      </c>
      <c r="J21" s="29">
        <f>Tabla1[[#This Row],[  VALOR UNITARIO 2]]*0.19</f>
        <v>142500</v>
      </c>
      <c r="K21" s="29">
        <f>(Tabla1[[#This Row],[  VALOR UNITARIO 2]]+Tabla1[[#This Row],[IVA 19% 2]])*Tabla1[[#This Row],[CANTIDAD ]]</f>
        <v>4462500</v>
      </c>
      <c r="L21" s="30">
        <v>535500</v>
      </c>
      <c r="M21" s="29">
        <f>Tabla1[[#This Row],[VALOR   UNITARIO ]]*0.19</f>
        <v>101745</v>
      </c>
      <c r="N21" s="29">
        <f>(Tabla1[[#This Row],[VALOR   UNITARIO ]]+Tabla1[[#This Row],[IVA  19%  ]])*Tabla1[[#This Row],[CANTIDAD ]]</f>
        <v>3186225</v>
      </c>
      <c r="O21" s="30">
        <f>ROUND(AVERAGE(Tabla1[[#This Row],[VALOR  TOTAL ]],Tabla1[[#This Row],[VALOR TOTAL 3]],Tabla1[[#This Row],[VALOR TOTAL ]]),0)</f>
        <v>3739575</v>
      </c>
      <c r="P21" s="44">
        <f>ROUND(Tabla1[[#This Row],[PROMEDIO ]]/Tabla1[[#This Row],[CANTIDAD ]],0)</f>
        <v>747915</v>
      </c>
    </row>
    <row r="22" spans="2:16" x14ac:dyDescent="0.3">
      <c r="B22" s="2">
        <v>17</v>
      </c>
      <c r="C22" s="5" t="s">
        <v>36</v>
      </c>
      <c r="D22" s="2" t="s">
        <v>19</v>
      </c>
      <c r="E22" s="2">
        <v>5</v>
      </c>
      <c r="F22" s="15">
        <v>600000</v>
      </c>
      <c r="G22" s="17">
        <f>Tabla1[[#This Row],[VALOR UNITARIO ]]*0.19</f>
        <v>114000</v>
      </c>
      <c r="H22" s="14">
        <f>(Tabla1[[#This Row],[VALOR UNITARIO ]]+Tabla1[[#This Row],[IVA 19% ]])*Tabla1[[#This Row],[CANTIDAD ]]</f>
        <v>3570000</v>
      </c>
      <c r="I22" s="17">
        <v>750000</v>
      </c>
      <c r="J22" s="29">
        <f>Tabla1[[#This Row],[  VALOR UNITARIO 2]]*0.19</f>
        <v>142500</v>
      </c>
      <c r="K22" s="29">
        <f>(Tabla1[[#This Row],[  VALOR UNITARIO 2]]+Tabla1[[#This Row],[IVA 19% 2]])*Tabla1[[#This Row],[CANTIDAD ]]</f>
        <v>4462500</v>
      </c>
      <c r="L22" s="30">
        <v>535500</v>
      </c>
      <c r="M22" s="29">
        <f>Tabla1[[#This Row],[VALOR   UNITARIO ]]*0.19</f>
        <v>101745</v>
      </c>
      <c r="N22" s="29">
        <f>(Tabla1[[#This Row],[VALOR   UNITARIO ]]+Tabla1[[#This Row],[IVA  19%  ]])*Tabla1[[#This Row],[CANTIDAD ]]</f>
        <v>3186225</v>
      </c>
      <c r="O22" s="30">
        <f>ROUND(AVERAGE(Tabla1[[#This Row],[VALOR  TOTAL ]],Tabla1[[#This Row],[VALOR TOTAL 3]],Tabla1[[#This Row],[VALOR TOTAL ]]),0)</f>
        <v>3739575</v>
      </c>
      <c r="P22" s="44">
        <f>ROUND(Tabla1[[#This Row],[PROMEDIO ]]/Tabla1[[#This Row],[CANTIDAD ]],0)</f>
        <v>747915</v>
      </c>
    </row>
    <row r="23" spans="2:16" x14ac:dyDescent="0.3">
      <c r="B23" s="2">
        <v>18</v>
      </c>
      <c r="C23" s="5" t="s">
        <v>37</v>
      </c>
      <c r="D23" s="2" t="s">
        <v>19</v>
      </c>
      <c r="E23" s="2">
        <v>5</v>
      </c>
      <c r="F23" s="15">
        <v>600000</v>
      </c>
      <c r="G23" s="17">
        <f>Tabla1[[#This Row],[VALOR UNITARIO ]]*0.19</f>
        <v>114000</v>
      </c>
      <c r="H23" s="14">
        <f>(Tabla1[[#This Row],[VALOR UNITARIO ]]+Tabla1[[#This Row],[IVA 19% ]])*Tabla1[[#This Row],[CANTIDAD ]]</f>
        <v>3570000</v>
      </c>
      <c r="I23" s="17">
        <v>750000</v>
      </c>
      <c r="J23" s="29">
        <f>Tabla1[[#This Row],[  VALOR UNITARIO 2]]*0.19</f>
        <v>142500</v>
      </c>
      <c r="K23" s="29">
        <f>(Tabla1[[#This Row],[  VALOR UNITARIO 2]]+Tabla1[[#This Row],[IVA 19% 2]])*Tabla1[[#This Row],[CANTIDAD ]]</f>
        <v>4462500</v>
      </c>
      <c r="L23" s="30">
        <v>535500</v>
      </c>
      <c r="M23" s="29">
        <f>Tabla1[[#This Row],[VALOR   UNITARIO ]]*0.19</f>
        <v>101745</v>
      </c>
      <c r="N23" s="29">
        <f>(Tabla1[[#This Row],[VALOR   UNITARIO ]]+Tabla1[[#This Row],[IVA  19%  ]])*Tabla1[[#This Row],[CANTIDAD ]]</f>
        <v>3186225</v>
      </c>
      <c r="O23" s="30">
        <f>ROUND(AVERAGE(Tabla1[[#This Row],[VALOR  TOTAL ]],Tabla1[[#This Row],[VALOR TOTAL 3]],Tabla1[[#This Row],[VALOR TOTAL ]]),0)</f>
        <v>3739575</v>
      </c>
      <c r="P23" s="44">
        <f>ROUND(Tabla1[[#This Row],[PROMEDIO ]]/Tabla1[[#This Row],[CANTIDAD ]],0)</f>
        <v>747915</v>
      </c>
    </row>
    <row r="24" spans="2:16" x14ac:dyDescent="0.3">
      <c r="B24" s="2">
        <v>19</v>
      </c>
      <c r="C24" s="5" t="s">
        <v>38</v>
      </c>
      <c r="D24" s="2" t="s">
        <v>19</v>
      </c>
      <c r="E24" s="2">
        <v>5</v>
      </c>
      <c r="F24" s="15">
        <v>600000</v>
      </c>
      <c r="G24" s="17">
        <f>Tabla1[[#This Row],[VALOR UNITARIO ]]*0.19</f>
        <v>114000</v>
      </c>
      <c r="H24" s="14">
        <f>(Tabla1[[#This Row],[VALOR UNITARIO ]]+Tabla1[[#This Row],[IVA 19% ]])*Tabla1[[#This Row],[CANTIDAD ]]</f>
        <v>3570000</v>
      </c>
      <c r="I24" s="17">
        <v>750000</v>
      </c>
      <c r="J24" s="29">
        <f>Tabla1[[#This Row],[  VALOR UNITARIO 2]]*0.19</f>
        <v>142500</v>
      </c>
      <c r="K24" s="29">
        <f>(Tabla1[[#This Row],[  VALOR UNITARIO 2]]+Tabla1[[#This Row],[IVA 19% 2]])*Tabla1[[#This Row],[CANTIDAD ]]</f>
        <v>4462500</v>
      </c>
      <c r="L24" s="30">
        <v>535500</v>
      </c>
      <c r="M24" s="29">
        <f>Tabla1[[#This Row],[VALOR   UNITARIO ]]*0.19</f>
        <v>101745</v>
      </c>
      <c r="N24" s="29">
        <f>(Tabla1[[#This Row],[VALOR   UNITARIO ]]+Tabla1[[#This Row],[IVA  19%  ]])*Tabla1[[#This Row],[CANTIDAD ]]</f>
        <v>3186225</v>
      </c>
      <c r="O24" s="30">
        <f>ROUND(AVERAGE(Tabla1[[#This Row],[VALOR  TOTAL ]],Tabla1[[#This Row],[VALOR TOTAL 3]],Tabla1[[#This Row],[VALOR TOTAL ]]),0)</f>
        <v>3739575</v>
      </c>
      <c r="P24" s="44">
        <f>ROUND(Tabla1[[#This Row],[PROMEDIO ]]/Tabla1[[#This Row],[CANTIDAD ]],0)</f>
        <v>747915</v>
      </c>
    </row>
    <row r="25" spans="2:16" x14ac:dyDescent="0.3">
      <c r="B25" s="2">
        <v>20</v>
      </c>
      <c r="C25" s="5" t="s">
        <v>39</v>
      </c>
      <c r="D25" s="2" t="s">
        <v>19</v>
      </c>
      <c r="E25" s="2">
        <v>30</v>
      </c>
      <c r="F25" s="15">
        <v>120000</v>
      </c>
      <c r="G25" s="17">
        <f>Tabla1[[#This Row],[VALOR UNITARIO ]]*0.19</f>
        <v>22800</v>
      </c>
      <c r="H25" s="14">
        <f>(Tabla1[[#This Row],[VALOR UNITARIO ]]+Tabla1[[#This Row],[IVA 19% ]])*Tabla1[[#This Row],[CANTIDAD ]]</f>
        <v>4284000</v>
      </c>
      <c r="I25" s="17">
        <v>115000</v>
      </c>
      <c r="J25" s="29">
        <f>Tabla1[[#This Row],[  VALOR UNITARIO 2]]*0.19</f>
        <v>21850</v>
      </c>
      <c r="K25" s="29">
        <f>(Tabla1[[#This Row],[  VALOR UNITARIO 2]]+Tabla1[[#This Row],[IVA 19% 2]])*Tabla1[[#This Row],[CANTIDAD ]]</f>
        <v>4105500</v>
      </c>
      <c r="L25" s="30">
        <v>100000</v>
      </c>
      <c r="M25" s="29">
        <f>Tabla1[[#This Row],[VALOR   UNITARIO ]]*0.19</f>
        <v>19000</v>
      </c>
      <c r="N25" s="29">
        <f>(Tabla1[[#This Row],[VALOR   UNITARIO ]]+Tabla1[[#This Row],[IVA  19%  ]])*Tabla1[[#This Row],[CANTIDAD ]]</f>
        <v>3570000</v>
      </c>
      <c r="O25" s="30">
        <f>ROUND(AVERAGE(Tabla1[[#This Row],[VALOR  TOTAL ]],Tabla1[[#This Row],[VALOR TOTAL 3]],Tabla1[[#This Row],[VALOR TOTAL ]]),0)</f>
        <v>3986500</v>
      </c>
      <c r="P25" s="44">
        <f>ROUND(Tabla1[[#This Row],[PROMEDIO ]]/Tabla1[[#This Row],[CANTIDAD ]],0)</f>
        <v>132883</v>
      </c>
    </row>
    <row r="26" spans="2:16" x14ac:dyDescent="0.3">
      <c r="B26" s="2">
        <v>21</v>
      </c>
      <c r="C26" s="5" t="s">
        <v>40</v>
      </c>
      <c r="D26" s="2" t="s">
        <v>19</v>
      </c>
      <c r="E26" s="2">
        <v>10</v>
      </c>
      <c r="F26" s="15">
        <v>120000</v>
      </c>
      <c r="G26" s="17">
        <f>Tabla1[[#This Row],[VALOR UNITARIO ]]*0.19</f>
        <v>22800</v>
      </c>
      <c r="H26" s="14">
        <f>(Tabla1[[#This Row],[VALOR UNITARIO ]]+Tabla1[[#This Row],[IVA 19% ]])*Tabla1[[#This Row],[CANTIDAD ]]</f>
        <v>1428000</v>
      </c>
      <c r="I26" s="17">
        <v>115000</v>
      </c>
      <c r="J26" s="29">
        <f>Tabla1[[#This Row],[  VALOR UNITARIO 2]]*0.19</f>
        <v>21850</v>
      </c>
      <c r="K26" s="29">
        <f>(Tabla1[[#This Row],[  VALOR UNITARIO 2]]+Tabla1[[#This Row],[IVA 19% 2]])*Tabla1[[#This Row],[CANTIDAD ]]</f>
        <v>1368500</v>
      </c>
      <c r="L26" s="30">
        <v>100000</v>
      </c>
      <c r="M26" s="29">
        <f>Tabla1[[#This Row],[VALOR   UNITARIO ]]*0.19</f>
        <v>19000</v>
      </c>
      <c r="N26" s="29">
        <f>(Tabla1[[#This Row],[VALOR   UNITARIO ]]+Tabla1[[#This Row],[IVA  19%  ]])*Tabla1[[#This Row],[CANTIDAD ]]</f>
        <v>1190000</v>
      </c>
      <c r="O26" s="30">
        <f>ROUND(AVERAGE(Tabla1[[#This Row],[VALOR  TOTAL ]],Tabla1[[#This Row],[VALOR TOTAL 3]],Tabla1[[#This Row],[VALOR TOTAL ]]),0)</f>
        <v>1328833</v>
      </c>
      <c r="P26" s="44">
        <f>ROUND(Tabla1[[#This Row],[PROMEDIO ]]/Tabla1[[#This Row],[CANTIDAD ]],0)</f>
        <v>132883</v>
      </c>
    </row>
    <row r="27" spans="2:16" x14ac:dyDescent="0.3">
      <c r="B27" s="2">
        <v>22</v>
      </c>
      <c r="C27" s="5" t="s">
        <v>41</v>
      </c>
      <c r="D27" s="2" t="s">
        <v>19</v>
      </c>
      <c r="E27" s="2">
        <v>30</v>
      </c>
      <c r="F27" s="15">
        <v>120000</v>
      </c>
      <c r="G27" s="17">
        <f>Tabla1[[#This Row],[VALOR UNITARIO ]]*0.19</f>
        <v>22800</v>
      </c>
      <c r="H27" s="14">
        <f>(Tabla1[[#This Row],[VALOR UNITARIO ]]+Tabla1[[#This Row],[IVA 19% ]])*Tabla1[[#This Row],[CANTIDAD ]]</f>
        <v>4284000</v>
      </c>
      <c r="I27" s="17">
        <v>115000</v>
      </c>
      <c r="J27" s="29">
        <f>Tabla1[[#This Row],[  VALOR UNITARIO 2]]*0.19</f>
        <v>21850</v>
      </c>
      <c r="K27" s="29">
        <f>(Tabla1[[#This Row],[  VALOR UNITARIO 2]]+Tabla1[[#This Row],[IVA 19% 2]])*Tabla1[[#This Row],[CANTIDAD ]]</f>
        <v>4105500</v>
      </c>
      <c r="L27" s="30">
        <v>100000</v>
      </c>
      <c r="M27" s="29">
        <f>Tabla1[[#This Row],[VALOR   UNITARIO ]]*0.19</f>
        <v>19000</v>
      </c>
      <c r="N27" s="29">
        <f>(Tabla1[[#This Row],[VALOR   UNITARIO ]]+Tabla1[[#This Row],[IVA  19%  ]])*Tabla1[[#This Row],[CANTIDAD ]]</f>
        <v>3570000</v>
      </c>
      <c r="O27" s="30">
        <f>ROUND(AVERAGE(Tabla1[[#This Row],[VALOR  TOTAL ]],Tabla1[[#This Row],[VALOR TOTAL 3]],Tabla1[[#This Row],[VALOR TOTAL ]]),0)</f>
        <v>3986500</v>
      </c>
      <c r="P27" s="44">
        <f>ROUND(Tabla1[[#This Row],[PROMEDIO ]]/Tabla1[[#This Row],[CANTIDAD ]],0)</f>
        <v>132883</v>
      </c>
    </row>
    <row r="28" spans="2:16" x14ac:dyDescent="0.3">
      <c r="B28" s="2">
        <v>23</v>
      </c>
      <c r="C28" s="5" t="s">
        <v>42</v>
      </c>
      <c r="D28" s="2" t="s">
        <v>19</v>
      </c>
      <c r="E28" s="2">
        <v>30</v>
      </c>
      <c r="F28" s="15">
        <v>120000</v>
      </c>
      <c r="G28" s="17">
        <f>Tabla1[[#This Row],[VALOR UNITARIO ]]*0.19</f>
        <v>22800</v>
      </c>
      <c r="H28" s="14">
        <f>(Tabla1[[#This Row],[VALOR UNITARIO ]]+Tabla1[[#This Row],[IVA 19% ]])*Tabla1[[#This Row],[CANTIDAD ]]</f>
        <v>4284000</v>
      </c>
      <c r="I28" s="17">
        <v>115000</v>
      </c>
      <c r="J28" s="29">
        <f>Tabla1[[#This Row],[  VALOR UNITARIO 2]]*0.19</f>
        <v>21850</v>
      </c>
      <c r="K28" s="29">
        <f>(Tabla1[[#This Row],[  VALOR UNITARIO 2]]+Tabla1[[#This Row],[IVA 19% 2]])*Tabla1[[#This Row],[CANTIDAD ]]</f>
        <v>4105500</v>
      </c>
      <c r="L28" s="30">
        <v>100000</v>
      </c>
      <c r="M28" s="29">
        <f>Tabla1[[#This Row],[VALOR   UNITARIO ]]*0.19</f>
        <v>19000</v>
      </c>
      <c r="N28" s="29">
        <f>(Tabla1[[#This Row],[VALOR   UNITARIO ]]+Tabla1[[#This Row],[IVA  19%  ]])*Tabla1[[#This Row],[CANTIDAD ]]</f>
        <v>3570000</v>
      </c>
      <c r="O28" s="30">
        <f>ROUND(AVERAGE(Tabla1[[#This Row],[VALOR  TOTAL ]],Tabla1[[#This Row],[VALOR TOTAL 3]],Tabla1[[#This Row],[VALOR TOTAL ]]),0)</f>
        <v>3986500</v>
      </c>
      <c r="P28" s="44">
        <f>ROUND(Tabla1[[#This Row],[PROMEDIO ]]/Tabla1[[#This Row],[CANTIDAD ]],0)</f>
        <v>132883</v>
      </c>
    </row>
    <row r="29" spans="2:16" x14ac:dyDescent="0.3">
      <c r="B29" s="2">
        <v>24</v>
      </c>
      <c r="C29" s="5" t="s">
        <v>43</v>
      </c>
      <c r="D29" s="2" t="s">
        <v>19</v>
      </c>
      <c r="E29" s="2">
        <v>10</v>
      </c>
      <c r="F29" s="15">
        <v>120000</v>
      </c>
      <c r="G29" s="17">
        <f>Tabla1[[#This Row],[VALOR UNITARIO ]]*0.19</f>
        <v>22800</v>
      </c>
      <c r="H29" s="14">
        <f>(Tabla1[[#This Row],[VALOR UNITARIO ]]+Tabla1[[#This Row],[IVA 19% ]])*Tabla1[[#This Row],[CANTIDAD ]]</f>
        <v>1428000</v>
      </c>
      <c r="I29" s="17">
        <v>115000</v>
      </c>
      <c r="J29" s="29">
        <f>Tabla1[[#This Row],[  VALOR UNITARIO 2]]*0.19</f>
        <v>21850</v>
      </c>
      <c r="K29" s="29">
        <f>(Tabla1[[#This Row],[  VALOR UNITARIO 2]]+Tabla1[[#This Row],[IVA 19% 2]])*Tabla1[[#This Row],[CANTIDAD ]]</f>
        <v>1368500</v>
      </c>
      <c r="L29" s="30">
        <v>100000</v>
      </c>
      <c r="M29" s="29">
        <f>Tabla1[[#This Row],[VALOR   UNITARIO ]]*0.19</f>
        <v>19000</v>
      </c>
      <c r="N29" s="29">
        <f>(Tabla1[[#This Row],[VALOR   UNITARIO ]]+Tabla1[[#This Row],[IVA  19%  ]])*Tabla1[[#This Row],[CANTIDAD ]]</f>
        <v>1190000</v>
      </c>
      <c r="O29" s="30">
        <f>ROUND(AVERAGE(Tabla1[[#This Row],[VALOR  TOTAL ]],Tabla1[[#This Row],[VALOR TOTAL 3]],Tabla1[[#This Row],[VALOR TOTAL ]]),0)</f>
        <v>1328833</v>
      </c>
      <c r="P29" s="44">
        <f>ROUND(Tabla1[[#This Row],[PROMEDIO ]]/Tabla1[[#This Row],[CANTIDAD ]],0)</f>
        <v>132883</v>
      </c>
    </row>
    <row r="30" spans="2:16" x14ac:dyDescent="0.3">
      <c r="B30" s="2">
        <v>25</v>
      </c>
      <c r="C30" s="5" t="s">
        <v>44</v>
      </c>
      <c r="D30" s="2" t="s">
        <v>19</v>
      </c>
      <c r="E30" s="2">
        <v>10</v>
      </c>
      <c r="F30" s="15">
        <v>120000</v>
      </c>
      <c r="G30" s="17">
        <f>Tabla1[[#This Row],[VALOR UNITARIO ]]*0.19</f>
        <v>22800</v>
      </c>
      <c r="H30" s="14">
        <f>(Tabla1[[#This Row],[VALOR UNITARIO ]]+Tabla1[[#This Row],[IVA 19% ]])*Tabla1[[#This Row],[CANTIDAD ]]</f>
        <v>1428000</v>
      </c>
      <c r="I30" s="17">
        <v>115000</v>
      </c>
      <c r="J30" s="29">
        <f>Tabla1[[#This Row],[  VALOR UNITARIO 2]]*0.19</f>
        <v>21850</v>
      </c>
      <c r="K30" s="29">
        <f>(Tabla1[[#This Row],[  VALOR UNITARIO 2]]+Tabla1[[#This Row],[IVA 19% 2]])*Tabla1[[#This Row],[CANTIDAD ]]</f>
        <v>1368500</v>
      </c>
      <c r="L30" s="30">
        <v>100000</v>
      </c>
      <c r="M30" s="29">
        <f>Tabla1[[#This Row],[VALOR   UNITARIO ]]*0.19</f>
        <v>19000</v>
      </c>
      <c r="N30" s="29">
        <f>(Tabla1[[#This Row],[VALOR   UNITARIO ]]+Tabla1[[#This Row],[IVA  19%  ]])*Tabla1[[#This Row],[CANTIDAD ]]</f>
        <v>1190000</v>
      </c>
      <c r="O30" s="30">
        <f>ROUND(AVERAGE(Tabla1[[#This Row],[VALOR  TOTAL ]],Tabla1[[#This Row],[VALOR TOTAL 3]],Tabla1[[#This Row],[VALOR TOTAL ]]),0)</f>
        <v>1328833</v>
      </c>
      <c r="P30" s="44">
        <f>ROUND(Tabla1[[#This Row],[PROMEDIO ]]/Tabla1[[#This Row],[CANTIDAD ]],0)</f>
        <v>132883</v>
      </c>
    </row>
    <row r="31" spans="2:16" x14ac:dyDescent="0.3">
      <c r="B31" s="2">
        <v>26</v>
      </c>
      <c r="C31" s="5" t="s">
        <v>45</v>
      </c>
      <c r="D31" s="2" t="s">
        <v>19</v>
      </c>
      <c r="E31" s="2">
        <v>10</v>
      </c>
      <c r="F31" s="15">
        <v>120000</v>
      </c>
      <c r="G31" s="17">
        <f>Tabla1[[#This Row],[VALOR UNITARIO ]]*0.19</f>
        <v>22800</v>
      </c>
      <c r="H31" s="14">
        <f>(Tabla1[[#This Row],[VALOR UNITARIO ]]+Tabla1[[#This Row],[IVA 19% ]])*Tabla1[[#This Row],[CANTIDAD ]]</f>
        <v>1428000</v>
      </c>
      <c r="I31" s="17">
        <v>115000</v>
      </c>
      <c r="J31" s="29">
        <f>Tabla1[[#This Row],[  VALOR UNITARIO 2]]*0.19</f>
        <v>21850</v>
      </c>
      <c r="K31" s="29">
        <f>(Tabla1[[#This Row],[  VALOR UNITARIO 2]]+Tabla1[[#This Row],[IVA 19% 2]])*Tabla1[[#This Row],[CANTIDAD ]]</f>
        <v>1368500</v>
      </c>
      <c r="L31" s="30">
        <v>100000</v>
      </c>
      <c r="M31" s="29">
        <f>Tabla1[[#This Row],[VALOR   UNITARIO ]]*0.19</f>
        <v>19000</v>
      </c>
      <c r="N31" s="29">
        <f>(Tabla1[[#This Row],[VALOR   UNITARIO ]]+Tabla1[[#This Row],[IVA  19%  ]])*Tabla1[[#This Row],[CANTIDAD ]]</f>
        <v>1190000</v>
      </c>
      <c r="O31" s="30">
        <f>ROUND(AVERAGE(Tabla1[[#This Row],[VALOR  TOTAL ]],Tabla1[[#This Row],[VALOR TOTAL 3]],Tabla1[[#This Row],[VALOR TOTAL ]]),0)</f>
        <v>1328833</v>
      </c>
      <c r="P31" s="44">
        <f>ROUND(Tabla1[[#This Row],[PROMEDIO ]]/Tabla1[[#This Row],[CANTIDAD ]],0)</f>
        <v>132883</v>
      </c>
    </row>
    <row r="32" spans="2:16" x14ac:dyDescent="0.3">
      <c r="B32" s="2">
        <v>27</v>
      </c>
      <c r="C32" s="5" t="s">
        <v>46</v>
      </c>
      <c r="D32" s="2" t="s">
        <v>19</v>
      </c>
      <c r="E32" s="2">
        <v>10</v>
      </c>
      <c r="F32" s="15">
        <v>50000</v>
      </c>
      <c r="G32" s="17">
        <f>Tabla1[[#This Row],[VALOR UNITARIO ]]*0.19</f>
        <v>9500</v>
      </c>
      <c r="H32" s="14">
        <f>(Tabla1[[#This Row],[VALOR UNITARIO ]]+Tabla1[[#This Row],[IVA 19% ]])*Tabla1[[#This Row],[CANTIDAD ]]</f>
        <v>595000</v>
      </c>
      <c r="I32" s="17">
        <v>40000</v>
      </c>
      <c r="J32" s="29">
        <f>Tabla1[[#This Row],[  VALOR UNITARIO 2]]*0.19</f>
        <v>7600</v>
      </c>
      <c r="K32" s="29">
        <f>(Tabla1[[#This Row],[  VALOR UNITARIO 2]]+Tabla1[[#This Row],[IVA 19% 2]])*Tabla1[[#This Row],[CANTIDAD ]]</f>
        <v>476000</v>
      </c>
      <c r="L32" s="30">
        <v>60000</v>
      </c>
      <c r="M32" s="29">
        <f>Tabla1[[#This Row],[VALOR   UNITARIO ]]*0.19</f>
        <v>11400</v>
      </c>
      <c r="N32" s="29">
        <f>(Tabla1[[#This Row],[VALOR   UNITARIO ]]+Tabla1[[#This Row],[IVA  19%  ]])*Tabla1[[#This Row],[CANTIDAD ]]</f>
        <v>714000</v>
      </c>
      <c r="O32" s="30">
        <f>ROUND(AVERAGE(Tabla1[[#This Row],[VALOR  TOTAL ]],Tabla1[[#This Row],[VALOR TOTAL 3]],Tabla1[[#This Row],[VALOR TOTAL ]]),0)</f>
        <v>595000</v>
      </c>
      <c r="P32" s="44">
        <f>ROUND(Tabla1[[#This Row],[PROMEDIO ]]/Tabla1[[#This Row],[CANTIDAD ]],0)</f>
        <v>59500</v>
      </c>
    </row>
    <row r="33" spans="2:16" x14ac:dyDescent="0.3">
      <c r="B33" s="2">
        <v>28</v>
      </c>
      <c r="C33" s="5" t="s">
        <v>47</v>
      </c>
      <c r="D33" s="2" t="s">
        <v>19</v>
      </c>
      <c r="E33" s="2">
        <v>10</v>
      </c>
      <c r="F33" s="15">
        <v>50000</v>
      </c>
      <c r="G33" s="17">
        <f>Tabla1[[#This Row],[VALOR UNITARIO ]]*0.19</f>
        <v>9500</v>
      </c>
      <c r="H33" s="14">
        <f>(Tabla1[[#This Row],[VALOR UNITARIO ]]+Tabla1[[#This Row],[IVA 19% ]])*Tabla1[[#This Row],[CANTIDAD ]]</f>
        <v>595000</v>
      </c>
      <c r="I33" s="17">
        <v>40000</v>
      </c>
      <c r="J33" s="29">
        <f>Tabla1[[#This Row],[  VALOR UNITARIO 2]]*0.19</f>
        <v>7600</v>
      </c>
      <c r="K33" s="29">
        <f>(Tabla1[[#This Row],[  VALOR UNITARIO 2]]+Tabla1[[#This Row],[IVA 19% 2]])*Tabla1[[#This Row],[CANTIDAD ]]</f>
        <v>476000</v>
      </c>
      <c r="L33" s="30">
        <v>60000</v>
      </c>
      <c r="M33" s="29">
        <f>Tabla1[[#This Row],[VALOR   UNITARIO ]]*0.19</f>
        <v>11400</v>
      </c>
      <c r="N33" s="29">
        <f>(Tabla1[[#This Row],[VALOR   UNITARIO ]]+Tabla1[[#This Row],[IVA  19%  ]])*Tabla1[[#This Row],[CANTIDAD ]]</f>
        <v>714000</v>
      </c>
      <c r="O33" s="30">
        <f>ROUND(AVERAGE(Tabla1[[#This Row],[VALOR  TOTAL ]],Tabla1[[#This Row],[VALOR TOTAL 3]],Tabla1[[#This Row],[VALOR TOTAL ]]),0)</f>
        <v>595000</v>
      </c>
      <c r="P33" s="44">
        <f>ROUND(Tabla1[[#This Row],[PROMEDIO ]]/Tabla1[[#This Row],[CANTIDAD ]],0)</f>
        <v>59500</v>
      </c>
    </row>
    <row r="34" spans="2:16" x14ac:dyDescent="0.3">
      <c r="B34" s="2">
        <v>29</v>
      </c>
      <c r="C34" s="5" t="s">
        <v>48</v>
      </c>
      <c r="D34" s="2" t="s">
        <v>19</v>
      </c>
      <c r="E34" s="2">
        <v>10</v>
      </c>
      <c r="F34" s="15">
        <v>50000</v>
      </c>
      <c r="G34" s="17">
        <f>Tabla1[[#This Row],[VALOR UNITARIO ]]*0.19</f>
        <v>9500</v>
      </c>
      <c r="H34" s="14">
        <f>(Tabla1[[#This Row],[VALOR UNITARIO ]]+Tabla1[[#This Row],[IVA 19% ]])*Tabla1[[#This Row],[CANTIDAD ]]</f>
        <v>595000</v>
      </c>
      <c r="I34" s="17">
        <v>40000</v>
      </c>
      <c r="J34" s="29">
        <f>Tabla1[[#This Row],[  VALOR UNITARIO 2]]*0.19</f>
        <v>7600</v>
      </c>
      <c r="K34" s="29">
        <f>(Tabla1[[#This Row],[  VALOR UNITARIO 2]]+Tabla1[[#This Row],[IVA 19% 2]])*Tabla1[[#This Row],[CANTIDAD ]]</f>
        <v>476000</v>
      </c>
      <c r="L34" s="30">
        <v>60000</v>
      </c>
      <c r="M34" s="29">
        <f>Tabla1[[#This Row],[VALOR   UNITARIO ]]*0.19</f>
        <v>11400</v>
      </c>
      <c r="N34" s="29">
        <f>(Tabla1[[#This Row],[VALOR   UNITARIO ]]+Tabla1[[#This Row],[IVA  19%  ]])*Tabla1[[#This Row],[CANTIDAD ]]</f>
        <v>714000</v>
      </c>
      <c r="O34" s="30">
        <f>ROUND(AVERAGE(Tabla1[[#This Row],[VALOR  TOTAL ]],Tabla1[[#This Row],[VALOR TOTAL 3]],Tabla1[[#This Row],[VALOR TOTAL ]]),0)</f>
        <v>595000</v>
      </c>
      <c r="P34" s="44">
        <f>ROUND(Tabla1[[#This Row],[PROMEDIO ]]/Tabla1[[#This Row],[CANTIDAD ]],0)</f>
        <v>59500</v>
      </c>
    </row>
    <row r="35" spans="2:16" ht="22.8" x14ac:dyDescent="0.3">
      <c r="B35" s="2">
        <v>30</v>
      </c>
      <c r="C35" s="5" t="s">
        <v>49</v>
      </c>
      <c r="D35" s="3" t="s">
        <v>19</v>
      </c>
      <c r="E35" s="2">
        <v>6</v>
      </c>
      <c r="F35" s="15">
        <v>100000</v>
      </c>
      <c r="G35" s="17">
        <f>Tabla1[[#This Row],[VALOR UNITARIO ]]*0.19</f>
        <v>19000</v>
      </c>
      <c r="H35" s="14">
        <f>(Tabla1[[#This Row],[VALOR UNITARIO ]]+Tabla1[[#This Row],[IVA 19% ]])*Tabla1[[#This Row],[CANTIDAD ]]</f>
        <v>714000</v>
      </c>
      <c r="I35" s="17">
        <v>130000</v>
      </c>
      <c r="J35" s="29">
        <f>Tabla1[[#This Row],[  VALOR UNITARIO 2]]*0.19</f>
        <v>24700</v>
      </c>
      <c r="K35" s="29">
        <f>(Tabla1[[#This Row],[  VALOR UNITARIO 2]]+Tabla1[[#This Row],[IVA 19% 2]])*Tabla1[[#This Row],[CANTIDAD ]]</f>
        <v>928200</v>
      </c>
      <c r="L35" s="30">
        <v>145000</v>
      </c>
      <c r="M35" s="29">
        <f>Tabla1[[#This Row],[VALOR   UNITARIO ]]*0.19</f>
        <v>27550</v>
      </c>
      <c r="N35" s="29">
        <f>(Tabla1[[#This Row],[VALOR   UNITARIO ]]+Tabla1[[#This Row],[IVA  19%  ]])*Tabla1[[#This Row],[CANTIDAD ]]</f>
        <v>1035300</v>
      </c>
      <c r="O35" s="30">
        <f>ROUND(AVERAGE(Tabla1[[#This Row],[VALOR  TOTAL ]],Tabla1[[#This Row],[VALOR TOTAL 3]],Tabla1[[#This Row],[VALOR TOTAL ]]),0)</f>
        <v>892500</v>
      </c>
      <c r="P35" s="44">
        <f>ROUND(Tabla1[[#This Row],[PROMEDIO ]]/Tabla1[[#This Row],[CANTIDAD ]],0)</f>
        <v>148750</v>
      </c>
    </row>
    <row r="36" spans="2:16" x14ac:dyDescent="0.3">
      <c r="B36" s="2">
        <v>31</v>
      </c>
      <c r="C36" s="9" t="s">
        <v>50</v>
      </c>
      <c r="D36" s="3" t="s">
        <v>19</v>
      </c>
      <c r="E36" s="2">
        <v>6</v>
      </c>
      <c r="F36" s="15">
        <v>900000</v>
      </c>
      <c r="G36" s="17">
        <f>Tabla1[[#This Row],[VALOR UNITARIO ]]*0.19</f>
        <v>171000</v>
      </c>
      <c r="H36" s="14">
        <f>(Tabla1[[#This Row],[VALOR UNITARIO ]]+Tabla1[[#This Row],[IVA 19% ]])*Tabla1[[#This Row],[CANTIDAD ]]</f>
        <v>6426000</v>
      </c>
      <c r="I36" s="17">
        <v>738000</v>
      </c>
      <c r="J36" s="29">
        <f>Tabla1[[#This Row],[  VALOR UNITARIO 2]]*0.19</f>
        <v>140220</v>
      </c>
      <c r="K36" s="29">
        <f>(Tabla1[[#This Row],[  VALOR UNITARIO 2]]+Tabla1[[#This Row],[IVA 19% 2]])*Tabla1[[#This Row],[CANTIDAD ]]</f>
        <v>5269320</v>
      </c>
      <c r="L36" s="30">
        <v>800000</v>
      </c>
      <c r="M36" s="29">
        <f>Tabla1[[#This Row],[VALOR   UNITARIO ]]*0.19</f>
        <v>152000</v>
      </c>
      <c r="N36" s="29">
        <f>(Tabla1[[#This Row],[VALOR   UNITARIO ]]+Tabla1[[#This Row],[IVA  19%  ]])*Tabla1[[#This Row],[CANTIDAD ]]</f>
        <v>5712000</v>
      </c>
      <c r="O36" s="30">
        <f>ROUND(AVERAGE(Tabla1[[#This Row],[VALOR  TOTAL ]],Tabla1[[#This Row],[VALOR TOTAL 3]],Tabla1[[#This Row],[VALOR TOTAL ]]),0)</f>
        <v>5802440</v>
      </c>
      <c r="P36" s="44">
        <f>ROUND(Tabla1[[#This Row],[PROMEDIO ]]/Tabla1[[#This Row],[CANTIDAD ]],0)</f>
        <v>967073</v>
      </c>
    </row>
    <row r="37" spans="2:16" x14ac:dyDescent="0.3">
      <c r="B37" s="2">
        <v>32</v>
      </c>
      <c r="C37" s="9" t="s">
        <v>51</v>
      </c>
      <c r="D37" s="3" t="s">
        <v>19</v>
      </c>
      <c r="E37" s="2">
        <v>1</v>
      </c>
      <c r="F37" s="15">
        <v>190000</v>
      </c>
      <c r="G37" s="17">
        <f>Tabla1[[#This Row],[VALOR UNITARIO ]]*0.19</f>
        <v>36100</v>
      </c>
      <c r="H37" s="14">
        <f>(Tabla1[[#This Row],[VALOR UNITARIO ]]+Tabla1[[#This Row],[IVA 19% ]])*Tabla1[[#This Row],[CANTIDAD ]]</f>
        <v>226100</v>
      </c>
      <c r="I37" s="17">
        <v>155800</v>
      </c>
      <c r="J37" s="29">
        <f>Tabla1[[#This Row],[  VALOR UNITARIO 2]]*0.19</f>
        <v>29602</v>
      </c>
      <c r="K37" s="29">
        <f>(Tabla1[[#This Row],[  VALOR UNITARIO 2]]+Tabla1[[#This Row],[IVA 19% 2]])*Tabla1[[#This Row],[CANTIDAD ]]</f>
        <v>185402</v>
      </c>
      <c r="L37" s="30">
        <v>130000</v>
      </c>
      <c r="M37" s="29">
        <f>Tabla1[[#This Row],[VALOR   UNITARIO ]]*0.19</f>
        <v>24700</v>
      </c>
      <c r="N37" s="29">
        <f>(Tabla1[[#This Row],[VALOR   UNITARIO ]]+Tabla1[[#This Row],[IVA  19%  ]])*Tabla1[[#This Row],[CANTIDAD ]]</f>
        <v>154700</v>
      </c>
      <c r="O37" s="30">
        <f>ROUND(AVERAGE(Tabla1[[#This Row],[VALOR  TOTAL ]],Tabla1[[#This Row],[VALOR TOTAL 3]],Tabla1[[#This Row],[VALOR TOTAL ]]),0)</f>
        <v>188734</v>
      </c>
      <c r="P37" s="44">
        <f>ROUND(Tabla1[[#This Row],[PROMEDIO ]]/Tabla1[[#This Row],[CANTIDAD ]],0)</f>
        <v>188734</v>
      </c>
    </row>
    <row r="38" spans="2:16" x14ac:dyDescent="0.3">
      <c r="B38" s="2">
        <v>33</v>
      </c>
      <c r="C38" s="5" t="s">
        <v>52</v>
      </c>
      <c r="D38" s="2" t="s">
        <v>19</v>
      </c>
      <c r="E38" s="2">
        <v>10</v>
      </c>
      <c r="F38" s="15">
        <v>160000</v>
      </c>
      <c r="G38" s="17">
        <f>Tabla1[[#This Row],[VALOR UNITARIO ]]*0.19</f>
        <v>30400</v>
      </c>
      <c r="H38" s="14">
        <f>(Tabla1[[#This Row],[VALOR UNITARIO ]]+Tabla1[[#This Row],[IVA 19% ]])*Tabla1[[#This Row],[CANTIDAD ]]</f>
        <v>1904000</v>
      </c>
      <c r="I38" s="17">
        <v>177200</v>
      </c>
      <c r="J38" s="29">
        <f>Tabla1[[#This Row],[  VALOR UNITARIO 2]]*0.19</f>
        <v>33668</v>
      </c>
      <c r="K38" s="29">
        <f>(Tabla1[[#This Row],[  VALOR UNITARIO 2]]+Tabla1[[#This Row],[IVA 19% 2]])*Tabla1[[#This Row],[CANTIDAD ]]</f>
        <v>2108680</v>
      </c>
      <c r="L38" s="30">
        <v>150000</v>
      </c>
      <c r="M38" s="29">
        <f>Tabla1[[#This Row],[VALOR   UNITARIO ]]*0.19</f>
        <v>28500</v>
      </c>
      <c r="N38" s="29">
        <f>(Tabla1[[#This Row],[VALOR   UNITARIO ]]+Tabla1[[#This Row],[IVA  19%  ]])*Tabla1[[#This Row],[CANTIDAD ]]</f>
        <v>1785000</v>
      </c>
      <c r="O38" s="30">
        <f>ROUND(AVERAGE(Tabla1[[#This Row],[VALOR  TOTAL ]],Tabla1[[#This Row],[VALOR TOTAL 3]],Tabla1[[#This Row],[VALOR TOTAL ]]),0)</f>
        <v>1932560</v>
      </c>
      <c r="P38" s="44">
        <f>ROUND(Tabla1[[#This Row],[PROMEDIO ]]/Tabla1[[#This Row],[CANTIDAD ]],0)</f>
        <v>193256</v>
      </c>
    </row>
    <row r="39" spans="2:16" x14ac:dyDescent="0.3">
      <c r="B39" s="2">
        <v>34</v>
      </c>
      <c r="C39" s="5" t="s">
        <v>53</v>
      </c>
      <c r="D39" s="2" t="s">
        <v>19</v>
      </c>
      <c r="E39" s="2">
        <v>10</v>
      </c>
      <c r="F39" s="15">
        <v>160000</v>
      </c>
      <c r="G39" s="17">
        <f>Tabla1[[#This Row],[VALOR UNITARIO ]]*0.19</f>
        <v>30400</v>
      </c>
      <c r="H39" s="14">
        <f>(Tabla1[[#This Row],[VALOR UNITARIO ]]+Tabla1[[#This Row],[IVA 19% ]])*Tabla1[[#This Row],[CANTIDAD ]]</f>
        <v>1904000</v>
      </c>
      <c r="I39" s="17">
        <v>177200</v>
      </c>
      <c r="J39" s="29">
        <f>Tabla1[[#This Row],[  VALOR UNITARIO 2]]*0.19</f>
        <v>33668</v>
      </c>
      <c r="K39" s="29">
        <f>(Tabla1[[#This Row],[  VALOR UNITARIO 2]]+Tabla1[[#This Row],[IVA 19% 2]])*Tabla1[[#This Row],[CANTIDAD ]]</f>
        <v>2108680</v>
      </c>
      <c r="L39" s="30">
        <v>150000</v>
      </c>
      <c r="M39" s="29">
        <f>Tabla1[[#This Row],[VALOR   UNITARIO ]]*0.19</f>
        <v>28500</v>
      </c>
      <c r="N39" s="29">
        <f>(Tabla1[[#This Row],[VALOR   UNITARIO ]]+Tabla1[[#This Row],[IVA  19%  ]])*Tabla1[[#This Row],[CANTIDAD ]]</f>
        <v>1785000</v>
      </c>
      <c r="O39" s="30">
        <f>ROUND(AVERAGE(Tabla1[[#This Row],[VALOR  TOTAL ]],Tabla1[[#This Row],[VALOR TOTAL 3]],Tabla1[[#This Row],[VALOR TOTAL ]]),0)</f>
        <v>1932560</v>
      </c>
      <c r="P39" s="44">
        <f>ROUND(Tabla1[[#This Row],[PROMEDIO ]]/Tabla1[[#This Row],[CANTIDAD ]],0)</f>
        <v>193256</v>
      </c>
    </row>
    <row r="40" spans="2:16" x14ac:dyDescent="0.3">
      <c r="B40" s="2">
        <v>35</v>
      </c>
      <c r="C40" s="5" t="s">
        <v>54</v>
      </c>
      <c r="D40" s="2" t="s">
        <v>19</v>
      </c>
      <c r="E40" s="2">
        <v>10</v>
      </c>
      <c r="F40" s="15">
        <v>160000</v>
      </c>
      <c r="G40" s="17">
        <f>Tabla1[[#This Row],[VALOR UNITARIO ]]*0.19</f>
        <v>30400</v>
      </c>
      <c r="H40" s="14">
        <f>(Tabla1[[#This Row],[VALOR UNITARIO ]]+Tabla1[[#This Row],[IVA 19% ]])*Tabla1[[#This Row],[CANTIDAD ]]</f>
        <v>1904000</v>
      </c>
      <c r="I40" s="17">
        <v>177200</v>
      </c>
      <c r="J40" s="29">
        <f>Tabla1[[#This Row],[  VALOR UNITARIO 2]]*0.19</f>
        <v>33668</v>
      </c>
      <c r="K40" s="29">
        <f>(Tabla1[[#This Row],[  VALOR UNITARIO 2]]+Tabla1[[#This Row],[IVA 19% 2]])*Tabla1[[#This Row],[CANTIDAD ]]</f>
        <v>2108680</v>
      </c>
      <c r="L40" s="30">
        <v>150000</v>
      </c>
      <c r="M40" s="29">
        <f>Tabla1[[#This Row],[VALOR   UNITARIO ]]*0.19</f>
        <v>28500</v>
      </c>
      <c r="N40" s="29">
        <f>(Tabla1[[#This Row],[VALOR   UNITARIO ]]+Tabla1[[#This Row],[IVA  19%  ]])*Tabla1[[#This Row],[CANTIDAD ]]</f>
        <v>1785000</v>
      </c>
      <c r="O40" s="30">
        <f>ROUND(AVERAGE(Tabla1[[#This Row],[VALOR  TOTAL ]],Tabla1[[#This Row],[VALOR TOTAL 3]],Tabla1[[#This Row],[VALOR TOTAL ]]),0)</f>
        <v>1932560</v>
      </c>
      <c r="P40" s="44">
        <f>ROUND(Tabla1[[#This Row],[PROMEDIO ]]/Tabla1[[#This Row],[CANTIDAD ]],0)</f>
        <v>193256</v>
      </c>
    </row>
    <row r="41" spans="2:16" x14ac:dyDescent="0.3">
      <c r="B41" s="2">
        <v>36</v>
      </c>
      <c r="C41" s="9" t="s">
        <v>55</v>
      </c>
      <c r="D41" s="3" t="s">
        <v>19</v>
      </c>
      <c r="E41" s="2">
        <v>10</v>
      </c>
      <c r="F41" s="15">
        <v>375000</v>
      </c>
      <c r="G41" s="17">
        <f>Tabla1[[#This Row],[VALOR UNITARIO ]]*0.19</f>
        <v>71250</v>
      </c>
      <c r="H41" s="14">
        <f>(Tabla1[[#This Row],[VALOR UNITARIO ]]+Tabla1[[#This Row],[IVA 19% ]])*Tabla1[[#This Row],[CANTIDAD ]]</f>
        <v>4462500</v>
      </c>
      <c r="I41" s="17">
        <v>307500</v>
      </c>
      <c r="J41" s="29">
        <f>Tabla1[[#This Row],[  VALOR UNITARIO 2]]*0.19</f>
        <v>58425</v>
      </c>
      <c r="K41" s="29">
        <f>(Tabla1[[#This Row],[  VALOR UNITARIO 2]]+Tabla1[[#This Row],[IVA 19% 2]])*Tabla1[[#This Row],[CANTIDAD ]]</f>
        <v>3659250</v>
      </c>
      <c r="L41" s="30">
        <v>310000</v>
      </c>
      <c r="M41" s="29">
        <f>Tabla1[[#This Row],[VALOR   UNITARIO ]]*0.19</f>
        <v>58900</v>
      </c>
      <c r="N41" s="29">
        <f>(Tabla1[[#This Row],[VALOR   UNITARIO ]]+Tabla1[[#This Row],[IVA  19%  ]])*Tabla1[[#This Row],[CANTIDAD ]]</f>
        <v>3689000</v>
      </c>
      <c r="O41" s="30">
        <f>ROUND(AVERAGE(Tabla1[[#This Row],[VALOR  TOTAL ]],Tabla1[[#This Row],[VALOR TOTAL 3]],Tabla1[[#This Row],[VALOR TOTAL ]]),0)</f>
        <v>3936917</v>
      </c>
      <c r="P41" s="44">
        <f>ROUND(Tabla1[[#This Row],[PROMEDIO ]]/Tabla1[[#This Row],[CANTIDAD ]],0)</f>
        <v>393692</v>
      </c>
    </row>
    <row r="42" spans="2:16" ht="16.5" customHeight="1" x14ac:dyDescent="0.3">
      <c r="B42" s="2">
        <v>37</v>
      </c>
      <c r="C42" s="9" t="s">
        <v>56</v>
      </c>
      <c r="D42" s="3" t="s">
        <v>19</v>
      </c>
      <c r="E42" s="2">
        <v>4</v>
      </c>
      <c r="F42" s="15">
        <v>1650000</v>
      </c>
      <c r="G42" s="17">
        <f>Tabla1[[#This Row],[VALOR UNITARIO ]]*0.19</f>
        <v>313500</v>
      </c>
      <c r="H42" s="14">
        <f>(Tabla1[[#This Row],[VALOR UNITARIO ]]+Tabla1[[#This Row],[IVA 19% ]])*Tabla1[[#This Row],[CANTIDAD ]]</f>
        <v>7854000</v>
      </c>
      <c r="I42" s="17">
        <v>1353000</v>
      </c>
      <c r="J42" s="29">
        <f>Tabla1[[#This Row],[  VALOR UNITARIO 2]]*0.19</f>
        <v>257070</v>
      </c>
      <c r="K42" s="29">
        <f>(Tabla1[[#This Row],[  VALOR UNITARIO 2]]+Tabla1[[#This Row],[IVA 19% 2]])*Tabla1[[#This Row],[CANTIDAD ]]</f>
        <v>6440280</v>
      </c>
      <c r="L42" s="30">
        <v>1200000</v>
      </c>
      <c r="M42" s="29">
        <f>Tabla1[[#This Row],[VALOR   UNITARIO ]]*0.19</f>
        <v>228000</v>
      </c>
      <c r="N42" s="29">
        <f>(Tabla1[[#This Row],[VALOR   UNITARIO ]]+Tabla1[[#This Row],[IVA  19%  ]])*Tabla1[[#This Row],[CANTIDAD ]]</f>
        <v>5712000</v>
      </c>
      <c r="O42" s="30">
        <f>ROUND(AVERAGE(Tabla1[[#This Row],[VALOR  TOTAL ]],Tabla1[[#This Row],[VALOR TOTAL 3]],Tabla1[[#This Row],[VALOR TOTAL ]]),0)</f>
        <v>6668760</v>
      </c>
      <c r="P42" s="44">
        <f>ROUND(Tabla1[[#This Row],[PROMEDIO ]]/Tabla1[[#This Row],[CANTIDAD ]],0)</f>
        <v>1667190</v>
      </c>
    </row>
    <row r="43" spans="2:16" ht="16.5" customHeight="1" x14ac:dyDescent="0.3">
      <c r="B43" s="2">
        <v>38</v>
      </c>
      <c r="C43" s="13" t="s">
        <v>57</v>
      </c>
      <c r="D43" s="2" t="s">
        <v>19</v>
      </c>
      <c r="E43" s="2">
        <v>10</v>
      </c>
      <c r="F43" s="15">
        <v>275000</v>
      </c>
      <c r="G43" s="17">
        <f>Tabla1[[#This Row],[VALOR UNITARIO ]]*0.19</f>
        <v>52250</v>
      </c>
      <c r="H43" s="14">
        <f>(Tabla1[[#This Row],[VALOR UNITARIO ]]+Tabla1[[#This Row],[IVA 19% ]])*Tabla1[[#This Row],[CANTIDAD ]]</f>
        <v>3272500</v>
      </c>
      <c r="I43" s="17">
        <v>300000</v>
      </c>
      <c r="J43" s="29">
        <f>Tabla1[[#This Row],[  VALOR UNITARIO 2]]*0.19</f>
        <v>57000</v>
      </c>
      <c r="K43" s="29">
        <f>(Tabla1[[#This Row],[  VALOR UNITARIO 2]]+Tabla1[[#This Row],[IVA 19% 2]])*Tabla1[[#This Row],[CANTIDAD ]]</f>
        <v>3570000</v>
      </c>
      <c r="L43" s="30">
        <v>250000</v>
      </c>
      <c r="M43" s="29">
        <f>Tabla1[[#This Row],[VALOR   UNITARIO ]]*0.19</f>
        <v>47500</v>
      </c>
      <c r="N43" s="29">
        <f>(Tabla1[[#This Row],[VALOR   UNITARIO ]]+Tabla1[[#This Row],[IVA  19%  ]])*Tabla1[[#This Row],[CANTIDAD ]]</f>
        <v>2975000</v>
      </c>
      <c r="O43" s="30">
        <f>ROUND(AVERAGE(Tabla1[[#This Row],[VALOR  TOTAL ]],Tabla1[[#This Row],[VALOR TOTAL 3]],Tabla1[[#This Row],[VALOR TOTAL ]]),0)</f>
        <v>3272500</v>
      </c>
      <c r="P43" s="44">
        <f>ROUND(Tabla1[[#This Row],[PROMEDIO ]]/Tabla1[[#This Row],[CANTIDAD ]],0)</f>
        <v>327250</v>
      </c>
    </row>
    <row r="44" spans="2:16" ht="16.5" customHeight="1" x14ac:dyDescent="0.3">
      <c r="B44" s="2">
        <v>39</v>
      </c>
      <c r="C44" s="5" t="s">
        <v>58</v>
      </c>
      <c r="D44" s="2" t="s">
        <v>19</v>
      </c>
      <c r="E44" s="2">
        <v>10</v>
      </c>
      <c r="F44" s="15">
        <v>150000</v>
      </c>
      <c r="G44" s="17">
        <f>Tabla1[[#This Row],[VALOR UNITARIO ]]*0.19</f>
        <v>28500</v>
      </c>
      <c r="H44" s="14">
        <f>(Tabla1[[#This Row],[VALOR UNITARIO ]]+Tabla1[[#This Row],[IVA 19% ]])*Tabla1[[#This Row],[CANTIDAD ]]</f>
        <v>1785000</v>
      </c>
      <c r="I44" s="17">
        <v>185000</v>
      </c>
      <c r="J44" s="29">
        <f>Tabla1[[#This Row],[  VALOR UNITARIO 2]]*0.19</f>
        <v>35150</v>
      </c>
      <c r="K44" s="29">
        <f>(Tabla1[[#This Row],[  VALOR UNITARIO 2]]+Tabla1[[#This Row],[IVA 19% 2]])*Tabla1[[#This Row],[CANTIDAD ]]</f>
        <v>2201500</v>
      </c>
      <c r="L44" s="30">
        <v>170000</v>
      </c>
      <c r="M44" s="29">
        <f>Tabla1[[#This Row],[VALOR   UNITARIO ]]*0.19</f>
        <v>32300</v>
      </c>
      <c r="N44" s="29">
        <f>(Tabla1[[#This Row],[VALOR   UNITARIO ]]+Tabla1[[#This Row],[IVA  19%  ]])*Tabla1[[#This Row],[CANTIDAD ]]</f>
        <v>2023000</v>
      </c>
      <c r="O44" s="30">
        <f>ROUND(AVERAGE(Tabla1[[#This Row],[VALOR  TOTAL ]],Tabla1[[#This Row],[VALOR TOTAL 3]],Tabla1[[#This Row],[VALOR TOTAL ]]),0)</f>
        <v>2003167</v>
      </c>
      <c r="P44" s="44">
        <f>ROUND(Tabla1[[#This Row],[PROMEDIO ]]/Tabla1[[#This Row],[CANTIDAD ]],0)</f>
        <v>200317</v>
      </c>
    </row>
    <row r="45" spans="2:16" x14ac:dyDescent="0.3">
      <c r="B45" s="2">
        <v>40</v>
      </c>
      <c r="C45" s="5" t="s">
        <v>59</v>
      </c>
      <c r="D45" s="2" t="s">
        <v>19</v>
      </c>
      <c r="E45" s="2">
        <v>10</v>
      </c>
      <c r="F45" s="15">
        <v>150000</v>
      </c>
      <c r="G45" s="17">
        <f>Tabla1[[#This Row],[VALOR UNITARIO ]]*0.19</f>
        <v>28500</v>
      </c>
      <c r="H45" s="14">
        <f>(Tabla1[[#This Row],[VALOR UNITARIO ]]+Tabla1[[#This Row],[IVA 19% ]])*Tabla1[[#This Row],[CANTIDAD ]]</f>
        <v>1785000</v>
      </c>
      <c r="I45" s="17">
        <v>185000</v>
      </c>
      <c r="J45" s="29">
        <f>Tabla1[[#This Row],[  VALOR UNITARIO 2]]*0.19</f>
        <v>35150</v>
      </c>
      <c r="K45" s="29">
        <f>(Tabla1[[#This Row],[  VALOR UNITARIO 2]]+Tabla1[[#This Row],[IVA 19% 2]])*Tabla1[[#This Row],[CANTIDAD ]]</f>
        <v>2201500</v>
      </c>
      <c r="L45" s="30">
        <v>170000</v>
      </c>
      <c r="M45" s="29">
        <f>Tabla1[[#This Row],[VALOR   UNITARIO ]]*0.19</f>
        <v>32300</v>
      </c>
      <c r="N45" s="29">
        <f>(Tabla1[[#This Row],[VALOR   UNITARIO ]]+Tabla1[[#This Row],[IVA  19%  ]])*Tabla1[[#This Row],[CANTIDAD ]]</f>
        <v>2023000</v>
      </c>
      <c r="O45" s="30">
        <f>ROUND(AVERAGE(Tabla1[[#This Row],[VALOR  TOTAL ]],Tabla1[[#This Row],[VALOR TOTAL 3]],Tabla1[[#This Row],[VALOR TOTAL ]]),0)</f>
        <v>2003167</v>
      </c>
      <c r="P45" s="44">
        <f>ROUND(Tabla1[[#This Row],[PROMEDIO ]]/Tabla1[[#This Row],[CANTIDAD ]],0)</f>
        <v>200317</v>
      </c>
    </row>
    <row r="46" spans="2:16" x14ac:dyDescent="0.3">
      <c r="B46" s="2">
        <v>41</v>
      </c>
      <c r="C46" s="5" t="s">
        <v>60</v>
      </c>
      <c r="D46" s="2" t="s">
        <v>19</v>
      </c>
      <c r="E46" s="2">
        <v>10</v>
      </c>
      <c r="F46" s="15">
        <v>150000</v>
      </c>
      <c r="G46" s="17">
        <f>Tabla1[[#This Row],[VALOR UNITARIO ]]*0.19</f>
        <v>28500</v>
      </c>
      <c r="H46" s="14">
        <f>(Tabla1[[#This Row],[VALOR UNITARIO ]]+Tabla1[[#This Row],[IVA 19% ]])*Tabla1[[#This Row],[CANTIDAD ]]</f>
        <v>1785000</v>
      </c>
      <c r="I46" s="17">
        <v>185000</v>
      </c>
      <c r="J46" s="29">
        <f>Tabla1[[#This Row],[  VALOR UNITARIO 2]]*0.19</f>
        <v>35150</v>
      </c>
      <c r="K46" s="29">
        <f>(Tabla1[[#This Row],[  VALOR UNITARIO 2]]+Tabla1[[#This Row],[IVA 19% 2]])*Tabla1[[#This Row],[CANTIDAD ]]</f>
        <v>2201500</v>
      </c>
      <c r="L46" s="30">
        <v>170000</v>
      </c>
      <c r="M46" s="29">
        <f>Tabla1[[#This Row],[VALOR   UNITARIO ]]*0.19</f>
        <v>32300</v>
      </c>
      <c r="N46" s="29">
        <f>(Tabla1[[#This Row],[VALOR   UNITARIO ]]+Tabla1[[#This Row],[IVA  19%  ]])*Tabla1[[#This Row],[CANTIDAD ]]</f>
        <v>2023000</v>
      </c>
      <c r="O46" s="30">
        <f>ROUND(AVERAGE(Tabla1[[#This Row],[VALOR  TOTAL ]],Tabla1[[#This Row],[VALOR TOTAL 3]],Tabla1[[#This Row],[VALOR TOTAL ]]),0)</f>
        <v>2003167</v>
      </c>
      <c r="P46" s="44">
        <f>ROUND(Tabla1[[#This Row],[PROMEDIO ]]/Tabla1[[#This Row],[CANTIDAD ]],0)</f>
        <v>200317</v>
      </c>
    </row>
    <row r="47" spans="2:16" x14ac:dyDescent="0.3">
      <c r="B47" s="2">
        <v>42</v>
      </c>
      <c r="C47" s="5" t="s">
        <v>61</v>
      </c>
      <c r="D47" s="2" t="s">
        <v>19</v>
      </c>
      <c r="E47" s="2">
        <v>10</v>
      </c>
      <c r="F47" s="15">
        <v>150000</v>
      </c>
      <c r="G47" s="17">
        <f>Tabla1[[#This Row],[VALOR UNITARIO ]]*0.19</f>
        <v>28500</v>
      </c>
      <c r="H47" s="14">
        <f>(Tabla1[[#This Row],[VALOR UNITARIO ]]+Tabla1[[#This Row],[IVA 19% ]])*Tabla1[[#This Row],[CANTIDAD ]]</f>
        <v>1785000</v>
      </c>
      <c r="I47" s="17">
        <v>185000</v>
      </c>
      <c r="J47" s="29">
        <f>Tabla1[[#This Row],[  VALOR UNITARIO 2]]*0.19</f>
        <v>35150</v>
      </c>
      <c r="K47" s="29">
        <f>(Tabla1[[#This Row],[  VALOR UNITARIO 2]]+Tabla1[[#This Row],[IVA 19% 2]])*Tabla1[[#This Row],[CANTIDAD ]]</f>
        <v>2201500</v>
      </c>
      <c r="L47" s="30">
        <v>170000</v>
      </c>
      <c r="M47" s="29">
        <f>Tabla1[[#This Row],[VALOR   UNITARIO ]]*0.19</f>
        <v>32300</v>
      </c>
      <c r="N47" s="29">
        <f>(Tabla1[[#This Row],[VALOR   UNITARIO ]]+Tabla1[[#This Row],[IVA  19%  ]])*Tabla1[[#This Row],[CANTIDAD ]]</f>
        <v>2023000</v>
      </c>
      <c r="O47" s="30">
        <f>ROUND(AVERAGE(Tabla1[[#This Row],[VALOR  TOTAL ]],Tabla1[[#This Row],[VALOR TOTAL 3]],Tabla1[[#This Row],[VALOR TOTAL ]]),0)</f>
        <v>2003167</v>
      </c>
      <c r="P47" s="44">
        <f>ROUND(Tabla1[[#This Row],[PROMEDIO ]]/Tabla1[[#This Row],[CANTIDAD ]],0)</f>
        <v>200317</v>
      </c>
    </row>
    <row r="48" spans="2:16" x14ac:dyDescent="0.3">
      <c r="B48" s="2">
        <v>43</v>
      </c>
      <c r="C48" s="5" t="s">
        <v>62</v>
      </c>
      <c r="D48" s="2" t="s">
        <v>19</v>
      </c>
      <c r="E48" s="2">
        <v>10</v>
      </c>
      <c r="F48" s="15">
        <v>150000</v>
      </c>
      <c r="G48" s="17">
        <f>Tabla1[[#This Row],[VALOR UNITARIO ]]*0.19</f>
        <v>28500</v>
      </c>
      <c r="H48" s="14">
        <f>(Tabla1[[#This Row],[VALOR UNITARIO ]]+Tabla1[[#This Row],[IVA 19% ]])*Tabla1[[#This Row],[CANTIDAD ]]</f>
        <v>1785000</v>
      </c>
      <c r="I48" s="17">
        <v>185000</v>
      </c>
      <c r="J48" s="29">
        <f>Tabla1[[#This Row],[  VALOR UNITARIO 2]]*0.19</f>
        <v>35150</v>
      </c>
      <c r="K48" s="29">
        <f>(Tabla1[[#This Row],[  VALOR UNITARIO 2]]+Tabla1[[#This Row],[IVA 19% 2]])*Tabla1[[#This Row],[CANTIDAD ]]</f>
        <v>2201500</v>
      </c>
      <c r="L48" s="30">
        <v>170000</v>
      </c>
      <c r="M48" s="29">
        <f>Tabla1[[#This Row],[VALOR   UNITARIO ]]*0.19</f>
        <v>32300</v>
      </c>
      <c r="N48" s="29">
        <f>(Tabla1[[#This Row],[VALOR   UNITARIO ]]+Tabla1[[#This Row],[IVA  19%  ]])*Tabla1[[#This Row],[CANTIDAD ]]</f>
        <v>2023000</v>
      </c>
      <c r="O48" s="30">
        <f>ROUND(AVERAGE(Tabla1[[#This Row],[VALOR  TOTAL ]],Tabla1[[#This Row],[VALOR TOTAL 3]],Tabla1[[#This Row],[VALOR TOTAL ]]),0)</f>
        <v>2003167</v>
      </c>
      <c r="P48" s="44">
        <f>ROUND(Tabla1[[#This Row],[PROMEDIO ]]/Tabla1[[#This Row],[CANTIDAD ]],0)</f>
        <v>200317</v>
      </c>
    </row>
    <row r="49" spans="2:16" x14ac:dyDescent="0.3">
      <c r="B49" s="2">
        <v>44</v>
      </c>
      <c r="C49" s="5" t="s">
        <v>63</v>
      </c>
      <c r="D49" s="2" t="s">
        <v>19</v>
      </c>
      <c r="E49" s="2">
        <v>10</v>
      </c>
      <c r="F49" s="15">
        <v>150000</v>
      </c>
      <c r="G49" s="17">
        <f>Tabla1[[#This Row],[VALOR UNITARIO ]]*0.19</f>
        <v>28500</v>
      </c>
      <c r="H49" s="14">
        <f>(Tabla1[[#This Row],[VALOR UNITARIO ]]+Tabla1[[#This Row],[IVA 19% ]])*Tabla1[[#This Row],[CANTIDAD ]]</f>
        <v>1785000</v>
      </c>
      <c r="I49" s="17">
        <v>185000</v>
      </c>
      <c r="J49" s="29">
        <f>Tabla1[[#This Row],[  VALOR UNITARIO 2]]*0.19</f>
        <v>35150</v>
      </c>
      <c r="K49" s="29">
        <f>(Tabla1[[#This Row],[  VALOR UNITARIO 2]]+Tabla1[[#This Row],[IVA 19% 2]])*Tabla1[[#This Row],[CANTIDAD ]]</f>
        <v>2201500</v>
      </c>
      <c r="L49" s="30">
        <v>170000</v>
      </c>
      <c r="M49" s="29">
        <f>Tabla1[[#This Row],[VALOR   UNITARIO ]]*0.19</f>
        <v>32300</v>
      </c>
      <c r="N49" s="29">
        <f>(Tabla1[[#This Row],[VALOR   UNITARIO ]]+Tabla1[[#This Row],[IVA  19%  ]])*Tabla1[[#This Row],[CANTIDAD ]]</f>
        <v>2023000</v>
      </c>
      <c r="O49" s="30">
        <f>ROUND(AVERAGE(Tabla1[[#This Row],[VALOR  TOTAL ]],Tabla1[[#This Row],[VALOR TOTAL 3]],Tabla1[[#This Row],[VALOR TOTAL ]]),0)</f>
        <v>2003167</v>
      </c>
      <c r="P49" s="44">
        <f>ROUND(Tabla1[[#This Row],[PROMEDIO ]]/Tabla1[[#This Row],[CANTIDAD ]],0)</f>
        <v>200317</v>
      </c>
    </row>
    <row r="50" spans="2:16" x14ac:dyDescent="0.3">
      <c r="B50" s="2">
        <v>45</v>
      </c>
      <c r="C50" s="9" t="s">
        <v>64</v>
      </c>
      <c r="D50" s="3" t="s">
        <v>19</v>
      </c>
      <c r="E50" s="2">
        <v>10</v>
      </c>
      <c r="F50" s="15">
        <v>150000</v>
      </c>
      <c r="G50" s="17">
        <f>Tabla1[[#This Row],[VALOR UNITARIO ]]*0.19</f>
        <v>28500</v>
      </c>
      <c r="H50" s="14">
        <f>(Tabla1[[#This Row],[VALOR UNITARIO ]]+Tabla1[[#This Row],[IVA 19% ]])*Tabla1[[#This Row],[CANTIDAD ]]</f>
        <v>1785000</v>
      </c>
      <c r="I50" s="17">
        <v>185000</v>
      </c>
      <c r="J50" s="29">
        <f>Tabla1[[#This Row],[  VALOR UNITARIO 2]]*0.19</f>
        <v>35150</v>
      </c>
      <c r="K50" s="29">
        <f>(Tabla1[[#This Row],[  VALOR UNITARIO 2]]+Tabla1[[#This Row],[IVA 19% 2]])*Tabla1[[#This Row],[CANTIDAD ]]</f>
        <v>2201500</v>
      </c>
      <c r="L50" s="30">
        <v>170000</v>
      </c>
      <c r="M50" s="29">
        <f>Tabla1[[#This Row],[VALOR   UNITARIO ]]*0.19</f>
        <v>32300</v>
      </c>
      <c r="N50" s="29">
        <f>(Tabla1[[#This Row],[VALOR   UNITARIO ]]+Tabla1[[#This Row],[IVA  19%  ]])*Tabla1[[#This Row],[CANTIDAD ]]</f>
        <v>2023000</v>
      </c>
      <c r="O50" s="30">
        <f>ROUND(AVERAGE(Tabla1[[#This Row],[VALOR  TOTAL ]],Tabla1[[#This Row],[VALOR TOTAL 3]],Tabla1[[#This Row],[VALOR TOTAL ]]),0)</f>
        <v>2003167</v>
      </c>
      <c r="P50" s="44">
        <f>ROUND(Tabla1[[#This Row],[PROMEDIO ]]/Tabla1[[#This Row],[CANTIDAD ]],0)</f>
        <v>200317</v>
      </c>
    </row>
    <row r="51" spans="2:16" x14ac:dyDescent="0.3">
      <c r="B51" s="2">
        <v>46</v>
      </c>
      <c r="C51" s="9" t="s">
        <v>65</v>
      </c>
      <c r="D51" s="3" t="s">
        <v>19</v>
      </c>
      <c r="E51" s="2">
        <v>4</v>
      </c>
      <c r="F51" s="15">
        <v>800000</v>
      </c>
      <c r="G51" s="17">
        <f>Tabla1[[#This Row],[VALOR UNITARIO ]]*0.19</f>
        <v>152000</v>
      </c>
      <c r="H51" s="14">
        <f>(Tabla1[[#This Row],[VALOR UNITARIO ]]+Tabla1[[#This Row],[IVA 19% ]])*Tabla1[[#This Row],[CANTIDAD ]]</f>
        <v>3808000</v>
      </c>
      <c r="I51" s="17">
        <v>1176000</v>
      </c>
      <c r="J51" s="29">
        <f>Tabla1[[#This Row],[  VALOR UNITARIO 2]]*0.19</f>
        <v>223440</v>
      </c>
      <c r="K51" s="29">
        <f>(Tabla1[[#This Row],[  VALOR UNITARIO 2]]+Tabla1[[#This Row],[IVA 19% 2]])*Tabla1[[#This Row],[CANTIDAD ]]</f>
        <v>5597760</v>
      </c>
      <c r="L51" s="30">
        <v>1200000</v>
      </c>
      <c r="M51" s="29">
        <f>Tabla1[[#This Row],[VALOR   UNITARIO ]]*0.19</f>
        <v>228000</v>
      </c>
      <c r="N51" s="29">
        <f>(Tabla1[[#This Row],[VALOR   UNITARIO ]]+Tabla1[[#This Row],[IVA  19%  ]])*Tabla1[[#This Row],[CANTIDAD ]]</f>
        <v>5712000</v>
      </c>
      <c r="O51" s="30">
        <f>ROUND(AVERAGE(Tabla1[[#This Row],[VALOR  TOTAL ]],Tabla1[[#This Row],[VALOR TOTAL 3]],Tabla1[[#This Row],[VALOR TOTAL ]]),0)</f>
        <v>5039253</v>
      </c>
      <c r="P51" s="44">
        <f>ROUND(Tabla1[[#This Row],[PROMEDIO ]]/Tabla1[[#This Row],[CANTIDAD ]],0)</f>
        <v>1259813</v>
      </c>
    </row>
    <row r="52" spans="2:16" ht="22.8" x14ac:dyDescent="0.3">
      <c r="B52" s="2">
        <v>47</v>
      </c>
      <c r="C52" s="5" t="s">
        <v>66</v>
      </c>
      <c r="D52" s="2" t="s">
        <v>19</v>
      </c>
      <c r="E52" s="2">
        <v>4</v>
      </c>
      <c r="F52" s="15">
        <v>900000</v>
      </c>
      <c r="G52" s="17">
        <f>Tabla1[[#This Row],[VALOR UNITARIO ]]*0.19</f>
        <v>171000</v>
      </c>
      <c r="H52" s="14">
        <f>(Tabla1[[#This Row],[VALOR UNITARIO ]]+Tabla1[[#This Row],[IVA 19% ]])*Tabla1[[#This Row],[CANTIDAD ]]</f>
        <v>4284000</v>
      </c>
      <c r="I52" s="17">
        <v>1250000</v>
      </c>
      <c r="J52" s="29">
        <f>Tabla1[[#This Row],[  VALOR UNITARIO 2]]*0.19</f>
        <v>237500</v>
      </c>
      <c r="K52" s="29">
        <f>(Tabla1[[#This Row],[  VALOR UNITARIO 2]]+Tabla1[[#This Row],[IVA 19% 2]])*Tabla1[[#This Row],[CANTIDAD ]]</f>
        <v>5950000</v>
      </c>
      <c r="L52" s="30">
        <v>1100000</v>
      </c>
      <c r="M52" s="29">
        <f>Tabla1[[#This Row],[VALOR   UNITARIO ]]*0.19</f>
        <v>209000</v>
      </c>
      <c r="N52" s="29">
        <f>(Tabla1[[#This Row],[VALOR   UNITARIO ]]+Tabla1[[#This Row],[IVA  19%  ]])*Tabla1[[#This Row],[CANTIDAD ]]</f>
        <v>5236000</v>
      </c>
      <c r="O52" s="30">
        <f>ROUND(AVERAGE(Tabla1[[#This Row],[VALOR  TOTAL ]],Tabla1[[#This Row],[VALOR TOTAL 3]],Tabla1[[#This Row],[VALOR TOTAL ]]),0)</f>
        <v>5156667</v>
      </c>
      <c r="P52" s="44">
        <f>ROUND(Tabla1[[#This Row],[PROMEDIO ]]/Tabla1[[#This Row],[CANTIDAD ]],0)</f>
        <v>1289167</v>
      </c>
    </row>
    <row r="53" spans="2:16" ht="22.8" x14ac:dyDescent="0.3">
      <c r="B53" s="2">
        <v>48</v>
      </c>
      <c r="C53" s="5" t="s">
        <v>67</v>
      </c>
      <c r="D53" s="2" t="s">
        <v>19</v>
      </c>
      <c r="E53" s="2">
        <v>4</v>
      </c>
      <c r="F53" s="15">
        <v>1350000</v>
      </c>
      <c r="G53" s="17">
        <f>Tabla1[[#This Row],[VALOR UNITARIO ]]*0.19</f>
        <v>256500</v>
      </c>
      <c r="H53" s="14">
        <f>(Tabla1[[#This Row],[VALOR UNITARIO ]]+Tabla1[[#This Row],[IVA 19% ]])*Tabla1[[#This Row],[CANTIDAD ]]</f>
        <v>6426000</v>
      </c>
      <c r="I53" s="17">
        <v>1107000</v>
      </c>
      <c r="J53" s="29">
        <f>Tabla1[[#This Row],[  VALOR UNITARIO 2]]*0.19</f>
        <v>210330</v>
      </c>
      <c r="K53" s="29">
        <f>(Tabla1[[#This Row],[  VALOR UNITARIO 2]]+Tabla1[[#This Row],[IVA 19% 2]])*Tabla1[[#This Row],[CANTIDAD ]]</f>
        <v>5269320</v>
      </c>
      <c r="L53" s="30">
        <v>1220000</v>
      </c>
      <c r="M53" s="29">
        <f>Tabla1[[#This Row],[VALOR   UNITARIO ]]*0.19</f>
        <v>231800</v>
      </c>
      <c r="N53" s="29">
        <f>(Tabla1[[#This Row],[VALOR   UNITARIO ]]+Tabla1[[#This Row],[IVA  19%  ]])*Tabla1[[#This Row],[CANTIDAD ]]</f>
        <v>5807200</v>
      </c>
      <c r="O53" s="30">
        <f>ROUND(AVERAGE(Tabla1[[#This Row],[VALOR  TOTAL ]],Tabla1[[#This Row],[VALOR TOTAL 3]],Tabla1[[#This Row],[VALOR TOTAL ]]),0)</f>
        <v>5834173</v>
      </c>
      <c r="P53" s="44">
        <f>ROUND(Tabla1[[#This Row],[PROMEDIO ]]/Tabla1[[#This Row],[CANTIDAD ]],0)</f>
        <v>1458543</v>
      </c>
    </row>
    <row r="54" spans="2:16" x14ac:dyDescent="0.3">
      <c r="B54" s="2">
        <v>49</v>
      </c>
      <c r="C54" s="5" t="s">
        <v>68</v>
      </c>
      <c r="D54" s="2" t="s">
        <v>19</v>
      </c>
      <c r="E54" s="2">
        <v>10</v>
      </c>
      <c r="F54" s="15">
        <v>160000</v>
      </c>
      <c r="G54" s="17">
        <f>Tabla1[[#This Row],[VALOR UNITARIO ]]*0.19</f>
        <v>30400</v>
      </c>
      <c r="H54" s="14">
        <f>(Tabla1[[#This Row],[VALOR UNITARIO ]]+Tabla1[[#This Row],[IVA 19% ]])*Tabla1[[#This Row],[CANTIDAD ]]</f>
        <v>1904000</v>
      </c>
      <c r="I54" s="17">
        <v>180000</v>
      </c>
      <c r="J54" s="29">
        <f>Tabla1[[#This Row],[  VALOR UNITARIO 2]]*0.19</f>
        <v>34200</v>
      </c>
      <c r="K54" s="29">
        <f>(Tabla1[[#This Row],[  VALOR UNITARIO 2]]+Tabla1[[#This Row],[IVA 19% 2]])*Tabla1[[#This Row],[CANTIDAD ]]</f>
        <v>2142000</v>
      </c>
      <c r="L54" s="30">
        <v>160000</v>
      </c>
      <c r="M54" s="29">
        <f>Tabla1[[#This Row],[VALOR   UNITARIO ]]*0.19</f>
        <v>30400</v>
      </c>
      <c r="N54" s="29">
        <f>(Tabla1[[#This Row],[VALOR   UNITARIO ]]+Tabla1[[#This Row],[IVA  19%  ]])*Tabla1[[#This Row],[CANTIDAD ]]</f>
        <v>1904000</v>
      </c>
      <c r="O54" s="30">
        <f>ROUND(AVERAGE(Tabla1[[#This Row],[VALOR  TOTAL ]],Tabla1[[#This Row],[VALOR TOTAL 3]],Tabla1[[#This Row],[VALOR TOTAL ]]),0)</f>
        <v>1983333</v>
      </c>
      <c r="P54" s="44">
        <f>ROUND(Tabla1[[#This Row],[PROMEDIO ]]/Tabla1[[#This Row],[CANTIDAD ]],0)</f>
        <v>198333</v>
      </c>
    </row>
    <row r="55" spans="2:16" x14ac:dyDescent="0.3">
      <c r="B55" s="2">
        <v>50</v>
      </c>
      <c r="C55" s="5" t="s">
        <v>69</v>
      </c>
      <c r="D55" s="2" t="s">
        <v>19</v>
      </c>
      <c r="E55" s="2">
        <v>3</v>
      </c>
      <c r="F55" s="15">
        <v>280000</v>
      </c>
      <c r="G55" s="17">
        <f>Tabla1[[#This Row],[VALOR UNITARIO ]]*0.19</f>
        <v>53200</v>
      </c>
      <c r="H55" s="14">
        <f>(Tabla1[[#This Row],[VALOR UNITARIO ]]+Tabla1[[#This Row],[IVA 19% ]])*Tabla1[[#This Row],[CANTIDAD ]]</f>
        <v>999600</v>
      </c>
      <c r="I55" s="17">
        <v>229600</v>
      </c>
      <c r="J55" s="29">
        <f>Tabla1[[#This Row],[  VALOR UNITARIO 2]]*0.19</f>
        <v>43624</v>
      </c>
      <c r="K55" s="29">
        <f>(Tabla1[[#This Row],[  VALOR UNITARIO 2]]+Tabla1[[#This Row],[IVA 19% 2]])*Tabla1[[#This Row],[CANTIDAD ]]</f>
        <v>819672</v>
      </c>
      <c r="L55" s="30">
        <v>240000</v>
      </c>
      <c r="M55" s="29">
        <f>Tabla1[[#This Row],[VALOR   UNITARIO ]]*0.19</f>
        <v>45600</v>
      </c>
      <c r="N55" s="29">
        <f>(Tabla1[[#This Row],[VALOR   UNITARIO ]]+Tabla1[[#This Row],[IVA  19%  ]])*Tabla1[[#This Row],[CANTIDAD ]]</f>
        <v>856800</v>
      </c>
      <c r="O55" s="30">
        <f>ROUND(AVERAGE(Tabla1[[#This Row],[VALOR  TOTAL ]],Tabla1[[#This Row],[VALOR TOTAL 3]],Tabla1[[#This Row],[VALOR TOTAL ]]),0)</f>
        <v>892024</v>
      </c>
      <c r="P55" s="44">
        <f>ROUND(Tabla1[[#This Row],[PROMEDIO ]]/Tabla1[[#This Row],[CANTIDAD ]],0)</f>
        <v>297341</v>
      </c>
    </row>
    <row r="56" spans="2:16" x14ac:dyDescent="0.3">
      <c r="B56" s="2">
        <v>51</v>
      </c>
      <c r="C56" s="5" t="s">
        <v>70</v>
      </c>
      <c r="D56" s="3" t="s">
        <v>71</v>
      </c>
      <c r="E56" s="2">
        <v>2</v>
      </c>
      <c r="F56" s="15">
        <v>1300000</v>
      </c>
      <c r="G56" s="17">
        <f>Tabla1[[#This Row],[VALOR UNITARIO ]]*0.19</f>
        <v>247000</v>
      </c>
      <c r="H56" s="14">
        <f>(Tabla1[[#This Row],[VALOR UNITARIO ]]+Tabla1[[#This Row],[IVA 19% ]])*Tabla1[[#This Row],[CANTIDAD ]]</f>
        <v>3094000</v>
      </c>
      <c r="I56" s="17">
        <v>1486000</v>
      </c>
      <c r="J56" s="29">
        <f>Tabla1[[#This Row],[  VALOR UNITARIO 2]]*0.19</f>
        <v>282340</v>
      </c>
      <c r="K56" s="29">
        <f>(Tabla1[[#This Row],[  VALOR UNITARIO 2]]+Tabla1[[#This Row],[IVA 19% 2]])*Tabla1[[#This Row],[CANTIDAD ]]</f>
        <v>3536680</v>
      </c>
      <c r="L56" s="30">
        <v>1348000</v>
      </c>
      <c r="M56" s="29">
        <f>Tabla1[[#This Row],[VALOR   UNITARIO ]]*0.19</f>
        <v>256120</v>
      </c>
      <c r="N56" s="29">
        <f>(Tabla1[[#This Row],[VALOR   UNITARIO ]]+Tabla1[[#This Row],[IVA  19%  ]])*Tabla1[[#This Row],[CANTIDAD ]]</f>
        <v>3208240</v>
      </c>
      <c r="O56" s="30">
        <f>ROUND(AVERAGE(Tabla1[[#This Row],[VALOR  TOTAL ]],Tabla1[[#This Row],[VALOR TOTAL 3]],Tabla1[[#This Row],[VALOR TOTAL ]]),0)</f>
        <v>3279640</v>
      </c>
      <c r="P56" s="44">
        <f>ROUND(Tabla1[[#This Row],[PROMEDIO ]]/Tabla1[[#This Row],[CANTIDAD ]],0)</f>
        <v>1639820</v>
      </c>
    </row>
    <row r="57" spans="2:16" x14ac:dyDescent="0.3">
      <c r="B57" s="2">
        <v>52</v>
      </c>
      <c r="C57" s="5" t="s">
        <v>72</v>
      </c>
      <c r="D57" s="2" t="s">
        <v>19</v>
      </c>
      <c r="E57" s="2">
        <v>3</v>
      </c>
      <c r="F57" s="15">
        <v>180000</v>
      </c>
      <c r="G57" s="17">
        <f>Tabla1[[#This Row],[VALOR UNITARIO ]]*0.19</f>
        <v>34200</v>
      </c>
      <c r="H57" s="14">
        <f>(Tabla1[[#This Row],[VALOR UNITARIO ]]+Tabla1[[#This Row],[IVA 19% ]])*Tabla1[[#This Row],[CANTIDAD ]]</f>
        <v>642600</v>
      </c>
      <c r="I57" s="17">
        <v>229600</v>
      </c>
      <c r="J57" s="29">
        <f>Tabla1[[#This Row],[  VALOR UNITARIO 2]]*0.19</f>
        <v>43624</v>
      </c>
      <c r="K57" s="29">
        <f>(Tabla1[[#This Row],[  VALOR UNITARIO 2]]+Tabla1[[#This Row],[IVA 19% 2]])*Tabla1[[#This Row],[CANTIDAD ]]</f>
        <v>819672</v>
      </c>
      <c r="L57" s="30">
        <v>220000</v>
      </c>
      <c r="M57" s="29">
        <f>Tabla1[[#This Row],[VALOR   UNITARIO ]]*0.19</f>
        <v>41800</v>
      </c>
      <c r="N57" s="29">
        <f>(Tabla1[[#This Row],[VALOR   UNITARIO ]]+Tabla1[[#This Row],[IVA  19%  ]])*Tabla1[[#This Row],[CANTIDAD ]]</f>
        <v>785400</v>
      </c>
      <c r="O57" s="30">
        <f>ROUND(AVERAGE(Tabla1[[#This Row],[VALOR  TOTAL ]],Tabla1[[#This Row],[VALOR TOTAL 3]],Tabla1[[#This Row],[VALOR TOTAL ]]),0)</f>
        <v>749224</v>
      </c>
      <c r="P57" s="44">
        <f>ROUND(Tabla1[[#This Row],[PROMEDIO ]]/Tabla1[[#This Row],[CANTIDAD ]],0)</f>
        <v>249741</v>
      </c>
    </row>
    <row r="58" spans="2:16" x14ac:dyDescent="0.3">
      <c r="B58" s="2">
        <v>53</v>
      </c>
      <c r="C58" s="5" t="s">
        <v>73</v>
      </c>
      <c r="D58" s="3" t="s">
        <v>71</v>
      </c>
      <c r="E58" s="2">
        <v>2</v>
      </c>
      <c r="F58" s="15">
        <v>1300000</v>
      </c>
      <c r="G58" s="17">
        <f>Tabla1[[#This Row],[VALOR UNITARIO ]]*0.19</f>
        <v>247000</v>
      </c>
      <c r="H58" s="14">
        <f>(Tabla1[[#This Row],[VALOR UNITARIO ]]+Tabla1[[#This Row],[IVA 19% ]])*Tabla1[[#This Row],[CANTIDAD ]]</f>
        <v>3094000</v>
      </c>
      <c r="I58" s="17">
        <v>1486000</v>
      </c>
      <c r="J58" s="29">
        <f>Tabla1[[#This Row],[  VALOR UNITARIO 2]]*0.19</f>
        <v>282340</v>
      </c>
      <c r="K58" s="29">
        <f>(Tabla1[[#This Row],[  VALOR UNITARIO 2]]+Tabla1[[#This Row],[IVA 19% 2]])*Tabla1[[#This Row],[CANTIDAD ]]</f>
        <v>3536680</v>
      </c>
      <c r="L58" s="30">
        <v>1348000</v>
      </c>
      <c r="M58" s="29">
        <f>Tabla1[[#This Row],[VALOR   UNITARIO ]]*0.19</f>
        <v>256120</v>
      </c>
      <c r="N58" s="29">
        <f>(Tabla1[[#This Row],[VALOR   UNITARIO ]]+Tabla1[[#This Row],[IVA  19%  ]])*Tabla1[[#This Row],[CANTIDAD ]]</f>
        <v>3208240</v>
      </c>
      <c r="O58" s="30">
        <f>ROUND(AVERAGE(Tabla1[[#This Row],[VALOR  TOTAL ]],Tabla1[[#This Row],[VALOR TOTAL 3]],Tabla1[[#This Row],[VALOR TOTAL ]]),0)</f>
        <v>3279640</v>
      </c>
      <c r="P58" s="44">
        <f>ROUND(Tabla1[[#This Row],[PROMEDIO ]]/Tabla1[[#This Row],[CANTIDAD ]],0)</f>
        <v>1639820</v>
      </c>
    </row>
    <row r="59" spans="2:16" x14ac:dyDescent="0.3">
      <c r="B59" s="2">
        <v>54</v>
      </c>
      <c r="C59" s="5" t="s">
        <v>74</v>
      </c>
      <c r="D59" s="2" t="s">
        <v>19</v>
      </c>
      <c r="E59" s="2">
        <v>3</v>
      </c>
      <c r="F59" s="15">
        <v>180000</v>
      </c>
      <c r="G59" s="17">
        <f>Tabla1[[#This Row],[VALOR UNITARIO ]]*0.19</f>
        <v>34200</v>
      </c>
      <c r="H59" s="14">
        <f>(Tabla1[[#This Row],[VALOR UNITARIO ]]+Tabla1[[#This Row],[IVA 19% ]])*Tabla1[[#This Row],[CANTIDAD ]]</f>
        <v>642600</v>
      </c>
      <c r="I59" s="17">
        <v>229600</v>
      </c>
      <c r="J59" s="29">
        <f>Tabla1[[#This Row],[  VALOR UNITARIO 2]]*0.19</f>
        <v>43624</v>
      </c>
      <c r="K59" s="29">
        <f>(Tabla1[[#This Row],[  VALOR UNITARIO 2]]+Tabla1[[#This Row],[IVA 19% 2]])*Tabla1[[#This Row],[CANTIDAD ]]</f>
        <v>819672</v>
      </c>
      <c r="L59" s="30">
        <v>220000</v>
      </c>
      <c r="M59" s="29">
        <f>Tabla1[[#This Row],[VALOR   UNITARIO ]]*0.19</f>
        <v>41800</v>
      </c>
      <c r="N59" s="29">
        <f>(Tabla1[[#This Row],[VALOR   UNITARIO ]]+Tabla1[[#This Row],[IVA  19%  ]])*Tabla1[[#This Row],[CANTIDAD ]]</f>
        <v>785400</v>
      </c>
      <c r="O59" s="30">
        <f>ROUND(AVERAGE(Tabla1[[#This Row],[VALOR  TOTAL ]],Tabla1[[#This Row],[VALOR TOTAL 3]],Tabla1[[#This Row],[VALOR TOTAL ]]),0)</f>
        <v>749224</v>
      </c>
      <c r="P59" s="44">
        <f>ROUND(Tabla1[[#This Row],[PROMEDIO ]]/Tabla1[[#This Row],[CANTIDAD ]],0)</f>
        <v>249741</v>
      </c>
    </row>
    <row r="60" spans="2:16" x14ac:dyDescent="0.3">
      <c r="B60" s="2">
        <v>55</v>
      </c>
      <c r="C60" s="5" t="s">
        <v>75</v>
      </c>
      <c r="D60" s="2" t="s">
        <v>19</v>
      </c>
      <c r="E60" s="2">
        <v>3</v>
      </c>
      <c r="F60" s="15">
        <v>180000</v>
      </c>
      <c r="G60" s="17">
        <f>Tabla1[[#This Row],[VALOR UNITARIO ]]*0.19</f>
        <v>34200</v>
      </c>
      <c r="H60" s="14">
        <f>(Tabla1[[#This Row],[VALOR UNITARIO ]]+Tabla1[[#This Row],[IVA 19% ]])*Tabla1[[#This Row],[CANTIDAD ]]</f>
        <v>642600</v>
      </c>
      <c r="I60" s="17">
        <v>229600</v>
      </c>
      <c r="J60" s="29">
        <f>Tabla1[[#This Row],[  VALOR UNITARIO 2]]*0.19</f>
        <v>43624</v>
      </c>
      <c r="K60" s="29">
        <f>(Tabla1[[#This Row],[  VALOR UNITARIO 2]]+Tabla1[[#This Row],[IVA 19% 2]])*Tabla1[[#This Row],[CANTIDAD ]]</f>
        <v>819672</v>
      </c>
      <c r="L60" s="30">
        <v>220000</v>
      </c>
      <c r="M60" s="29">
        <f>Tabla1[[#This Row],[VALOR   UNITARIO ]]*0.19</f>
        <v>41800</v>
      </c>
      <c r="N60" s="29">
        <f>(Tabla1[[#This Row],[VALOR   UNITARIO ]]+Tabla1[[#This Row],[IVA  19%  ]])*Tabla1[[#This Row],[CANTIDAD ]]</f>
        <v>785400</v>
      </c>
      <c r="O60" s="30">
        <f>ROUND(AVERAGE(Tabla1[[#This Row],[VALOR  TOTAL ]],Tabla1[[#This Row],[VALOR TOTAL 3]],Tabla1[[#This Row],[VALOR TOTAL ]]),0)</f>
        <v>749224</v>
      </c>
      <c r="P60" s="44">
        <f>ROUND(Tabla1[[#This Row],[PROMEDIO ]]/Tabla1[[#This Row],[CANTIDAD ]],0)</f>
        <v>249741</v>
      </c>
    </row>
    <row r="61" spans="2:16" x14ac:dyDescent="0.3">
      <c r="B61" s="2">
        <v>56</v>
      </c>
      <c r="C61" s="5" t="s">
        <v>76</v>
      </c>
      <c r="D61" s="3" t="s">
        <v>71</v>
      </c>
      <c r="E61" s="2">
        <v>3</v>
      </c>
      <c r="F61" s="15">
        <v>1300000</v>
      </c>
      <c r="G61" s="17">
        <f>Tabla1[[#This Row],[VALOR UNITARIO ]]*0.19</f>
        <v>247000</v>
      </c>
      <c r="H61" s="14">
        <f>(Tabla1[[#This Row],[VALOR UNITARIO ]]+Tabla1[[#This Row],[IVA 19% ]])*Tabla1[[#This Row],[CANTIDAD ]]</f>
        <v>4641000</v>
      </c>
      <c r="I61" s="17">
        <v>1486000</v>
      </c>
      <c r="J61" s="29">
        <f>Tabla1[[#This Row],[  VALOR UNITARIO 2]]*0.19</f>
        <v>282340</v>
      </c>
      <c r="K61" s="29">
        <f>(Tabla1[[#This Row],[  VALOR UNITARIO 2]]+Tabla1[[#This Row],[IVA 19% 2]])*Tabla1[[#This Row],[CANTIDAD ]]</f>
        <v>5305020</v>
      </c>
      <c r="L61" s="30">
        <v>1348000</v>
      </c>
      <c r="M61" s="29">
        <f>Tabla1[[#This Row],[VALOR   UNITARIO ]]*0.19</f>
        <v>256120</v>
      </c>
      <c r="N61" s="29">
        <f>(Tabla1[[#This Row],[VALOR   UNITARIO ]]+Tabla1[[#This Row],[IVA  19%  ]])*Tabla1[[#This Row],[CANTIDAD ]]</f>
        <v>4812360</v>
      </c>
      <c r="O61" s="30">
        <f>ROUND(AVERAGE(Tabla1[[#This Row],[VALOR  TOTAL ]],Tabla1[[#This Row],[VALOR TOTAL 3]],Tabla1[[#This Row],[VALOR TOTAL ]]),0)</f>
        <v>4919460</v>
      </c>
      <c r="P61" s="44">
        <f>ROUND(Tabla1[[#This Row],[PROMEDIO ]]/Tabla1[[#This Row],[CANTIDAD ]],0)</f>
        <v>1639820</v>
      </c>
    </row>
    <row r="62" spans="2:16" x14ac:dyDescent="0.3">
      <c r="B62" s="2">
        <v>57</v>
      </c>
      <c r="C62" s="5" t="s">
        <v>77</v>
      </c>
      <c r="D62" s="3" t="s">
        <v>71</v>
      </c>
      <c r="E62" s="2">
        <v>2</v>
      </c>
      <c r="F62" s="15">
        <v>1300000</v>
      </c>
      <c r="G62" s="17">
        <f>Tabla1[[#This Row],[VALOR UNITARIO ]]*0.19</f>
        <v>247000</v>
      </c>
      <c r="H62" s="14">
        <f>(Tabla1[[#This Row],[VALOR UNITARIO ]]+Tabla1[[#This Row],[IVA 19% ]])*Tabla1[[#This Row],[CANTIDAD ]]</f>
        <v>3094000</v>
      </c>
      <c r="I62" s="17">
        <v>1486000</v>
      </c>
      <c r="J62" s="29">
        <f>Tabla1[[#This Row],[  VALOR UNITARIO 2]]*0.19</f>
        <v>282340</v>
      </c>
      <c r="K62" s="29">
        <f>(Tabla1[[#This Row],[  VALOR UNITARIO 2]]+Tabla1[[#This Row],[IVA 19% 2]])*Tabla1[[#This Row],[CANTIDAD ]]</f>
        <v>3536680</v>
      </c>
      <c r="L62" s="30">
        <v>1348000</v>
      </c>
      <c r="M62" s="29">
        <f>Tabla1[[#This Row],[VALOR   UNITARIO ]]*0.19</f>
        <v>256120</v>
      </c>
      <c r="N62" s="29">
        <f>(Tabla1[[#This Row],[VALOR   UNITARIO ]]+Tabla1[[#This Row],[IVA  19%  ]])*Tabla1[[#This Row],[CANTIDAD ]]</f>
        <v>3208240</v>
      </c>
      <c r="O62" s="30">
        <f>ROUND(AVERAGE(Tabla1[[#This Row],[VALOR  TOTAL ]],Tabla1[[#This Row],[VALOR TOTAL 3]],Tabla1[[#This Row],[VALOR TOTAL ]]),0)</f>
        <v>3279640</v>
      </c>
      <c r="P62" s="44">
        <f>ROUND(Tabla1[[#This Row],[PROMEDIO ]]/Tabla1[[#This Row],[CANTIDAD ]],0)</f>
        <v>1639820</v>
      </c>
    </row>
    <row r="63" spans="2:16" x14ac:dyDescent="0.3">
      <c r="B63" s="2">
        <v>58</v>
      </c>
      <c r="C63" s="5" t="s">
        <v>78</v>
      </c>
      <c r="D63" s="2" t="s">
        <v>19</v>
      </c>
      <c r="E63" s="2">
        <v>3</v>
      </c>
      <c r="F63" s="15">
        <v>180000</v>
      </c>
      <c r="G63" s="17">
        <f>Tabla1[[#This Row],[VALOR UNITARIO ]]*0.19</f>
        <v>34200</v>
      </c>
      <c r="H63" s="14">
        <f>(Tabla1[[#This Row],[VALOR UNITARIO ]]+Tabla1[[#This Row],[IVA 19% ]])*Tabla1[[#This Row],[CANTIDAD ]]</f>
        <v>642600</v>
      </c>
      <c r="I63" s="17">
        <v>229600</v>
      </c>
      <c r="J63" s="29">
        <f>Tabla1[[#This Row],[  VALOR UNITARIO 2]]*0.19</f>
        <v>43624</v>
      </c>
      <c r="K63" s="29">
        <f>(Tabla1[[#This Row],[  VALOR UNITARIO 2]]+Tabla1[[#This Row],[IVA 19% 2]])*Tabla1[[#This Row],[CANTIDAD ]]</f>
        <v>819672</v>
      </c>
      <c r="L63" s="30">
        <v>220000</v>
      </c>
      <c r="M63" s="29">
        <f>Tabla1[[#This Row],[VALOR   UNITARIO ]]*0.19</f>
        <v>41800</v>
      </c>
      <c r="N63" s="29">
        <f>(Tabla1[[#This Row],[VALOR   UNITARIO ]]+Tabla1[[#This Row],[IVA  19%  ]])*Tabla1[[#This Row],[CANTIDAD ]]</f>
        <v>785400</v>
      </c>
      <c r="O63" s="30">
        <f>ROUND(AVERAGE(Tabla1[[#This Row],[VALOR  TOTAL ]],Tabla1[[#This Row],[VALOR TOTAL 3]],Tabla1[[#This Row],[VALOR TOTAL ]]),0)</f>
        <v>749224</v>
      </c>
      <c r="P63" s="44">
        <f>ROUND(Tabla1[[#This Row],[PROMEDIO ]]/Tabla1[[#This Row],[CANTIDAD ]],0)</f>
        <v>249741</v>
      </c>
    </row>
    <row r="64" spans="2:16" x14ac:dyDescent="0.3">
      <c r="B64" s="2">
        <v>59</v>
      </c>
      <c r="C64" s="5" t="s">
        <v>79</v>
      </c>
      <c r="D64" s="3" t="s">
        <v>71</v>
      </c>
      <c r="E64" s="2">
        <v>2</v>
      </c>
      <c r="F64" s="15">
        <v>1300000</v>
      </c>
      <c r="G64" s="17">
        <f>Tabla1[[#This Row],[VALOR UNITARIO ]]*0.19</f>
        <v>247000</v>
      </c>
      <c r="H64" s="14">
        <f>(Tabla1[[#This Row],[VALOR UNITARIO ]]+Tabla1[[#This Row],[IVA 19% ]])*Tabla1[[#This Row],[CANTIDAD ]]</f>
        <v>3094000</v>
      </c>
      <c r="I64" s="17">
        <v>1486000</v>
      </c>
      <c r="J64" s="29">
        <f>Tabla1[[#This Row],[  VALOR UNITARIO 2]]*0.19</f>
        <v>282340</v>
      </c>
      <c r="K64" s="29">
        <f>(Tabla1[[#This Row],[  VALOR UNITARIO 2]]+Tabla1[[#This Row],[IVA 19% 2]])*Tabla1[[#This Row],[CANTIDAD ]]</f>
        <v>3536680</v>
      </c>
      <c r="L64" s="30">
        <v>1348000</v>
      </c>
      <c r="M64" s="29">
        <f>Tabla1[[#This Row],[VALOR   UNITARIO ]]*0.19</f>
        <v>256120</v>
      </c>
      <c r="N64" s="29">
        <f>(Tabla1[[#This Row],[VALOR   UNITARIO ]]+Tabla1[[#This Row],[IVA  19%  ]])*Tabla1[[#This Row],[CANTIDAD ]]</f>
        <v>3208240</v>
      </c>
      <c r="O64" s="30">
        <f>ROUND(AVERAGE(Tabla1[[#This Row],[VALOR  TOTAL ]],Tabla1[[#This Row],[VALOR TOTAL 3]],Tabla1[[#This Row],[VALOR TOTAL ]]),0)</f>
        <v>3279640</v>
      </c>
      <c r="P64" s="44">
        <f>ROUND(Tabla1[[#This Row],[PROMEDIO ]]/Tabla1[[#This Row],[CANTIDAD ]],0)</f>
        <v>1639820</v>
      </c>
    </row>
    <row r="65" spans="2:16" x14ac:dyDescent="0.3">
      <c r="B65" s="2">
        <v>60</v>
      </c>
      <c r="C65" s="5" t="s">
        <v>80</v>
      </c>
      <c r="D65" s="2" t="s">
        <v>19</v>
      </c>
      <c r="E65" s="2">
        <v>3</v>
      </c>
      <c r="F65" s="15">
        <v>180000</v>
      </c>
      <c r="G65" s="17">
        <f>Tabla1[[#This Row],[VALOR UNITARIO ]]*0.19</f>
        <v>34200</v>
      </c>
      <c r="H65" s="14">
        <f>(Tabla1[[#This Row],[VALOR UNITARIO ]]+Tabla1[[#This Row],[IVA 19% ]])*Tabla1[[#This Row],[CANTIDAD ]]</f>
        <v>642600</v>
      </c>
      <c r="I65" s="17">
        <v>229600</v>
      </c>
      <c r="J65" s="29">
        <f>Tabla1[[#This Row],[  VALOR UNITARIO 2]]*0.19</f>
        <v>43624</v>
      </c>
      <c r="K65" s="29">
        <f>(Tabla1[[#This Row],[  VALOR UNITARIO 2]]+Tabla1[[#This Row],[IVA 19% 2]])*Tabla1[[#This Row],[CANTIDAD ]]</f>
        <v>819672</v>
      </c>
      <c r="L65" s="30">
        <v>220000</v>
      </c>
      <c r="M65" s="29">
        <f>Tabla1[[#This Row],[VALOR   UNITARIO ]]*0.19</f>
        <v>41800</v>
      </c>
      <c r="N65" s="29">
        <f>(Tabla1[[#This Row],[VALOR   UNITARIO ]]+Tabla1[[#This Row],[IVA  19%  ]])*Tabla1[[#This Row],[CANTIDAD ]]</f>
        <v>785400</v>
      </c>
      <c r="O65" s="30">
        <f>ROUND(AVERAGE(Tabla1[[#This Row],[VALOR  TOTAL ]],Tabla1[[#This Row],[VALOR TOTAL 3]],Tabla1[[#This Row],[VALOR TOTAL ]]),0)</f>
        <v>749224</v>
      </c>
      <c r="P65" s="44">
        <f>ROUND(Tabla1[[#This Row],[PROMEDIO ]]/Tabla1[[#This Row],[CANTIDAD ]],0)</f>
        <v>249741</v>
      </c>
    </row>
    <row r="66" spans="2:16" x14ac:dyDescent="0.3">
      <c r="B66" s="2">
        <v>61</v>
      </c>
      <c r="C66" s="5" t="s">
        <v>81</v>
      </c>
      <c r="D66" s="2" t="s">
        <v>19</v>
      </c>
      <c r="E66" s="2">
        <v>3</v>
      </c>
      <c r="F66" s="15">
        <v>180000</v>
      </c>
      <c r="G66" s="17">
        <f>Tabla1[[#This Row],[VALOR UNITARIO ]]*0.19</f>
        <v>34200</v>
      </c>
      <c r="H66" s="14">
        <f>(Tabla1[[#This Row],[VALOR UNITARIO ]]+Tabla1[[#This Row],[IVA 19% ]])*Tabla1[[#This Row],[CANTIDAD ]]</f>
        <v>642600</v>
      </c>
      <c r="I66" s="17">
        <v>229600</v>
      </c>
      <c r="J66" s="29">
        <f>Tabla1[[#This Row],[  VALOR UNITARIO 2]]*0.19</f>
        <v>43624</v>
      </c>
      <c r="K66" s="29">
        <f>(Tabla1[[#This Row],[  VALOR UNITARIO 2]]+Tabla1[[#This Row],[IVA 19% 2]])*Tabla1[[#This Row],[CANTIDAD ]]</f>
        <v>819672</v>
      </c>
      <c r="L66" s="30">
        <v>220000</v>
      </c>
      <c r="M66" s="29">
        <f>Tabla1[[#This Row],[VALOR   UNITARIO ]]*0.19</f>
        <v>41800</v>
      </c>
      <c r="N66" s="29">
        <f>(Tabla1[[#This Row],[VALOR   UNITARIO ]]+Tabla1[[#This Row],[IVA  19%  ]])*Tabla1[[#This Row],[CANTIDAD ]]</f>
        <v>785400</v>
      </c>
      <c r="O66" s="30">
        <f>ROUND(AVERAGE(Tabla1[[#This Row],[VALOR  TOTAL ]],Tabla1[[#This Row],[VALOR TOTAL 3]],Tabla1[[#This Row],[VALOR TOTAL ]]),0)</f>
        <v>749224</v>
      </c>
      <c r="P66" s="44">
        <f>ROUND(Tabla1[[#This Row],[PROMEDIO ]]/Tabla1[[#This Row],[CANTIDAD ]],0)</f>
        <v>249741</v>
      </c>
    </row>
    <row r="67" spans="2:16" x14ac:dyDescent="0.3">
      <c r="B67" s="2">
        <v>62</v>
      </c>
      <c r="C67" s="9" t="s">
        <v>82</v>
      </c>
      <c r="D67" s="2" t="s">
        <v>19</v>
      </c>
      <c r="E67" s="2">
        <v>10</v>
      </c>
      <c r="F67" s="15">
        <v>180000</v>
      </c>
      <c r="G67" s="17">
        <f>Tabla1[[#This Row],[VALOR UNITARIO ]]*0.19</f>
        <v>34200</v>
      </c>
      <c r="H67" s="14">
        <f>(Tabla1[[#This Row],[VALOR UNITARIO ]]+Tabla1[[#This Row],[IVA 19% ]])*Tabla1[[#This Row],[CANTIDAD ]]</f>
        <v>2142000</v>
      </c>
      <c r="I67" s="17">
        <v>211600</v>
      </c>
      <c r="J67" s="29">
        <f>Tabla1[[#This Row],[  VALOR UNITARIO 2]]*0.19</f>
        <v>40204</v>
      </c>
      <c r="K67" s="29">
        <f>(Tabla1[[#This Row],[  VALOR UNITARIO 2]]+Tabla1[[#This Row],[IVA 19% 2]])*Tabla1[[#This Row],[CANTIDAD ]]</f>
        <v>2518040</v>
      </c>
      <c r="L67" s="30">
        <v>200000</v>
      </c>
      <c r="M67" s="29">
        <f>Tabla1[[#This Row],[VALOR   UNITARIO ]]*0.19</f>
        <v>38000</v>
      </c>
      <c r="N67" s="29">
        <f>(Tabla1[[#This Row],[VALOR   UNITARIO ]]+Tabla1[[#This Row],[IVA  19%  ]])*Tabla1[[#This Row],[CANTIDAD ]]</f>
        <v>2380000</v>
      </c>
      <c r="O67" s="30">
        <f>ROUND(AVERAGE(Tabla1[[#This Row],[VALOR  TOTAL ]],Tabla1[[#This Row],[VALOR TOTAL 3]],Tabla1[[#This Row],[VALOR TOTAL ]]),0)</f>
        <v>2346680</v>
      </c>
      <c r="P67" s="44">
        <f>ROUND(Tabla1[[#This Row],[PROMEDIO ]]/Tabla1[[#This Row],[CANTIDAD ]],0)</f>
        <v>234668</v>
      </c>
    </row>
    <row r="68" spans="2:16" x14ac:dyDescent="0.3">
      <c r="B68" s="2">
        <v>63</v>
      </c>
      <c r="C68" s="9" t="s">
        <v>83</v>
      </c>
      <c r="D68" s="3" t="s">
        <v>19</v>
      </c>
      <c r="E68" s="2">
        <v>10</v>
      </c>
      <c r="F68" s="15">
        <v>180000</v>
      </c>
      <c r="G68" s="17">
        <f>Tabla1[[#This Row],[VALOR UNITARIO ]]*0.19</f>
        <v>34200</v>
      </c>
      <c r="H68" s="14">
        <f>(Tabla1[[#This Row],[VALOR UNITARIO ]]+Tabla1[[#This Row],[IVA 19% ]])*Tabla1[[#This Row],[CANTIDAD ]]</f>
        <v>2142000</v>
      </c>
      <c r="I68" s="17">
        <v>211600</v>
      </c>
      <c r="J68" s="29">
        <f>Tabla1[[#This Row],[  VALOR UNITARIO 2]]*0.19</f>
        <v>40204</v>
      </c>
      <c r="K68" s="29">
        <f>(Tabla1[[#This Row],[  VALOR UNITARIO 2]]+Tabla1[[#This Row],[IVA 19% 2]])*Tabla1[[#This Row],[CANTIDAD ]]</f>
        <v>2518040</v>
      </c>
      <c r="L68" s="30">
        <v>200000</v>
      </c>
      <c r="M68" s="29">
        <f>Tabla1[[#This Row],[VALOR   UNITARIO ]]*0.19</f>
        <v>38000</v>
      </c>
      <c r="N68" s="29">
        <f>(Tabla1[[#This Row],[VALOR   UNITARIO ]]+Tabla1[[#This Row],[IVA  19%  ]])*Tabla1[[#This Row],[CANTIDAD ]]</f>
        <v>2380000</v>
      </c>
      <c r="O68" s="30">
        <f>ROUND(AVERAGE(Tabla1[[#This Row],[VALOR  TOTAL ]],Tabla1[[#This Row],[VALOR TOTAL 3]],Tabla1[[#This Row],[VALOR TOTAL ]]),0)</f>
        <v>2346680</v>
      </c>
      <c r="P68" s="44">
        <f>ROUND(Tabla1[[#This Row],[PROMEDIO ]]/Tabla1[[#This Row],[CANTIDAD ]],0)</f>
        <v>234668</v>
      </c>
    </row>
    <row r="69" spans="2:16" ht="22.8" x14ac:dyDescent="0.3">
      <c r="B69" s="2">
        <v>64</v>
      </c>
      <c r="C69" s="5" t="s">
        <v>84</v>
      </c>
      <c r="D69" s="2" t="s">
        <v>19</v>
      </c>
      <c r="E69" s="2">
        <v>8</v>
      </c>
      <c r="F69" s="15">
        <v>190000</v>
      </c>
      <c r="G69" s="17">
        <f>Tabla1[[#This Row],[VALOR UNITARIO ]]*0.19</f>
        <v>36100</v>
      </c>
      <c r="H69" s="14">
        <f>(Tabla1[[#This Row],[VALOR UNITARIO ]]+Tabla1[[#This Row],[IVA 19% ]])*Tabla1[[#This Row],[CANTIDAD ]]</f>
        <v>1808800</v>
      </c>
      <c r="I69" s="17">
        <v>175800</v>
      </c>
      <c r="J69" s="29">
        <f>Tabla1[[#This Row],[  VALOR UNITARIO 2]]*0.19</f>
        <v>33402</v>
      </c>
      <c r="K69" s="29">
        <f>(Tabla1[[#This Row],[  VALOR UNITARIO 2]]+Tabla1[[#This Row],[IVA 19% 2]])*Tabla1[[#This Row],[CANTIDAD ]]</f>
        <v>1673616</v>
      </c>
      <c r="L69" s="30">
        <v>180000</v>
      </c>
      <c r="M69" s="29">
        <f>Tabla1[[#This Row],[VALOR   UNITARIO ]]*0.19</f>
        <v>34200</v>
      </c>
      <c r="N69" s="29">
        <f>(Tabla1[[#This Row],[VALOR   UNITARIO ]]+Tabla1[[#This Row],[IVA  19%  ]])*Tabla1[[#This Row],[CANTIDAD ]]</f>
        <v>1713600</v>
      </c>
      <c r="O69" s="30">
        <f>ROUND(AVERAGE(Tabla1[[#This Row],[VALOR  TOTAL ]],Tabla1[[#This Row],[VALOR TOTAL 3]],Tabla1[[#This Row],[VALOR TOTAL ]]),0)</f>
        <v>1732005</v>
      </c>
      <c r="P69" s="44">
        <f>ROUND(Tabla1[[#This Row],[PROMEDIO ]]/Tabla1[[#This Row],[CANTIDAD ]],0)</f>
        <v>216501</v>
      </c>
    </row>
    <row r="70" spans="2:16" ht="34.200000000000003" x14ac:dyDescent="0.3">
      <c r="B70" s="2">
        <v>65</v>
      </c>
      <c r="C70" s="6" t="s">
        <v>85</v>
      </c>
      <c r="D70" s="2" t="s">
        <v>19</v>
      </c>
      <c r="E70" s="2">
        <v>8</v>
      </c>
      <c r="F70" s="15">
        <v>230000</v>
      </c>
      <c r="G70" s="17">
        <f>Tabla1[[#This Row],[VALOR UNITARIO ]]*0.19</f>
        <v>43700</v>
      </c>
      <c r="H70" s="14">
        <f>(Tabla1[[#This Row],[VALOR UNITARIO ]]+Tabla1[[#This Row],[IVA 19% ]])*Tabla1[[#This Row],[CANTIDAD ]]</f>
        <v>2189600</v>
      </c>
      <c r="I70" s="17">
        <v>200000</v>
      </c>
      <c r="J70" s="29">
        <f>Tabla1[[#This Row],[  VALOR UNITARIO 2]]*0.19</f>
        <v>38000</v>
      </c>
      <c r="K70" s="29">
        <f>(Tabla1[[#This Row],[  VALOR UNITARIO 2]]+Tabla1[[#This Row],[IVA 19% 2]])*Tabla1[[#This Row],[CANTIDAD ]]</f>
        <v>1904000</v>
      </c>
      <c r="L70" s="30">
        <v>196000</v>
      </c>
      <c r="M70" s="29">
        <f>Tabla1[[#This Row],[VALOR   UNITARIO ]]*0.19</f>
        <v>37240</v>
      </c>
      <c r="N70" s="29">
        <f>(Tabla1[[#This Row],[VALOR   UNITARIO ]]+Tabla1[[#This Row],[IVA  19%  ]])*Tabla1[[#This Row],[CANTIDAD ]]</f>
        <v>1865920</v>
      </c>
      <c r="O70" s="30">
        <f>ROUND(AVERAGE(Tabla1[[#This Row],[VALOR  TOTAL ]],Tabla1[[#This Row],[VALOR TOTAL 3]],Tabla1[[#This Row],[VALOR TOTAL ]]),0)</f>
        <v>1986507</v>
      </c>
      <c r="P70" s="44">
        <f>ROUND(Tabla1[[#This Row],[PROMEDIO ]]/Tabla1[[#This Row],[CANTIDAD ]],0)</f>
        <v>248313</v>
      </c>
    </row>
    <row r="71" spans="2:16" x14ac:dyDescent="0.3">
      <c r="B71" s="2">
        <v>66</v>
      </c>
      <c r="C71" s="6" t="s">
        <v>86</v>
      </c>
      <c r="D71" s="12" t="s">
        <v>19</v>
      </c>
      <c r="E71" s="2">
        <v>8</v>
      </c>
      <c r="F71" s="15">
        <v>160000</v>
      </c>
      <c r="G71" s="17">
        <f>Tabla1[[#This Row],[VALOR UNITARIO ]]*0.19</f>
        <v>30400</v>
      </c>
      <c r="H71" s="14">
        <f>(Tabla1[[#This Row],[VALOR UNITARIO ]]+Tabla1[[#This Row],[IVA 19% ]])*Tabla1[[#This Row],[CANTIDAD ]]</f>
        <v>1523200</v>
      </c>
      <c r="I71" s="17">
        <v>120000</v>
      </c>
      <c r="J71" s="29">
        <f>Tabla1[[#This Row],[  VALOR UNITARIO 2]]*0.19</f>
        <v>22800</v>
      </c>
      <c r="K71" s="29">
        <f>(Tabla1[[#This Row],[  VALOR UNITARIO 2]]+Tabla1[[#This Row],[IVA 19% 2]])*Tabla1[[#This Row],[CANTIDAD ]]</f>
        <v>1142400</v>
      </c>
      <c r="L71" s="30">
        <v>130000</v>
      </c>
      <c r="M71" s="29">
        <f>Tabla1[[#This Row],[VALOR   UNITARIO ]]*0.19</f>
        <v>24700</v>
      </c>
      <c r="N71" s="29">
        <f>(Tabla1[[#This Row],[VALOR   UNITARIO ]]+Tabla1[[#This Row],[IVA  19%  ]])*Tabla1[[#This Row],[CANTIDAD ]]</f>
        <v>1237600</v>
      </c>
      <c r="O71" s="30">
        <f>ROUND(AVERAGE(Tabla1[[#This Row],[VALOR  TOTAL ]],Tabla1[[#This Row],[VALOR TOTAL 3]],Tabla1[[#This Row],[VALOR TOTAL ]]),0)</f>
        <v>1301067</v>
      </c>
      <c r="P71" s="44">
        <f>ROUND(Tabla1[[#This Row],[PROMEDIO ]]/Tabla1[[#This Row],[CANTIDAD ]],0)</f>
        <v>162633</v>
      </c>
    </row>
    <row r="72" spans="2:16" x14ac:dyDescent="0.3">
      <c r="B72" s="2">
        <v>67</v>
      </c>
      <c r="C72" s="6" t="s">
        <v>87</v>
      </c>
      <c r="D72" s="12" t="s">
        <v>19</v>
      </c>
      <c r="E72" s="2">
        <v>8</v>
      </c>
      <c r="F72" s="15">
        <v>160000</v>
      </c>
      <c r="G72" s="17">
        <f>Tabla1[[#This Row],[VALOR UNITARIO ]]*0.19</f>
        <v>30400</v>
      </c>
      <c r="H72" s="14">
        <f>(Tabla1[[#This Row],[VALOR UNITARIO ]]+Tabla1[[#This Row],[IVA 19% ]])*Tabla1[[#This Row],[CANTIDAD ]]</f>
        <v>1523200</v>
      </c>
      <c r="I72" s="17">
        <v>120000</v>
      </c>
      <c r="J72" s="29">
        <f>Tabla1[[#This Row],[  VALOR UNITARIO 2]]*0.19</f>
        <v>22800</v>
      </c>
      <c r="K72" s="29">
        <f>(Tabla1[[#This Row],[  VALOR UNITARIO 2]]+Tabla1[[#This Row],[IVA 19% 2]])*Tabla1[[#This Row],[CANTIDAD ]]</f>
        <v>1142400</v>
      </c>
      <c r="L72" s="30">
        <v>130000</v>
      </c>
      <c r="M72" s="29">
        <f>Tabla1[[#This Row],[VALOR   UNITARIO ]]*0.19</f>
        <v>24700</v>
      </c>
      <c r="N72" s="29">
        <f>(Tabla1[[#This Row],[VALOR   UNITARIO ]]+Tabla1[[#This Row],[IVA  19%  ]])*Tabla1[[#This Row],[CANTIDAD ]]</f>
        <v>1237600</v>
      </c>
      <c r="O72" s="30">
        <f>ROUND(AVERAGE(Tabla1[[#This Row],[VALOR  TOTAL ]],Tabla1[[#This Row],[VALOR TOTAL 3]],Tabla1[[#This Row],[VALOR TOTAL ]]),0)</f>
        <v>1301067</v>
      </c>
      <c r="P72" s="44">
        <f>ROUND(Tabla1[[#This Row],[PROMEDIO ]]/Tabla1[[#This Row],[CANTIDAD ]],0)</f>
        <v>162633</v>
      </c>
    </row>
    <row r="73" spans="2:16" x14ac:dyDescent="0.3">
      <c r="B73" s="2">
        <v>68</v>
      </c>
      <c r="C73" s="6" t="s">
        <v>88</v>
      </c>
      <c r="D73" s="12" t="s">
        <v>19</v>
      </c>
      <c r="E73" s="2">
        <v>8</v>
      </c>
      <c r="F73" s="15">
        <v>160000</v>
      </c>
      <c r="G73" s="17">
        <f>Tabla1[[#This Row],[VALOR UNITARIO ]]*0.19</f>
        <v>30400</v>
      </c>
      <c r="H73" s="14">
        <f>(Tabla1[[#This Row],[VALOR UNITARIO ]]+Tabla1[[#This Row],[IVA 19% ]])*Tabla1[[#This Row],[CANTIDAD ]]</f>
        <v>1523200</v>
      </c>
      <c r="I73" s="17">
        <v>120000</v>
      </c>
      <c r="J73" s="29">
        <f>Tabla1[[#This Row],[  VALOR UNITARIO 2]]*0.19</f>
        <v>22800</v>
      </c>
      <c r="K73" s="29">
        <f>(Tabla1[[#This Row],[  VALOR UNITARIO 2]]+Tabla1[[#This Row],[IVA 19% 2]])*Tabla1[[#This Row],[CANTIDAD ]]</f>
        <v>1142400</v>
      </c>
      <c r="L73" s="30">
        <v>130000</v>
      </c>
      <c r="M73" s="29">
        <f>Tabla1[[#This Row],[VALOR   UNITARIO ]]*0.19</f>
        <v>24700</v>
      </c>
      <c r="N73" s="29">
        <f>(Tabla1[[#This Row],[VALOR   UNITARIO ]]+Tabla1[[#This Row],[IVA  19%  ]])*Tabla1[[#This Row],[CANTIDAD ]]</f>
        <v>1237600</v>
      </c>
      <c r="O73" s="30">
        <f>ROUND(AVERAGE(Tabla1[[#This Row],[VALOR  TOTAL ]],Tabla1[[#This Row],[VALOR TOTAL 3]],Tabla1[[#This Row],[VALOR TOTAL ]]),0)</f>
        <v>1301067</v>
      </c>
      <c r="P73" s="44">
        <f>ROUND(Tabla1[[#This Row],[PROMEDIO ]]/Tabla1[[#This Row],[CANTIDAD ]],0)</f>
        <v>162633</v>
      </c>
    </row>
    <row r="74" spans="2:16" x14ac:dyDescent="0.3">
      <c r="B74" s="2">
        <v>69</v>
      </c>
      <c r="C74" s="10" t="s">
        <v>89</v>
      </c>
      <c r="D74" s="4" t="s">
        <v>19</v>
      </c>
      <c r="E74" s="2">
        <v>6</v>
      </c>
      <c r="F74" s="15">
        <v>95000</v>
      </c>
      <c r="G74" s="17">
        <f>Tabla1[[#This Row],[VALOR UNITARIO ]]*0.19</f>
        <v>18050</v>
      </c>
      <c r="H74" s="14">
        <f>(Tabla1[[#This Row],[VALOR UNITARIO ]]+Tabla1[[#This Row],[IVA 19% ]])*Tabla1[[#This Row],[CANTIDAD ]]</f>
        <v>678300</v>
      </c>
      <c r="I74" s="17">
        <v>77900</v>
      </c>
      <c r="J74" s="29">
        <f>Tabla1[[#This Row],[  VALOR UNITARIO 2]]*0.19</f>
        <v>14801</v>
      </c>
      <c r="K74" s="29">
        <f>(Tabla1[[#This Row],[  VALOR UNITARIO 2]]+Tabla1[[#This Row],[IVA 19% 2]])*Tabla1[[#This Row],[CANTIDAD ]]</f>
        <v>556206</v>
      </c>
      <c r="L74" s="30">
        <v>55000</v>
      </c>
      <c r="M74" s="29">
        <f>Tabla1[[#This Row],[VALOR   UNITARIO ]]*0.19</f>
        <v>10450</v>
      </c>
      <c r="N74" s="29">
        <f>(Tabla1[[#This Row],[VALOR   UNITARIO ]]+Tabla1[[#This Row],[IVA  19%  ]])*Tabla1[[#This Row],[CANTIDAD ]]</f>
        <v>392700</v>
      </c>
      <c r="O74" s="30">
        <f>ROUND(AVERAGE(Tabla1[[#This Row],[VALOR  TOTAL ]],Tabla1[[#This Row],[VALOR TOTAL 3]],Tabla1[[#This Row],[VALOR TOTAL ]]),0)</f>
        <v>542402</v>
      </c>
      <c r="P74" s="44">
        <f>ROUND(Tabla1[[#This Row],[PROMEDIO ]]/Tabla1[[#This Row],[CANTIDAD ]],0)</f>
        <v>90400</v>
      </c>
    </row>
    <row r="75" spans="2:16" x14ac:dyDescent="0.3">
      <c r="B75" s="2">
        <v>70</v>
      </c>
      <c r="C75" s="10" t="s">
        <v>90</v>
      </c>
      <c r="D75" s="4" t="s">
        <v>19</v>
      </c>
      <c r="E75" s="2">
        <v>7</v>
      </c>
      <c r="F75" s="15">
        <v>95000</v>
      </c>
      <c r="G75" s="17">
        <f>Tabla1[[#This Row],[VALOR UNITARIO ]]*0.19</f>
        <v>18050</v>
      </c>
      <c r="H75" s="14">
        <f>(Tabla1[[#This Row],[VALOR UNITARIO ]]+Tabla1[[#This Row],[IVA 19% ]])*Tabla1[[#This Row],[CANTIDAD ]]</f>
        <v>791350</v>
      </c>
      <c r="I75" s="17">
        <v>77900</v>
      </c>
      <c r="J75" s="29">
        <f>Tabla1[[#This Row],[  VALOR UNITARIO 2]]*0.19</f>
        <v>14801</v>
      </c>
      <c r="K75" s="29">
        <f>(Tabla1[[#This Row],[  VALOR UNITARIO 2]]+Tabla1[[#This Row],[IVA 19% 2]])*Tabla1[[#This Row],[CANTIDAD ]]</f>
        <v>648907</v>
      </c>
      <c r="L75" s="30">
        <v>55000</v>
      </c>
      <c r="M75" s="29">
        <f>Tabla1[[#This Row],[VALOR   UNITARIO ]]*0.19</f>
        <v>10450</v>
      </c>
      <c r="N75" s="29">
        <f>(Tabla1[[#This Row],[VALOR   UNITARIO ]]+Tabla1[[#This Row],[IVA  19%  ]])*Tabla1[[#This Row],[CANTIDAD ]]</f>
        <v>458150</v>
      </c>
      <c r="O75" s="30">
        <f>ROUND(AVERAGE(Tabla1[[#This Row],[VALOR  TOTAL ]],Tabla1[[#This Row],[VALOR TOTAL 3]],Tabla1[[#This Row],[VALOR TOTAL ]]),0)</f>
        <v>632802</v>
      </c>
      <c r="P75" s="44">
        <f>ROUND(Tabla1[[#This Row],[PROMEDIO ]]/Tabla1[[#This Row],[CANTIDAD ]],0)</f>
        <v>90400</v>
      </c>
    </row>
    <row r="76" spans="2:16" x14ac:dyDescent="0.3">
      <c r="B76" s="2">
        <v>71</v>
      </c>
      <c r="C76" s="6" t="s">
        <v>91</v>
      </c>
      <c r="D76" s="12" t="s">
        <v>19</v>
      </c>
      <c r="E76" s="2">
        <v>8</v>
      </c>
      <c r="F76" s="15">
        <v>160000</v>
      </c>
      <c r="G76" s="17">
        <f>Tabla1[[#This Row],[VALOR UNITARIO ]]*0.19</f>
        <v>30400</v>
      </c>
      <c r="H76" s="14">
        <f>(Tabla1[[#This Row],[VALOR UNITARIO ]]+Tabla1[[#This Row],[IVA 19% ]])*Tabla1[[#This Row],[CANTIDAD ]]</f>
        <v>1523200</v>
      </c>
      <c r="I76" s="17">
        <v>120000</v>
      </c>
      <c r="J76" s="29">
        <f>Tabla1[[#This Row],[  VALOR UNITARIO 2]]*0.19</f>
        <v>22800</v>
      </c>
      <c r="K76" s="29">
        <f>(Tabla1[[#This Row],[  VALOR UNITARIO 2]]+Tabla1[[#This Row],[IVA 19% 2]])*Tabla1[[#This Row],[CANTIDAD ]]</f>
        <v>1142400</v>
      </c>
      <c r="L76" s="30">
        <v>130000</v>
      </c>
      <c r="M76" s="29">
        <f>Tabla1[[#This Row],[VALOR   UNITARIO ]]*0.19</f>
        <v>24700</v>
      </c>
      <c r="N76" s="29">
        <f>(Tabla1[[#This Row],[VALOR   UNITARIO ]]+Tabla1[[#This Row],[IVA  19%  ]])*Tabla1[[#This Row],[CANTIDAD ]]</f>
        <v>1237600</v>
      </c>
      <c r="O76" s="30">
        <f>ROUND(AVERAGE(Tabla1[[#This Row],[VALOR  TOTAL ]],Tabla1[[#This Row],[VALOR TOTAL 3]],Tabla1[[#This Row],[VALOR TOTAL ]]),0)</f>
        <v>1301067</v>
      </c>
      <c r="P76" s="44">
        <f>ROUND(Tabla1[[#This Row],[PROMEDIO ]]/Tabla1[[#This Row],[CANTIDAD ]],0)</f>
        <v>162633</v>
      </c>
    </row>
    <row r="77" spans="2:16" x14ac:dyDescent="0.3">
      <c r="B77" s="2">
        <v>72</v>
      </c>
      <c r="C77" s="6" t="s">
        <v>92</v>
      </c>
      <c r="D77" s="12" t="s">
        <v>19</v>
      </c>
      <c r="E77" s="2">
        <v>8</v>
      </c>
      <c r="F77" s="15">
        <v>160000</v>
      </c>
      <c r="G77" s="17">
        <f>Tabla1[[#This Row],[VALOR UNITARIO ]]*0.19</f>
        <v>30400</v>
      </c>
      <c r="H77" s="14">
        <f>(Tabla1[[#This Row],[VALOR UNITARIO ]]+Tabla1[[#This Row],[IVA 19% ]])*Tabla1[[#This Row],[CANTIDAD ]]</f>
        <v>1523200</v>
      </c>
      <c r="I77" s="17">
        <v>120000</v>
      </c>
      <c r="J77" s="29">
        <f>Tabla1[[#This Row],[  VALOR UNITARIO 2]]*0.19</f>
        <v>22800</v>
      </c>
      <c r="K77" s="29">
        <f>(Tabla1[[#This Row],[  VALOR UNITARIO 2]]+Tabla1[[#This Row],[IVA 19% 2]])*Tabla1[[#This Row],[CANTIDAD ]]</f>
        <v>1142400</v>
      </c>
      <c r="L77" s="30">
        <v>130000</v>
      </c>
      <c r="M77" s="29">
        <f>Tabla1[[#This Row],[VALOR   UNITARIO ]]*0.19</f>
        <v>24700</v>
      </c>
      <c r="N77" s="29">
        <f>(Tabla1[[#This Row],[VALOR   UNITARIO ]]+Tabla1[[#This Row],[IVA  19%  ]])*Tabla1[[#This Row],[CANTIDAD ]]</f>
        <v>1237600</v>
      </c>
      <c r="O77" s="30">
        <f>ROUND(AVERAGE(Tabla1[[#This Row],[VALOR  TOTAL ]],Tabla1[[#This Row],[VALOR TOTAL 3]],Tabla1[[#This Row],[VALOR TOTAL ]]),0)</f>
        <v>1301067</v>
      </c>
      <c r="P77" s="44">
        <f>ROUND(Tabla1[[#This Row],[PROMEDIO ]]/Tabla1[[#This Row],[CANTIDAD ]],0)</f>
        <v>162633</v>
      </c>
    </row>
    <row r="78" spans="2:16" x14ac:dyDescent="0.3">
      <c r="B78" s="2">
        <v>73</v>
      </c>
      <c r="C78" s="6" t="s">
        <v>93</v>
      </c>
      <c r="D78" s="12" t="s">
        <v>19</v>
      </c>
      <c r="E78" s="2">
        <v>8</v>
      </c>
      <c r="F78" s="15">
        <v>160000</v>
      </c>
      <c r="G78" s="17">
        <f>Tabla1[[#This Row],[VALOR UNITARIO ]]*0.19</f>
        <v>30400</v>
      </c>
      <c r="H78" s="14">
        <f>(Tabla1[[#This Row],[VALOR UNITARIO ]]+Tabla1[[#This Row],[IVA 19% ]])*Tabla1[[#This Row],[CANTIDAD ]]</f>
        <v>1523200</v>
      </c>
      <c r="I78" s="17">
        <v>120000</v>
      </c>
      <c r="J78" s="29">
        <f>Tabla1[[#This Row],[  VALOR UNITARIO 2]]*0.19</f>
        <v>22800</v>
      </c>
      <c r="K78" s="29">
        <f>(Tabla1[[#This Row],[  VALOR UNITARIO 2]]+Tabla1[[#This Row],[IVA 19% 2]])*Tabla1[[#This Row],[CANTIDAD ]]</f>
        <v>1142400</v>
      </c>
      <c r="L78" s="30">
        <v>130000</v>
      </c>
      <c r="M78" s="29">
        <f>Tabla1[[#This Row],[VALOR   UNITARIO ]]*0.19</f>
        <v>24700</v>
      </c>
      <c r="N78" s="29">
        <f>(Tabla1[[#This Row],[VALOR   UNITARIO ]]+Tabla1[[#This Row],[IVA  19%  ]])*Tabla1[[#This Row],[CANTIDAD ]]</f>
        <v>1237600</v>
      </c>
      <c r="O78" s="30">
        <f>ROUND(AVERAGE(Tabla1[[#This Row],[VALOR  TOTAL ]],Tabla1[[#This Row],[VALOR TOTAL 3]],Tabla1[[#This Row],[VALOR TOTAL ]]),0)</f>
        <v>1301067</v>
      </c>
      <c r="P78" s="44">
        <f>ROUND(Tabla1[[#This Row],[PROMEDIO ]]/Tabla1[[#This Row],[CANTIDAD ]],0)</f>
        <v>162633</v>
      </c>
    </row>
    <row r="79" spans="2:16" x14ac:dyDescent="0.3">
      <c r="B79" s="2">
        <v>74</v>
      </c>
      <c r="C79" s="11" t="s">
        <v>94</v>
      </c>
      <c r="D79" s="12" t="s">
        <v>19</v>
      </c>
      <c r="E79" s="2">
        <v>6</v>
      </c>
      <c r="F79" s="15">
        <v>175000</v>
      </c>
      <c r="G79" s="17">
        <f>Tabla1[[#This Row],[VALOR UNITARIO ]]*0.19</f>
        <v>33250</v>
      </c>
      <c r="H79" s="14">
        <f>(Tabla1[[#This Row],[VALOR UNITARIO ]]+Tabla1[[#This Row],[IVA 19% ]])*Tabla1[[#This Row],[CANTIDAD ]]</f>
        <v>1249500</v>
      </c>
      <c r="I79" s="17">
        <v>225500</v>
      </c>
      <c r="J79" s="29">
        <f>Tabla1[[#This Row],[  VALOR UNITARIO 2]]*0.19</f>
        <v>42845</v>
      </c>
      <c r="K79" s="29">
        <f>(Tabla1[[#This Row],[  VALOR UNITARIO 2]]+Tabla1[[#This Row],[IVA 19% 2]])*Tabla1[[#This Row],[CANTIDAD ]]</f>
        <v>1610070</v>
      </c>
      <c r="L79" s="30">
        <v>200000</v>
      </c>
      <c r="M79" s="29">
        <f>Tabla1[[#This Row],[VALOR   UNITARIO ]]*0.19</f>
        <v>38000</v>
      </c>
      <c r="N79" s="29">
        <f>(Tabla1[[#This Row],[VALOR   UNITARIO ]]+Tabla1[[#This Row],[IVA  19%  ]])*Tabla1[[#This Row],[CANTIDAD ]]</f>
        <v>1428000</v>
      </c>
      <c r="O79" s="30">
        <f>ROUND(AVERAGE(Tabla1[[#This Row],[VALOR  TOTAL ]],Tabla1[[#This Row],[VALOR TOTAL 3]],Tabla1[[#This Row],[VALOR TOTAL ]]),0)</f>
        <v>1429190</v>
      </c>
      <c r="P79" s="44">
        <f>ROUND(Tabla1[[#This Row],[PROMEDIO ]]/Tabla1[[#This Row],[CANTIDAD ]],0)</f>
        <v>238198</v>
      </c>
    </row>
    <row r="80" spans="2:16" x14ac:dyDescent="0.3">
      <c r="B80" s="2">
        <v>75</v>
      </c>
      <c r="C80" s="11" t="s">
        <v>95</v>
      </c>
      <c r="D80" s="12" t="s">
        <v>19</v>
      </c>
      <c r="E80" s="2">
        <v>6</v>
      </c>
      <c r="F80" s="15">
        <v>175000</v>
      </c>
      <c r="G80" s="17">
        <f>Tabla1[[#This Row],[VALOR UNITARIO ]]*0.19</f>
        <v>33250</v>
      </c>
      <c r="H80" s="14">
        <f>(Tabla1[[#This Row],[VALOR UNITARIO ]]+Tabla1[[#This Row],[IVA 19% ]])*Tabla1[[#This Row],[CANTIDAD ]]</f>
        <v>1249500</v>
      </c>
      <c r="I80" s="17">
        <v>225500</v>
      </c>
      <c r="J80" s="29">
        <f>Tabla1[[#This Row],[  VALOR UNITARIO 2]]*0.19</f>
        <v>42845</v>
      </c>
      <c r="K80" s="29">
        <f>(Tabla1[[#This Row],[  VALOR UNITARIO 2]]+Tabla1[[#This Row],[IVA 19% 2]])*Tabla1[[#This Row],[CANTIDAD ]]</f>
        <v>1610070</v>
      </c>
      <c r="L80" s="30">
        <v>200000</v>
      </c>
      <c r="M80" s="29">
        <f>Tabla1[[#This Row],[VALOR   UNITARIO ]]*0.19</f>
        <v>38000</v>
      </c>
      <c r="N80" s="29">
        <f>(Tabla1[[#This Row],[VALOR   UNITARIO ]]+Tabla1[[#This Row],[IVA  19%  ]])*Tabla1[[#This Row],[CANTIDAD ]]</f>
        <v>1428000</v>
      </c>
      <c r="O80" s="30">
        <f>ROUND(AVERAGE(Tabla1[[#This Row],[VALOR  TOTAL ]],Tabla1[[#This Row],[VALOR TOTAL 3]],Tabla1[[#This Row],[VALOR TOTAL ]]),0)</f>
        <v>1429190</v>
      </c>
      <c r="P80" s="44">
        <f>ROUND(Tabla1[[#This Row],[PROMEDIO ]]/Tabla1[[#This Row],[CANTIDAD ]],0)</f>
        <v>238198</v>
      </c>
    </row>
    <row r="81" spans="2:16" ht="148.19999999999999" x14ac:dyDescent="0.3">
      <c r="B81" s="2">
        <v>76</v>
      </c>
      <c r="C81" s="6" t="s">
        <v>96</v>
      </c>
      <c r="D81" s="4" t="s">
        <v>19</v>
      </c>
      <c r="E81" s="2">
        <v>1</v>
      </c>
      <c r="F81" s="15">
        <v>1860000</v>
      </c>
      <c r="G81" s="17">
        <f>Tabla1[[#This Row],[VALOR UNITARIO ]]*0.19</f>
        <v>353400</v>
      </c>
      <c r="H81" s="14">
        <f>(Tabla1[[#This Row],[VALOR UNITARIO ]]+Tabla1[[#This Row],[IVA 19% ]])*Tabla1[[#This Row],[CANTIDAD ]]</f>
        <v>2213400</v>
      </c>
      <c r="I81" s="17">
        <v>2345200</v>
      </c>
      <c r="J81" s="29">
        <f>Tabla1[[#This Row],[  VALOR UNITARIO 2]]*0.19</f>
        <v>445588</v>
      </c>
      <c r="K81" s="29">
        <f>(Tabla1[[#This Row],[  VALOR UNITARIO 2]]+Tabla1[[#This Row],[IVA 19% 2]])*Tabla1[[#This Row],[CANTIDAD ]]</f>
        <v>2790788</v>
      </c>
      <c r="L81" s="30">
        <v>1980000</v>
      </c>
      <c r="M81" s="29">
        <f>Tabla1[[#This Row],[VALOR   UNITARIO ]]*0.19</f>
        <v>376200</v>
      </c>
      <c r="N81" s="29">
        <f>(Tabla1[[#This Row],[VALOR   UNITARIO ]]+Tabla1[[#This Row],[IVA  19%  ]])*Tabla1[[#This Row],[CANTIDAD ]]</f>
        <v>2356200</v>
      </c>
      <c r="O81" s="30">
        <f>ROUND(AVERAGE(Tabla1[[#This Row],[VALOR  TOTAL ]],Tabla1[[#This Row],[VALOR TOTAL 3]],Tabla1[[#This Row],[VALOR TOTAL ]]),0)</f>
        <v>2453463</v>
      </c>
      <c r="P81" s="44">
        <f>ROUND(Tabla1[[#This Row],[PROMEDIO ]]/Tabla1[[#This Row],[CANTIDAD ]],0)</f>
        <v>2453463</v>
      </c>
    </row>
    <row r="82" spans="2:16" x14ac:dyDescent="0.3">
      <c r="B82" s="2">
        <v>77</v>
      </c>
      <c r="C82" s="6" t="s">
        <v>97</v>
      </c>
      <c r="D82" s="4" t="s">
        <v>19</v>
      </c>
      <c r="E82" s="2">
        <v>6</v>
      </c>
      <c r="F82" s="15">
        <v>190000</v>
      </c>
      <c r="G82" s="17">
        <f>Tabla1[[#This Row],[VALOR UNITARIO ]]*0.19</f>
        <v>36100</v>
      </c>
      <c r="H82" s="14">
        <f>(Tabla1[[#This Row],[VALOR UNITARIO ]]+Tabla1[[#This Row],[IVA 19% ]])*Tabla1[[#This Row],[CANTIDAD ]]</f>
        <v>1356600</v>
      </c>
      <c r="I82" s="17">
        <v>229600</v>
      </c>
      <c r="J82" s="29">
        <f>Tabla1[[#This Row],[  VALOR UNITARIO 2]]*0.19</f>
        <v>43624</v>
      </c>
      <c r="K82" s="29">
        <f>(Tabla1[[#This Row],[  VALOR UNITARIO 2]]+Tabla1[[#This Row],[IVA 19% 2]])*Tabla1[[#This Row],[CANTIDAD ]]</f>
        <v>1639344</v>
      </c>
      <c r="L82" s="30">
        <v>175000</v>
      </c>
      <c r="M82" s="29">
        <f>Tabla1[[#This Row],[VALOR   UNITARIO ]]*0.19</f>
        <v>33250</v>
      </c>
      <c r="N82" s="29">
        <f>(Tabla1[[#This Row],[VALOR   UNITARIO ]]+Tabla1[[#This Row],[IVA  19%  ]])*Tabla1[[#This Row],[CANTIDAD ]]</f>
        <v>1249500</v>
      </c>
      <c r="O82" s="30">
        <f>ROUND(AVERAGE(Tabla1[[#This Row],[VALOR  TOTAL ]],Tabla1[[#This Row],[VALOR TOTAL 3]],Tabla1[[#This Row],[VALOR TOTAL ]]),0)</f>
        <v>1415148</v>
      </c>
      <c r="P82" s="44">
        <f>ROUND(Tabla1[[#This Row],[PROMEDIO ]]/Tabla1[[#This Row],[CANTIDAD ]],0)</f>
        <v>235858</v>
      </c>
    </row>
    <row r="83" spans="2:16" x14ac:dyDescent="0.3">
      <c r="B83" s="2">
        <v>78</v>
      </c>
      <c r="C83" s="10" t="s">
        <v>98</v>
      </c>
      <c r="D83" s="4" t="s">
        <v>19</v>
      </c>
      <c r="E83" s="2">
        <v>6</v>
      </c>
      <c r="F83" s="15">
        <v>190000</v>
      </c>
      <c r="G83" s="17">
        <f>Tabla1[[#This Row],[VALOR UNITARIO ]]*0.19</f>
        <v>36100</v>
      </c>
      <c r="H83" s="14">
        <f>(Tabla1[[#This Row],[VALOR UNITARIO ]]+Tabla1[[#This Row],[IVA 19% ]])*Tabla1[[#This Row],[CANTIDAD ]]</f>
        <v>1356600</v>
      </c>
      <c r="I83" s="17">
        <v>229600</v>
      </c>
      <c r="J83" s="29">
        <f>Tabla1[[#This Row],[  VALOR UNITARIO 2]]*0.19</f>
        <v>43624</v>
      </c>
      <c r="K83" s="29">
        <f>(Tabla1[[#This Row],[  VALOR UNITARIO 2]]+Tabla1[[#This Row],[IVA 19% 2]])*Tabla1[[#This Row],[CANTIDAD ]]</f>
        <v>1639344</v>
      </c>
      <c r="L83" s="30">
        <v>175000</v>
      </c>
      <c r="M83" s="29">
        <f>Tabla1[[#This Row],[VALOR   UNITARIO ]]*0.19</f>
        <v>33250</v>
      </c>
      <c r="N83" s="29">
        <f>(Tabla1[[#This Row],[VALOR   UNITARIO ]]+Tabla1[[#This Row],[IVA  19%  ]])*Tabla1[[#This Row],[CANTIDAD ]]</f>
        <v>1249500</v>
      </c>
      <c r="O83" s="30">
        <f>ROUND(AVERAGE(Tabla1[[#This Row],[VALOR  TOTAL ]],Tabla1[[#This Row],[VALOR TOTAL 3]],Tabla1[[#This Row],[VALOR TOTAL ]]),0)</f>
        <v>1415148</v>
      </c>
      <c r="P83" s="44">
        <f>ROUND(Tabla1[[#This Row],[PROMEDIO ]]/Tabla1[[#This Row],[CANTIDAD ]],0)</f>
        <v>235858</v>
      </c>
    </row>
    <row r="84" spans="2:16" x14ac:dyDescent="0.3">
      <c r="B84" s="2">
        <v>79</v>
      </c>
      <c r="C84" s="10" t="s">
        <v>99</v>
      </c>
      <c r="D84" s="4" t="s">
        <v>19</v>
      </c>
      <c r="E84" s="2">
        <v>6</v>
      </c>
      <c r="F84" s="15">
        <v>190000</v>
      </c>
      <c r="G84" s="17">
        <f>Tabla1[[#This Row],[VALOR UNITARIO ]]*0.19</f>
        <v>36100</v>
      </c>
      <c r="H84" s="14">
        <f>(Tabla1[[#This Row],[VALOR UNITARIO ]]+Tabla1[[#This Row],[IVA 19% ]])*Tabla1[[#This Row],[CANTIDAD ]]</f>
        <v>1356600</v>
      </c>
      <c r="I84" s="17">
        <v>229600</v>
      </c>
      <c r="J84" s="29">
        <f>Tabla1[[#This Row],[  VALOR UNITARIO 2]]*0.19</f>
        <v>43624</v>
      </c>
      <c r="K84" s="29">
        <f>(Tabla1[[#This Row],[  VALOR UNITARIO 2]]+Tabla1[[#This Row],[IVA 19% 2]])*Tabla1[[#This Row],[CANTIDAD ]]</f>
        <v>1639344</v>
      </c>
      <c r="L84" s="30">
        <v>175000</v>
      </c>
      <c r="M84" s="29">
        <f>Tabla1[[#This Row],[VALOR   UNITARIO ]]*0.19</f>
        <v>33250</v>
      </c>
      <c r="N84" s="29">
        <f>(Tabla1[[#This Row],[VALOR   UNITARIO ]]+Tabla1[[#This Row],[IVA  19%  ]])*Tabla1[[#This Row],[CANTIDAD ]]</f>
        <v>1249500</v>
      </c>
      <c r="O84" s="30">
        <f>ROUND(AVERAGE(Tabla1[[#This Row],[VALOR  TOTAL ]],Tabla1[[#This Row],[VALOR TOTAL 3]],Tabla1[[#This Row],[VALOR TOTAL ]]),0)</f>
        <v>1415148</v>
      </c>
      <c r="P84" s="44">
        <f>ROUND(Tabla1[[#This Row],[PROMEDIO ]]/Tabla1[[#This Row],[CANTIDAD ]],0)</f>
        <v>235858</v>
      </c>
    </row>
    <row r="85" spans="2:16" x14ac:dyDescent="0.3">
      <c r="B85" s="2">
        <v>80</v>
      </c>
      <c r="C85" s="10" t="s">
        <v>100</v>
      </c>
      <c r="D85" s="4" t="s">
        <v>19</v>
      </c>
      <c r="E85" s="2">
        <v>6</v>
      </c>
      <c r="F85" s="15">
        <v>275000</v>
      </c>
      <c r="G85" s="17">
        <f>Tabla1[[#This Row],[VALOR UNITARIO ]]*0.19</f>
        <v>52250</v>
      </c>
      <c r="H85" s="14">
        <f>(Tabla1[[#This Row],[VALOR UNITARIO ]]+Tabla1[[#This Row],[IVA 19% ]])*Tabla1[[#This Row],[CANTIDAD ]]</f>
        <v>1963500</v>
      </c>
      <c r="I85" s="17">
        <v>280000</v>
      </c>
      <c r="J85" s="29">
        <f>Tabla1[[#This Row],[  VALOR UNITARIO 2]]*0.19</f>
        <v>53200</v>
      </c>
      <c r="K85" s="29">
        <f>(Tabla1[[#This Row],[  VALOR UNITARIO 2]]+Tabla1[[#This Row],[IVA 19% 2]])*Tabla1[[#This Row],[CANTIDAD ]]</f>
        <v>1999200</v>
      </c>
      <c r="L85" s="30">
        <v>250000</v>
      </c>
      <c r="M85" s="29">
        <f>Tabla1[[#This Row],[VALOR   UNITARIO ]]*0.19</f>
        <v>47500</v>
      </c>
      <c r="N85" s="29">
        <f>(Tabla1[[#This Row],[VALOR   UNITARIO ]]+Tabla1[[#This Row],[IVA  19%  ]])*Tabla1[[#This Row],[CANTIDAD ]]</f>
        <v>1785000</v>
      </c>
      <c r="O85" s="30">
        <f>ROUND(AVERAGE(Tabla1[[#This Row],[VALOR  TOTAL ]],Tabla1[[#This Row],[VALOR TOTAL 3]],Tabla1[[#This Row],[VALOR TOTAL ]]),0)</f>
        <v>1915900</v>
      </c>
      <c r="P85" s="44">
        <f>ROUND(Tabla1[[#This Row],[PROMEDIO ]]/Tabla1[[#This Row],[CANTIDAD ]],0)</f>
        <v>319317</v>
      </c>
    </row>
    <row r="86" spans="2:16" x14ac:dyDescent="0.3">
      <c r="B86" s="2">
        <v>81</v>
      </c>
      <c r="C86" s="6" t="s">
        <v>101</v>
      </c>
      <c r="D86" s="4" t="s">
        <v>19</v>
      </c>
      <c r="E86" s="2">
        <v>6</v>
      </c>
      <c r="F86" s="15">
        <v>275000</v>
      </c>
      <c r="G86" s="17">
        <f>Tabla1[[#This Row],[VALOR UNITARIO ]]*0.19</f>
        <v>52250</v>
      </c>
      <c r="H86" s="14">
        <f>(Tabla1[[#This Row],[VALOR UNITARIO ]]+Tabla1[[#This Row],[IVA 19% ]])*Tabla1[[#This Row],[CANTIDAD ]]</f>
        <v>1963500</v>
      </c>
      <c r="I86" s="17">
        <v>280000</v>
      </c>
      <c r="J86" s="29">
        <f>Tabla1[[#This Row],[  VALOR UNITARIO 2]]*0.19</f>
        <v>53200</v>
      </c>
      <c r="K86" s="29">
        <f>(Tabla1[[#This Row],[  VALOR UNITARIO 2]]+Tabla1[[#This Row],[IVA 19% 2]])*Tabla1[[#This Row],[CANTIDAD ]]</f>
        <v>1999200</v>
      </c>
      <c r="L86" s="30">
        <v>250000</v>
      </c>
      <c r="M86" s="29">
        <f>Tabla1[[#This Row],[VALOR   UNITARIO ]]*0.19</f>
        <v>47500</v>
      </c>
      <c r="N86" s="29">
        <f>(Tabla1[[#This Row],[VALOR   UNITARIO ]]+Tabla1[[#This Row],[IVA  19%  ]])*Tabla1[[#This Row],[CANTIDAD ]]</f>
        <v>1785000</v>
      </c>
      <c r="O86" s="30">
        <f>ROUND(AVERAGE(Tabla1[[#This Row],[VALOR  TOTAL ]],Tabla1[[#This Row],[VALOR TOTAL 3]],Tabla1[[#This Row],[VALOR TOTAL ]]),0)</f>
        <v>1915900</v>
      </c>
      <c r="P86" s="45">
        <f>ROUND(Tabla1[[#This Row],[PROMEDIO ]]/Tabla1[[#This Row],[CANTIDAD ]],0)</f>
        <v>319317</v>
      </c>
    </row>
    <row r="87" spans="2:16" x14ac:dyDescent="0.3">
      <c r="B87" s="19"/>
      <c r="C87" s="20"/>
      <c r="D87" s="19"/>
      <c r="E87" s="25"/>
      <c r="F87" s="26"/>
      <c r="G87" s="27"/>
      <c r="H87" s="28">
        <f>SUBTOTAL(109,Tabla1[[VALOR TOTAL ]])</f>
        <v>198878750</v>
      </c>
      <c r="I87" s="22"/>
      <c r="J87" s="21"/>
      <c r="K87" s="21">
        <f>SUBTOTAL(109,Tabla1[VALOR TOTAL 3])</f>
        <v>212561489</v>
      </c>
      <c r="L87" s="21"/>
      <c r="M87" s="23"/>
      <c r="N87" s="32">
        <f>SUBTOTAL(109,Tabla1[[VALOR  TOTAL ]])</f>
        <v>188473390</v>
      </c>
      <c r="O87" s="33">
        <f>SUBTOTAL(109,Tabla1[[PROMEDIO ]])</f>
        <v>199971212</v>
      </c>
    </row>
  </sheetData>
  <mergeCells count="4">
    <mergeCell ref="B4:E4"/>
    <mergeCell ref="F4:H4"/>
    <mergeCell ref="I4:K4"/>
    <mergeCell ref="L4:N4"/>
  </mergeCells>
  <pageMargins left="0.7" right="0.7" top="0.75" bottom="0.75" header="0.3" footer="0.3"/>
  <ignoredErrors>
    <ignoredError sqref="H6 K6 H81 K81 H69:H78 K69:K78 H54:H68 K54:K68 H7 K7 H14 K14 H25:H34 K25:K34 H38:H53 K38:K53 H37 K37 H15:H24 K15:K24 H79:H80 K79:K80 H35:H36 K35:K36 H8:H13 K8:K13 H82:H86 K82:K86" calculatedColumn="1"/>
  </ignoredErrors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F41017-412D-4B8F-9C6C-F3CFE65D8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64bee-747a-4257-ac2c-022ce70e2643"/>
    <ds:schemaRef ds:uri="49568fc9-c75b-4056-ba7b-120608bf9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4F1A6E-4E65-4F49-95F9-25BBB9F6539D}">
  <ds:schemaRefs>
    <ds:schemaRef ds:uri="6bd64bee-747a-4257-ac2c-022ce70e2643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49568fc9-c75b-4056-ba7b-120608bf9c50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94EC713-76A1-451C-A3D8-9450553E5F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Alejandro Mendez Mendez</dc:creator>
  <cp:keywords/>
  <dc:description/>
  <cp:lastModifiedBy>Luis Miguel Diaz Gonzalez</cp:lastModifiedBy>
  <cp:revision/>
  <dcterms:created xsi:type="dcterms:W3CDTF">2025-03-13T20:12:16Z</dcterms:created>
  <dcterms:modified xsi:type="dcterms:W3CDTF">2025-04-29T00:16:23Z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